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Ex2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4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pivotTables/pivotTable6.xml" ContentType="application/vnd.openxmlformats-officedocument.spreadsheetml.pivotTab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7.xml" ContentType="application/vnd.openxmlformats-officedocument.spreadsheetml.pivotTab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8.xml" ContentType="application/vnd.openxmlformats-officedocument.spreadsheetml.pivotTab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Ex5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pivotTables/pivotTable9.xml" ContentType="application/vnd.openxmlformats-officedocument.spreadsheetml.pivotTable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9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0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3.xml" ContentType="application/vnd.openxmlformats-officedocument.drawing+xml"/>
  <Override PartName="/xl/charts/chart3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5.xml" ContentType="application/vnd.openxmlformats-officedocument.drawing+xml"/>
  <Override PartName="/xl/charts/chart40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6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7.xml" ContentType="application/vnd.openxmlformats-officedocument.drawing+xml"/>
  <Override PartName="/xl/charts/chart4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10.xml" ContentType="application/vnd.openxmlformats-officedocument.spreadsheetml.pivotTable+xml"/>
  <Override PartName="/xl/drawings/drawing28.xml" ContentType="application/vnd.openxmlformats-officedocument.drawing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9.xml" ContentType="application/vnd.openxmlformats-officedocument.drawing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1.xml" ContentType="application/vnd.openxmlformats-officedocument.drawing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2.xml" ContentType="application/vnd.openxmlformats-officedocument.drawing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harts/chart6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37.xml" ContentType="application/vnd.openxmlformats-officedocument.drawing+xml"/>
  <Override PartName="/xl/charts/chart7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38.xml" ContentType="application/vnd.openxmlformats-officedocument.drawing+xml"/>
  <Override PartName="/xl/charts/chart7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pivotTables/pivotTable11.xml" ContentType="application/vnd.openxmlformats-officedocument.spreadsheetml.pivotTable+xml"/>
  <Override PartName="/xl/drawings/drawing39.xml" ContentType="application/vnd.openxmlformats-officedocument.drawing+xml"/>
  <Override PartName="/xl/charts/chart7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pivotTables/pivotTable12.xml" ContentType="application/vnd.openxmlformats-officedocument.spreadsheetml.pivotTable+xml"/>
  <Override PartName="/xl/drawings/drawing40.xml" ContentType="application/vnd.openxmlformats-officedocument.drawing+xml"/>
  <Override PartName="/xl/charts/chart8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pivotTables/pivotTable13.xml" ContentType="application/vnd.openxmlformats-officedocument.spreadsheetml.pivotTable+xml"/>
  <Override PartName="/xl/drawings/drawing41.xml" ContentType="application/vnd.openxmlformats-officedocument.drawing+xml"/>
  <Override PartName="/xl/charts/chart8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pivotTables/pivotTable14.xml" ContentType="application/vnd.openxmlformats-officedocument.spreadsheetml.pivotTable+xml"/>
  <Override PartName="/xl/drawings/drawing42.xml" ContentType="application/vnd.openxmlformats-officedocument.drawing+xml"/>
  <Override PartName="/xl/charts/chart8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pivotTables/pivotTable15.xml" ContentType="application/vnd.openxmlformats-officedocument.spreadsheetml.pivotTable+xml"/>
  <Override PartName="/xl/drawings/drawing43.xml" ContentType="application/vnd.openxmlformats-officedocument.drawing+xml"/>
  <Override PartName="/xl/charts/chart8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pivotTables/pivotTable16.xml" ContentType="application/vnd.openxmlformats-officedocument.spreadsheetml.pivotTable+xml"/>
  <Override PartName="/xl/drawings/drawing4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9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45.xml" ContentType="application/vnd.openxmlformats-officedocument.drawing+xml"/>
  <Override PartName="/xl/charts/chart9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46.xml" ContentType="application/vnd.openxmlformats-officedocument.drawing+xml"/>
  <Override PartName="/xl/charts/chart9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47.xml" ContentType="application/vnd.openxmlformats-officedocument.drawing+xml"/>
  <Override PartName="/xl/charts/chart9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9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48.xml" ContentType="application/vnd.openxmlformats-officedocument.drawing+xml"/>
  <Override PartName="/xl/charts/chart101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2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3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49.xml" ContentType="application/vnd.openxmlformats-officedocument.drawing+xml"/>
  <Override PartName="/xl/charts/chart104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5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6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pivotTables/pivotTable17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8.xml" ContentType="application/vnd.openxmlformats-officedocument.spreadsheetml.pivotTable+xml"/>
  <Override PartName="/xl/drawings/drawing50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07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08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pivotTables/pivotTable19.xml" ContentType="application/vnd.openxmlformats-officedocument.spreadsheetml.pivotTable+xml"/>
  <Override PartName="/xl/drawings/drawing5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09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0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52.xml" ContentType="application/vnd.openxmlformats-officedocument.drawing+xml"/>
  <Override PartName="/xl/charts/chart111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2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3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53.xml" ContentType="application/vnd.openxmlformats-officedocument.drawing+xml"/>
  <Override PartName="/xl/tables/table25.xml" ContentType="application/vnd.openxmlformats-officedocument.spreadsheetml.table+xml"/>
  <Override PartName="/xl/drawings/drawing54.xml" ContentType="application/vnd.openxmlformats-officedocument.drawing+xml"/>
  <Override PartName="/xl/charts/chart114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5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6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opi\Downloads\Telegram Desktop\"/>
    </mc:Choice>
  </mc:AlternateContent>
  <xr:revisionPtr revIDLastSave="0" documentId="13_ncr:1_{792BA793-913E-4DCB-94FF-E052B485D896}" xr6:coauthVersionLast="47" xr6:coauthVersionMax="47" xr10:uidLastSave="{00000000-0000-0000-0000-000000000000}"/>
  <bookViews>
    <workbookView xWindow="-120" yWindow="-120" windowWidth="20730" windowHeight="11040" tabRatio="875" firstSheet="7" activeTab="7" xr2:uid="{00000000-000D-0000-FFFF-FFFF00000000}"/>
  </bookViews>
  <sheets>
    <sheet name="Goewg_wise population" sheetId="95" state="hidden" r:id="rId1"/>
    <sheet name="Hospital Distance" sheetId="94" state="hidden" r:id="rId2"/>
    <sheet name="National Service_Data" sheetId="1" state="hidden" r:id="rId3"/>
    <sheet name="District_population" sheetId="87" state="hidden" r:id="rId4"/>
    <sheet name="count_of_hospitals" sheetId="90" state="hidden" r:id="rId5"/>
    <sheet name="Donut chart" sheetId="89" state="hidden" r:id="rId6"/>
    <sheet name="schooling levelCountry_x0009_Dzongkha" sheetId="93" state="hidden" r:id="rId7"/>
    <sheet name="Overall Dashboard" sheetId="38" r:id="rId8"/>
    <sheet name="1. Total_ROW" sheetId="105" state="hidden" r:id="rId9"/>
    <sheet name="2. Bhutan Map" sheetId="106" state="hidden" r:id="rId10"/>
    <sheet name="3. District_Wise_population" sheetId="110" state="hidden" r:id="rId11"/>
    <sheet name="4. District_wise_hospital_count" sheetId="111" state="hidden" r:id="rId12"/>
    <sheet name="5. Donut_chart" sheetId="112" state="hidden" r:id="rId13"/>
    <sheet name="6. District_wise_school_level" sheetId="113" state="hidden" r:id="rId14"/>
    <sheet name="Total population Map" sheetId="86" state="hidden" r:id="rId15"/>
    <sheet name="Haa Dzongkhag" sheetId="41" state="hidden" r:id="rId16"/>
    <sheet name="Bumthang Dashboard" sheetId="62" r:id="rId17"/>
    <sheet name="Chhukha Dashboard" sheetId="64" r:id="rId18"/>
    <sheet name="Dagana Dashboard" sheetId="82" r:id="rId19"/>
    <sheet name="Lhuntse Dashboard" sheetId="52" r:id="rId20"/>
    <sheet name="Gasa Dasbhboard" sheetId="98" r:id="rId21"/>
    <sheet name="Haa Dashboard" sheetId="42" r:id="rId22"/>
    <sheet name="Paro Dzongkhag" sheetId="43" state="hidden" r:id="rId23"/>
    <sheet name="Mongar Dashboard" sheetId="54" r:id="rId24"/>
    <sheet name="Pema Gatshel Dashboard" sheetId="56" r:id="rId25"/>
    <sheet name="Paro Dashboard" sheetId="44" r:id="rId26"/>
    <sheet name=" Punakha Dzongkhag" sheetId="45" state="hidden" r:id="rId27"/>
    <sheet name=" Punakha Dashboard" sheetId="46" r:id="rId28"/>
    <sheet name="Zhemgang Dzongkhag" sheetId="47" state="hidden" r:id="rId29"/>
    <sheet name="Samtse Dashboard" sheetId="99" r:id="rId30"/>
    <sheet name="Sarpang Dashboard" sheetId="68" r:id="rId31"/>
    <sheet name="Samdrup Jongkhar Dashboard" sheetId="50" r:id="rId32"/>
    <sheet name="Samdrup Jongkhar Dzongkhag" sheetId="49" state="hidden" r:id="rId33"/>
    <sheet name="Lhuentse Dzongkhag" sheetId="51" state="hidden" r:id="rId34"/>
    <sheet name="Mongar Dzongkhag" sheetId="53" state="hidden" r:id="rId35"/>
    <sheet name="Pema Gatshel Dzongkhag" sheetId="55" state="hidden" r:id="rId36"/>
    <sheet name="Gasa Dzongkhag" sheetId="57" state="hidden" r:id="rId37"/>
    <sheet name="Samtse Dzongkhag" sheetId="58" state="hidden" r:id="rId38"/>
    <sheet name="Bumthang Dzongkhag" sheetId="61" state="hidden" r:id="rId39"/>
    <sheet name="Chhukha Dzongkhag" sheetId="63" state="hidden" r:id="rId40"/>
    <sheet name="Tsirang Dzongkhag" sheetId="65" state="hidden" r:id="rId41"/>
    <sheet name="Tashiyangtse Dashboard" sheetId="76" r:id="rId42"/>
    <sheet name="Tashigang Dashboard" sheetId="69" r:id="rId43"/>
    <sheet name="Thimphu Dashboard" sheetId="96" r:id="rId44"/>
    <sheet name="Trongsa Dashboard" sheetId="84" r:id="rId45"/>
    <sheet name="Tsirang Dashboard" sheetId="66" r:id="rId46"/>
    <sheet name="Sarpang" sheetId="97" state="hidden" r:id="rId47"/>
    <sheet name="Trasghigang Dzongkhag" sheetId="101" state="hidden" r:id="rId48"/>
    <sheet name="Tashiyangtse Dzongkhag" sheetId="75" state="hidden" r:id="rId49"/>
    <sheet name="Thimphu Dzongkhag" sheetId="77" state="hidden" r:id="rId50"/>
    <sheet name="Dagana Dzongkhag" sheetId="81" state="hidden" r:id="rId51"/>
    <sheet name="Wangdue Phodrang Dzongkhag" sheetId="79" state="hidden" r:id="rId52"/>
    <sheet name="Wangdue Phodrang Dashboard" sheetId="80" r:id="rId53"/>
    <sheet name="Trongsa Dzongkhag" sheetId="83" state="hidden" r:id="rId54"/>
    <sheet name="Zhemgang Dashboard" sheetId="48" r:id="rId55"/>
    <sheet name="Hopistal_check up_list" sheetId="103" r:id="rId56"/>
    <sheet name="National_Service_Eligible_2024" sheetId="104" state="hidden" r:id="rId57"/>
    <sheet name="National_Service_Eligible_2025" sheetId="107" state="hidden" r:id="rId58"/>
    <sheet name="National_Service_Eligible_2026" sheetId="108" state="hidden" r:id="rId59"/>
    <sheet name="Summary" sheetId="109" r:id="rId60"/>
    <sheet name="Sheet2" sheetId="3" state="hidden" r:id="rId61"/>
    <sheet name="Sheet1" sheetId="4" state="hidden" r:id="rId62"/>
    <sheet name="Geocoding" sheetId="5" state="hidden" r:id="rId63"/>
    <sheet name="Phuntsholing" sheetId="6" state="hidden" r:id="rId64"/>
    <sheet name="Gasa" sheetId="7" state="hidden" r:id="rId65"/>
    <sheet name="Samtse" sheetId="8" state="hidden" r:id="rId66"/>
    <sheet name="Bumthang" sheetId="9" state="hidden" r:id="rId67"/>
    <sheet name="Sheet29" sheetId="10" state="hidden" r:id="rId68"/>
    <sheet name="Sheet28" sheetId="11" state="hidden" r:id="rId69"/>
    <sheet name="Punakha" sheetId="12" state="hidden" r:id="rId70"/>
    <sheet name="Trashiyangtse" sheetId="13" state="hidden" r:id="rId71"/>
    <sheet name="Tashigang" sheetId="14" state="hidden" r:id="rId72"/>
    <sheet name="Chukha" sheetId="15" state="hidden" r:id="rId73"/>
    <sheet name="Haa" sheetId="16" state="hidden" r:id="rId74"/>
    <sheet name="Paro" sheetId="17" state="hidden" r:id="rId75"/>
    <sheet name="Thimphu" sheetId="18" state="hidden" r:id="rId76"/>
    <sheet name="Dagana" sheetId="19" state="hidden" r:id="rId77"/>
    <sheet name="Gelephu Throm" sheetId="20" state="hidden" r:id="rId78"/>
    <sheet name="Zhemgang" sheetId="21" state="hidden" r:id="rId79"/>
    <sheet name="Samdrupjongkhar" sheetId="22" state="hidden" r:id="rId80"/>
    <sheet name="Samdrupjonkhar Throm" sheetId="23" state="hidden" r:id="rId81"/>
    <sheet name="Pemagatsel" sheetId="24" state="hidden" r:id="rId82"/>
    <sheet name="mongar" sheetId="25" state="hidden" r:id="rId83"/>
    <sheet name="Lhuntse" sheetId="26" state="hidden" r:id="rId84"/>
    <sheet name="Wangdue" sheetId="27" state="hidden" r:id="rId85"/>
    <sheet name="Trongsa" sheetId="28" state="hidden" r:id="rId86"/>
    <sheet name="Sarpang " sheetId="29" state="hidden" r:id="rId87"/>
    <sheet name="Tsirang " sheetId="30" state="hidden" r:id="rId88"/>
  </sheets>
  <externalReferences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</externalReferences>
  <definedNames>
    <definedName name="_xlnm._FilterDatabase" localSheetId="2" hidden="1">'National Service_Data'!$A$1:$L$190</definedName>
    <definedName name="_xlchart.v1.0" hidden="1">District_population!$V$3:$V$22</definedName>
    <definedName name="_xlchart.v1.1" hidden="1">District_population!$W$2</definedName>
    <definedName name="_xlchart.v1.13" hidden="1">[1]District_population!$V$3:$V$22</definedName>
    <definedName name="_xlchart.v1.14" hidden="1">[1]District_population!$W$2</definedName>
    <definedName name="_xlchart.v1.15" hidden="1">[1]District_population!$W$3:$W$22</definedName>
    <definedName name="_xlchart.v1.16" hidden="1">[1]District_population!$X$2</definedName>
    <definedName name="_xlchart.v1.17" hidden="1">[1]District_population!$X$3:$X$22</definedName>
    <definedName name="_xlchart.v1.18" hidden="1">[1]District_population!$V$3:$V$22</definedName>
    <definedName name="_xlchart.v1.19" hidden="1">[1]District_population!$W$2</definedName>
    <definedName name="_xlchart.v1.2" hidden="1">District_population!$W$3:$W$22</definedName>
    <definedName name="_xlchart.v1.20" hidden="1">[1]District_population!$W$3:$W$22</definedName>
    <definedName name="_xlchart.v1.21" hidden="1">[1]District_population!$X$2</definedName>
    <definedName name="_xlchart.v1.22" hidden="1">[1]District_population!$X$3:$X$22</definedName>
    <definedName name="_xlchart.v1.3" hidden="1">District_population!$X$2</definedName>
    <definedName name="_xlchart.v1.4" hidden="1">District_population!$X$3:$X$22</definedName>
    <definedName name="_xlchart.v5.10" hidden="1">'[2]2. Bhutan Map'!$J$2:$J$28</definedName>
    <definedName name="_xlchart.v5.11" hidden="1">'[2]2. Bhutan Map'!$K$1</definedName>
    <definedName name="_xlchart.v5.12" hidden="1">'[2]2. Bhutan Map'!$K$2:$K$28</definedName>
    <definedName name="_xlchart.v5.23" hidden="1">'[3]Total population Map'!$C$3:$D$3</definedName>
    <definedName name="_xlchart.v5.24" hidden="1">'[3]Total population Map'!$C$4:$D$23</definedName>
    <definedName name="_xlchart.v5.25" hidden="1">'[3]Total population Map'!$E$3</definedName>
    <definedName name="_xlchart.v5.26" hidden="1">'[3]Total population Map'!$E$4:$E$23</definedName>
    <definedName name="_xlchart.v5.5" hidden="1">'[2]2. Bhutan Map'!$G$1:$H$1</definedName>
    <definedName name="_xlchart.v5.6" hidden="1">'[2]2. Bhutan Map'!$G$2:$H$28</definedName>
    <definedName name="_xlchart.v5.7" hidden="1">'[2]2. Bhutan Map'!$I$1</definedName>
    <definedName name="_xlchart.v5.8" hidden="1">'[2]2. Bhutan Map'!$I$2:$I$28</definedName>
    <definedName name="_xlchart.v5.9" hidden="1">'[2]2. Bhutan Map'!$J$1</definedName>
    <definedName name="_xlcn.WorksheetConnection_HaaDzongkhagA67G68" hidden="1">'Haa Dzongkhag'!$A$67:$G$68</definedName>
    <definedName name="_xlcn.WorksheetConnection_HaaDzongkhagA70G71" hidden="1">'Haa Dzongkhag'!$A$70:$G$71</definedName>
    <definedName name="_xlcn.WorksheetConnection_HaaDzongkhagA73G76" hidden="1">'Haa Dzongkhag'!$A$73:$G$76</definedName>
    <definedName name="_xlcn.WorksheetConnection_HaaDzongkhagA78G80" hidden="1">'Haa Dzongkhag'!$A$78:$G$80</definedName>
    <definedName name="_xlcn.WorksheetConnection_MapDataG5K32" hidden="1">'[4]Bhutan Map'!$G$5:$K$32</definedName>
    <definedName name="_xlcn.WorksheetConnection_NationalService_DataA1G190" hidden="1">'National Service_Data'!$A$1:$G$190</definedName>
    <definedName name="_xlcn.WorksheetConnection_NationalService_DataA1L190" hidden="1">'National Service_Data'!$A$1:$L$190</definedName>
    <definedName name="_xlcn.WorksheetConnection_Sheet1A1D261">Sheet1!$A$1:$D$26</definedName>
    <definedName name="_xlcn.WorksheetConnection_Sheet1A1D281">Sheet1!$A$1:$D$28</definedName>
    <definedName name="_xlcn.WorksheetConnection_Sheet2A1D281">Sheet2!$A$1:$D$28</definedName>
    <definedName name="_xlcn.WorksheetConnection_Sheet2A1E281">Sheet2!$A$1:$E$28</definedName>
    <definedName name="_xlcn.WorksheetConnection_Sheet2F9J101">Sheet2!$F$9:$J$10</definedName>
    <definedName name="_xlcn.WorksheetConnection_Sheet2G9J101">Sheet2!$G$9:$J$10</definedName>
    <definedName name="_xlcn.WorksheetConnection_Sheet3A1E190" hidden="1">'Haa Dzongkhag'!$B$37:$F$37</definedName>
    <definedName name="_xlcn.WorksheetConnection_Sheet4A1E190" hidden="1">'[4]Bhutan Map'!$A$1:$E$190</definedName>
    <definedName name="_xlcn.WorksheetConnection_Sheet4A1E28" hidden="1">'[5]Map Data2'!$A$1:$E$28</definedName>
  </definedNames>
  <calcPr calcId="191029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</pivotCaches>
  <extLst>
    <ext xmlns:x15="http://schemas.microsoft.com/office/spreadsheetml/2010/11/main" uri="{FCE2AD5D-F65C-4FA6-A056-5C36A1767C68}">
      <x15:dataModel>
        <x15:modelTables>
          <x15:modelTable id="Range 5" name="Range 5" connection="WorksheetConnection_Sheet4!$A$1:$E$28"/>
          <x15:modelTable id="Range 3" name="Range 3" connection="WorksheetConnection_Sheet4!$A$1:$E$190"/>
          <x15:modelTable id="Range 2" name="Range 2" connection="WorksheetConnection_Sheet3!$A$1:$E$190"/>
          <x15:modelTable id="Range" name="Range" connection="WorksheetConnection_National Service_Data!$A$1:$L$190"/>
          <x15:modelTable id="Range 1" name="Range 1" connection="WorksheetConnection_National Service_Data!$A$1:$G$190"/>
          <x15:modelTable id="Range 4" name="Range 4" connection="WorksheetConnection_Map Data!$G$5:$K$32"/>
          <x15:modelTable id="Range 6" name="Range 6" connection="WorksheetConnection_Haa Dzongkhag!$A$67:$G$68"/>
          <x15:modelTable id="Range 7" name="Range 7" connection="WorksheetConnection_Haa Dzongkhag!$A$70:$G$71"/>
          <x15:modelTable id="Range 8" name="Range 8" connection="WorksheetConnection_Haa Dzongkhag!$A$73:$G$76"/>
          <x15:modelTable id="Range 9" name="Range 9" connection="WorksheetConnection_Haa Dzongkhag!$A$78:$G$80"/>
        </x15:modelTables>
      </x15:dataModel>
    </ext>
  </extLst>
</workbook>
</file>

<file path=xl/calcChain.xml><?xml version="1.0" encoding="utf-8"?>
<calcChain xmlns="http://schemas.openxmlformats.org/spreadsheetml/2006/main">
  <c r="L3" i="105" l="1"/>
  <c r="L4" i="105"/>
  <c r="L5" i="105"/>
  <c r="L6" i="105"/>
  <c r="L7" i="105"/>
  <c r="L8" i="105"/>
  <c r="L9" i="105"/>
  <c r="L10" i="105"/>
  <c r="L11" i="105"/>
  <c r="L12" i="105"/>
  <c r="L13" i="105"/>
  <c r="L14" i="105"/>
  <c r="L15" i="105"/>
  <c r="L16" i="105"/>
  <c r="L17" i="105"/>
  <c r="L18" i="105"/>
  <c r="L19" i="105"/>
  <c r="L20" i="105"/>
  <c r="L21" i="105"/>
  <c r="L22" i="105"/>
  <c r="L23" i="105"/>
  <c r="L24" i="105"/>
  <c r="L25" i="105"/>
  <c r="L26" i="105"/>
  <c r="L27" i="105"/>
  <c r="L28" i="105"/>
  <c r="L29" i="105"/>
  <c r="L2" i="105"/>
  <c r="J29" i="105"/>
  <c r="K29" i="105"/>
  <c r="Y22" i="110"/>
  <c r="Y21" i="110"/>
  <c r="Y20" i="110"/>
  <c r="Y19" i="110"/>
  <c r="Y18" i="110"/>
  <c r="Y17" i="110"/>
  <c r="Y16" i="110"/>
  <c r="Y15" i="110"/>
  <c r="Y14" i="110"/>
  <c r="Y13" i="110"/>
  <c r="Y12" i="110"/>
  <c r="Y11" i="110"/>
  <c r="Y10" i="110"/>
  <c r="Y9" i="110"/>
  <c r="Y8" i="110"/>
  <c r="Y7" i="110"/>
  <c r="Y6" i="110"/>
  <c r="Y5" i="110"/>
  <c r="Y4" i="110"/>
  <c r="Y3" i="110"/>
  <c r="I29" i="105"/>
  <c r="H29" i="105"/>
  <c r="E23" i="105"/>
  <c r="D23" i="105"/>
  <c r="C23" i="105"/>
  <c r="E22" i="105"/>
  <c r="D22" i="105"/>
  <c r="C22" i="105"/>
  <c r="B22" i="105"/>
  <c r="O9" i="109"/>
  <c r="O8" i="109"/>
  <c r="O7" i="109"/>
  <c r="J9" i="109"/>
  <c r="J8" i="109"/>
  <c r="J7" i="109"/>
  <c r="E9" i="109"/>
  <c r="E8" i="109"/>
  <c r="E7" i="109"/>
  <c r="H44" i="108"/>
  <c r="F44" i="108"/>
  <c r="E44" i="108"/>
  <c r="E45" i="108" s="1"/>
  <c r="G4" i="108"/>
  <c r="G44" i="108" s="1"/>
  <c r="G45" i="108" s="1"/>
  <c r="H44" i="107" l="1"/>
  <c r="G44" i="107"/>
  <c r="H45" i="107" s="1"/>
  <c r="F44" i="107"/>
  <c r="E44" i="107"/>
  <c r="E45" i="107" s="1"/>
  <c r="G4" i="107"/>
  <c r="F44" i="104" l="1"/>
  <c r="E44" i="104"/>
  <c r="F45" i="104" s="1"/>
  <c r="G4" i="104"/>
  <c r="H29" i="103" l="1"/>
  <c r="D54" i="103"/>
  <c r="P3" i="83" l="1"/>
  <c r="Q3" i="83"/>
  <c r="L3" i="79"/>
  <c r="K3" i="79"/>
  <c r="P3" i="79"/>
  <c r="O3" i="79"/>
  <c r="M24" i="79"/>
  <c r="L28" i="79"/>
  <c r="K28" i="79"/>
  <c r="H106" i="63" l="1"/>
  <c r="G106" i="63"/>
  <c r="F106" i="63"/>
  <c r="E106" i="63"/>
  <c r="D106" i="63"/>
  <c r="C106" i="63"/>
  <c r="I99" i="63"/>
  <c r="L65" i="63"/>
  <c r="L64" i="63"/>
  <c r="L67" i="63" s="1"/>
  <c r="L63" i="63"/>
  <c r="G47" i="63"/>
  <c r="G45" i="63"/>
  <c r="G41" i="63"/>
  <c r="G60" i="63" s="1"/>
  <c r="G25" i="63"/>
  <c r="F25" i="63"/>
  <c r="E25" i="63"/>
  <c r="D64" i="61"/>
  <c r="D63" i="61"/>
  <c r="D62" i="61"/>
  <c r="H57" i="61"/>
  <c r="H62" i="61" s="1"/>
  <c r="G57" i="61"/>
  <c r="I62" i="61" s="1"/>
  <c r="F57" i="61"/>
  <c r="E57" i="61"/>
  <c r="D57" i="61"/>
  <c r="C57" i="61"/>
  <c r="H44" i="61"/>
  <c r="J5" i="61"/>
  <c r="I5" i="61"/>
  <c r="G62" i="61" l="1"/>
  <c r="C134" i="75" l="1"/>
  <c r="C129" i="75"/>
  <c r="B129" i="75"/>
  <c r="C133" i="75" s="1"/>
  <c r="D128" i="75"/>
  <c r="D127" i="75"/>
  <c r="D126" i="75"/>
  <c r="E20" i="75"/>
  <c r="C20" i="75"/>
  <c r="B20" i="75"/>
  <c r="D20" i="75" s="1"/>
  <c r="A20" i="75"/>
  <c r="H17" i="75"/>
  <c r="G17" i="75"/>
  <c r="E17" i="75"/>
  <c r="D17" i="75"/>
  <c r="C17" i="75"/>
  <c r="B17" i="75"/>
  <c r="A17" i="75"/>
  <c r="J11" i="75"/>
  <c r="I11" i="75"/>
  <c r="H11" i="75"/>
  <c r="J10" i="75"/>
  <c r="I10" i="75"/>
  <c r="J9" i="75"/>
  <c r="I9" i="75"/>
  <c r="H9" i="75"/>
  <c r="H10" i="75" s="1"/>
  <c r="D166" i="101"/>
  <c r="D172" i="101" s="1"/>
  <c r="C166" i="101"/>
  <c r="D171" i="101" s="1"/>
  <c r="E164" i="101"/>
  <c r="E163" i="101"/>
  <c r="E162" i="101"/>
  <c r="I70" i="101"/>
  <c r="H70" i="101"/>
  <c r="I69" i="101"/>
  <c r="H69" i="101"/>
  <c r="I68" i="101"/>
  <c r="H68" i="101"/>
  <c r="I67" i="101"/>
  <c r="H67" i="101"/>
  <c r="I66" i="101"/>
  <c r="H66" i="101"/>
  <c r="I65" i="101"/>
  <c r="H65" i="101"/>
  <c r="I64" i="101"/>
  <c r="H64" i="101"/>
  <c r="I63" i="101"/>
  <c r="H63" i="101"/>
  <c r="I62" i="101"/>
  <c r="H62" i="101"/>
  <c r="I61" i="101"/>
  <c r="H61" i="101"/>
  <c r="I60" i="101"/>
  <c r="H60" i="101"/>
  <c r="I59" i="101"/>
  <c r="H59" i="101"/>
  <c r="I58" i="101"/>
  <c r="H58" i="101"/>
  <c r="I57" i="101"/>
  <c r="H57" i="101"/>
  <c r="I56" i="101"/>
  <c r="H56" i="101"/>
  <c r="I55" i="101"/>
  <c r="H55" i="101"/>
  <c r="I54" i="101"/>
  <c r="H54" i="101"/>
  <c r="I53" i="101"/>
  <c r="H53" i="101"/>
  <c r="I52" i="101"/>
  <c r="H52" i="101"/>
  <c r="I51" i="101"/>
  <c r="H51" i="101"/>
  <c r="I50" i="101"/>
  <c r="H50" i="101"/>
  <c r="AA22" i="101"/>
  <c r="Z22" i="101"/>
  <c r="N22" i="101"/>
  <c r="AA21" i="101"/>
  <c r="Z21" i="101"/>
  <c r="N21" i="101"/>
  <c r="AA20" i="101"/>
  <c r="Z20" i="101"/>
  <c r="AA19" i="101"/>
  <c r="Z19" i="101"/>
  <c r="AA18" i="101"/>
  <c r="Z18" i="101"/>
  <c r="J18" i="101"/>
  <c r="I18" i="101"/>
  <c r="H18" i="101"/>
  <c r="AA17" i="101"/>
  <c r="Z17" i="101"/>
  <c r="J17" i="101"/>
  <c r="I17" i="101"/>
  <c r="AA16" i="101"/>
  <c r="Z16" i="101"/>
  <c r="O16" i="101"/>
  <c r="Q16" i="101" s="1"/>
  <c r="N16" i="101"/>
  <c r="P16" i="101" s="1"/>
  <c r="M16" i="101"/>
  <c r="J16" i="101"/>
  <c r="H17" i="101" s="1"/>
  <c r="I16" i="101"/>
  <c r="H16" i="101"/>
  <c r="AA15" i="101"/>
  <c r="Z15" i="101"/>
  <c r="AA14" i="101"/>
  <c r="Z14" i="101"/>
  <c r="AA13" i="101"/>
  <c r="Z13" i="101"/>
  <c r="O13" i="101"/>
  <c r="N13" i="101"/>
  <c r="Q13" i="101" s="1"/>
  <c r="M13" i="101"/>
  <c r="AA12" i="101"/>
  <c r="Z12" i="101"/>
  <c r="AA11" i="101"/>
  <c r="Z11" i="101"/>
  <c r="AA10" i="101"/>
  <c r="Z10" i="101"/>
  <c r="AA9" i="101"/>
  <c r="Z9" i="101"/>
  <c r="AA8" i="101"/>
  <c r="Z8" i="101"/>
  <c r="AA7" i="101"/>
  <c r="Z7" i="101"/>
  <c r="AA6" i="101"/>
  <c r="Z6" i="101"/>
  <c r="AA5" i="101"/>
  <c r="Z5" i="101"/>
  <c r="AA4" i="101"/>
  <c r="Z4" i="101"/>
  <c r="AA3" i="101"/>
  <c r="Z3" i="101"/>
  <c r="AA2" i="101"/>
  <c r="Z2" i="101"/>
  <c r="U2" i="101"/>
  <c r="S2" i="101"/>
  <c r="T2" i="101" s="1"/>
  <c r="Q2" i="101"/>
  <c r="O2" i="101"/>
  <c r="M2" i="101"/>
  <c r="C131" i="75" l="1"/>
  <c r="D168" i="101"/>
  <c r="P13" i="101"/>
  <c r="E64" i="58" l="1"/>
  <c r="E63" i="58"/>
  <c r="E62" i="58"/>
  <c r="E61" i="58"/>
  <c r="E60" i="58"/>
  <c r="E59" i="58"/>
  <c r="E58" i="58"/>
  <c r="E57" i="58"/>
  <c r="E56" i="58"/>
  <c r="E55" i="58"/>
  <c r="E54" i="58"/>
  <c r="E53" i="58"/>
  <c r="E52" i="58"/>
  <c r="E51" i="58"/>
  <c r="E50" i="58"/>
  <c r="E49" i="58"/>
  <c r="E48" i="58"/>
  <c r="E47" i="58"/>
  <c r="E35" i="58"/>
  <c r="D35" i="58"/>
  <c r="D27" i="58"/>
  <c r="I38" i="57"/>
  <c r="I37" i="57"/>
  <c r="I36" i="57"/>
  <c r="I35" i="57"/>
  <c r="I34" i="57"/>
  <c r="I33" i="57"/>
  <c r="F17" i="57"/>
  <c r="E17" i="57"/>
  <c r="G62" i="49"/>
  <c r="G61" i="49"/>
  <c r="G60" i="49"/>
  <c r="G59" i="49"/>
  <c r="G58" i="49"/>
  <c r="G57" i="49"/>
  <c r="G56" i="49"/>
  <c r="G55" i="49"/>
  <c r="G54" i="49"/>
  <c r="G53" i="49"/>
  <c r="G52" i="49"/>
  <c r="G51" i="49"/>
  <c r="G50" i="49"/>
  <c r="G49" i="49"/>
  <c r="N20" i="49"/>
  <c r="L20" i="49"/>
  <c r="H20" i="49"/>
  <c r="E20" i="49"/>
  <c r="K20" i="49" s="1"/>
  <c r="D20" i="49"/>
  <c r="F20" i="49" s="1"/>
  <c r="C20" i="49"/>
  <c r="H53" i="47"/>
  <c r="H52" i="47"/>
  <c r="H51" i="47"/>
  <c r="H50" i="47"/>
  <c r="H49" i="47"/>
  <c r="H48" i="47"/>
  <c r="H47" i="47"/>
  <c r="H46" i="47"/>
  <c r="H45" i="47"/>
  <c r="H44" i="47"/>
  <c r="H43" i="47"/>
  <c r="E16" i="47"/>
  <c r="D16" i="47"/>
  <c r="F12" i="47"/>
  <c r="E12" i="47"/>
  <c r="I12" i="47" s="1"/>
  <c r="D12" i="47"/>
  <c r="J12" i="47" s="1"/>
  <c r="C12" i="47"/>
  <c r="G20" i="49" l="1"/>
  <c r="D122" i="97" l="1"/>
  <c r="D121" i="97"/>
  <c r="D128" i="97" s="1"/>
  <c r="C121" i="97"/>
  <c r="D127" i="97" s="1"/>
  <c r="L119" i="97"/>
  <c r="K119" i="97"/>
  <c r="H119" i="97"/>
  <c r="L118" i="97"/>
  <c r="H118" i="97"/>
  <c r="L117" i="97"/>
  <c r="K117" i="97"/>
  <c r="K118" i="97" s="1"/>
  <c r="K120" i="97" s="1"/>
  <c r="J117" i="97"/>
  <c r="I117" i="97"/>
  <c r="H70" i="97"/>
  <c r="G70" i="97"/>
  <c r="H69" i="97"/>
  <c r="G69" i="97"/>
  <c r="H68" i="97"/>
  <c r="G68" i="97"/>
  <c r="H67" i="97"/>
  <c r="G67" i="97"/>
  <c r="H66" i="97"/>
  <c r="G66" i="97"/>
  <c r="H65" i="97"/>
  <c r="G65" i="97"/>
  <c r="H64" i="97"/>
  <c r="G64" i="97"/>
  <c r="H63" i="97"/>
  <c r="G63" i="97"/>
  <c r="H62" i="97"/>
  <c r="G62" i="97"/>
  <c r="H61" i="97"/>
  <c r="G61" i="97"/>
  <c r="H60" i="97"/>
  <c r="G60" i="97"/>
  <c r="H59" i="97"/>
  <c r="G59" i="97"/>
  <c r="H58" i="97"/>
  <c r="G58" i="97"/>
  <c r="K52" i="97"/>
  <c r="K51" i="97"/>
  <c r="K50" i="97"/>
  <c r="K49" i="97"/>
  <c r="K48" i="97"/>
  <c r="K47" i="97"/>
  <c r="K46" i="97"/>
  <c r="K45" i="97"/>
  <c r="K44" i="97"/>
  <c r="K43" i="97"/>
  <c r="K42" i="97"/>
  <c r="K41" i="97"/>
  <c r="K40" i="97"/>
  <c r="K39" i="97"/>
  <c r="H26" i="97"/>
  <c r="B26" i="97"/>
  <c r="B25" i="97"/>
  <c r="B27" i="97" s="1"/>
  <c r="J20" i="97"/>
  <c r="I20" i="97"/>
  <c r="H20" i="97"/>
  <c r="J19" i="97"/>
  <c r="J18" i="97"/>
  <c r="I18" i="97"/>
  <c r="I19" i="97" s="1"/>
  <c r="H18" i="97"/>
  <c r="H19" i="97" s="1"/>
  <c r="S16" i="97"/>
  <c r="R16" i="97"/>
  <c r="S15" i="97"/>
  <c r="R15" i="97"/>
  <c r="S14" i="97"/>
  <c r="R14" i="97"/>
  <c r="S13" i="97"/>
  <c r="R13" i="97"/>
  <c r="S12" i="97"/>
  <c r="R12" i="97"/>
  <c r="S11" i="97"/>
  <c r="R11" i="97"/>
  <c r="S10" i="97"/>
  <c r="R10" i="97"/>
  <c r="S9" i="97"/>
  <c r="R9" i="97"/>
  <c r="S8" i="97"/>
  <c r="R8" i="97"/>
  <c r="S7" i="97"/>
  <c r="R7" i="97"/>
  <c r="S6" i="97"/>
  <c r="R6" i="97"/>
  <c r="S5" i="97"/>
  <c r="R5" i="97"/>
  <c r="S4" i="97"/>
  <c r="R4" i="97"/>
  <c r="C93" i="65"/>
  <c r="C99" i="65" s="1"/>
  <c r="B93" i="65"/>
  <c r="C98" i="65" s="1"/>
  <c r="G76" i="65"/>
  <c r="J75" i="65"/>
  <c r="G75" i="65"/>
  <c r="C71" i="65"/>
  <c r="C70" i="65"/>
  <c r="C69" i="65"/>
  <c r="C68" i="65"/>
  <c r="C67" i="65"/>
  <c r="C66" i="65"/>
  <c r="C65" i="65"/>
  <c r="C64" i="65"/>
  <c r="C63" i="65"/>
  <c r="I62" i="65"/>
  <c r="H62" i="65"/>
  <c r="C62" i="65"/>
  <c r="I61" i="65"/>
  <c r="H61" i="65"/>
  <c r="C61" i="65"/>
  <c r="I60" i="65"/>
  <c r="H60" i="65"/>
  <c r="C60" i="65"/>
  <c r="I59" i="65"/>
  <c r="H59" i="65"/>
  <c r="C59" i="65"/>
  <c r="J76" i="65" s="1"/>
  <c r="I58" i="65"/>
  <c r="H58" i="65"/>
  <c r="C58" i="65"/>
  <c r="I57" i="65"/>
  <c r="H57" i="65"/>
  <c r="I56" i="65"/>
  <c r="H56" i="65"/>
  <c r="I55" i="65"/>
  <c r="H55" i="65"/>
  <c r="I54" i="65"/>
  <c r="H54" i="65"/>
  <c r="I53" i="65"/>
  <c r="H53" i="65"/>
  <c r="I52" i="65"/>
  <c r="H52" i="65"/>
  <c r="I51" i="65"/>
  <c r="H51" i="65"/>
  <c r="I50" i="65"/>
  <c r="H50" i="65"/>
  <c r="I49" i="65"/>
  <c r="H49" i="65"/>
  <c r="E39" i="65"/>
  <c r="B39" i="65"/>
  <c r="B40" i="65" s="1"/>
  <c r="E38" i="65"/>
  <c r="E40" i="65" s="1"/>
  <c r="B38" i="65"/>
  <c r="J13" i="65"/>
  <c r="I13" i="65"/>
  <c r="H13" i="65"/>
  <c r="J11" i="65"/>
  <c r="I12" i="65" s="1"/>
  <c r="I11" i="65"/>
  <c r="H11" i="65"/>
  <c r="J12" i="65" l="1"/>
  <c r="C95" i="65"/>
  <c r="H12" i="65"/>
  <c r="J11" i="45" l="1"/>
  <c r="I11" i="45"/>
  <c r="H11" i="45"/>
  <c r="J9" i="45"/>
  <c r="H10" i="45" s="1"/>
  <c r="I9" i="45"/>
  <c r="I10" i="45" s="1"/>
  <c r="H9" i="45"/>
  <c r="T2" i="45"/>
  <c r="V2" i="45" s="1"/>
  <c r="S2" i="45"/>
  <c r="U2" i="45" s="1"/>
  <c r="R2" i="45"/>
  <c r="O2" i="45"/>
  <c r="Q2" i="45" s="1"/>
  <c r="N2" i="45"/>
  <c r="U5" i="45" s="1"/>
  <c r="M2" i="45"/>
  <c r="K38" i="43"/>
  <c r="K37" i="43"/>
  <c r="K36" i="43"/>
  <c r="K35" i="43"/>
  <c r="K34" i="43"/>
  <c r="K33" i="43"/>
  <c r="K32" i="43"/>
  <c r="K31" i="43"/>
  <c r="K30" i="43"/>
  <c r="K29" i="43"/>
  <c r="K28" i="43"/>
  <c r="K12" i="43"/>
  <c r="J12" i="43"/>
  <c r="I12" i="43"/>
  <c r="K11" i="43"/>
  <c r="J11" i="43"/>
  <c r="I11" i="43"/>
  <c r="K10" i="43"/>
  <c r="J10" i="43"/>
  <c r="I10" i="43"/>
  <c r="V6" i="43"/>
  <c r="U6" i="43"/>
  <c r="U3" i="43"/>
  <c r="W3" i="43" s="1"/>
  <c r="T3" i="43"/>
  <c r="V3" i="43" s="1"/>
  <c r="S3" i="43"/>
  <c r="Q3" i="43"/>
  <c r="P3" i="43"/>
  <c r="R3" i="43" s="1"/>
  <c r="O3" i="43"/>
  <c r="N3" i="43"/>
  <c r="J46" i="41"/>
  <c r="J45" i="41"/>
  <c r="J44" i="41"/>
  <c r="J43" i="41"/>
  <c r="J42" i="41"/>
  <c r="J41" i="41"/>
  <c r="J40" i="41"/>
  <c r="J39" i="41"/>
  <c r="J11" i="41"/>
  <c r="I11" i="41"/>
  <c r="H11" i="41"/>
  <c r="J10" i="41"/>
  <c r="J9" i="41"/>
  <c r="I9" i="41"/>
  <c r="I10" i="41" s="1"/>
  <c r="H9" i="41"/>
  <c r="H10" i="41" s="1"/>
  <c r="U2" i="41"/>
  <c r="T2" i="41"/>
  <c r="V2" i="41" s="1"/>
  <c r="S2" i="41"/>
  <c r="R2" i="41"/>
  <c r="O2" i="41"/>
  <c r="Q2" i="41" s="1"/>
  <c r="N2" i="41"/>
  <c r="P2" i="41" s="1"/>
  <c r="M2" i="41"/>
  <c r="J10" i="45" l="1"/>
  <c r="T5" i="45"/>
  <c r="P2" i="45"/>
  <c r="E21" i="55" l="1"/>
  <c r="E22" i="55" s="1"/>
  <c r="D21" i="55"/>
  <c r="D22" i="55" s="1"/>
  <c r="F18" i="55"/>
  <c r="F21" i="55" s="1"/>
  <c r="F22" i="55" s="1"/>
  <c r="M13" i="55"/>
  <c r="E13" i="55"/>
  <c r="F13" i="55" s="1"/>
  <c r="D13" i="55"/>
  <c r="K9" i="55"/>
  <c r="K8" i="55"/>
  <c r="K7" i="55"/>
  <c r="K6" i="55"/>
  <c r="C13" i="55" s="1"/>
  <c r="G13" i="55" s="1"/>
  <c r="K5" i="55"/>
  <c r="K4" i="55"/>
  <c r="K3" i="55"/>
  <c r="E20" i="53"/>
  <c r="E21" i="53" s="1"/>
  <c r="D20" i="53"/>
  <c r="D21" i="53" s="1"/>
  <c r="F17" i="53"/>
  <c r="F20" i="53" s="1"/>
  <c r="M12" i="53"/>
  <c r="E12" i="53"/>
  <c r="D12" i="53"/>
  <c r="K8" i="53"/>
  <c r="K7" i="53"/>
  <c r="K6" i="53"/>
  <c r="C12" i="53" s="1"/>
  <c r="K5" i="53"/>
  <c r="K4" i="53"/>
  <c r="K3" i="53"/>
  <c r="K2" i="53"/>
  <c r="E29" i="51"/>
  <c r="D29" i="51"/>
  <c r="D30" i="51" s="1"/>
  <c r="F26" i="51"/>
  <c r="F29" i="51" s="1"/>
  <c r="M21" i="51"/>
  <c r="E21" i="51"/>
  <c r="D21" i="51"/>
  <c r="K17" i="51"/>
  <c r="K16" i="51"/>
  <c r="K15" i="51"/>
  <c r="K14" i="51"/>
  <c r="K13" i="51"/>
  <c r="K12" i="51"/>
  <c r="K11" i="51"/>
  <c r="G12" i="53" l="1"/>
  <c r="F12" i="53"/>
  <c r="F21" i="53"/>
  <c r="C21" i="51"/>
  <c r="E30" i="51"/>
  <c r="G21" i="51"/>
  <c r="F21" i="51"/>
  <c r="F30" i="51"/>
  <c r="E70" i="81" l="1"/>
  <c r="E69" i="81"/>
  <c r="E68" i="81"/>
  <c r="E67" i="81"/>
  <c r="G66" i="81"/>
  <c r="E66" i="81"/>
  <c r="E65" i="81"/>
  <c r="E64" i="81"/>
  <c r="E63" i="81"/>
  <c r="G62" i="81"/>
  <c r="E62" i="81"/>
  <c r="E61" i="81"/>
  <c r="E60" i="81"/>
  <c r="E59" i="81"/>
  <c r="E58" i="81"/>
  <c r="E57" i="81"/>
  <c r="E56" i="81"/>
  <c r="G55" i="81"/>
  <c r="E55" i="81"/>
  <c r="E54" i="81"/>
  <c r="E53" i="81"/>
  <c r="E52" i="81"/>
  <c r="I37" i="81"/>
  <c r="H37" i="81"/>
  <c r="F37" i="81"/>
  <c r="E37" i="81"/>
  <c r="D37" i="81"/>
  <c r="C37" i="81"/>
  <c r="B37" i="81"/>
  <c r="K13" i="81"/>
  <c r="B40" i="81" s="1"/>
  <c r="J13" i="81"/>
  <c r="I13" i="81"/>
  <c r="D40" i="81" s="1"/>
  <c r="D90" i="77"/>
  <c r="C90" i="77"/>
  <c r="E90" i="77" s="1"/>
  <c r="D89" i="77"/>
  <c r="C89" i="77"/>
  <c r="E89" i="77" s="1"/>
  <c r="D88" i="77"/>
  <c r="E88" i="77" s="1"/>
  <c r="C88" i="77"/>
  <c r="D87" i="77"/>
  <c r="C87" i="77"/>
  <c r="E87" i="77" s="1"/>
  <c r="D86" i="77"/>
  <c r="C86" i="77"/>
  <c r="E86" i="77" s="1"/>
  <c r="E85" i="77"/>
  <c r="D85" i="77"/>
  <c r="C85" i="77"/>
  <c r="D84" i="77"/>
  <c r="C84" i="77"/>
  <c r="E84" i="77" s="1"/>
  <c r="N69" i="77"/>
  <c r="F64" i="77"/>
  <c r="H63" i="77"/>
  <c r="F63" i="77"/>
  <c r="H62" i="77"/>
  <c r="F62" i="77"/>
  <c r="F61" i="77"/>
  <c r="F60" i="77"/>
  <c r="F59" i="77"/>
  <c r="F58" i="77"/>
  <c r="H57" i="77"/>
  <c r="F57" i="77"/>
  <c r="F56" i="77"/>
  <c r="F55" i="77"/>
  <c r="D39" i="77"/>
  <c r="F39" i="77" s="1"/>
  <c r="C39" i="77"/>
  <c r="B39" i="77" s="1"/>
  <c r="E36" i="77"/>
  <c r="I39" i="77" s="1"/>
  <c r="K17" i="77"/>
  <c r="B36" i="77" s="1"/>
  <c r="D36" i="77" s="1"/>
  <c r="J17" i="77"/>
  <c r="F36" i="77" s="1"/>
  <c r="H39" i="77" s="1"/>
  <c r="I17" i="77"/>
  <c r="C40" i="81" l="1"/>
  <c r="E39" i="77"/>
  <c r="C36" i="77"/>
  <c r="O3" i="83" l="1"/>
  <c r="N3" i="83"/>
  <c r="M3" i="83"/>
  <c r="L3" i="83"/>
  <c r="O6" i="83" s="1"/>
  <c r="N6" i="83" l="1"/>
  <c r="C62" i="79" l="1"/>
  <c r="C60" i="79"/>
  <c r="C59" i="79"/>
  <c r="C58" i="79"/>
  <c r="C57" i="79"/>
  <c r="C56" i="79"/>
  <c r="C55" i="79"/>
  <c r="C54" i="79"/>
  <c r="C53" i="79"/>
  <c r="C52" i="79"/>
  <c r="C51" i="79"/>
  <c r="C50" i="79"/>
  <c r="C48" i="79"/>
  <c r="C47" i="79"/>
  <c r="C46" i="79"/>
  <c r="C45" i="79"/>
  <c r="H41" i="79"/>
  <c r="H39" i="79"/>
  <c r="H38" i="79"/>
  <c r="H37" i="79"/>
  <c r="H36" i="79"/>
  <c r="H35" i="79"/>
  <c r="H34" i="79"/>
  <c r="H33" i="79"/>
  <c r="H32" i="79"/>
  <c r="H31" i="79"/>
  <c r="H30" i="79"/>
  <c r="H29" i="79"/>
  <c r="H27" i="79"/>
  <c r="H25" i="79"/>
  <c r="H24" i="79"/>
  <c r="J3" i="79"/>
  <c r="I3" i="79"/>
  <c r="H3" i="79"/>
  <c r="G3" i="79"/>
  <c r="G271" i="95" l="1"/>
  <c r="Y22" i="87" l="1"/>
  <c r="Y21" i="87"/>
  <c r="Y20" i="87"/>
  <c r="Y19" i="87"/>
  <c r="Y18" i="87"/>
  <c r="Y17" i="87"/>
  <c r="Y16" i="87"/>
  <c r="Y15" i="87"/>
  <c r="Y14" i="87"/>
  <c r="Y13" i="87"/>
  <c r="Y12" i="87"/>
  <c r="Y11" i="87"/>
  <c r="Y10" i="87"/>
  <c r="Y9" i="87"/>
  <c r="Y8" i="87"/>
  <c r="Y7" i="87"/>
  <c r="Y6" i="87"/>
  <c r="Y5" i="87"/>
  <c r="Y4" i="87"/>
  <c r="Y3" i="87"/>
  <c r="C24" i="87"/>
  <c r="B24" i="8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63E070-DE22-4BCF-AD6A-B9F2DEA2BB9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5EFC619-02C4-4049-9013-79182839404F}" name="WorksheetConnection_Haa Dzongkhag!$A$67:$G$68" type="102" refreshedVersion="6" minRefreshableVersion="5">
    <extLst>
      <ext xmlns:x15="http://schemas.microsoft.com/office/spreadsheetml/2010/11/main" uri="{DE250136-89BD-433C-8126-D09CA5730AF9}">
        <x15:connection id="Range 6">
          <x15:rangePr sourceName="_xlcn.WorksheetConnection_HaaDzongkhagA67G68"/>
        </x15:connection>
      </ext>
    </extLst>
  </connection>
  <connection id="3" xr16:uid="{C4EA0943-9D2A-4A2F-935A-4A681A5CC35C}" name="WorksheetConnection_Haa Dzongkhag!$A$70:$G$71" type="102" refreshedVersion="6" minRefreshableVersion="5">
    <extLst>
      <ext xmlns:x15="http://schemas.microsoft.com/office/spreadsheetml/2010/11/main" uri="{DE250136-89BD-433C-8126-D09CA5730AF9}">
        <x15:connection id="Range 7">
          <x15:rangePr sourceName="_xlcn.WorksheetConnection_HaaDzongkhagA70G71"/>
        </x15:connection>
      </ext>
    </extLst>
  </connection>
  <connection id="4" xr16:uid="{A3BFD8B0-67C0-4993-AA67-D39206841C85}" name="WorksheetConnection_Haa Dzongkhag!$A$73:$G$76" type="102" refreshedVersion="6" minRefreshableVersion="5">
    <extLst>
      <ext xmlns:x15="http://schemas.microsoft.com/office/spreadsheetml/2010/11/main" uri="{DE250136-89BD-433C-8126-D09CA5730AF9}">
        <x15:connection id="Range 8">
          <x15:rangePr sourceName="_xlcn.WorksheetConnection_HaaDzongkhagA73G76"/>
        </x15:connection>
      </ext>
    </extLst>
  </connection>
  <connection id="5" xr16:uid="{4FD1BC3B-4DC3-4F5B-ADE9-44C65398D7A4}" name="WorksheetConnection_Haa Dzongkhag!$A$78:$G$80" type="102" refreshedVersion="6" minRefreshableVersion="5">
    <extLst>
      <ext xmlns:x15="http://schemas.microsoft.com/office/spreadsheetml/2010/11/main" uri="{DE250136-89BD-433C-8126-D09CA5730AF9}">
        <x15:connection id="Range 9">
          <x15:rangePr sourceName="_xlcn.WorksheetConnection_HaaDzongkhagA78G80"/>
        </x15:connection>
      </ext>
    </extLst>
  </connection>
  <connection id="6" xr16:uid="{41FF9A13-68E3-4D4F-961B-C6CC582B9C1C}" name="WorksheetConnection_Map Data!$G$5:$K$32" type="102" refreshedVersion="6" minRefreshableVersion="5">
    <extLst>
      <ext xmlns:x15="http://schemas.microsoft.com/office/spreadsheetml/2010/11/main" uri="{DE250136-89BD-433C-8126-D09CA5730AF9}">
        <x15:connection id="Range 4">
          <x15:rangePr sourceName="_xlcn.WorksheetConnection_MapDataG5K32"/>
        </x15:connection>
      </ext>
    </extLst>
  </connection>
  <connection id="7" xr16:uid="{3244A038-A28B-42E5-98A0-E7B2FDD68ED1}" name="WorksheetConnection_National Service_Data!$A$1:$G$190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NationalService_DataA1G190"/>
        </x15:connection>
      </ext>
    </extLst>
  </connection>
  <connection id="8" xr16:uid="{B02CA2E7-A1FA-4545-ADFE-4655F768A0CB}" name="WorksheetConnection_National Service_Data!$A$1:$L$19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NationalService_DataA1L190"/>
        </x15:connection>
      </ext>
    </extLst>
  </connection>
  <connection id="9" xr16:uid="{883B360D-209C-4794-A468-36D116EC2082}" name="WorksheetConnection_Sheet3!$A$1:$E$190" type="102" refreshedVersion="6" minRefreshableVersion="5">
    <extLst>
      <ext xmlns:x15="http://schemas.microsoft.com/office/spreadsheetml/2010/11/main" uri="{DE250136-89BD-433C-8126-D09CA5730AF9}">
        <x15:connection id="Range 2">
          <x15:rangePr sourceName="_xlcn.WorksheetConnection_Sheet3A1E190"/>
        </x15:connection>
      </ext>
    </extLst>
  </connection>
  <connection id="10" xr16:uid="{84C091CD-2B80-4B3A-ACAE-0BE32BE48ECD}" name="WorksheetConnection_Sheet4!$A$1:$E$190" type="102" refreshedVersion="6" minRefreshableVersion="5">
    <extLst>
      <ext xmlns:x15="http://schemas.microsoft.com/office/spreadsheetml/2010/11/main" uri="{DE250136-89BD-433C-8126-D09CA5730AF9}">
        <x15:connection id="Range 3">
          <x15:rangePr sourceName="_xlcn.WorksheetConnection_Sheet4A1E190"/>
        </x15:connection>
      </ext>
    </extLst>
  </connection>
  <connection id="11" xr16:uid="{0190ADA1-108F-423E-9F96-320DBC6DCC53}" name="WorksheetConnection_Sheet4!$A$1:$E$28" type="102" refreshedVersion="6" minRefreshableVersion="5">
    <extLst>
      <ext xmlns:x15="http://schemas.microsoft.com/office/spreadsheetml/2010/11/main" uri="{DE250136-89BD-433C-8126-D09CA5730AF9}">
        <x15:connection id="Range 5">
          <x15:rangePr sourceName="_xlcn.WorksheetConnection_Sheet4A1E28"/>
        </x15:connection>
      </ext>
    </extLst>
  </connection>
</connections>
</file>

<file path=xl/sharedStrings.xml><?xml version="1.0" encoding="utf-8"?>
<sst xmlns="http://schemas.openxmlformats.org/spreadsheetml/2006/main" count="9954" uniqueCount="1034">
  <si>
    <t>Country</t>
  </si>
  <si>
    <t>Dzongkhag/Throm_Name</t>
  </si>
  <si>
    <t>Dzongkhag_Latitude</t>
  </si>
  <si>
    <t>Dzongkhag_Longitude</t>
  </si>
  <si>
    <t>Hospital_Name</t>
  </si>
  <si>
    <t>Hospital_latitude</t>
  </si>
  <si>
    <t>Hospital_longitude</t>
  </si>
  <si>
    <t>Level_of_ school</t>
  </si>
  <si>
    <t>Female_student</t>
  </si>
  <si>
    <t>Male_student</t>
  </si>
  <si>
    <t>Total_students</t>
  </si>
  <si>
    <t>Age</t>
  </si>
  <si>
    <t>Bhutan</t>
  </si>
  <si>
    <t>Bumthang</t>
  </si>
  <si>
    <t>Wangdi Chholing general Hospital</t>
  </si>
  <si>
    <t>VI</t>
  </si>
  <si>
    <t>VII</t>
  </si>
  <si>
    <t>VIII</t>
  </si>
  <si>
    <t>IX</t>
  </si>
  <si>
    <t>X</t>
  </si>
  <si>
    <t>XI</t>
  </si>
  <si>
    <t>XII</t>
  </si>
  <si>
    <t>Chukha</t>
  </si>
  <si>
    <t>Tsimalakha Hospital</t>
  </si>
  <si>
    <t>Gedu Hospital</t>
  </si>
  <si>
    <t xml:space="preserve"> </t>
  </si>
  <si>
    <t>Dagana</t>
  </si>
  <si>
    <t>Dagapela Hospital</t>
  </si>
  <si>
    <t>Gasa</t>
  </si>
  <si>
    <t>Punakha Hospital</t>
  </si>
  <si>
    <t>Haa</t>
  </si>
  <si>
    <t>Haa Hospital</t>
  </si>
  <si>
    <t>Lhuntse</t>
  </si>
  <si>
    <t>Lhuentse Hospital</t>
  </si>
  <si>
    <t>Mongar</t>
  </si>
  <si>
    <t>Eastern Regional Referral Hospital</t>
  </si>
  <si>
    <t>Paro</t>
  </si>
  <si>
    <t>Paro Hospital</t>
  </si>
  <si>
    <t>Pemagatshel</t>
  </si>
  <si>
    <t>Pemagatshel Hospital</t>
  </si>
  <si>
    <t>Phuntsholing Thromde</t>
  </si>
  <si>
    <t>Phuentsholing Hospital</t>
  </si>
  <si>
    <t>Punakha</t>
  </si>
  <si>
    <t>Samdrup Jongkhar</t>
  </si>
  <si>
    <t>Samdrup Jongkhar Hospital</t>
  </si>
  <si>
    <t>Samdrup Jongkhar Throm</t>
  </si>
  <si>
    <t>Deothang Hospital</t>
  </si>
  <si>
    <t>Samtse</t>
  </si>
  <si>
    <t>Samtse Hospital</t>
  </si>
  <si>
    <t>Gomtu Hospital</t>
  </si>
  <si>
    <t>Sarpang</t>
  </si>
  <si>
    <t>Sarpang Hospital</t>
  </si>
  <si>
    <t>Gelephu Throm</t>
  </si>
  <si>
    <t xml:space="preserve">Gelephu Central Regional Referal Hospital  </t>
  </si>
  <si>
    <t>Trashiyangtse</t>
  </si>
  <si>
    <t>Trashiyangtse Hospital</t>
  </si>
  <si>
    <t>Trashigang</t>
  </si>
  <si>
    <t>Trashigang Hospital</t>
  </si>
  <si>
    <t>Riserboo Hospital</t>
  </si>
  <si>
    <t>Thimphu</t>
  </si>
  <si>
    <t>Gidakom Hospital</t>
  </si>
  <si>
    <t>Thimphu Thromde</t>
  </si>
  <si>
    <t>JDWNR Hospital</t>
  </si>
  <si>
    <t>Trongsa</t>
  </si>
  <si>
    <t>Trongsa Hospital</t>
  </si>
  <si>
    <t>Tsirang</t>
  </si>
  <si>
    <t>Damphu Hospital</t>
  </si>
  <si>
    <t>Wangdue Phodrang</t>
  </si>
  <si>
    <t>Wangdue Hospital</t>
  </si>
  <si>
    <t>Zhemgang</t>
  </si>
  <si>
    <t>Yebilaptsa Hospital</t>
  </si>
  <si>
    <t>Dzongkhag_Name</t>
  </si>
  <si>
    <t>Female_Population</t>
  </si>
  <si>
    <t>Male_Population</t>
  </si>
  <si>
    <t>Total_Population</t>
  </si>
  <si>
    <t>Ha</t>
  </si>
  <si>
    <t>Tashigang</t>
  </si>
  <si>
    <t>country</t>
  </si>
  <si>
    <t>Wangduecholing Hospital</t>
  </si>
  <si>
    <t>Tashi Yangtse</t>
  </si>
  <si>
    <t>addresskey</t>
  </si>
  <si>
    <t>latitude</t>
  </si>
  <si>
    <t>longitude</t>
  </si>
  <si>
    <t>flag</t>
  </si>
  <si>
    <t>Wangduecholing</t>
  </si>
  <si>
    <t>ZERO_RESULTS</t>
  </si>
  <si>
    <t>Tsimalakha</t>
  </si>
  <si>
    <t>27.0860195</t>
  </si>
  <si>
    <t>89.5415074</t>
  </si>
  <si>
    <t>Gedu</t>
  </si>
  <si>
    <t>26.922624</t>
  </si>
  <si>
    <t>89.5238107</t>
  </si>
  <si>
    <t>Dagapela</t>
  </si>
  <si>
    <t>26.9410665</t>
  </si>
  <si>
    <t>89.9229873</t>
  </si>
  <si>
    <t>27.5920869</t>
  </si>
  <si>
    <t>89.87974589999999</t>
  </si>
  <si>
    <t>Central Regional Referal</t>
  </si>
  <si>
    <t>Lhuentse</t>
  </si>
  <si>
    <t>27.6649208</t>
  </si>
  <si>
    <t>91.1761004</t>
  </si>
  <si>
    <t>27.5589071</t>
  </si>
  <si>
    <t>90.7446925</t>
  </si>
  <si>
    <t>27.0869257</t>
  </si>
  <si>
    <t>89.54003329999999</t>
  </si>
  <si>
    <t>26.9188866</t>
  </si>
  <si>
    <t>89.5293017</t>
  </si>
  <si>
    <t>26.9338798</t>
  </si>
  <si>
    <t>89.9550806</t>
  </si>
  <si>
    <t>Central Regional Referal Hospital</t>
  </si>
  <si>
    <t>26.8725114</t>
  </si>
  <si>
    <t>90.4927134</t>
  </si>
  <si>
    <t>Eligiable_Age</t>
  </si>
  <si>
    <t>Not Eligiable</t>
  </si>
  <si>
    <t>Eligiable</t>
  </si>
  <si>
    <t>Row Labels</t>
  </si>
  <si>
    <t>Level_of_School</t>
  </si>
  <si>
    <t>Male_Percentage</t>
  </si>
  <si>
    <t>Eligiable_Population_Age</t>
  </si>
  <si>
    <t>15-17</t>
  </si>
  <si>
    <t>Total_all_std</t>
  </si>
  <si>
    <t>Female_Total</t>
  </si>
  <si>
    <t>Male_Total</t>
  </si>
  <si>
    <t>Female_ratio</t>
  </si>
  <si>
    <t>Male_ratio</t>
  </si>
  <si>
    <t>Total_Elgilible</t>
  </si>
  <si>
    <t>Male_Eligible</t>
  </si>
  <si>
    <t>Female_Eligible</t>
  </si>
  <si>
    <t>Male_ratio_Eligible</t>
  </si>
  <si>
    <t>Female_ratio_Eligible</t>
  </si>
  <si>
    <t>Total</t>
  </si>
  <si>
    <t>Sum of Male_Total</t>
  </si>
  <si>
    <t>Sum of Female_Total</t>
  </si>
  <si>
    <t>Gomtu</t>
  </si>
  <si>
    <t>Percentage_Female</t>
  </si>
  <si>
    <t>Percentage_Male</t>
  </si>
  <si>
    <t>Total male</t>
  </si>
  <si>
    <t>Total male ratio</t>
  </si>
  <si>
    <t>Total Female</t>
  </si>
  <si>
    <t>Total female ratio</t>
  </si>
  <si>
    <t>Eligible male</t>
  </si>
  <si>
    <t>Eligible male ratio</t>
  </si>
  <si>
    <t>Eligible Female</t>
  </si>
  <si>
    <t>Eligible Female Ratio</t>
  </si>
  <si>
    <t>Female</t>
  </si>
  <si>
    <t>Male</t>
  </si>
  <si>
    <t>Percentage(%)</t>
  </si>
  <si>
    <t>Eligible for Screening</t>
  </si>
  <si>
    <t>Female student</t>
  </si>
  <si>
    <t>Male student</t>
  </si>
  <si>
    <t>Riserboo</t>
  </si>
  <si>
    <t>JDWNR</t>
  </si>
  <si>
    <t>Gidakom</t>
  </si>
  <si>
    <t>Total Students</t>
  </si>
  <si>
    <t>Male_students</t>
  </si>
  <si>
    <t>Female_students</t>
  </si>
  <si>
    <t>Male_stidents</t>
  </si>
  <si>
    <t>Stotal_std</t>
  </si>
  <si>
    <t>Elig_Std</t>
  </si>
  <si>
    <t>Tot_M</t>
  </si>
  <si>
    <t>Tot_F</t>
  </si>
  <si>
    <t>Male Ratio</t>
  </si>
  <si>
    <t>Female_Ratio</t>
  </si>
  <si>
    <t>male eligible</t>
  </si>
  <si>
    <t>fem eligible</t>
  </si>
  <si>
    <t>Female eligible ratio</t>
  </si>
  <si>
    <t>Male eligible ratio</t>
  </si>
  <si>
    <t>Wangdue</t>
  </si>
  <si>
    <t>Female Ratio</t>
  </si>
  <si>
    <t>Male eligible</t>
  </si>
  <si>
    <t>Female eligible</t>
  </si>
  <si>
    <t>Total Male</t>
  </si>
  <si>
    <t>Total Male Ratio</t>
  </si>
  <si>
    <t>Total Female Ratio</t>
  </si>
  <si>
    <t>Eligible Male</t>
  </si>
  <si>
    <t>Eligible Male Ratio</t>
  </si>
  <si>
    <t>total</t>
  </si>
  <si>
    <t>Damphu</t>
  </si>
  <si>
    <t>Total_Eligible</t>
  </si>
  <si>
    <t>Dzongkhag</t>
  </si>
  <si>
    <t>27..390922</t>
  </si>
  <si>
    <t>New District Hospital</t>
  </si>
  <si>
    <t xml:space="preserve"> Haa Hospital</t>
  </si>
  <si>
    <t>Female %</t>
  </si>
  <si>
    <t>male %</t>
  </si>
  <si>
    <t>Total_Students</t>
  </si>
  <si>
    <t>Total_Female_Students</t>
  </si>
  <si>
    <t>Total_Male_Students</t>
  </si>
  <si>
    <t>Total_Male_Ratio</t>
  </si>
  <si>
    <t>Total_Female_Ratio</t>
  </si>
  <si>
    <t>Eligible_Age</t>
  </si>
  <si>
    <t>Eligible_Female</t>
  </si>
  <si>
    <t>Eligible_Male</t>
  </si>
  <si>
    <t>Total:-</t>
  </si>
  <si>
    <t>Ratio:-</t>
  </si>
  <si>
    <t>Mongar Regional Referral Hospital</t>
  </si>
  <si>
    <t>s</t>
  </si>
  <si>
    <t>Sum of Female_student</t>
  </si>
  <si>
    <t>Sum of Male_student</t>
  </si>
  <si>
    <t>Level_of_school</t>
  </si>
  <si>
    <t>Total Count</t>
  </si>
  <si>
    <t>% of Gender</t>
  </si>
  <si>
    <t>Total Male Student</t>
  </si>
  <si>
    <t>Total Female Student</t>
  </si>
  <si>
    <t>Total Eligibility</t>
  </si>
  <si>
    <t>Total_Female</t>
  </si>
  <si>
    <t>Total_Male</t>
  </si>
  <si>
    <t>Total_Std</t>
  </si>
  <si>
    <t>Eligiable_Age(15-17)</t>
  </si>
  <si>
    <t>dzongkhag</t>
  </si>
  <si>
    <t>longitudee</t>
  </si>
  <si>
    <t>hospital_name</t>
  </si>
  <si>
    <t>hospital_latitude</t>
  </si>
  <si>
    <t>hospital_longitude</t>
  </si>
  <si>
    <t>Column1</t>
  </si>
  <si>
    <t>Column2</t>
  </si>
  <si>
    <t xml:space="preserve">Male </t>
  </si>
  <si>
    <t xml:space="preserve">Dzongkhag Female </t>
  </si>
  <si>
    <t xml:space="preserve">Dzongkhag Male </t>
  </si>
  <si>
    <t xml:space="preserve">Total </t>
  </si>
  <si>
    <t xml:space="preserve"> Female_student</t>
  </si>
  <si>
    <t xml:space="preserve">Female Population </t>
  </si>
  <si>
    <t>24135</t>
  </si>
  <si>
    <t>Male Populationn</t>
  </si>
  <si>
    <t>Total Population</t>
  </si>
  <si>
    <t xml:space="preserve">total </t>
  </si>
  <si>
    <t>Gelephu Central Regional Referal Hospital</t>
  </si>
  <si>
    <t>Gewog/Town_Name</t>
  </si>
  <si>
    <t>Geowog_Latitude</t>
  </si>
  <si>
    <t>Geowog_Longitude</t>
  </si>
  <si>
    <t>Dagapela hospital</t>
  </si>
  <si>
    <t>Gidagom</t>
  </si>
  <si>
    <t>Total Std</t>
  </si>
  <si>
    <t>Male std</t>
  </si>
  <si>
    <t>Female Std</t>
  </si>
  <si>
    <t>Total Eligible Std</t>
  </si>
  <si>
    <t>Male  Eligible Ratio</t>
  </si>
  <si>
    <t xml:space="preserve">Female Eligible Ratio </t>
  </si>
  <si>
    <t>Count of Hospital_Name</t>
  </si>
  <si>
    <t>Sum of Total_students</t>
  </si>
  <si>
    <t>Column Labels</t>
  </si>
  <si>
    <t>Phuntsholing Hospital</t>
  </si>
  <si>
    <t>Wangdichholing Hospital</t>
  </si>
  <si>
    <t>Gewog</t>
  </si>
  <si>
    <t>Hospital1_per(KM)</t>
  </si>
  <si>
    <t>Hospital2_per(KM)</t>
  </si>
  <si>
    <t>Hospital3_per(KM)</t>
  </si>
  <si>
    <t>Hospital4_per(KM)</t>
  </si>
  <si>
    <t>nearest hospital</t>
  </si>
  <si>
    <t>KHAMAED</t>
  </si>
  <si>
    <t>LUNANA</t>
  </si>
  <si>
    <t>KHATOED</t>
  </si>
  <si>
    <t>LAYA</t>
  </si>
  <si>
    <t>GASA TOWN</t>
  </si>
  <si>
    <t>DAMJI TOWN</t>
  </si>
  <si>
    <t xml:space="preserve"> Hospital_Distance</t>
  </si>
  <si>
    <t>Hosptial Name</t>
  </si>
  <si>
    <t>Nearset Distance</t>
  </si>
  <si>
    <t>Duenchhukha</t>
  </si>
  <si>
    <t>Dophuchen</t>
  </si>
  <si>
    <t>Doomtoen</t>
  </si>
  <si>
    <t>Tading</t>
  </si>
  <si>
    <t>Norboogang</t>
  </si>
  <si>
    <t>Phuntshogpelri</t>
  </si>
  <si>
    <t>Norgaygang</t>
  </si>
  <si>
    <t>Pemaling</t>
  </si>
  <si>
    <t>Tashichhoeling</t>
  </si>
  <si>
    <t>Tendruk</t>
  </si>
  <si>
    <t>Sangngag chhoeling</t>
  </si>
  <si>
    <t>Namgayalchhoeling</t>
  </si>
  <si>
    <t>Ugyentse</t>
  </si>
  <si>
    <t>Yoeseltse</t>
  </si>
  <si>
    <t>Samtse Town</t>
  </si>
  <si>
    <t>Gomtu Town</t>
  </si>
  <si>
    <t>Sipsu Town</t>
  </si>
  <si>
    <t>Distance Hospital</t>
  </si>
  <si>
    <t>Hospital Name</t>
  </si>
  <si>
    <t>Hospital_1(KM)</t>
  </si>
  <si>
    <t>Hospital_2 (KM)</t>
  </si>
  <si>
    <t>Hospital_3 (KM)</t>
  </si>
  <si>
    <t>Khasadrapchu Town</t>
  </si>
  <si>
    <t>Kawang</t>
  </si>
  <si>
    <t>Lingzhi</t>
  </si>
  <si>
    <t>Naro</t>
  </si>
  <si>
    <t>Soe</t>
  </si>
  <si>
    <t>Chang</t>
  </si>
  <si>
    <t>Darkarla</t>
  </si>
  <si>
    <t>Ge-nyen</t>
  </si>
  <si>
    <t>Maedwang</t>
  </si>
  <si>
    <t>Nearest Hospital</t>
  </si>
  <si>
    <t>Dagana Town</t>
  </si>
  <si>
    <t>Lhamoi Dzhingkha Town</t>
  </si>
  <si>
    <t>Dagapela Town</t>
  </si>
  <si>
    <t>Drukjeygnag Town</t>
  </si>
  <si>
    <t>Sankosh Town</t>
  </si>
  <si>
    <t>Drukjeygnag</t>
  </si>
  <si>
    <t>Gozhi</t>
  </si>
  <si>
    <t>Karna</t>
  </si>
  <si>
    <t>Khebisa</t>
  </si>
  <si>
    <t>Largyab</t>
  </si>
  <si>
    <t>Tseza</t>
  </si>
  <si>
    <t>Tsangkha</t>
  </si>
  <si>
    <t>Karmaling</t>
  </si>
  <si>
    <t>Dorona</t>
  </si>
  <si>
    <t>Gesarling</t>
  </si>
  <si>
    <t>Lhamoi Dzhingkha</t>
  </si>
  <si>
    <t>Nichula</t>
  </si>
  <si>
    <t>Tashiding</t>
  </si>
  <si>
    <t>Tsenda-Gang</t>
  </si>
  <si>
    <t>Dumphu</t>
  </si>
  <si>
    <t>Not Eligible</t>
  </si>
  <si>
    <t>Eligible</t>
  </si>
  <si>
    <t>Bumthang Town</t>
  </si>
  <si>
    <t>Chhumig Town</t>
  </si>
  <si>
    <t>Chhoekhor</t>
  </si>
  <si>
    <t>Tang</t>
  </si>
  <si>
    <t>Chhumig</t>
  </si>
  <si>
    <t>Ura</t>
  </si>
  <si>
    <t>Wandgichholing Hospital(KM)</t>
  </si>
  <si>
    <t>Total Population of Chukha</t>
  </si>
  <si>
    <t xml:space="preserve">Total Female </t>
  </si>
  <si>
    <t>Chhukha</t>
  </si>
  <si>
    <t>Phuentholing Thromde</t>
  </si>
  <si>
    <t>Tsimasham Town</t>
  </si>
  <si>
    <t>Chhukha Town</t>
  </si>
  <si>
    <t>Darla Town</t>
  </si>
  <si>
    <t>Gedu Town</t>
  </si>
  <si>
    <t>Bjachhog</t>
  </si>
  <si>
    <t>Bongo</t>
  </si>
  <si>
    <t>Chapchha</t>
  </si>
  <si>
    <t>Darla</t>
  </si>
  <si>
    <t>Getena</t>
  </si>
  <si>
    <t>Doongna</t>
  </si>
  <si>
    <t>Geling</t>
  </si>
  <si>
    <t>loggchina</t>
  </si>
  <si>
    <t>Maedtabkha</t>
  </si>
  <si>
    <t>Phuentsholing</t>
  </si>
  <si>
    <t>Samphelling</t>
  </si>
  <si>
    <t>Level of School</t>
  </si>
  <si>
    <t>Female_Student</t>
  </si>
  <si>
    <t>Male_Student</t>
  </si>
  <si>
    <t>Total Student</t>
  </si>
  <si>
    <t>Dzongkhag and Hospital Info</t>
  </si>
  <si>
    <t xml:space="preserve">Gewog information </t>
  </si>
  <si>
    <t>Tsirang Town</t>
  </si>
  <si>
    <t>Mendrelgang Town</t>
  </si>
  <si>
    <t>Barshong</t>
  </si>
  <si>
    <t>Patshaling</t>
  </si>
  <si>
    <t>Kilkhorthang</t>
  </si>
  <si>
    <t>Mendrelgang</t>
  </si>
  <si>
    <t>Rangthangling</t>
  </si>
  <si>
    <t>Tsholingkhar</t>
  </si>
  <si>
    <t>Doonglagang</t>
  </si>
  <si>
    <t>Gosarling</t>
  </si>
  <si>
    <t>Sergithang</t>
  </si>
  <si>
    <t>Pungtenchhu</t>
  </si>
  <si>
    <t>Semjong</t>
  </si>
  <si>
    <t>Tsirang Toed</t>
  </si>
  <si>
    <t xml:space="preserve">Tsirang </t>
  </si>
  <si>
    <t>Nearest Dist</t>
  </si>
  <si>
    <t xml:space="preserve">Patshaling </t>
  </si>
  <si>
    <t xml:space="preserve">Kilkhorthang </t>
  </si>
  <si>
    <t xml:space="preserve">Mendrelgang </t>
  </si>
  <si>
    <t xml:space="preserve">Rangthangling </t>
  </si>
  <si>
    <t xml:space="preserve">Tsholingkhar </t>
  </si>
  <si>
    <t xml:space="preserve">Doonglagang </t>
  </si>
  <si>
    <t xml:space="preserve">Gosarling </t>
  </si>
  <si>
    <t xml:space="preserve">Sergithang </t>
  </si>
  <si>
    <t xml:space="preserve">Semjong </t>
  </si>
  <si>
    <t xml:space="preserve">Tsirang Toe </t>
  </si>
  <si>
    <t xml:space="preserve">Tsirang Town </t>
  </si>
  <si>
    <t>Mendrelgang town</t>
  </si>
  <si>
    <t>Pungtenchu</t>
  </si>
  <si>
    <t xml:space="preserve">Gewog Dist </t>
  </si>
  <si>
    <t xml:space="preserve">Sarpang </t>
  </si>
  <si>
    <t>Gelephu</t>
  </si>
  <si>
    <t>zhemgang</t>
  </si>
  <si>
    <t>Nearest Hosp</t>
  </si>
  <si>
    <t>Samteling</t>
  </si>
  <si>
    <t>Chhuzanggang</t>
  </si>
  <si>
    <t>Null</t>
  </si>
  <si>
    <t xml:space="preserve">Gelephu </t>
  </si>
  <si>
    <t>Jigme Chhoeling</t>
  </si>
  <si>
    <t>Serzhong</t>
  </si>
  <si>
    <t>Tareythang</t>
  </si>
  <si>
    <t>Umling</t>
  </si>
  <si>
    <t>Dekiling</t>
  </si>
  <si>
    <t>Chhudzom</t>
  </si>
  <si>
    <t>Gakiling</t>
  </si>
  <si>
    <t>Senggey</t>
  </si>
  <si>
    <t>Shompangkha</t>
  </si>
  <si>
    <t>SARPANG_TOWN</t>
  </si>
  <si>
    <t>Gewog info</t>
  </si>
  <si>
    <t xml:space="preserve">Nearby Hospital </t>
  </si>
  <si>
    <t>Gelephu Thromde</t>
  </si>
  <si>
    <t>Sarpang Town</t>
  </si>
  <si>
    <t xml:space="preserve">Eligible Students </t>
  </si>
  <si>
    <t>Dzongkhag/Throm_Name1</t>
  </si>
  <si>
    <t>Gidhakom</t>
  </si>
  <si>
    <t>Nearst Hospital</t>
  </si>
  <si>
    <t>Paro Town</t>
  </si>
  <si>
    <t>2.7	0</t>
  </si>
  <si>
    <t>Beteykha Town</t>
  </si>
  <si>
    <t>Dokar</t>
  </si>
  <si>
    <t>Loong-nyi</t>
  </si>
  <si>
    <t>Nagya</t>
  </si>
  <si>
    <t>Sharpa</t>
  </si>
  <si>
    <t>Dopshar-ri</t>
  </si>
  <si>
    <t>Doteng</t>
  </si>
  <si>
    <t>Hoongrel</t>
  </si>
  <si>
    <t>Lamgong</t>
  </si>
  <si>
    <t>Tsento</t>
  </si>
  <si>
    <t>Wangchang</t>
  </si>
  <si>
    <t>Dzongkhag_Name1</t>
  </si>
  <si>
    <t>p/ling Hospital</t>
  </si>
  <si>
    <t>HaaTown</t>
  </si>
  <si>
    <t>Jyenkhana</t>
  </si>
  <si>
    <t>Bji</t>
  </si>
  <si>
    <t>Kar-tshog</t>
  </si>
  <si>
    <t>Uesu</t>
  </si>
  <si>
    <t>Samar</t>
  </si>
  <si>
    <t>Sangbay</t>
  </si>
  <si>
    <t>Punakha Town</t>
  </si>
  <si>
    <t>Lobaysa Town</t>
  </si>
  <si>
    <t>Barp</t>
  </si>
  <si>
    <t>Guma</t>
  </si>
  <si>
    <t>Goenshari</t>
  </si>
  <si>
    <t>Kabisa</t>
  </si>
  <si>
    <t>Talog</t>
  </si>
  <si>
    <t>Toedpisa</t>
  </si>
  <si>
    <t>Chhubu</t>
  </si>
  <si>
    <t>Dzomi</t>
  </si>
  <si>
    <t>Lingmukha</t>
  </si>
  <si>
    <t>Shelnga-Bjemi</t>
  </si>
  <si>
    <t>Toedwang</t>
  </si>
  <si>
    <t>Sj hos</t>
  </si>
  <si>
    <t>deothang</t>
  </si>
  <si>
    <t xml:space="preserve"> Dzongkhag</t>
  </si>
  <si>
    <t>SAMDRUP JONGKHAR</t>
  </si>
  <si>
    <t>Samdrup Jongkhar Thromde</t>
  </si>
  <si>
    <t>Samdrup Choling Town</t>
  </si>
  <si>
    <t>DEWATHANG</t>
  </si>
  <si>
    <t>GOMDAR</t>
  </si>
  <si>
    <t>ORONG</t>
  </si>
  <si>
    <t>PHUENTSHOTHANG</t>
  </si>
  <si>
    <t>WANGPHU</t>
  </si>
  <si>
    <t>LAURI</t>
  </si>
  <si>
    <t>MARTSHALA</t>
  </si>
  <si>
    <t>PEMATHANG</t>
  </si>
  <si>
    <t>SAMRANG</t>
  </si>
  <si>
    <t>SERTHIG</t>
  </si>
  <si>
    <t>LANGCHENPU</t>
  </si>
  <si>
    <t>JOMOTSANGKHA TOWN</t>
  </si>
  <si>
    <t>Hospital Distance</t>
  </si>
  <si>
    <t>yoeblista</t>
  </si>
  <si>
    <t>gelephu</t>
  </si>
  <si>
    <t>Bardo</t>
  </si>
  <si>
    <t>Nangkor</t>
  </si>
  <si>
    <t>Shingkhar</t>
  </si>
  <si>
    <t>Trong</t>
  </si>
  <si>
    <t>Bjoka</t>
  </si>
  <si>
    <t>Goshing</t>
  </si>
  <si>
    <t>Ngangla</t>
  </si>
  <si>
    <t>Phangkhar</t>
  </si>
  <si>
    <t>Zhemgang Town</t>
  </si>
  <si>
    <t>Panbang</t>
  </si>
  <si>
    <t>Tintibi</t>
  </si>
  <si>
    <t>Gelephu Hospital</t>
  </si>
  <si>
    <t>CHHOEKHOR</t>
  </si>
  <si>
    <t>TANG</t>
  </si>
  <si>
    <t>CHHUMIG</t>
  </si>
  <si>
    <t>URA</t>
  </si>
  <si>
    <t>BHUMTHANG TOWN</t>
  </si>
  <si>
    <t>CHUMIG TOWN</t>
  </si>
  <si>
    <t>BJAGCHHOG</t>
  </si>
  <si>
    <t>BONGO</t>
  </si>
  <si>
    <t>CHAPCHHA</t>
  </si>
  <si>
    <t>DARLA</t>
  </si>
  <si>
    <t>GETNANA</t>
  </si>
  <si>
    <t>DUNGNA</t>
  </si>
  <si>
    <t>GELING</t>
  </si>
  <si>
    <t>LOGGCHINA</t>
  </si>
  <si>
    <t>DARLA TOWN</t>
  </si>
  <si>
    <t>MAEDTABKHA</t>
  </si>
  <si>
    <t>PHUENTSHOLING</t>
  </si>
  <si>
    <t>SAMPHELING</t>
  </si>
  <si>
    <t>TSIMASHAM TOWN</t>
  </si>
  <si>
    <t>CHHUKHA TOWN</t>
  </si>
  <si>
    <t>GEDU</t>
  </si>
  <si>
    <t>DAGANA</t>
  </si>
  <si>
    <t>DORONA</t>
  </si>
  <si>
    <t>DRUKJIGANG</t>
  </si>
  <si>
    <t>GESARLING</t>
  </si>
  <si>
    <t>GOZHI</t>
  </si>
  <si>
    <t>KARMALING</t>
  </si>
  <si>
    <t>KARNA</t>
  </si>
  <si>
    <t>KHEBISA</t>
  </si>
  <si>
    <t>LARGYAB</t>
  </si>
  <si>
    <t>LHAMOI DZINGKHA</t>
  </si>
  <si>
    <t>NICHULA</t>
  </si>
  <si>
    <t>TASHIDING</t>
  </si>
  <si>
    <t>TSANGKHA</t>
  </si>
  <si>
    <t>TSENDAGANG</t>
  </si>
  <si>
    <t>TSEZA</t>
  </si>
  <si>
    <t>DAGANA TOWN</t>
  </si>
  <si>
    <t>LHAMIO DZINGKHA TOWN</t>
  </si>
  <si>
    <t>BJI</t>
  </si>
  <si>
    <t>KARTSHOG</t>
  </si>
  <si>
    <t>UESA</t>
  </si>
  <si>
    <t>GAKILING</t>
  </si>
  <si>
    <t>SAMAR</t>
  </si>
  <si>
    <t>SANGBAYA</t>
  </si>
  <si>
    <t>HAA TOWN</t>
  </si>
  <si>
    <t>JYENKANA TOWN</t>
  </si>
  <si>
    <t>Gangzur</t>
  </si>
  <si>
    <t>Khoma</t>
  </si>
  <si>
    <t>Kurtoed</t>
  </si>
  <si>
    <t>Minjay</t>
  </si>
  <si>
    <t>Jarey</t>
  </si>
  <si>
    <t>Maenbi</t>
  </si>
  <si>
    <t>Maedtsho</t>
  </si>
  <si>
    <t>Tsaenkhar</t>
  </si>
  <si>
    <t>Lhuentse Town</t>
  </si>
  <si>
    <t>Autsho Town</t>
  </si>
  <si>
    <t>Chhimoong</t>
  </si>
  <si>
    <t>Chongshing</t>
  </si>
  <si>
    <t>Dungmaed</t>
  </si>
  <si>
    <t>Khar</t>
  </si>
  <si>
    <t>Yurung</t>
  </si>
  <si>
    <t>Nanong</t>
  </si>
  <si>
    <t>Shumar</t>
  </si>
  <si>
    <t>Zobel</t>
  </si>
  <si>
    <t>Chhoekhorling</t>
  </si>
  <si>
    <t>Dechenling</t>
  </si>
  <si>
    <t>Denchi Town</t>
  </si>
  <si>
    <t>Nganglam Town</t>
  </si>
  <si>
    <t>Old pemagatshel Town</t>
  </si>
  <si>
    <t>Yalang Town</t>
  </si>
  <si>
    <t>Kherigonpa</t>
  </si>
  <si>
    <t>Mongling Town</t>
  </si>
  <si>
    <t>Khothakpa Town</t>
  </si>
  <si>
    <t>Kabjisa</t>
  </si>
  <si>
    <t>Shengana</t>
  </si>
  <si>
    <t>Talo</t>
  </si>
  <si>
    <t>Toepisa</t>
  </si>
  <si>
    <t>Lobesa Town</t>
  </si>
  <si>
    <t>TASHI YANGTSE</t>
  </si>
  <si>
    <t>BOOMDELING</t>
  </si>
  <si>
    <t>JAMKHAR</t>
  </si>
  <si>
    <t>TONGMAJANGSA</t>
  </si>
  <si>
    <t>YANGTSE</t>
  </si>
  <si>
    <t>RAMJAR</t>
  </si>
  <si>
    <t>KHAMDANG</t>
  </si>
  <si>
    <t>TOEDTSHO</t>
  </si>
  <si>
    <t>YALANG</t>
  </si>
  <si>
    <t>TRASHI_YANGTSE_TOWN</t>
  </si>
  <si>
    <t>DUKSUM</t>
  </si>
  <si>
    <t>TRONGSA</t>
  </si>
  <si>
    <t>Nubi</t>
  </si>
  <si>
    <t xml:space="preserve">tangsibji </t>
  </si>
  <si>
    <t xml:space="preserve">drakteng </t>
  </si>
  <si>
    <t>langthil</t>
  </si>
  <si>
    <t>korphu</t>
  </si>
  <si>
    <t>TRONGSA TOWN</t>
  </si>
  <si>
    <t>KUENGARABTEN</t>
  </si>
  <si>
    <t>ATHANG</t>
  </si>
  <si>
    <t>BJENAG</t>
  </si>
  <si>
    <t>DARKAR</t>
  </si>
  <si>
    <t>GASE TSHOGOM</t>
  </si>
  <si>
    <t>GASE TSHOWOM</t>
  </si>
  <si>
    <t>NAHI</t>
  </si>
  <si>
    <t>THEDTSHO</t>
  </si>
  <si>
    <t>RUEBISA</t>
  </si>
  <si>
    <t>DANGCHHU</t>
  </si>
  <si>
    <t>GANGTENG</t>
  </si>
  <si>
    <t>KAZHI</t>
  </si>
  <si>
    <t>NYISHOG</t>
  </si>
  <si>
    <t>PHANGYUEL</t>
  </si>
  <si>
    <t>PHOBJI</t>
  </si>
  <si>
    <t>SAEPHU</t>
  </si>
  <si>
    <t>WANGDUE PHODRANG TOWN</t>
  </si>
  <si>
    <t>RURICHHU TOWN</t>
  </si>
  <si>
    <t>NOBDING TOWN</t>
  </si>
  <si>
    <t>LINGZHI</t>
  </si>
  <si>
    <t>NARO</t>
  </si>
  <si>
    <t>SOE</t>
  </si>
  <si>
    <t>CHANG</t>
  </si>
  <si>
    <t>DARKARLA</t>
  </si>
  <si>
    <t>GENYEN</t>
  </si>
  <si>
    <t>MAEDWANG</t>
  </si>
  <si>
    <t>KHASADRUPCHU</t>
  </si>
  <si>
    <t>shongphu</t>
  </si>
  <si>
    <t>Bidung</t>
  </si>
  <si>
    <t>Kanglung</t>
  </si>
  <si>
    <t>Khaling</t>
  </si>
  <si>
    <t>Kangpara</t>
  </si>
  <si>
    <t>Samkhar</t>
  </si>
  <si>
    <t>Yangneer</t>
  </si>
  <si>
    <t>Bartsham</t>
  </si>
  <si>
    <t>Thrimshing</t>
  </si>
  <si>
    <t>Udzorong</t>
  </si>
  <si>
    <t>Saktang</t>
  </si>
  <si>
    <t>Ridi</t>
  </si>
  <si>
    <t>Phongmey</t>
  </si>
  <si>
    <t>Merak</t>
  </si>
  <si>
    <t>Lumang</t>
  </si>
  <si>
    <t>Trashigang Town</t>
  </si>
  <si>
    <t>Rangjung Town</t>
  </si>
  <si>
    <t>Kanglung Town</t>
  </si>
  <si>
    <t>Khaling Town</t>
  </si>
  <si>
    <t>Resarbu Town</t>
  </si>
  <si>
    <t>Wamrong Town</t>
  </si>
  <si>
    <t xml:space="preserve">Dogar </t>
  </si>
  <si>
    <t xml:space="preserve">Loongnyi </t>
  </si>
  <si>
    <t xml:space="preserve">Nagya </t>
  </si>
  <si>
    <t xml:space="preserve">Sharpa </t>
  </si>
  <si>
    <t xml:space="preserve">Dopsharri </t>
  </si>
  <si>
    <t xml:space="preserve">Doteng </t>
  </si>
  <si>
    <t xml:space="preserve">Hoongrel </t>
  </si>
  <si>
    <t xml:space="preserve">Lamgong </t>
  </si>
  <si>
    <t xml:space="preserve">Tsento </t>
  </si>
  <si>
    <t xml:space="preserve">Wangchang </t>
  </si>
  <si>
    <t xml:space="preserve">Paro Town </t>
  </si>
  <si>
    <t xml:space="preserve">BALAM </t>
  </si>
  <si>
    <t xml:space="preserve">CHAGSAKHAR </t>
  </si>
  <si>
    <t xml:space="preserve">DRAMEDTSE </t>
  </si>
  <si>
    <t xml:space="preserve">NA_RANG </t>
  </si>
  <si>
    <t xml:space="preserve">NGATSHANG </t>
  </si>
  <si>
    <t xml:space="preserve">SHERMUHOONG </t>
  </si>
  <si>
    <t xml:space="preserve">THANGRONG </t>
  </si>
  <si>
    <t xml:space="preserve">GONGDUE </t>
  </si>
  <si>
    <t xml:space="preserve">JURMED </t>
  </si>
  <si>
    <t xml:space="preserve">KENGKHAR </t>
  </si>
  <si>
    <t xml:space="preserve">SALING </t>
  </si>
  <si>
    <t xml:space="preserve">SILAMBI </t>
  </si>
  <si>
    <t xml:space="preserve">CHHALING </t>
  </si>
  <si>
    <t xml:space="preserve">DREPOONG </t>
  </si>
  <si>
    <t xml:space="preserve">MONGGAR </t>
  </si>
  <si>
    <t xml:space="preserve">TSAKALING </t>
  </si>
  <si>
    <t>TSAMANG</t>
  </si>
  <si>
    <t>GYELPOSHING tOWN</t>
  </si>
  <si>
    <t>KILIKHAR TOWN</t>
  </si>
  <si>
    <t>MONGGAR TOWN</t>
  </si>
  <si>
    <t>YADI TOWN</t>
  </si>
  <si>
    <t>DRAMEDTSE TOWN</t>
  </si>
  <si>
    <t>LINGMETHANG TOWN</t>
  </si>
  <si>
    <t>Gasa Town</t>
  </si>
  <si>
    <t>Damji Town</t>
  </si>
  <si>
    <t>Khamaed</t>
  </si>
  <si>
    <t>Lunana</t>
  </si>
  <si>
    <t>Khatoed</t>
  </si>
  <si>
    <t>Laya</t>
  </si>
  <si>
    <t>Minjey</t>
  </si>
  <si>
    <t>Gyalposhing Town</t>
  </si>
  <si>
    <t>Kilikhar Town</t>
  </si>
  <si>
    <t>MongarTown</t>
  </si>
  <si>
    <t>Yadi Town</t>
  </si>
  <si>
    <t>Lingmethang Town</t>
  </si>
  <si>
    <t>Dramedtse Town</t>
  </si>
  <si>
    <t>Balam</t>
  </si>
  <si>
    <t>Chagsakhar</t>
  </si>
  <si>
    <t>Dramedtse</t>
  </si>
  <si>
    <t>Na-Rang</t>
  </si>
  <si>
    <t>Ngatshang</t>
  </si>
  <si>
    <t>Shermuhoong</t>
  </si>
  <si>
    <t>Thang-Rong</t>
  </si>
  <si>
    <t>Gongdue</t>
  </si>
  <si>
    <t>Jurmed</t>
  </si>
  <si>
    <t>Kengkhar</t>
  </si>
  <si>
    <t>Saling</t>
  </si>
  <si>
    <t>Silambi</t>
  </si>
  <si>
    <t>Chhaling</t>
  </si>
  <si>
    <t>Drepoong</t>
  </si>
  <si>
    <t>Tsakaling</t>
  </si>
  <si>
    <t>Tsamang</t>
  </si>
  <si>
    <t>Pema Gatshel</t>
  </si>
  <si>
    <t>Old Pema Gatsel Town</t>
  </si>
  <si>
    <t>Kherigonpa Town</t>
  </si>
  <si>
    <t>Nangkhor Town</t>
  </si>
  <si>
    <t>Chogshing</t>
  </si>
  <si>
    <t>Dechhenling</t>
  </si>
  <si>
    <t>Norbugang</t>
  </si>
  <si>
    <t>Doomtoed</t>
  </si>
  <si>
    <t>Phuentshopelri</t>
  </si>
  <si>
    <t>Sang-Ngag-Chhoeling</t>
  </si>
  <si>
    <t>Namgyalchhoeling</t>
  </si>
  <si>
    <t>Samdrup JongkharThromde</t>
  </si>
  <si>
    <t>Jomotsangkha</t>
  </si>
  <si>
    <t>26.80487680780764,</t>
  </si>
  <si>
    <t>Dewathang</t>
  </si>
  <si>
    <t>Gomdar</t>
  </si>
  <si>
    <t>Orong</t>
  </si>
  <si>
    <t>Phuentshothang</t>
  </si>
  <si>
    <t>Wangphu</t>
  </si>
  <si>
    <t>Langchenphu</t>
  </si>
  <si>
    <t>Lauri</t>
  </si>
  <si>
    <t>Martshala</t>
  </si>
  <si>
    <t>Pemathang</t>
  </si>
  <si>
    <t>Samrang</t>
  </si>
  <si>
    <t>Serthig</t>
  </si>
  <si>
    <t>Bidoong</t>
  </si>
  <si>
    <t>Yangnyer</t>
  </si>
  <si>
    <t>Shongphu</t>
  </si>
  <si>
    <t>Merag</t>
  </si>
  <si>
    <t>Phongmed</t>
  </si>
  <si>
    <t>Radhi</t>
  </si>
  <si>
    <t>Sagteng</t>
  </si>
  <si>
    <t>Kangpar</t>
  </si>
  <si>
    <t>Trongsa Town</t>
  </si>
  <si>
    <t>Kuengarabten Town</t>
  </si>
  <si>
    <t>Draagteng</t>
  </si>
  <si>
    <t>Korphu</t>
  </si>
  <si>
    <t>Langthil</t>
  </si>
  <si>
    <t>Tangsibji</t>
  </si>
  <si>
    <t>Trashi Yangtse</t>
  </si>
  <si>
    <t>Trashi Yangtse Town</t>
  </si>
  <si>
    <t>Duksum Town</t>
  </si>
  <si>
    <t>Boomdeling</t>
  </si>
  <si>
    <t>Jamkhar</t>
  </si>
  <si>
    <t>Tongmajangsa</t>
  </si>
  <si>
    <t>Yangtse</t>
  </si>
  <si>
    <t>Ramjar</t>
  </si>
  <si>
    <t>Khamdang</t>
  </si>
  <si>
    <t>Toedtsho</t>
  </si>
  <si>
    <t>Yalang</t>
  </si>
  <si>
    <t>Wangdue Phodrang Town</t>
  </si>
  <si>
    <t>Rurichhu(Bajo) Town</t>
  </si>
  <si>
    <t>Nobding Town</t>
  </si>
  <si>
    <t>Athang</t>
  </si>
  <si>
    <t>Bjenag</t>
  </si>
  <si>
    <t>Darkar</t>
  </si>
  <si>
    <t>Gase Tshogongm</t>
  </si>
  <si>
    <t>Gase Tshowogm</t>
  </si>
  <si>
    <t>Nahi</t>
  </si>
  <si>
    <t>Thedtsho</t>
  </si>
  <si>
    <t>Ruebisa</t>
  </si>
  <si>
    <t>Dangchhu</t>
  </si>
  <si>
    <t>Gangteng</t>
  </si>
  <si>
    <t>Kazhi</t>
  </si>
  <si>
    <t>Nyishog</t>
  </si>
  <si>
    <t>Phangyuel</t>
  </si>
  <si>
    <t>Phobji</t>
  </si>
  <si>
    <t>Saephu</t>
  </si>
  <si>
    <t>Tingtibi Town</t>
  </si>
  <si>
    <t>Panbang Town</t>
  </si>
  <si>
    <t>Pangkhar</t>
  </si>
  <si>
    <t>Hospital_Name_1234</t>
  </si>
  <si>
    <t>Hospital_latitude_1234</t>
  </si>
  <si>
    <t>Hospital_longitude_1234</t>
  </si>
  <si>
    <t>Nearest Distance</t>
  </si>
  <si>
    <t>Grand Total</t>
  </si>
  <si>
    <t>Male ratio</t>
  </si>
  <si>
    <t>female ratio</t>
  </si>
  <si>
    <r>
      <rPr>
        <b/>
        <sz val="11"/>
        <color rgb="FF000000"/>
        <rFont val="Calibri"/>
        <family val="2"/>
      </rPr>
      <t>Dzongkhag_Name</t>
    </r>
  </si>
  <si>
    <r>
      <rPr>
        <b/>
        <sz val="11"/>
        <color rgb="FF000000"/>
        <rFont val="Calibri"/>
        <family val="2"/>
      </rPr>
      <t>Gewog</t>
    </r>
  </si>
  <si>
    <r>
      <rPr>
        <b/>
        <sz val="11"/>
        <color rgb="FF000000"/>
        <rFont val="Calibri"/>
        <family val="2"/>
      </rPr>
      <t>Hospital1_per(KM)</t>
    </r>
  </si>
  <si>
    <r>
      <rPr>
        <b/>
        <sz val="11"/>
        <color rgb="FF000000"/>
        <rFont val="Calibri"/>
        <family val="2"/>
      </rPr>
      <t>Hospital2_per(KM)</t>
    </r>
  </si>
  <si>
    <r>
      <rPr>
        <b/>
        <sz val="11"/>
        <color rgb="FF000000"/>
        <rFont val="Calibri"/>
        <family val="2"/>
      </rPr>
      <t>Hospital3_per(KM)</t>
    </r>
  </si>
  <si>
    <r>
      <rPr>
        <b/>
        <sz val="11"/>
        <color rgb="FF000000"/>
        <rFont val="Calibri"/>
        <family val="2"/>
      </rPr>
      <t>Hospital4_per(KM)</t>
    </r>
  </si>
  <si>
    <r>
      <rPr>
        <sz val="11"/>
        <color rgb="FF000000"/>
        <rFont val="Calibri"/>
        <family val="2"/>
      </rPr>
      <t>Wangdue</t>
    </r>
  </si>
  <si>
    <r>
      <rPr>
        <sz val="11"/>
        <color rgb="FF000000"/>
        <rFont val="Calibri"/>
        <family val="2"/>
      </rPr>
      <t>ATHANG</t>
    </r>
  </si>
  <si>
    <r>
      <rPr>
        <sz val="11"/>
        <color rgb="FF000000"/>
        <rFont val="Calibri"/>
        <family val="2"/>
      </rPr>
      <t>BJENAG</t>
    </r>
  </si>
  <si>
    <r>
      <rPr>
        <sz val="11"/>
        <color rgb="FF000000"/>
        <rFont val="Calibri"/>
        <family val="2"/>
      </rPr>
      <t>DARKAR</t>
    </r>
  </si>
  <si>
    <r>
      <rPr>
        <sz val="11"/>
        <color rgb="FF000000"/>
        <rFont val="Calibri"/>
        <family val="2"/>
      </rPr>
      <t>GASE TSHOGOM</t>
    </r>
  </si>
  <si>
    <r>
      <rPr>
        <sz val="11"/>
        <color rgb="FF000000"/>
        <rFont val="Calibri"/>
        <family val="2"/>
      </rPr>
      <t>GASE TSHOWOM</t>
    </r>
  </si>
  <si>
    <r>
      <rPr>
        <sz val="11"/>
        <color rgb="FF000000"/>
        <rFont val="Calibri"/>
        <family val="2"/>
      </rPr>
      <t>NAHI</t>
    </r>
  </si>
  <si>
    <r>
      <rPr>
        <sz val="11"/>
        <color rgb="FF000000"/>
        <rFont val="Calibri"/>
        <family val="2"/>
      </rPr>
      <t>THEDTSHO</t>
    </r>
  </si>
  <si>
    <r>
      <rPr>
        <sz val="11"/>
        <color rgb="FF000000"/>
        <rFont val="Calibri"/>
        <family val="2"/>
      </rPr>
      <t>RUEBISA</t>
    </r>
  </si>
  <si>
    <r>
      <rPr>
        <sz val="11"/>
        <color rgb="FF000000"/>
        <rFont val="Calibri"/>
        <family val="2"/>
      </rPr>
      <t>DANGCHHU</t>
    </r>
  </si>
  <si>
    <r>
      <rPr>
        <sz val="11"/>
        <color rgb="FF000000"/>
        <rFont val="Calibri"/>
        <family val="2"/>
      </rPr>
      <t>GANGTENG</t>
    </r>
  </si>
  <si>
    <r>
      <rPr>
        <sz val="11"/>
        <color rgb="FF000000"/>
        <rFont val="Calibri"/>
        <family val="2"/>
      </rPr>
      <t>KAZHI</t>
    </r>
  </si>
  <si>
    <r>
      <rPr>
        <sz val="11"/>
        <color rgb="FF000000"/>
        <rFont val="Calibri"/>
        <family val="2"/>
      </rPr>
      <t>NYISHOG</t>
    </r>
  </si>
  <si>
    <r>
      <rPr>
        <sz val="11"/>
        <color rgb="FF000000"/>
        <rFont val="Calibri"/>
        <family val="2"/>
      </rPr>
      <t>PHANGYUEL</t>
    </r>
  </si>
  <si>
    <r>
      <rPr>
        <sz val="11"/>
        <color rgb="FF000000"/>
        <rFont val="Calibri"/>
        <family val="2"/>
      </rPr>
      <t>PHOBJI</t>
    </r>
  </si>
  <si>
    <r>
      <rPr>
        <sz val="11"/>
        <color rgb="FF000000"/>
        <rFont val="Calibri"/>
        <family val="2"/>
      </rPr>
      <t>SAEPHU</t>
    </r>
  </si>
  <si>
    <r>
      <rPr>
        <sz val="11"/>
        <color rgb="FF000000"/>
        <rFont val="Calibri"/>
        <family val="2"/>
      </rPr>
      <t>WANGDUE PHODRANG TOWN</t>
    </r>
  </si>
  <si>
    <r>
      <rPr>
        <sz val="11"/>
        <color rgb="FF000000"/>
        <rFont val="Calibri"/>
        <family val="2"/>
      </rPr>
      <t>RURICHHU TOWN</t>
    </r>
  </si>
  <si>
    <r>
      <rPr>
        <sz val="11"/>
        <color rgb="FF000000"/>
        <rFont val="Calibri"/>
        <family val="2"/>
      </rPr>
      <t>NOBDING TOWN</t>
    </r>
  </si>
  <si>
    <t>male ratio</t>
  </si>
  <si>
    <t xml:space="preserve"> Female student</t>
  </si>
  <si>
    <t>Female_Stds</t>
  </si>
  <si>
    <t>Male_stds</t>
  </si>
  <si>
    <t>Total Eligible</t>
  </si>
  <si>
    <t xml:space="preserve">Eligible Female </t>
  </si>
  <si>
    <t xml:space="preserve">Eligible male </t>
  </si>
  <si>
    <t>Eligible male Ratio</t>
  </si>
  <si>
    <t>Trashi yangtse</t>
  </si>
  <si>
    <t xml:space="preserve">Country </t>
  </si>
  <si>
    <t xml:space="preserve">Bhutan </t>
  </si>
  <si>
    <t>TrashiYangtse</t>
  </si>
  <si>
    <t>Total+B51A51:I51</t>
  </si>
  <si>
    <t xml:space="preserve">Eligible  Female </t>
  </si>
  <si>
    <t>Level of school</t>
  </si>
  <si>
    <t>m</t>
  </si>
  <si>
    <t>f</t>
  </si>
  <si>
    <t>Desi</t>
  </si>
  <si>
    <t>Babesa</t>
  </si>
  <si>
    <t>BFF Academy</t>
  </si>
  <si>
    <t>Dechencholing</t>
  </si>
  <si>
    <t>Druk</t>
  </si>
  <si>
    <t>ELC</t>
  </si>
  <si>
    <t>Wangbama Central School</t>
  </si>
  <si>
    <t>Kelki</t>
  </si>
  <si>
    <t>Yangchen Gatshel</t>
  </si>
  <si>
    <t>Motithang</t>
  </si>
  <si>
    <t>Pelkhil</t>
  </si>
  <si>
    <t>Rinchen</t>
  </si>
  <si>
    <t>Yangchenphug</t>
  </si>
  <si>
    <t>Daga Central School</t>
  </si>
  <si>
    <t>Drukjegang Central School</t>
  </si>
  <si>
    <t>Gesarling Central School</t>
  </si>
  <si>
    <t>Lhuntse Hospital</t>
  </si>
  <si>
    <t>Mongar Hospital</t>
  </si>
  <si>
    <t>Nearest Hospital Name</t>
  </si>
  <si>
    <t>ERRH(Mongar)</t>
  </si>
  <si>
    <t>PemaGatshel Hospital</t>
  </si>
  <si>
    <t>Riserbu Hospital</t>
  </si>
  <si>
    <t>Nearest Hospiral Name</t>
  </si>
  <si>
    <t>Haa Hospital_1(KM)</t>
  </si>
  <si>
    <t>Paro Hospital_1(KM)</t>
  </si>
  <si>
    <t>Sharba</t>
  </si>
  <si>
    <t>Punkha Hospital_1(KM)</t>
  </si>
  <si>
    <t>Indiviodual School Hospital location</t>
  </si>
  <si>
    <t>Gender</t>
  </si>
  <si>
    <t xml:space="preserve">School Name </t>
  </si>
  <si>
    <t xml:space="preserve">Female </t>
  </si>
  <si>
    <t xml:space="preserve">Hospital Name </t>
  </si>
  <si>
    <t>Dist from host</t>
  </si>
  <si>
    <t>Schools</t>
  </si>
  <si>
    <t>Nimazor</t>
  </si>
  <si>
    <t>Gosaling</t>
  </si>
  <si>
    <t>Phuentenchu</t>
  </si>
  <si>
    <t>Tsirangtoe Central School</t>
  </si>
  <si>
    <t>Damphu central school</t>
  </si>
  <si>
    <t>Mendrelgang Central School</t>
  </si>
  <si>
    <t xml:space="preserve">Sub Total </t>
  </si>
  <si>
    <t>grand total</t>
  </si>
  <si>
    <t xml:space="preserve">   </t>
  </si>
  <si>
    <t xml:space="preserve">Schools </t>
  </si>
  <si>
    <t xml:space="preserve">Levels </t>
  </si>
  <si>
    <t>Individual School's Hospital Location</t>
  </si>
  <si>
    <t>Losel Gyatsho Academy</t>
  </si>
  <si>
    <t>HSS</t>
  </si>
  <si>
    <t>Norbuling Central School</t>
  </si>
  <si>
    <t>Pelrithang</t>
  </si>
  <si>
    <t>Losel Gyatso Academy, Pelrithang &amp; Gelephu</t>
  </si>
  <si>
    <t>Sarpang central school</t>
  </si>
  <si>
    <t>Kuendrup</t>
  </si>
  <si>
    <t xml:space="preserve">sub total </t>
  </si>
  <si>
    <t xml:space="preserve">Totat Students </t>
  </si>
  <si>
    <t>School Name</t>
  </si>
  <si>
    <t>Buli Central School</t>
  </si>
  <si>
    <t>Zhemgang Central School</t>
  </si>
  <si>
    <t>Sonamthang Central School</t>
  </si>
  <si>
    <t xml:space="preserve">Totat Student </t>
  </si>
  <si>
    <t>Samdrupjokhar HSS</t>
  </si>
  <si>
    <t>Gomdar CS</t>
  </si>
  <si>
    <t>Orong CS</t>
  </si>
  <si>
    <t>Karmaling HSS</t>
  </si>
  <si>
    <t>Minjiwoong CS</t>
  </si>
  <si>
    <t>Punakha_Hospital(KM)</t>
  </si>
  <si>
    <t>Wangdue_Hospital2(KM)</t>
  </si>
  <si>
    <t>JDWNK_Hospital3(KM)</t>
  </si>
  <si>
    <t>Tota students</t>
  </si>
  <si>
    <t>Bjishong Central School</t>
  </si>
  <si>
    <t>Samtse_Hospital1(KM)</t>
  </si>
  <si>
    <t>Gomta_Hospital2(KM)</t>
  </si>
  <si>
    <t>Dorokha Central School</t>
  </si>
  <si>
    <t>Samtse HSS</t>
  </si>
  <si>
    <t>Gomtu HSS</t>
  </si>
  <si>
    <t>Tendruk HSS</t>
  </si>
  <si>
    <t>Peljorling HSS</t>
  </si>
  <si>
    <t>TOTAL_STUDENT</t>
  </si>
  <si>
    <t>School</t>
  </si>
  <si>
    <t>Rangshikhar</t>
  </si>
  <si>
    <t>Thrakthrik</t>
  </si>
  <si>
    <t>Benshingmo</t>
  </si>
  <si>
    <t>Berdungma</t>
  </si>
  <si>
    <t>Brekha</t>
  </si>
  <si>
    <t>Chaling</t>
  </si>
  <si>
    <t>Changmey</t>
  </si>
  <si>
    <t>Chiya</t>
  </si>
  <si>
    <t>Daliphangma</t>
  </si>
  <si>
    <t>Dungmanba</t>
  </si>
  <si>
    <t>Galing</t>
  </si>
  <si>
    <t>Jerelemi</t>
  </si>
  <si>
    <t>Jomtshang</t>
  </si>
  <si>
    <t>Jonkhar</t>
  </si>
  <si>
    <t>Kurichilo</t>
  </si>
  <si>
    <t>Moshi</t>
  </si>
  <si>
    <t>Pakaling</t>
  </si>
  <si>
    <t>Pam</t>
  </si>
  <si>
    <t>Phegpari</t>
  </si>
  <si>
    <t>Rangjung</t>
  </si>
  <si>
    <t>Ritshangdung</t>
  </si>
  <si>
    <t>Rongthung</t>
  </si>
  <si>
    <t>Thongrong</t>
  </si>
  <si>
    <t>Thungkhar</t>
  </si>
  <si>
    <t>Tokshingmang</t>
  </si>
  <si>
    <t>Tsangpo</t>
  </si>
  <si>
    <t>Tshogonpa</t>
  </si>
  <si>
    <t>Yabrang</t>
  </si>
  <si>
    <t>Yangnyeer</t>
  </si>
  <si>
    <t>Yonphula</t>
  </si>
  <si>
    <t>Zordung</t>
  </si>
  <si>
    <t>Bikhar</t>
  </si>
  <si>
    <t>Sakteng</t>
  </si>
  <si>
    <t>Wamrong</t>
  </si>
  <si>
    <t>Dungtse Central School</t>
  </si>
  <si>
    <t>Gongthung</t>
  </si>
  <si>
    <t>Radi</t>
  </si>
  <si>
    <t>Uzorong Central School</t>
  </si>
  <si>
    <t>Bartsham central school</t>
  </si>
  <si>
    <t>Jampeling Central School</t>
  </si>
  <si>
    <t>Jigme Sherubling central school</t>
  </si>
  <si>
    <t>Rangjung central school</t>
  </si>
  <si>
    <t>Tashitse</t>
  </si>
  <si>
    <t>Thrimshing Central School</t>
  </si>
  <si>
    <t>Muenselling Institute</t>
  </si>
  <si>
    <t>Sub Total</t>
  </si>
  <si>
    <t>Grant_total</t>
  </si>
  <si>
    <t>male</t>
  </si>
  <si>
    <t>Total _student</t>
  </si>
  <si>
    <t>Bumdeling</t>
  </si>
  <si>
    <t>Chakidemi</t>
  </si>
  <si>
    <t>Doksum</t>
  </si>
  <si>
    <t>Dukti</t>
  </si>
  <si>
    <t>Gangkhar PS</t>
  </si>
  <si>
    <t>Jangphutse</t>
  </si>
  <si>
    <t>Langmadung</t>
  </si>
  <si>
    <t>Lichen</t>
  </si>
  <si>
    <t>Melongkhar</t>
  </si>
  <si>
    <t>Pangtokha</t>
  </si>
  <si>
    <t>Rabtey</t>
  </si>
  <si>
    <t>Shali</t>
  </si>
  <si>
    <t>Tarphel</t>
  </si>
  <si>
    <t>Thragom</t>
  </si>
  <si>
    <t>Tokaphu</t>
  </si>
  <si>
    <t>Tongmijangsa</t>
  </si>
  <si>
    <t>Tsangphuchen</t>
  </si>
  <si>
    <t>Tshaling</t>
  </si>
  <si>
    <t>Womanang</t>
  </si>
  <si>
    <t>Yallang</t>
  </si>
  <si>
    <t>Khamdhang</t>
  </si>
  <si>
    <t>Kheni</t>
  </si>
  <si>
    <t>Baylling central school</t>
  </si>
  <si>
    <t>Kunzangling central school</t>
  </si>
  <si>
    <t>Tsenkharla Central School</t>
  </si>
  <si>
    <t>Sub_total</t>
  </si>
  <si>
    <t>Wandichholing Hospital</t>
  </si>
  <si>
    <t>Bumthang School</t>
  </si>
  <si>
    <t>Level</t>
  </si>
  <si>
    <t xml:space="preserve">Tang </t>
  </si>
  <si>
    <t>MSS</t>
  </si>
  <si>
    <t>Chhumey CS</t>
  </si>
  <si>
    <t>Jakar CS</t>
  </si>
  <si>
    <t>Ura CS</t>
  </si>
  <si>
    <t>Sub-Total</t>
  </si>
  <si>
    <t>Number of Students Turning up for the Medical Check Up</t>
  </si>
  <si>
    <t>Eligible Female &amp; Male Student(XII)</t>
  </si>
  <si>
    <t>Total Eligible Student(XII)</t>
  </si>
  <si>
    <t>Hospital</t>
  </si>
  <si>
    <t>School_Name</t>
  </si>
  <si>
    <t>Gewog/Town</t>
  </si>
  <si>
    <t>Jakar Town</t>
  </si>
  <si>
    <t>Total_Eligible_Female(XII)</t>
  </si>
  <si>
    <t>Total_Eligible_Male(XII)</t>
  </si>
  <si>
    <t>Total_Eligiable_Stds(XII)</t>
  </si>
  <si>
    <t>Eligiable_Female(XII)</t>
  </si>
  <si>
    <t>Eligiable_Male(XII)</t>
  </si>
  <si>
    <t>Tsimalakha Hospital(KM)</t>
  </si>
  <si>
    <t>P/ling Hospital(KM)</t>
  </si>
  <si>
    <t>Chukkha School</t>
  </si>
  <si>
    <t>Chapcha</t>
  </si>
  <si>
    <t>Chumigthang</t>
  </si>
  <si>
    <t>Dungna</t>
  </si>
  <si>
    <t>Kamji Central School</t>
  </si>
  <si>
    <t>Logchina</t>
  </si>
  <si>
    <t>Wangchu</t>
  </si>
  <si>
    <t>Arekha</t>
  </si>
  <si>
    <t>Chukha Central School</t>
  </si>
  <si>
    <t>Pakshika Central School</t>
  </si>
  <si>
    <t>Norbu Academy</t>
  </si>
  <si>
    <t>Phuentsholing Rigsar</t>
  </si>
  <si>
    <t>Yonten Kuenjung Academy</t>
  </si>
  <si>
    <t>F</t>
  </si>
  <si>
    <t>M</t>
  </si>
  <si>
    <t>Total stduents</t>
  </si>
  <si>
    <t>school</t>
  </si>
  <si>
    <t>female</t>
  </si>
  <si>
    <t>Bajo hss</t>
  </si>
  <si>
    <t xml:space="preserve">Gaselo Central </t>
  </si>
  <si>
    <t>Phobjikha hss</t>
  </si>
  <si>
    <t>Samtengang Central school</t>
  </si>
  <si>
    <t>Total eligible</t>
  </si>
  <si>
    <t>Male  Ratio</t>
  </si>
  <si>
    <t xml:space="preserve">Femal Ratio </t>
  </si>
  <si>
    <t>District</t>
  </si>
  <si>
    <t>Student  population</t>
  </si>
  <si>
    <t xml:space="preserve">Lhuentse </t>
  </si>
  <si>
    <t xml:space="preserve">Mongar </t>
  </si>
  <si>
    <t xml:space="preserve">PemaGatshel </t>
  </si>
  <si>
    <t xml:space="preserve">Thimphu </t>
  </si>
  <si>
    <t>Sarpang  Hospital</t>
  </si>
  <si>
    <t>Tsirang Hospital</t>
  </si>
  <si>
    <t>Zhemgang Hospital</t>
  </si>
  <si>
    <t>Trahi Yangtse Hospital</t>
  </si>
  <si>
    <t xml:space="preserve">Trashigang </t>
  </si>
  <si>
    <t xml:space="preserve">Samdrup Jongkhar </t>
  </si>
  <si>
    <t xml:space="preserve">Samtse </t>
  </si>
  <si>
    <t>Student Populations</t>
  </si>
  <si>
    <t>ERRH (Mongar)Hospital</t>
  </si>
  <si>
    <t>PemaGtshel</t>
  </si>
  <si>
    <t>Haa hospital</t>
  </si>
  <si>
    <t>Gomtu hospital</t>
  </si>
  <si>
    <t>Tsimalakha hospital</t>
  </si>
  <si>
    <t>Samtse hospital</t>
  </si>
  <si>
    <t>Sarpang(GT)</t>
  </si>
  <si>
    <t>Gelephu CRRH</t>
  </si>
  <si>
    <t>Trahi Yangtse</t>
  </si>
  <si>
    <t>Deothang hospital</t>
  </si>
  <si>
    <t>Class_Grade</t>
  </si>
  <si>
    <t>Years</t>
  </si>
  <si>
    <t>(+-)10% Allownce</t>
  </si>
  <si>
    <t>pluse 10</t>
  </si>
  <si>
    <t>minus 10</t>
  </si>
  <si>
    <t>Total _Population_Bhutan=77279</t>
  </si>
  <si>
    <t>Total _Students=155159</t>
  </si>
  <si>
    <t>Total_Qualified _Students</t>
  </si>
  <si>
    <t>(+) 10% Allowance</t>
  </si>
  <si>
    <t>(-) 10% Allowance</t>
  </si>
  <si>
    <t>Percentage</t>
  </si>
  <si>
    <t>`</t>
  </si>
  <si>
    <t>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</si>
</sst>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0"/>
    <numFmt numFmtId="169" formatCode="0.0%"/>
    <numFmt numFmtId="170" formatCode="0;[Red]0"/>
    <numFmt numFmtId="171" formatCode="_(* #,##0_);_(* \(#,##0\);_(* &quot;-&quot;??_);_(@_)"/>
  </numFmts>
  <fonts count="82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333333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000000"/>
      <name val="Docs-Calibri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2"/>
      <color rgb="FF333333"/>
      <name val="Arial"/>
      <family val="2"/>
    </font>
    <font>
      <sz val="12"/>
      <color rgb="FF333333"/>
      <name val="System-ui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b/>
      <i/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sz val="12"/>
      <color rgb="FF000000"/>
      <name val="Calibri"/>
      <family val="2"/>
    </font>
    <font>
      <b/>
      <sz val="10"/>
      <color theme="1"/>
      <name val="Arial"/>
      <family val="2"/>
      <scheme val="minor"/>
    </font>
    <font>
      <sz val="10"/>
      <color theme="9" tint="0.39997558519241921"/>
      <name val="Arial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Calibri"/>
      <family val="2"/>
    </font>
    <font>
      <sz val="11"/>
      <color theme="1"/>
      <name val="Docs-Calibri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1"/>
      <color indexed="8"/>
      <name val="Calibri"/>
      <family val="2"/>
    </font>
    <font>
      <sz val="11"/>
      <color theme="1"/>
      <name val="Arial"/>
      <family val="2"/>
    </font>
    <font>
      <b/>
      <sz val="12"/>
      <name val="Calibri"/>
      <family val="2"/>
    </font>
    <font>
      <sz val="12"/>
      <color rgb="FF000000"/>
      <name val="Arial"/>
      <family val="2"/>
    </font>
    <font>
      <b/>
      <sz val="11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color rgb="FF000000"/>
      <name val="Algerian"/>
      <family val="5"/>
    </font>
    <font>
      <sz val="12"/>
      <color rgb="FF000000"/>
      <name val="Algerian"/>
      <family val="5"/>
    </font>
    <font>
      <b/>
      <sz val="11"/>
      <color theme="0"/>
      <name val="Calibri"/>
      <family val="2"/>
    </font>
    <font>
      <sz val="11"/>
      <color theme="1"/>
      <name val="Arial"/>
      <family val="2"/>
      <scheme val="minor"/>
    </font>
    <font>
      <sz val="22"/>
      <color theme="1"/>
      <name val="Arial"/>
      <family val="2"/>
      <scheme val="minor"/>
    </font>
    <font>
      <sz val="14"/>
      <color rgb="FF000000"/>
      <name val="Arial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24"/>
      <color rgb="FF000000"/>
      <name val="Algerian"/>
      <family val="5"/>
    </font>
    <font>
      <sz val="20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4"/>
      <color rgb="FF000000"/>
      <name val="Algerian"/>
      <family val="5"/>
    </font>
    <font>
      <b/>
      <sz val="12"/>
      <color theme="0"/>
      <name val="Arial"/>
      <family val="2"/>
      <scheme val="minor"/>
    </font>
    <font>
      <b/>
      <sz val="12"/>
      <color theme="0"/>
      <name val="Calibri"/>
      <family val="2"/>
    </font>
    <font>
      <b/>
      <sz val="11"/>
      <color theme="1"/>
      <name val="Calibri"/>
      <family val="2"/>
    </font>
    <font>
      <b/>
      <sz val="12"/>
      <name val="Arial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</font>
    <font>
      <b/>
      <sz val="11"/>
      <color theme="1"/>
      <name val="Arial"/>
      <family val="2"/>
      <scheme val="minor"/>
    </font>
    <font>
      <sz val="12"/>
      <color theme="1"/>
      <name val="Calibri"/>
      <family val="2"/>
    </font>
    <font>
      <sz val="8"/>
      <color rgb="FF1F1F1F"/>
      <name val="Arial"/>
      <family val="2"/>
      <scheme val="minor"/>
    </font>
    <font>
      <b/>
      <sz val="9"/>
      <color rgb="FF000000"/>
      <name val="Arial"/>
      <family val="2"/>
      <scheme val="minor"/>
    </font>
    <font>
      <b/>
      <sz val="14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sz val="11"/>
      <color rgb="FF000000"/>
      <name val="Arial"/>
      <family val="2"/>
      <scheme val="minor"/>
    </font>
    <font>
      <sz val="7"/>
      <color rgb="FF333333"/>
      <name val="Arial"/>
      <family val="2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b/>
      <sz val="12"/>
      <name val="Arial"/>
      <family val="2"/>
      <scheme val="minor"/>
    </font>
    <font>
      <b/>
      <sz val="12"/>
      <color rgb="FF000000"/>
      <name val="Arial"/>
      <family val="2"/>
    </font>
    <font>
      <b/>
      <sz val="12"/>
      <color rgb="FF000000"/>
      <name val="Calibri"/>
      <family val="2"/>
    </font>
    <font>
      <sz val="11"/>
      <color rgb="FF333333"/>
      <name val="Arial"/>
      <family val="2"/>
    </font>
    <font>
      <b/>
      <sz val="10"/>
      <name val="Arial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1F2"/>
        <bgColor rgb="FFD9E1F2"/>
      </patternFill>
    </fill>
    <fill>
      <patternFill patternType="solid">
        <fgColor rgb="FF7AD694"/>
        <bgColor rgb="FF7AD694"/>
      </patternFill>
    </fill>
    <fill>
      <patternFill patternType="solid">
        <fgColor rgb="FFFF6D01"/>
        <bgColor rgb="FFFF6D01"/>
      </patternFill>
    </fill>
    <fill>
      <patternFill patternType="solid">
        <fgColor rgb="FFD9E7FD"/>
        <bgColor rgb="FFD9E7FD"/>
      </patternFill>
    </fill>
    <fill>
      <patternFill patternType="solid">
        <fgColor rgb="FFFBBC04"/>
        <bgColor rgb="FFFBBC04"/>
      </patternFill>
    </fill>
    <fill>
      <patternFill patternType="solid">
        <fgColor rgb="FFEA4335"/>
        <bgColor rgb="FFEA4335"/>
      </patternFill>
    </fill>
    <fill>
      <patternFill patternType="solid">
        <fgColor rgb="FFFDE49B"/>
        <bgColor rgb="FFFDE49B"/>
      </patternFill>
    </fill>
    <fill>
      <patternFill patternType="solid">
        <fgColor rgb="FFE9EAED"/>
        <bgColor rgb="FFE9EAED"/>
      </patternFill>
    </fill>
    <fill>
      <patternFill patternType="solid">
        <fgColor rgb="FF4472C4"/>
        <bgColor rgb="FF4472C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rgb="FFD8D8D8"/>
      </patternFill>
    </fill>
    <fill>
      <patternFill patternType="solid">
        <fgColor theme="7" tint="0.59999389629810485"/>
        <bgColor rgb="FFD8D8D8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/>
        <bgColor indexed="64"/>
      </patternFill>
    </fill>
    <fill>
      <patternFill patternType="solid">
        <fgColor theme="7"/>
        <bgColor rgb="FFD8D8D8"/>
      </patternFill>
    </fill>
    <fill>
      <patternFill patternType="solid">
        <fgColor theme="9" tint="0.59999389629810485"/>
        <bgColor rgb="FFD8D8D8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B3F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rgb="FFD8D8D8"/>
      </patternFill>
    </fill>
  </fills>
  <borders count="11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8CB5F9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thin">
        <color indexed="64"/>
      </right>
      <top style="thin">
        <color indexed="64"/>
      </top>
      <bottom style="medium">
        <color rgb="FFCCCCCC"/>
      </bottom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medium">
        <color rgb="FFCCCCCC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/>
      <top/>
      <bottom style="medium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9" fontId="21" fillId="0" borderId="0" applyFont="0" applyFill="0" applyBorder="0" applyAlignment="0" applyProtection="0"/>
    <xf numFmtId="0" fontId="3" fillId="0" borderId="20"/>
    <xf numFmtId="0" fontId="21" fillId="0" borderId="20"/>
    <xf numFmtId="0" fontId="1" fillId="0" borderId="20"/>
    <xf numFmtId="9" fontId="1" fillId="0" borderId="20" applyFont="0" applyFill="0" applyBorder="0" applyAlignment="0" applyProtection="0"/>
    <xf numFmtId="0" fontId="1" fillId="0" borderId="20"/>
    <xf numFmtId="9" fontId="21" fillId="0" borderId="20" applyFont="0" applyFill="0" applyBorder="0" applyAlignment="0" applyProtection="0"/>
    <xf numFmtId="164" fontId="21" fillId="0" borderId="0" applyFont="0" applyFill="0" applyBorder="0" applyAlignment="0" applyProtection="0"/>
  </cellStyleXfs>
  <cellXfs count="831">
    <xf numFmtId="0" fontId="0" fillId="0" borderId="0" xfId="0"/>
    <xf numFmtId="0" fontId="5" fillId="2" borderId="2" xfId="0" applyFont="1" applyFill="1" applyBorder="1"/>
    <xf numFmtId="2" fontId="5" fillId="2" borderId="3" xfId="0" applyNumberFormat="1" applyFont="1" applyFill="1" applyBorder="1"/>
    <xf numFmtId="0" fontId="5" fillId="2" borderId="3" xfId="0" applyFont="1" applyFill="1" applyBorder="1"/>
    <xf numFmtId="0" fontId="6" fillId="0" borderId="0" xfId="0" applyFont="1"/>
    <xf numFmtId="0" fontId="7" fillId="0" borderId="4" xfId="0" applyFont="1" applyBorder="1"/>
    <xf numFmtId="0" fontId="6" fillId="0" borderId="5" xfId="0" applyFont="1" applyBorder="1"/>
    <xf numFmtId="2" fontId="6" fillId="0" borderId="6" xfId="0" applyNumberFormat="1" applyFont="1" applyBorder="1" applyAlignment="1">
      <alignment horizontal="right"/>
    </xf>
    <xf numFmtId="0" fontId="6" fillId="0" borderId="6" xfId="0" applyFont="1" applyBorder="1" applyAlignment="1">
      <alignment horizontal="right"/>
    </xf>
    <xf numFmtId="0" fontId="6" fillId="0" borderId="6" xfId="0" applyFont="1" applyBorder="1"/>
    <xf numFmtId="0" fontId="7" fillId="0" borderId="7" xfId="0" applyFont="1" applyBorder="1"/>
    <xf numFmtId="0" fontId="6" fillId="0" borderId="8" xfId="0" applyFont="1" applyBorder="1"/>
    <xf numFmtId="2" fontId="6" fillId="0" borderId="9" xfId="0" applyNumberFormat="1" applyFont="1" applyBorder="1" applyAlignment="1">
      <alignment horizontal="right"/>
    </xf>
    <xf numFmtId="0" fontId="7" fillId="0" borderId="9" xfId="0" applyFont="1" applyBorder="1"/>
    <xf numFmtId="0" fontId="6" fillId="0" borderId="9" xfId="0" applyFont="1" applyBorder="1" applyAlignment="1">
      <alignment horizontal="right"/>
    </xf>
    <xf numFmtId="0" fontId="6" fillId="0" borderId="9" xfId="0" applyFont="1" applyBorder="1"/>
    <xf numFmtId="165" fontId="6" fillId="0" borderId="9" xfId="0" applyNumberFormat="1" applyFont="1" applyBorder="1" applyAlignment="1">
      <alignment horizontal="right"/>
    </xf>
    <xf numFmtId="0" fontId="8" fillId="3" borderId="10" xfId="0" applyFont="1" applyFill="1" applyBorder="1"/>
    <xf numFmtId="0" fontId="9" fillId="0" borderId="9" xfId="0" applyFont="1" applyBorder="1"/>
    <xf numFmtId="166" fontId="6" fillId="0" borderId="9" xfId="0" applyNumberFormat="1" applyFont="1" applyBorder="1" applyAlignment="1">
      <alignment horizontal="right"/>
    </xf>
    <xf numFmtId="0" fontId="10" fillId="0" borderId="8" xfId="0" applyFont="1" applyBorder="1"/>
    <xf numFmtId="167" fontId="6" fillId="0" borderId="9" xfId="0" applyNumberFormat="1" applyFont="1" applyBorder="1" applyAlignment="1">
      <alignment horizontal="right"/>
    </xf>
    <xf numFmtId="0" fontId="10" fillId="0" borderId="9" xfId="0" applyFont="1" applyBorder="1"/>
    <xf numFmtId="0" fontId="10" fillId="0" borderId="9" xfId="0" applyFont="1" applyBorder="1" applyAlignment="1">
      <alignment horizontal="right"/>
    </xf>
    <xf numFmtId="0" fontId="7" fillId="4" borderId="10" xfId="0" applyFont="1" applyFill="1" applyBorder="1" applyAlignment="1">
      <alignment horizontal="left"/>
    </xf>
    <xf numFmtId="0" fontId="6" fillId="0" borderId="11" xfId="0" applyFont="1" applyBorder="1"/>
    <xf numFmtId="2" fontId="6" fillId="0" borderId="12" xfId="0" applyNumberFormat="1" applyFont="1" applyBorder="1" applyAlignment="1">
      <alignment horizontal="right"/>
    </xf>
    <xf numFmtId="0" fontId="6" fillId="0" borderId="12" xfId="0" applyFont="1" applyBorder="1"/>
    <xf numFmtId="0" fontId="6" fillId="0" borderId="12" xfId="0" applyFont="1" applyBorder="1" applyAlignment="1">
      <alignment horizontal="right"/>
    </xf>
    <xf numFmtId="2" fontId="9" fillId="0" borderId="0" xfId="0" applyNumberFormat="1" applyFont="1"/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11" fillId="4" borderId="0" xfId="0" applyFont="1" applyFill="1" applyAlignment="1">
      <alignment horizontal="right"/>
    </xf>
    <xf numFmtId="0" fontId="12" fillId="0" borderId="0" xfId="0" applyFont="1"/>
    <xf numFmtId="0" fontId="6" fillId="0" borderId="13" xfId="0" applyFont="1" applyBorder="1"/>
    <xf numFmtId="0" fontId="10" fillId="0" borderId="14" xfId="0" applyFont="1" applyBorder="1"/>
    <xf numFmtId="0" fontId="13" fillId="0" borderId="0" xfId="0" applyFont="1"/>
    <xf numFmtId="0" fontId="9" fillId="0" borderId="0" xfId="0" applyFont="1"/>
    <xf numFmtId="0" fontId="9" fillId="0" borderId="0" xfId="0" quotePrefix="1" applyFont="1"/>
    <xf numFmtId="2" fontId="6" fillId="0" borderId="0" xfId="0" applyNumberFormat="1" applyFont="1" applyAlignment="1">
      <alignment horizontal="right"/>
    </xf>
    <xf numFmtId="0" fontId="6" fillId="0" borderId="13" xfId="0" applyFont="1" applyBorder="1" applyAlignment="1">
      <alignment horizontal="right"/>
    </xf>
    <xf numFmtId="0" fontId="14" fillId="5" borderId="15" xfId="0" applyFont="1" applyFill="1" applyBorder="1"/>
    <xf numFmtId="0" fontId="6" fillId="0" borderId="16" xfId="0" applyFont="1" applyBorder="1"/>
    <xf numFmtId="0" fontId="6" fillId="0" borderId="17" xfId="0" applyFont="1" applyBorder="1"/>
    <xf numFmtId="0" fontId="6" fillId="0" borderId="0" xfId="0" applyFont="1" applyAlignment="1">
      <alignment horizontal="left"/>
    </xf>
    <xf numFmtId="0" fontId="6" fillId="0" borderId="18" xfId="0" applyFont="1" applyBorder="1"/>
    <xf numFmtId="0" fontId="6" fillId="0" borderId="19" xfId="0" applyFont="1" applyBorder="1" applyAlignment="1">
      <alignment horizontal="right"/>
    </xf>
    <xf numFmtId="0" fontId="6" fillId="0" borderId="19" xfId="0" applyFont="1" applyBorder="1"/>
    <xf numFmtId="0" fontId="7" fillId="0" borderId="0" xfId="0" applyFont="1"/>
    <xf numFmtId="0" fontId="7" fillId="6" borderId="20" xfId="0" applyFont="1" applyFill="1" applyBorder="1"/>
    <xf numFmtId="0" fontId="7" fillId="7" borderId="20" xfId="0" applyFont="1" applyFill="1" applyBorder="1"/>
    <xf numFmtId="0" fontId="7" fillId="6" borderId="20" xfId="0" applyFont="1" applyFill="1" applyBorder="1" applyAlignment="1">
      <alignment horizontal="right"/>
    </xf>
    <xf numFmtId="9" fontId="7" fillId="6" borderId="20" xfId="0" applyNumberFormat="1" applyFont="1" applyFill="1" applyBorder="1" applyAlignment="1">
      <alignment horizontal="right"/>
    </xf>
    <xf numFmtId="0" fontId="7" fillId="7" borderId="20" xfId="0" applyFont="1" applyFill="1" applyBorder="1" applyAlignment="1">
      <alignment horizontal="right"/>
    </xf>
    <xf numFmtId="9" fontId="7" fillId="7" borderId="20" xfId="0" applyNumberFormat="1" applyFont="1" applyFill="1" applyBorder="1" applyAlignment="1">
      <alignment horizontal="right"/>
    </xf>
    <xf numFmtId="0" fontId="15" fillId="0" borderId="0" xfId="0" applyFont="1"/>
    <xf numFmtId="0" fontId="15" fillId="8" borderId="21" xfId="0" applyFont="1" applyFill="1" applyBorder="1"/>
    <xf numFmtId="0" fontId="7" fillId="0" borderId="0" xfId="0" applyFont="1" applyAlignment="1">
      <alignment horizontal="right"/>
    </xf>
    <xf numFmtId="0" fontId="7" fillId="9" borderId="16" xfId="0" applyFont="1" applyFill="1" applyBorder="1"/>
    <xf numFmtId="0" fontId="7" fillId="9" borderId="22" xfId="0" applyFont="1" applyFill="1" applyBorder="1"/>
    <xf numFmtId="0" fontId="7" fillId="10" borderId="22" xfId="0" applyFont="1" applyFill="1" applyBorder="1"/>
    <xf numFmtId="0" fontId="7" fillId="9" borderId="23" xfId="0" applyFont="1" applyFill="1" applyBorder="1" applyAlignment="1">
      <alignment horizontal="right"/>
    </xf>
    <xf numFmtId="0" fontId="7" fillId="9" borderId="24" xfId="0" applyFont="1" applyFill="1" applyBorder="1" applyAlignment="1">
      <alignment horizontal="right"/>
    </xf>
    <xf numFmtId="9" fontId="7" fillId="9" borderId="24" xfId="0" applyNumberFormat="1" applyFont="1" applyFill="1" applyBorder="1" applyAlignment="1">
      <alignment horizontal="right"/>
    </xf>
    <xf numFmtId="0" fontId="7" fillId="0" borderId="19" xfId="0" applyFont="1" applyBorder="1" applyAlignment="1">
      <alignment horizontal="right"/>
    </xf>
    <xf numFmtId="9" fontId="7" fillId="0" borderId="19" xfId="0" applyNumberFormat="1" applyFont="1" applyBorder="1" applyAlignment="1">
      <alignment horizontal="right"/>
    </xf>
    <xf numFmtId="0" fontId="7" fillId="9" borderId="20" xfId="0" applyFont="1" applyFill="1" applyBorder="1" applyAlignment="1">
      <alignment horizontal="right"/>
    </xf>
    <xf numFmtId="9" fontId="7" fillId="9" borderId="20" xfId="0" applyNumberFormat="1" applyFont="1" applyFill="1" applyBorder="1" applyAlignment="1">
      <alignment horizontal="right"/>
    </xf>
    <xf numFmtId="0" fontId="7" fillId="10" borderId="20" xfId="0" applyFont="1" applyFill="1" applyBorder="1" applyAlignment="1">
      <alignment horizontal="right"/>
    </xf>
    <xf numFmtId="0" fontId="7" fillId="10" borderId="23" xfId="0" applyFont="1" applyFill="1" applyBorder="1" applyAlignment="1">
      <alignment horizontal="right"/>
    </xf>
    <xf numFmtId="0" fontId="7" fillId="10" borderId="24" xfId="0" applyFont="1" applyFill="1" applyBorder="1" applyAlignment="1">
      <alignment horizontal="right"/>
    </xf>
    <xf numFmtId="9" fontId="7" fillId="10" borderId="20" xfId="0" applyNumberFormat="1" applyFont="1" applyFill="1" applyBorder="1" applyAlignment="1">
      <alignment horizontal="right"/>
    </xf>
    <xf numFmtId="0" fontId="7" fillId="11" borderId="20" xfId="0" applyFont="1" applyFill="1" applyBorder="1"/>
    <xf numFmtId="0" fontId="15" fillId="0" borderId="0" xfId="0" applyFont="1" applyAlignment="1">
      <alignment horizontal="right"/>
    </xf>
    <xf numFmtId="10" fontId="15" fillId="0" borderId="0" xfId="0" applyNumberFormat="1" applyFont="1" applyAlignment="1">
      <alignment horizontal="right"/>
    </xf>
    <xf numFmtId="0" fontId="16" fillId="12" borderId="20" xfId="0" applyFont="1" applyFill="1" applyBorder="1"/>
    <xf numFmtId="0" fontId="17" fillId="12" borderId="20" xfId="0" applyFont="1" applyFill="1" applyBorder="1"/>
    <xf numFmtId="0" fontId="17" fillId="12" borderId="25" xfId="0" applyFont="1" applyFill="1" applyBorder="1"/>
    <xf numFmtId="0" fontId="7" fillId="0" borderId="16" xfId="0" applyFont="1" applyBorder="1"/>
    <xf numFmtId="0" fontId="7" fillId="0" borderId="17" xfId="0" applyFont="1" applyBorder="1"/>
    <xf numFmtId="0" fontId="7" fillId="0" borderId="17" xfId="0" applyFont="1" applyBorder="1" applyAlignment="1">
      <alignment horizontal="right"/>
    </xf>
    <xf numFmtId="0" fontId="7" fillId="0" borderId="18" xfId="0" applyFont="1" applyBorder="1"/>
    <xf numFmtId="0" fontId="7" fillId="0" borderId="19" xfId="0" applyFont="1" applyBorder="1"/>
    <xf numFmtId="0" fontId="15" fillId="0" borderId="16" xfId="0" applyFont="1" applyBorder="1"/>
    <xf numFmtId="0" fontId="15" fillId="0" borderId="17" xfId="0" applyFont="1" applyBorder="1"/>
    <xf numFmtId="0" fontId="7" fillId="0" borderId="18" xfId="0" applyFont="1" applyBorder="1" applyAlignment="1">
      <alignment horizontal="right"/>
    </xf>
    <xf numFmtId="10" fontId="7" fillId="0" borderId="19" xfId="0" applyNumberFormat="1" applyFont="1" applyBorder="1" applyAlignment="1">
      <alignment horizontal="right"/>
    </xf>
    <xf numFmtId="10" fontId="15" fillId="0" borderId="19" xfId="0" applyNumberFormat="1" applyFont="1" applyBorder="1" applyAlignment="1">
      <alignment horizontal="right"/>
    </xf>
    <xf numFmtId="0" fontId="15" fillId="0" borderId="18" xfId="0" applyFont="1" applyBorder="1" applyAlignment="1">
      <alignment horizontal="right"/>
    </xf>
    <xf numFmtId="0" fontId="15" fillId="0" borderId="19" xfId="0" applyFont="1" applyBorder="1" applyAlignment="1">
      <alignment horizontal="right"/>
    </xf>
    <xf numFmtId="0" fontId="15" fillId="0" borderId="19" xfId="0" applyFont="1" applyBorder="1"/>
    <xf numFmtId="0" fontId="18" fillId="13" borderId="26" xfId="0" applyFont="1" applyFill="1" applyBorder="1"/>
    <xf numFmtId="0" fontId="18" fillId="13" borderId="27" xfId="0" applyFont="1" applyFill="1" applyBorder="1"/>
    <xf numFmtId="0" fontId="18" fillId="13" borderId="28" xfId="0" applyFont="1" applyFill="1" applyBorder="1"/>
    <xf numFmtId="0" fontId="19" fillId="5" borderId="26" xfId="0" applyFont="1" applyFill="1" applyBorder="1"/>
    <xf numFmtId="0" fontId="19" fillId="5" borderId="27" xfId="0" applyFont="1" applyFill="1" applyBorder="1" applyAlignment="1">
      <alignment horizontal="right"/>
    </xf>
    <xf numFmtId="0" fontId="19" fillId="5" borderId="27" xfId="0" applyFont="1" applyFill="1" applyBorder="1"/>
    <xf numFmtId="0" fontId="19" fillId="5" borderId="28" xfId="0" applyFont="1" applyFill="1" applyBorder="1" applyAlignment="1">
      <alignment horizontal="right"/>
    </xf>
    <xf numFmtId="0" fontId="6" fillId="5" borderId="26" xfId="0" applyFont="1" applyFill="1" applyBorder="1" applyAlignment="1">
      <alignment horizontal="right"/>
    </xf>
    <xf numFmtId="0" fontId="6" fillId="5" borderId="27" xfId="0" applyFont="1" applyFill="1" applyBorder="1" applyAlignment="1">
      <alignment horizontal="right"/>
    </xf>
    <xf numFmtId="9" fontId="6" fillId="5" borderId="27" xfId="0" applyNumberFormat="1" applyFont="1" applyFill="1" applyBorder="1" applyAlignment="1">
      <alignment horizontal="right"/>
    </xf>
    <xf numFmtId="9" fontId="6" fillId="5" borderId="28" xfId="0" applyNumberFormat="1" applyFont="1" applyFill="1" applyBorder="1" applyAlignment="1">
      <alignment horizontal="right"/>
    </xf>
    <xf numFmtId="0" fontId="19" fillId="0" borderId="29" xfId="0" applyFont="1" applyBorder="1"/>
    <xf numFmtId="0" fontId="19" fillId="0" borderId="30" xfId="0" applyFont="1" applyBorder="1" applyAlignment="1">
      <alignment horizontal="right"/>
    </xf>
    <xf numFmtId="0" fontId="19" fillId="0" borderId="30" xfId="0" applyFont="1" applyBorder="1"/>
    <xf numFmtId="0" fontId="19" fillId="0" borderId="31" xfId="0" applyFont="1" applyBorder="1" applyAlignment="1">
      <alignment horizontal="right"/>
    </xf>
    <xf numFmtId="9" fontId="6" fillId="0" borderId="0" xfId="0" applyNumberFormat="1" applyFont="1"/>
    <xf numFmtId="0" fontId="19" fillId="0" borderId="0" xfId="0" applyFont="1"/>
    <xf numFmtId="9" fontId="6" fillId="0" borderId="0" xfId="0" applyNumberFormat="1" applyFont="1" applyAlignment="1">
      <alignment horizontal="right"/>
    </xf>
    <xf numFmtId="0" fontId="6" fillId="5" borderId="28" xfId="0" applyFont="1" applyFill="1" applyBorder="1" applyAlignment="1">
      <alignment horizontal="right"/>
    </xf>
    <xf numFmtId="0" fontId="20" fillId="14" borderId="16" xfId="0" applyFont="1" applyFill="1" applyBorder="1"/>
    <xf numFmtId="0" fontId="20" fillId="14" borderId="22" xfId="0" applyFont="1" applyFill="1" applyBorder="1"/>
    <xf numFmtId="0" fontId="7" fillId="0" borderId="0" xfId="0" applyFont="1" applyAlignment="1">
      <alignment horizontal="left"/>
    </xf>
    <xf numFmtId="3" fontId="15" fillId="0" borderId="0" xfId="0" applyNumberFormat="1" applyFont="1" applyAlignment="1">
      <alignment horizontal="right"/>
    </xf>
    <xf numFmtId="9" fontId="0" fillId="0" borderId="0" xfId="1" applyFont="1" applyAlignment="1"/>
    <xf numFmtId="0" fontId="24" fillId="15" borderId="0" xfId="0" applyFont="1" applyFill="1"/>
    <xf numFmtId="0" fontId="0" fillId="15" borderId="0" xfId="0" applyFill="1"/>
    <xf numFmtId="0" fontId="26" fillId="0" borderId="32" xfId="0" applyFont="1" applyBorder="1"/>
    <xf numFmtId="0" fontId="23" fillId="0" borderId="32" xfId="0" applyFont="1" applyBorder="1"/>
    <xf numFmtId="0" fontId="27" fillId="0" borderId="8" xfId="0" applyFont="1" applyBorder="1"/>
    <xf numFmtId="0" fontId="28" fillId="0" borderId="7" xfId="0" applyFont="1" applyBorder="1"/>
    <xf numFmtId="0" fontId="22" fillId="2" borderId="1" xfId="0" applyFont="1" applyFill="1" applyBorder="1"/>
    <xf numFmtId="0" fontId="27" fillId="0" borderId="9" xfId="0" applyFont="1" applyBorder="1"/>
    <xf numFmtId="2" fontId="27" fillId="0" borderId="9" xfId="0" applyNumberFormat="1" applyFont="1" applyBorder="1" applyAlignment="1">
      <alignment horizontal="right"/>
    </xf>
    <xf numFmtId="168" fontId="6" fillId="0" borderId="9" xfId="0" applyNumberFormat="1" applyFont="1" applyBorder="1" applyAlignment="1">
      <alignment horizontal="right"/>
    </xf>
    <xf numFmtId="0" fontId="6" fillId="0" borderId="10" xfId="0" applyFont="1" applyBorder="1"/>
    <xf numFmtId="0" fontId="6" fillId="0" borderId="10" xfId="0" applyFont="1" applyBorder="1" applyAlignment="1">
      <alignment horizontal="right"/>
    </xf>
    <xf numFmtId="0" fontId="27" fillId="0" borderId="10" xfId="0" applyFont="1" applyBorder="1"/>
    <xf numFmtId="0" fontId="9" fillId="0" borderId="10" xfId="0" applyFont="1" applyBorder="1"/>
    <xf numFmtId="0" fontId="10" fillId="0" borderId="10" xfId="0" applyFont="1" applyBorder="1"/>
    <xf numFmtId="0" fontId="10" fillId="0" borderId="10" xfId="0" applyFont="1" applyBorder="1" applyAlignment="1">
      <alignment horizontal="right"/>
    </xf>
    <xf numFmtId="0" fontId="31" fillId="0" borderId="32" xfId="0" applyFont="1" applyBorder="1"/>
    <xf numFmtId="0" fontId="30" fillId="0" borderId="0" xfId="0" applyFont="1"/>
    <xf numFmtId="0" fontId="25" fillId="0" borderId="33" xfId="0" applyFont="1" applyBorder="1" applyAlignment="1">
      <alignment horizontal="right" wrapText="1"/>
    </xf>
    <xf numFmtId="0" fontId="0" fillId="0" borderId="0" xfId="0" pivotButton="1"/>
    <xf numFmtId="0" fontId="0" fillId="0" borderId="32" xfId="0" applyBorder="1"/>
    <xf numFmtId="0" fontId="12" fillId="0" borderId="32" xfId="0" applyFont="1" applyBorder="1"/>
    <xf numFmtId="10" fontId="23" fillId="0" borderId="32" xfId="0" applyNumberFormat="1" applyFont="1" applyBorder="1"/>
    <xf numFmtId="3" fontId="23" fillId="0" borderId="32" xfId="0" applyNumberFormat="1" applyFont="1" applyBorder="1"/>
    <xf numFmtId="0" fontId="25" fillId="0" borderId="33" xfId="0" applyFont="1" applyBorder="1" applyAlignment="1">
      <alignment wrapText="1"/>
    </xf>
    <xf numFmtId="0" fontId="25" fillId="0" borderId="34" xfId="0" applyFont="1" applyBorder="1" applyAlignment="1">
      <alignment wrapText="1"/>
    </xf>
    <xf numFmtId="0" fontId="25" fillId="0" borderId="34" xfId="0" applyFont="1" applyBorder="1" applyAlignment="1">
      <alignment horizontal="right" wrapText="1"/>
    </xf>
    <xf numFmtId="0" fontId="25" fillId="0" borderId="35" xfId="0" applyFont="1" applyBorder="1" applyAlignment="1">
      <alignment wrapText="1"/>
    </xf>
    <xf numFmtId="0" fontId="25" fillId="0" borderId="35" xfId="0" applyFont="1" applyBorder="1" applyAlignment="1">
      <alignment horizontal="right" wrapText="1"/>
    </xf>
    <xf numFmtId="0" fontId="29" fillId="0" borderId="38" xfId="0" applyFont="1" applyBorder="1" applyAlignment="1">
      <alignment horizontal="right" wrapText="1"/>
    </xf>
    <xf numFmtId="9" fontId="29" fillId="0" borderId="38" xfId="0" applyNumberFormat="1" applyFont="1" applyBorder="1" applyAlignment="1">
      <alignment horizontal="right" wrapText="1"/>
    </xf>
    <xf numFmtId="0" fontId="0" fillId="0" borderId="42" xfId="0" applyBorder="1" applyAlignment="1">
      <alignment wrapText="1"/>
    </xf>
    <xf numFmtId="0" fontId="0" fillId="0" borderId="43" xfId="0" applyBorder="1" applyAlignment="1">
      <alignment wrapText="1"/>
    </xf>
    <xf numFmtId="0" fontId="0" fillId="0" borderId="43" xfId="0" applyBorder="1" applyAlignment="1">
      <alignment horizontal="right" wrapText="1"/>
    </xf>
    <xf numFmtId="0" fontId="29" fillId="0" borderId="44" xfId="0" applyFont="1" applyBorder="1" applyAlignment="1">
      <alignment horizontal="right" wrapText="1"/>
    </xf>
    <xf numFmtId="0" fontId="29" fillId="0" borderId="33" xfId="0" applyFont="1" applyBorder="1" applyAlignment="1">
      <alignment horizontal="right" wrapText="1"/>
    </xf>
    <xf numFmtId="0" fontId="0" fillId="0" borderId="33" xfId="0" applyBorder="1" applyAlignment="1">
      <alignment wrapText="1"/>
    </xf>
    <xf numFmtId="0" fontId="0" fillId="0" borderId="33" xfId="0" applyBorder="1" applyAlignment="1">
      <alignment horizontal="right" wrapText="1"/>
    </xf>
    <xf numFmtId="2" fontId="6" fillId="0" borderId="10" xfId="0" applyNumberFormat="1" applyFont="1" applyBorder="1" applyAlignment="1">
      <alignment horizontal="right"/>
    </xf>
    <xf numFmtId="165" fontId="6" fillId="0" borderId="10" xfId="0" applyNumberFormat="1" applyFont="1" applyBorder="1" applyAlignment="1">
      <alignment horizontal="right"/>
    </xf>
    <xf numFmtId="0" fontId="6" fillId="0" borderId="32" xfId="0" applyFont="1" applyBorder="1"/>
    <xf numFmtId="0" fontId="6" fillId="0" borderId="32" xfId="0" applyFont="1" applyBorder="1" applyAlignment="1">
      <alignment horizontal="right"/>
    </xf>
    <xf numFmtId="0" fontId="0" fillId="0" borderId="20" xfId="0" applyBorder="1"/>
    <xf numFmtId="0" fontId="6" fillId="0" borderId="20" xfId="0" applyFont="1" applyBorder="1"/>
    <xf numFmtId="0" fontId="11" fillId="4" borderId="32" xfId="0" applyFont="1" applyFill="1" applyBorder="1" applyAlignment="1">
      <alignment horizontal="right"/>
    </xf>
    <xf numFmtId="0" fontId="27" fillId="0" borderId="33" xfId="0" applyFont="1" applyBorder="1" applyAlignment="1">
      <alignment wrapText="1"/>
    </xf>
    <xf numFmtId="2" fontId="27" fillId="17" borderId="33" xfId="0" applyNumberFormat="1" applyFont="1" applyFill="1" applyBorder="1" applyAlignment="1">
      <alignment wrapText="1"/>
    </xf>
    <xf numFmtId="2" fontId="27" fillId="17" borderId="33" xfId="0" applyNumberFormat="1" applyFont="1" applyFill="1" applyBorder="1" applyAlignment="1">
      <alignment horizontal="right" wrapText="1"/>
    </xf>
    <xf numFmtId="0" fontId="33" fillId="0" borderId="45" xfId="0" applyFont="1" applyBorder="1"/>
    <xf numFmtId="0" fontId="0" fillId="0" borderId="0" xfId="0" applyAlignment="1">
      <alignment horizontal="left"/>
    </xf>
    <xf numFmtId="0" fontId="33" fillId="0" borderId="33" xfId="0" applyFont="1" applyBorder="1" applyAlignment="1">
      <alignment wrapText="1"/>
    </xf>
    <xf numFmtId="0" fontId="27" fillId="0" borderId="33" xfId="0" applyFont="1" applyBorder="1" applyAlignment="1">
      <alignment horizontal="right" wrapText="1"/>
    </xf>
    <xf numFmtId="0" fontId="35" fillId="0" borderId="20" xfId="0" applyFont="1" applyBorder="1"/>
    <xf numFmtId="0" fontId="35" fillId="0" borderId="20" xfId="0" applyFont="1" applyBorder="1" applyAlignment="1">
      <alignment horizontal="right"/>
    </xf>
    <xf numFmtId="0" fontId="25" fillId="0" borderId="33" xfId="0" pivotButton="1" applyFont="1" applyBorder="1" applyAlignment="1">
      <alignment horizontal="right" wrapText="1"/>
    </xf>
    <xf numFmtId="0" fontId="7" fillId="4" borderId="10" xfId="0" applyFont="1" applyFill="1" applyBorder="1" applyAlignment="1">
      <alignment horizontal="right"/>
    </xf>
    <xf numFmtId="0" fontId="25" fillId="0" borderId="32" xfId="0" applyFont="1" applyBorder="1" applyAlignment="1">
      <alignment wrapText="1"/>
    </xf>
    <xf numFmtId="0" fontId="25" fillId="0" borderId="32" xfId="0" applyFont="1" applyBorder="1" applyAlignment="1">
      <alignment horizontal="right" wrapText="1"/>
    </xf>
    <xf numFmtId="0" fontId="23" fillId="19" borderId="32" xfId="0" applyFont="1" applyFill="1" applyBorder="1"/>
    <xf numFmtId="0" fontId="23" fillId="19" borderId="32" xfId="0" applyFont="1" applyFill="1" applyBorder="1" applyAlignment="1">
      <alignment wrapText="1"/>
    </xf>
    <xf numFmtId="0" fontId="23" fillId="19" borderId="48" xfId="0" applyFont="1" applyFill="1" applyBorder="1" applyAlignment="1">
      <alignment wrapText="1"/>
    </xf>
    <xf numFmtId="9" fontId="0" fillId="0" borderId="32" xfId="0" applyNumberFormat="1" applyBorder="1"/>
    <xf numFmtId="9" fontId="23" fillId="0" borderId="32" xfId="0" applyNumberFormat="1" applyFont="1" applyBorder="1"/>
    <xf numFmtId="0" fontId="23" fillId="19" borderId="46" xfId="0" applyFont="1" applyFill="1" applyBorder="1"/>
    <xf numFmtId="0" fontId="23" fillId="19" borderId="46" xfId="0" applyFont="1" applyFill="1" applyBorder="1" applyAlignment="1">
      <alignment wrapText="1"/>
    </xf>
    <xf numFmtId="0" fontId="27" fillId="0" borderId="32" xfId="0" applyFont="1" applyBorder="1" applyAlignment="1">
      <alignment horizontal="right" wrapText="1"/>
    </xf>
    <xf numFmtId="0" fontId="29" fillId="0" borderId="32" xfId="0" applyFont="1" applyBorder="1" applyAlignment="1">
      <alignment horizontal="right" wrapText="1"/>
    </xf>
    <xf numFmtId="0" fontId="0" fillId="20" borderId="0" xfId="0" applyFill="1"/>
    <xf numFmtId="0" fontId="25" fillId="0" borderId="38" xfId="0" applyFont="1" applyBorder="1" applyAlignment="1">
      <alignment wrapText="1"/>
    </xf>
    <xf numFmtId="0" fontId="25" fillId="0" borderId="38" xfId="0" applyFont="1" applyBorder="1" applyAlignment="1">
      <alignment horizontal="right" wrapText="1"/>
    </xf>
    <xf numFmtId="9" fontId="0" fillId="0" borderId="0" xfId="1" applyFont="1"/>
    <xf numFmtId="0" fontId="38" fillId="2" borderId="1" xfId="0" applyFont="1" applyFill="1" applyBorder="1"/>
    <xf numFmtId="0" fontId="22" fillId="2" borderId="2" xfId="0" applyFont="1" applyFill="1" applyBorder="1"/>
    <xf numFmtId="0" fontId="28" fillId="0" borderId="6" xfId="0" applyFont="1" applyBorder="1"/>
    <xf numFmtId="0" fontId="6" fillId="0" borderId="56" xfId="0" applyFont="1" applyBorder="1" applyAlignment="1">
      <alignment vertical="center"/>
    </xf>
    <xf numFmtId="0" fontId="6" fillId="0" borderId="56" xfId="0" applyFont="1" applyBorder="1"/>
    <xf numFmtId="0" fontId="6" fillId="0" borderId="57" xfId="0" applyFont="1" applyBorder="1"/>
    <xf numFmtId="0" fontId="6" fillId="0" borderId="57" xfId="0" applyFont="1" applyBorder="1" applyAlignment="1">
      <alignment horizontal="right"/>
    </xf>
    <xf numFmtId="2" fontId="6" fillId="0" borderId="20" xfId="0" applyNumberFormat="1" applyFon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7" fillId="4" borderId="20" xfId="0" applyFont="1" applyFill="1" applyBorder="1" applyAlignment="1">
      <alignment horizontal="left"/>
    </xf>
    <xf numFmtId="0" fontId="12" fillId="23" borderId="32" xfId="0" applyFont="1" applyFill="1" applyBorder="1"/>
    <xf numFmtId="9" fontId="0" fillId="0" borderId="32" xfId="1" applyFont="1" applyBorder="1"/>
    <xf numFmtId="0" fontId="10" fillId="0" borderId="32" xfId="0" applyFont="1" applyBorder="1" applyAlignment="1">
      <alignment wrapText="1"/>
    </xf>
    <xf numFmtId="0" fontId="10" fillId="0" borderId="32" xfId="0" applyFont="1" applyBorder="1" applyAlignment="1">
      <alignment horizontal="right" wrapText="1"/>
    </xf>
    <xf numFmtId="0" fontId="31" fillId="25" borderId="32" xfId="0" applyFont="1" applyFill="1" applyBorder="1" applyAlignment="1">
      <alignment wrapText="1"/>
    </xf>
    <xf numFmtId="0" fontId="27" fillId="0" borderId="32" xfId="0" applyFont="1" applyBorder="1" applyAlignment="1">
      <alignment wrapText="1"/>
    </xf>
    <xf numFmtId="167" fontId="6" fillId="0" borderId="10" xfId="0" applyNumberFormat="1" applyFont="1" applyBorder="1" applyAlignment="1">
      <alignment horizontal="right"/>
    </xf>
    <xf numFmtId="0" fontId="12" fillId="0" borderId="32" xfId="0" pivotButton="1" applyFont="1" applyBorder="1"/>
    <xf numFmtId="0" fontId="0" fillId="26" borderId="32" xfId="0" applyFill="1" applyBorder="1"/>
    <xf numFmtId="0" fontId="40" fillId="27" borderId="32" xfId="0" applyFont="1" applyFill="1" applyBorder="1" applyAlignment="1">
      <alignment wrapText="1"/>
    </xf>
    <xf numFmtId="0" fontId="40" fillId="19" borderId="32" xfId="0" applyFont="1" applyFill="1" applyBorder="1" applyAlignment="1">
      <alignment wrapText="1"/>
    </xf>
    <xf numFmtId="0" fontId="33" fillId="0" borderId="32" xfId="0" applyFont="1" applyBorder="1" applyAlignment="1">
      <alignment horizontal="right" wrapText="1"/>
    </xf>
    <xf numFmtId="0" fontId="26" fillId="0" borderId="20" xfId="0" applyFont="1" applyBorder="1"/>
    <xf numFmtId="0" fontId="34" fillId="19" borderId="32" xfId="0" applyFont="1" applyFill="1" applyBorder="1"/>
    <xf numFmtId="0" fontId="31" fillId="19" borderId="32" xfId="0" applyFont="1" applyFill="1" applyBorder="1" applyAlignment="1">
      <alignment wrapText="1"/>
    </xf>
    <xf numFmtId="0" fontId="0" fillId="25" borderId="32" xfId="0" applyFill="1" applyBorder="1"/>
    <xf numFmtId="0" fontId="10" fillId="23" borderId="32" xfId="0" applyFont="1" applyFill="1" applyBorder="1" applyAlignment="1">
      <alignment wrapText="1"/>
    </xf>
    <xf numFmtId="0" fontId="4" fillId="28" borderId="1" xfId="0" applyFont="1" applyFill="1" applyBorder="1"/>
    <xf numFmtId="0" fontId="5" fillId="28" borderId="2" xfId="0" applyFont="1" applyFill="1" applyBorder="1"/>
    <xf numFmtId="2" fontId="5" fillId="28" borderId="3" xfId="0" applyNumberFormat="1" applyFont="1" applyFill="1" applyBorder="1"/>
    <xf numFmtId="0" fontId="5" fillId="28" borderId="3" xfId="0" applyFont="1" applyFill="1" applyBorder="1"/>
    <xf numFmtId="0" fontId="12" fillId="27" borderId="32" xfId="0" applyFont="1" applyFill="1" applyBorder="1"/>
    <xf numFmtId="0" fontId="27" fillId="27" borderId="33" xfId="0" applyFont="1" applyFill="1" applyBorder="1" applyAlignment="1">
      <alignment wrapText="1"/>
    </xf>
    <xf numFmtId="0" fontId="0" fillId="15" borderId="32" xfId="0" applyFill="1" applyBorder="1"/>
    <xf numFmtId="0" fontId="0" fillId="27" borderId="32" xfId="0" applyFill="1" applyBorder="1"/>
    <xf numFmtId="0" fontId="4" fillId="29" borderId="1" xfId="0" applyFont="1" applyFill="1" applyBorder="1"/>
    <xf numFmtId="0" fontId="5" fillId="29" borderId="2" xfId="0" applyFont="1" applyFill="1" applyBorder="1"/>
    <xf numFmtId="2" fontId="5" fillId="29" borderId="3" xfId="0" applyNumberFormat="1" applyFont="1" applyFill="1" applyBorder="1"/>
    <xf numFmtId="0" fontId="5" fillId="29" borderId="3" xfId="0" applyFont="1" applyFill="1" applyBorder="1"/>
    <xf numFmtId="0" fontId="23" fillId="0" borderId="20" xfId="0" applyFont="1" applyBorder="1"/>
    <xf numFmtId="0" fontId="25" fillId="0" borderId="20" xfId="0" applyFont="1" applyBorder="1" applyAlignment="1">
      <alignment horizontal="right" wrapText="1"/>
    </xf>
    <xf numFmtId="0" fontId="27" fillId="0" borderId="49" xfId="0" applyFont="1" applyBorder="1" applyAlignment="1">
      <alignment wrapText="1"/>
    </xf>
    <xf numFmtId="0" fontId="33" fillId="0" borderId="49" xfId="0" applyFont="1" applyBorder="1" applyAlignment="1">
      <alignment horizontal="right" wrapText="1"/>
    </xf>
    <xf numFmtId="0" fontId="27" fillId="0" borderId="49" xfId="0" applyFont="1" applyBorder="1" applyAlignment="1">
      <alignment horizontal="right" wrapText="1"/>
    </xf>
    <xf numFmtId="0" fontId="26" fillId="0" borderId="48" xfId="0" applyFont="1" applyBorder="1"/>
    <xf numFmtId="0" fontId="36" fillId="0" borderId="46" xfId="0" applyFont="1" applyBorder="1" applyAlignment="1">
      <alignment wrapText="1"/>
    </xf>
    <xf numFmtId="0" fontId="36" fillId="0" borderId="47" xfId="0" applyFont="1" applyBorder="1" applyAlignment="1">
      <alignment wrapText="1"/>
    </xf>
    <xf numFmtId="0" fontId="36" fillId="0" borderId="32" xfId="0" applyFont="1" applyBorder="1" applyAlignment="1">
      <alignment horizontal="right" wrapText="1"/>
    </xf>
    <xf numFmtId="0" fontId="26" fillId="0" borderId="49" xfId="0" applyFont="1" applyBorder="1" applyAlignment="1">
      <alignment horizontal="center" vertical="center"/>
    </xf>
    <xf numFmtId="0" fontId="26" fillId="0" borderId="32" xfId="0" applyFont="1" applyBorder="1" applyAlignment="1">
      <alignment horizontal="center" vertical="center"/>
    </xf>
    <xf numFmtId="0" fontId="0" fillId="30" borderId="32" xfId="0" applyFill="1" applyBorder="1"/>
    <xf numFmtId="0" fontId="0" fillId="31" borderId="32" xfId="0" applyFill="1" applyBorder="1"/>
    <xf numFmtId="0" fontId="0" fillId="32" borderId="32" xfId="0" applyFill="1" applyBorder="1"/>
    <xf numFmtId="0" fontId="33" fillId="0" borderId="32" xfId="0" applyFont="1" applyBorder="1"/>
    <xf numFmtId="0" fontId="30" fillId="0" borderId="32" xfId="0" applyFont="1" applyBorder="1"/>
    <xf numFmtId="10" fontId="30" fillId="0" borderId="32" xfId="0" applyNumberFormat="1" applyFont="1" applyBorder="1"/>
    <xf numFmtId="3" fontId="30" fillId="0" borderId="32" xfId="0" applyNumberFormat="1" applyFont="1" applyBorder="1"/>
    <xf numFmtId="0" fontId="42" fillId="0" borderId="0" xfId="0" applyFont="1"/>
    <xf numFmtId="0" fontId="0" fillId="0" borderId="61" xfId="0" applyBorder="1"/>
    <xf numFmtId="0" fontId="40" fillId="0" borderId="2" xfId="0" applyFont="1" applyBorder="1" applyAlignment="1">
      <alignment wrapText="1"/>
    </xf>
    <xf numFmtId="0" fontId="40" fillId="0" borderId="62" xfId="0" applyFont="1" applyBorder="1" applyAlignment="1">
      <alignment wrapText="1"/>
    </xf>
    <xf numFmtId="0" fontId="40" fillId="0" borderId="51" xfId="0" applyFont="1" applyBorder="1" applyAlignment="1">
      <alignment wrapText="1"/>
    </xf>
    <xf numFmtId="0" fontId="40" fillId="0" borderId="52" xfId="0" applyFont="1" applyBorder="1" applyAlignment="1">
      <alignment wrapText="1"/>
    </xf>
    <xf numFmtId="0" fontId="43" fillId="34" borderId="36" xfId="0" applyFont="1" applyFill="1" applyBorder="1" applyAlignment="1">
      <alignment wrapText="1"/>
    </xf>
    <xf numFmtId="0" fontId="27" fillId="0" borderId="37" xfId="0" applyFont="1" applyBorder="1" applyAlignment="1">
      <alignment wrapText="1"/>
    </xf>
    <xf numFmtId="0" fontId="27" fillId="0" borderId="63" xfId="0" applyFont="1" applyBorder="1" applyAlignment="1">
      <alignment wrapText="1"/>
    </xf>
    <xf numFmtId="0" fontId="33" fillId="0" borderId="38" xfId="0" applyFont="1" applyBorder="1" applyAlignment="1">
      <alignment horizontal="right" wrapText="1"/>
    </xf>
    <xf numFmtId="0" fontId="27" fillId="0" borderId="38" xfId="0" applyFont="1" applyBorder="1" applyAlignment="1">
      <alignment horizontal="right" wrapText="1"/>
    </xf>
    <xf numFmtId="0" fontId="10" fillId="0" borderId="16" xfId="0" applyFont="1" applyBorder="1"/>
    <xf numFmtId="0" fontId="25" fillId="35" borderId="38" xfId="0" applyFont="1" applyFill="1" applyBorder="1" applyAlignment="1">
      <alignment wrapText="1"/>
    </xf>
    <xf numFmtId="0" fontId="25" fillId="35" borderId="38" xfId="0" applyFont="1" applyFill="1" applyBorder="1" applyAlignment="1">
      <alignment horizontal="right" wrapText="1"/>
    </xf>
    <xf numFmtId="0" fontId="27" fillId="0" borderId="64" xfId="0" applyFont="1" applyBorder="1" applyAlignment="1">
      <alignment wrapText="1"/>
    </xf>
    <xf numFmtId="0" fontId="33" fillId="0" borderId="54" xfId="0" applyFont="1" applyBorder="1" applyAlignment="1">
      <alignment horizontal="right" wrapText="1"/>
    </xf>
    <xf numFmtId="0" fontId="27" fillId="0" borderId="54" xfId="0" applyFont="1" applyBorder="1" applyAlignment="1">
      <alignment horizontal="right" wrapText="1"/>
    </xf>
    <xf numFmtId="0" fontId="44" fillId="0" borderId="16" xfId="0" applyFont="1" applyBorder="1"/>
    <xf numFmtId="0" fontId="27" fillId="0" borderId="20" xfId="0" applyFont="1" applyBorder="1" applyAlignment="1">
      <alignment wrapText="1"/>
    </xf>
    <xf numFmtId="0" fontId="33" fillId="0" borderId="20" xfId="0" applyFont="1" applyBorder="1" applyAlignment="1">
      <alignment horizontal="right" wrapText="1"/>
    </xf>
    <xf numFmtId="0" fontId="27" fillId="0" borderId="20" xfId="0" applyFont="1" applyBorder="1" applyAlignment="1">
      <alignment horizontal="right" wrapText="1"/>
    </xf>
    <xf numFmtId="0" fontId="33" fillId="0" borderId="65" xfId="0" applyFont="1" applyBorder="1"/>
    <xf numFmtId="0" fontId="0" fillId="0" borderId="66" xfId="0" applyBorder="1"/>
    <xf numFmtId="0" fontId="0" fillId="0" borderId="47" xfId="0" applyBorder="1"/>
    <xf numFmtId="0" fontId="0" fillId="0" borderId="46" xfId="0" applyBorder="1"/>
    <xf numFmtId="0" fontId="0" fillId="0" borderId="67" xfId="0" applyBorder="1"/>
    <xf numFmtId="0" fontId="0" fillId="0" borderId="68" xfId="0" applyBorder="1"/>
    <xf numFmtId="0" fontId="33" fillId="0" borderId="49" xfId="0" applyFont="1" applyBorder="1"/>
    <xf numFmtId="0" fontId="33" fillId="0" borderId="66" xfId="0" applyFont="1" applyBorder="1"/>
    <xf numFmtId="0" fontId="27" fillId="0" borderId="67" xfId="0" applyFont="1" applyBorder="1" applyAlignment="1">
      <alignment wrapText="1"/>
    </xf>
    <xf numFmtId="0" fontId="27" fillId="0" borderId="48" xfId="0" applyFont="1" applyBorder="1" applyAlignment="1">
      <alignment horizontal="right" wrapText="1"/>
    </xf>
    <xf numFmtId="0" fontId="27" fillId="0" borderId="48" xfId="0" applyFont="1" applyBorder="1" applyAlignment="1">
      <alignment wrapText="1"/>
    </xf>
    <xf numFmtId="0" fontId="27" fillId="0" borderId="68" xfId="0" applyFont="1" applyBorder="1" applyAlignment="1">
      <alignment horizontal="right" wrapText="1"/>
    </xf>
    <xf numFmtId="0" fontId="12" fillId="33" borderId="32" xfId="0" applyFont="1" applyFill="1" applyBorder="1"/>
    <xf numFmtId="0" fontId="25" fillId="0" borderId="32" xfId="0" applyFont="1" applyBorder="1"/>
    <xf numFmtId="0" fontId="25" fillId="0" borderId="32" xfId="0" applyFont="1" applyBorder="1" applyAlignment="1">
      <alignment horizontal="center"/>
    </xf>
    <xf numFmtId="0" fontId="0" fillId="0" borderId="32" xfId="0" pivotButton="1" applyBorder="1"/>
    <xf numFmtId="0" fontId="47" fillId="22" borderId="32" xfId="0" applyFont="1" applyFill="1" applyBorder="1"/>
    <xf numFmtId="0" fontId="48" fillId="22" borderId="32" xfId="0" applyFont="1" applyFill="1" applyBorder="1"/>
    <xf numFmtId="0" fontId="25" fillId="21" borderId="32" xfId="0" applyFont="1" applyFill="1" applyBorder="1"/>
    <xf numFmtId="0" fontId="12" fillId="21" borderId="32" xfId="0" applyFont="1" applyFill="1" applyBorder="1"/>
    <xf numFmtId="0" fontId="28" fillId="0" borderId="0" xfId="0" applyFont="1"/>
    <xf numFmtId="0" fontId="0" fillId="0" borderId="65" xfId="0" applyBorder="1"/>
    <xf numFmtId="0" fontId="27" fillId="0" borderId="70" xfId="0" applyFont="1" applyBorder="1" applyAlignment="1">
      <alignment wrapText="1"/>
    </xf>
    <xf numFmtId="0" fontId="49" fillId="36" borderId="62" xfId="0" applyFont="1" applyFill="1" applyBorder="1" applyAlignment="1">
      <alignment wrapText="1"/>
    </xf>
    <xf numFmtId="0" fontId="22" fillId="36" borderId="51" xfId="0" applyFont="1" applyFill="1" applyBorder="1" applyAlignment="1">
      <alignment wrapText="1"/>
    </xf>
    <xf numFmtId="0" fontId="22" fillId="36" borderId="52" xfId="0" applyFont="1" applyFill="1" applyBorder="1" applyAlignment="1">
      <alignment wrapText="1"/>
    </xf>
    <xf numFmtId="0" fontId="33" fillId="0" borderId="63" xfId="0" applyFont="1" applyBorder="1" applyAlignment="1">
      <alignment wrapText="1"/>
    </xf>
    <xf numFmtId="0" fontId="27" fillId="0" borderId="38" xfId="0" applyFont="1" applyBorder="1" applyAlignment="1">
      <alignment wrapText="1"/>
    </xf>
    <xf numFmtId="0" fontId="27" fillId="0" borderId="53" xfId="0" applyFont="1" applyBorder="1" applyAlignment="1">
      <alignment horizontal="right" wrapText="1"/>
    </xf>
    <xf numFmtId="0" fontId="33" fillId="0" borderId="64" xfId="0" applyFont="1" applyBorder="1" applyAlignment="1">
      <alignment wrapText="1"/>
    </xf>
    <xf numFmtId="0" fontId="27" fillId="0" borderId="54" xfId="0" applyFont="1" applyBorder="1" applyAlignment="1">
      <alignment wrapText="1"/>
    </xf>
    <xf numFmtId="0" fontId="27" fillId="0" borderId="55" xfId="0" applyFont="1" applyBorder="1" applyAlignment="1">
      <alignment horizontal="right" wrapText="1"/>
    </xf>
    <xf numFmtId="0" fontId="40" fillId="0" borderId="36" xfId="0" applyFont="1" applyBorder="1" applyAlignment="1">
      <alignment wrapText="1"/>
    </xf>
    <xf numFmtId="0" fontId="27" fillId="16" borderId="38" xfId="0" applyFont="1" applyFill="1" applyBorder="1" applyAlignment="1">
      <alignment wrapText="1"/>
    </xf>
    <xf numFmtId="3" fontId="27" fillId="16" borderId="38" xfId="0" applyNumberFormat="1" applyFont="1" applyFill="1" applyBorder="1" applyAlignment="1">
      <alignment horizontal="right" wrapText="1"/>
    </xf>
    <xf numFmtId="3" fontId="27" fillId="0" borderId="38" xfId="0" applyNumberFormat="1" applyFont="1" applyBorder="1" applyAlignment="1">
      <alignment horizontal="right" wrapText="1"/>
    </xf>
    <xf numFmtId="0" fontId="27" fillId="16" borderId="38" xfId="0" applyFont="1" applyFill="1" applyBorder="1" applyAlignment="1">
      <alignment horizontal="right" wrapText="1"/>
    </xf>
    <xf numFmtId="0" fontId="47" fillId="0" borderId="65" xfId="0" applyFont="1" applyBorder="1"/>
    <xf numFmtId="0" fontId="47" fillId="0" borderId="49" xfId="0" applyFont="1" applyBorder="1"/>
    <xf numFmtId="0" fontId="52" fillId="0" borderId="49" xfId="0" applyFont="1" applyBorder="1"/>
    <xf numFmtId="0" fontId="52" fillId="0" borderId="66" xfId="0" applyFont="1" applyBorder="1"/>
    <xf numFmtId="0" fontId="25" fillId="0" borderId="47" xfId="0" applyFont="1" applyBorder="1"/>
    <xf numFmtId="0" fontId="25" fillId="0" borderId="67" xfId="0" applyFont="1" applyBorder="1"/>
    <xf numFmtId="0" fontId="25" fillId="0" borderId="48" xfId="0" applyFont="1" applyBorder="1"/>
    <xf numFmtId="0" fontId="0" fillId="0" borderId="48" xfId="0" applyBorder="1"/>
    <xf numFmtId="0" fontId="30" fillId="22" borderId="59" xfId="0" applyFont="1" applyFill="1" applyBorder="1"/>
    <xf numFmtId="0" fontId="54" fillId="36" borderId="2" xfId="0" applyFont="1" applyFill="1" applyBorder="1" applyAlignment="1">
      <alignment wrapText="1"/>
    </xf>
    <xf numFmtId="0" fontId="55" fillId="36" borderId="36" xfId="0" applyFont="1" applyFill="1" applyBorder="1" applyAlignment="1">
      <alignment wrapText="1"/>
    </xf>
    <xf numFmtId="0" fontId="26" fillId="21" borderId="37" xfId="0" applyFont="1" applyFill="1" applyBorder="1" applyAlignment="1">
      <alignment wrapText="1"/>
    </xf>
    <xf numFmtId="0" fontId="25" fillId="21" borderId="38" xfId="0" applyFont="1" applyFill="1" applyBorder="1" applyAlignment="1">
      <alignment wrapText="1"/>
    </xf>
    <xf numFmtId="0" fontId="25" fillId="21" borderId="38" xfId="0" applyFont="1" applyFill="1" applyBorder="1" applyAlignment="1">
      <alignment horizontal="right" wrapText="1"/>
    </xf>
    <xf numFmtId="0" fontId="26" fillId="0" borderId="37" xfId="0" applyFont="1" applyBorder="1" applyAlignment="1">
      <alignment wrapText="1"/>
    </xf>
    <xf numFmtId="2" fontId="10" fillId="0" borderId="32" xfId="0" applyNumberFormat="1" applyFont="1" applyBorder="1" applyAlignment="1">
      <alignment horizontal="right"/>
    </xf>
    <xf numFmtId="2" fontId="0" fillId="0" borderId="32" xfId="0" applyNumberFormat="1" applyBorder="1"/>
    <xf numFmtId="2" fontId="10" fillId="0" borderId="24" xfId="0" applyNumberFormat="1" applyFont="1" applyBorder="1" applyAlignment="1">
      <alignment horizontal="right"/>
    </xf>
    <xf numFmtId="0" fontId="25" fillId="24" borderId="33" xfId="0" applyFont="1" applyFill="1" applyBorder="1" applyAlignment="1">
      <alignment wrapText="1"/>
    </xf>
    <xf numFmtId="0" fontId="29" fillId="24" borderId="2" xfId="0" applyFont="1" applyFill="1" applyBorder="1" applyAlignment="1">
      <alignment wrapText="1"/>
    </xf>
    <xf numFmtId="0" fontId="29" fillId="24" borderId="36" xfId="0" applyFont="1" applyFill="1" applyBorder="1" applyAlignment="1">
      <alignment wrapText="1"/>
    </xf>
    <xf numFmtId="0" fontId="29" fillId="15" borderId="37" xfId="0" applyFont="1" applyFill="1" applyBorder="1" applyAlignment="1">
      <alignment horizontal="right" wrapText="1"/>
    </xf>
    <xf numFmtId="0" fontId="29" fillId="15" borderId="38" xfId="0" applyFont="1" applyFill="1" applyBorder="1" applyAlignment="1">
      <alignment horizontal="right" wrapText="1"/>
    </xf>
    <xf numFmtId="9" fontId="29" fillId="15" borderId="38" xfId="0" applyNumberFormat="1" applyFont="1" applyFill="1" applyBorder="1" applyAlignment="1">
      <alignment horizontal="right" wrapText="1"/>
    </xf>
    <xf numFmtId="0" fontId="0" fillId="24" borderId="39" xfId="0" applyFill="1" applyBorder="1" applyAlignment="1">
      <alignment wrapText="1"/>
    </xf>
    <xf numFmtId="0" fontId="0" fillId="24" borderId="40" xfId="0" applyFill="1" applyBorder="1" applyAlignment="1">
      <alignment wrapText="1"/>
    </xf>
    <xf numFmtId="0" fontId="0" fillId="24" borderId="41" xfId="0" applyFill="1" applyBorder="1" applyAlignment="1">
      <alignment wrapText="1"/>
    </xf>
    <xf numFmtId="0" fontId="0" fillId="24" borderId="32" xfId="0" applyFill="1" applyBorder="1"/>
    <xf numFmtId="0" fontId="6" fillId="0" borderId="71" xfId="0" applyFont="1" applyBorder="1"/>
    <xf numFmtId="0" fontId="56" fillId="24" borderId="32" xfId="0" applyFont="1" applyFill="1" applyBorder="1"/>
    <xf numFmtId="0" fontId="10" fillId="0" borderId="32" xfId="0" applyFont="1" applyBorder="1"/>
    <xf numFmtId="0" fontId="4" fillId="37" borderId="1" xfId="0" applyFont="1" applyFill="1" applyBorder="1"/>
    <xf numFmtId="0" fontId="5" fillId="37" borderId="2" xfId="0" applyFont="1" applyFill="1" applyBorder="1"/>
    <xf numFmtId="2" fontId="5" fillId="37" borderId="3" xfId="0" applyNumberFormat="1" applyFont="1" applyFill="1" applyBorder="1"/>
    <xf numFmtId="0" fontId="5" fillId="37" borderId="3" xfId="0" applyFont="1" applyFill="1" applyBorder="1"/>
    <xf numFmtId="0" fontId="25" fillId="25" borderId="33" xfId="0" applyFont="1" applyFill="1" applyBorder="1" applyAlignment="1">
      <alignment wrapText="1"/>
    </xf>
    <xf numFmtId="0" fontId="29" fillId="25" borderId="2" xfId="0" applyFont="1" applyFill="1" applyBorder="1" applyAlignment="1">
      <alignment wrapText="1"/>
    </xf>
    <xf numFmtId="0" fontId="29" fillId="25" borderId="36" xfId="0" applyFont="1" applyFill="1" applyBorder="1" applyAlignment="1">
      <alignment wrapText="1"/>
    </xf>
    <xf numFmtId="0" fontId="0" fillId="25" borderId="39" xfId="0" applyFill="1" applyBorder="1" applyAlignment="1">
      <alignment wrapText="1"/>
    </xf>
    <xf numFmtId="0" fontId="0" fillId="25" borderId="40" xfId="0" applyFill="1" applyBorder="1" applyAlignment="1">
      <alignment wrapText="1"/>
    </xf>
    <xf numFmtId="0" fontId="0" fillId="25" borderId="41" xfId="0" applyFill="1" applyBorder="1" applyAlignment="1">
      <alignment wrapText="1"/>
    </xf>
    <xf numFmtId="0" fontId="56" fillId="25" borderId="16" xfId="0" applyFont="1" applyFill="1" applyBorder="1"/>
    <xf numFmtId="0" fontId="56" fillId="25" borderId="72" xfId="0" applyFont="1" applyFill="1" applyBorder="1"/>
    <xf numFmtId="0" fontId="10" fillId="0" borderId="73" xfId="0" applyFont="1" applyBorder="1"/>
    <xf numFmtId="0" fontId="44" fillId="0" borderId="73" xfId="0" applyFont="1" applyBorder="1"/>
    <xf numFmtId="0" fontId="4" fillId="38" borderId="1" xfId="0" applyFont="1" applyFill="1" applyBorder="1"/>
    <xf numFmtId="0" fontId="5" fillId="38" borderId="2" xfId="0" applyFont="1" applyFill="1" applyBorder="1"/>
    <xf numFmtId="2" fontId="5" fillId="38" borderId="3" xfId="0" applyNumberFormat="1" applyFont="1" applyFill="1" applyBorder="1"/>
    <xf numFmtId="0" fontId="5" fillId="38" borderId="3" xfId="0" applyFont="1" applyFill="1" applyBorder="1"/>
    <xf numFmtId="0" fontId="33" fillId="31" borderId="32" xfId="0" applyFont="1" applyFill="1" applyBorder="1"/>
    <xf numFmtId="0" fontId="31" fillId="0" borderId="16" xfId="0" applyFont="1" applyBorder="1" applyAlignment="1">
      <alignment wrapText="1"/>
    </xf>
    <xf numFmtId="0" fontId="25" fillId="0" borderId="16" xfId="0" applyFont="1" applyBorder="1" applyAlignment="1">
      <alignment wrapText="1"/>
    </xf>
    <xf numFmtId="0" fontId="29" fillId="0" borderId="16" xfId="0" applyFont="1" applyBorder="1" applyAlignment="1">
      <alignment wrapText="1"/>
    </xf>
    <xf numFmtId="3" fontId="25" fillId="0" borderId="16" xfId="0" applyNumberFormat="1" applyFont="1" applyBorder="1" applyAlignment="1">
      <alignment wrapText="1"/>
    </xf>
    <xf numFmtId="3" fontId="25" fillId="4" borderId="16" xfId="0" applyNumberFormat="1" applyFont="1" applyFill="1" applyBorder="1" applyAlignment="1">
      <alignment wrapText="1"/>
    </xf>
    <xf numFmtId="0" fontId="25" fillId="4" borderId="16" xfId="0" applyFont="1" applyFill="1" applyBorder="1" applyAlignment="1">
      <alignment wrapText="1"/>
    </xf>
    <xf numFmtId="0" fontId="29" fillId="0" borderId="16" xfId="0" applyFont="1" applyBorder="1" applyAlignment="1">
      <alignment horizontal="right" wrapText="1"/>
    </xf>
    <xf numFmtId="0" fontId="2" fillId="0" borderId="77" xfId="0" applyFont="1" applyBorder="1"/>
    <xf numFmtId="0" fontId="39" fillId="0" borderId="77" xfId="0" applyFont="1" applyBorder="1"/>
    <xf numFmtId="0" fontId="31" fillId="19" borderId="32" xfId="0" applyFont="1" applyFill="1" applyBorder="1"/>
    <xf numFmtId="0" fontId="25" fillId="0" borderId="20" xfId="0" applyFont="1" applyBorder="1" applyAlignment="1">
      <alignment wrapText="1"/>
    </xf>
    <xf numFmtId="0" fontId="25" fillId="0" borderId="47" xfId="0" applyFont="1" applyBorder="1" applyAlignment="1">
      <alignment wrapText="1"/>
    </xf>
    <xf numFmtId="0" fontId="0" fillId="0" borderId="78" xfId="0" applyBorder="1" applyAlignment="1">
      <alignment horizontal="left"/>
    </xf>
    <xf numFmtId="0" fontId="0" fillId="0" borderId="78" xfId="0" applyBorder="1"/>
    <xf numFmtId="0" fontId="0" fillId="0" borderId="79" xfId="0" applyBorder="1"/>
    <xf numFmtId="0" fontId="0" fillId="0" borderId="80" xfId="0" applyBorder="1" applyAlignment="1">
      <alignment horizontal="left"/>
    </xf>
    <xf numFmtId="0" fontId="0" fillId="0" borderId="80" xfId="0" applyBorder="1"/>
    <xf numFmtId="0" fontId="0" fillId="0" borderId="81" xfId="0" applyBorder="1"/>
    <xf numFmtId="0" fontId="0" fillId="0" borderId="82" xfId="0" applyBorder="1" applyAlignment="1">
      <alignment horizontal="left"/>
    </xf>
    <xf numFmtId="0" fontId="0" fillId="0" borderId="82" xfId="0" applyBorder="1"/>
    <xf numFmtId="0" fontId="0" fillId="0" borderId="83" xfId="0" applyBorder="1"/>
    <xf numFmtId="0" fontId="31" fillId="0" borderId="32" xfId="0" applyFont="1" applyBorder="1" applyAlignment="1">
      <alignment wrapText="1"/>
    </xf>
    <xf numFmtId="0" fontId="40" fillId="0" borderId="32" xfId="0" applyFont="1" applyBorder="1" applyAlignment="1">
      <alignment wrapText="1"/>
    </xf>
    <xf numFmtId="0" fontId="0" fillId="0" borderId="78" xfId="0" pivotButton="1" applyBorder="1"/>
    <xf numFmtId="0" fontId="0" fillId="0" borderId="79" xfId="0" pivotButton="1" applyBorder="1"/>
    <xf numFmtId="2" fontId="25" fillId="0" borderId="32" xfId="0" applyNumberFormat="1" applyFont="1" applyBorder="1" applyAlignment="1">
      <alignment horizontal="right"/>
    </xf>
    <xf numFmtId="0" fontId="0" fillId="0" borderId="84" xfId="0" applyBorder="1" applyAlignment="1">
      <alignment horizontal="left"/>
    </xf>
    <xf numFmtId="0" fontId="0" fillId="0" borderId="84" xfId="0" applyBorder="1"/>
    <xf numFmtId="0" fontId="0" fillId="0" borderId="85" xfId="0" applyBorder="1"/>
    <xf numFmtId="0" fontId="57" fillId="18" borderId="2" xfId="0" applyFont="1" applyFill="1" applyBorder="1" applyAlignment="1">
      <alignment wrapText="1"/>
    </xf>
    <xf numFmtId="0" fontId="58" fillId="18" borderId="36" xfId="0" applyFont="1" applyFill="1" applyBorder="1" applyAlignment="1">
      <alignment wrapText="1"/>
    </xf>
    <xf numFmtId="0" fontId="58" fillId="18" borderId="36" xfId="0" applyFont="1" applyFill="1" applyBorder="1" applyAlignment="1">
      <alignment horizontal="center" wrapText="1"/>
    </xf>
    <xf numFmtId="0" fontId="58" fillId="18" borderId="50" xfId="0" applyFont="1" applyFill="1" applyBorder="1" applyAlignment="1">
      <alignment wrapText="1"/>
    </xf>
    <xf numFmtId="0" fontId="58" fillId="18" borderId="86" xfId="0" applyFont="1" applyFill="1" applyBorder="1" applyAlignment="1">
      <alignment wrapText="1"/>
    </xf>
    <xf numFmtId="0" fontId="58" fillId="18" borderId="20" xfId="0" applyFont="1" applyFill="1" applyBorder="1" applyAlignment="1">
      <alignment wrapText="1"/>
    </xf>
    <xf numFmtId="0" fontId="59" fillId="0" borderId="37" xfId="0" applyFont="1" applyBorder="1" applyAlignment="1">
      <alignment wrapText="1"/>
    </xf>
    <xf numFmtId="0" fontId="60" fillId="0" borderId="38" xfId="0" applyFont="1" applyBorder="1" applyAlignment="1">
      <alignment wrapText="1"/>
    </xf>
    <xf numFmtId="0" fontId="60" fillId="0" borderId="38" xfId="0" applyFont="1" applyBorder="1" applyAlignment="1">
      <alignment horizontal="right" wrapText="1"/>
    </xf>
    <xf numFmtId="10" fontId="0" fillId="0" borderId="0" xfId="0" applyNumberFormat="1"/>
    <xf numFmtId="0" fontId="58" fillId="18" borderId="32" xfId="0" applyFont="1" applyFill="1" applyBorder="1" applyAlignment="1">
      <alignment wrapText="1"/>
    </xf>
    <xf numFmtId="0" fontId="60" fillId="0" borderId="32" xfId="0" applyFont="1" applyBorder="1" applyAlignment="1">
      <alignment wrapText="1"/>
    </xf>
    <xf numFmtId="0" fontId="60" fillId="0" borderId="32" xfId="0" applyFont="1" applyBorder="1" applyAlignment="1">
      <alignment horizontal="right" wrapText="1"/>
    </xf>
    <xf numFmtId="0" fontId="61" fillId="32" borderId="32" xfId="0" applyFont="1" applyFill="1" applyBorder="1" applyAlignment="1">
      <alignment wrapText="1" readingOrder="1"/>
    </xf>
    <xf numFmtId="0" fontId="62" fillId="0" borderId="32" xfId="0" applyFont="1" applyBorder="1" applyAlignment="1">
      <alignment wrapText="1" readingOrder="1"/>
    </xf>
    <xf numFmtId="0" fontId="62" fillId="0" borderId="32" xfId="0" applyFont="1" applyBorder="1" applyAlignment="1">
      <alignment horizontal="right" wrapText="1" readingOrder="1"/>
    </xf>
    <xf numFmtId="0" fontId="0" fillId="32" borderId="32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63" fillId="2" borderId="32" xfId="0" applyFont="1" applyFill="1" applyBorder="1"/>
    <xf numFmtId="2" fontId="63" fillId="2" borderId="32" xfId="0" applyNumberFormat="1" applyFont="1" applyFill="1" applyBorder="1"/>
    <xf numFmtId="0" fontId="64" fillId="0" borderId="32" xfId="0" applyFont="1" applyBorder="1"/>
    <xf numFmtId="0" fontId="62" fillId="0" borderId="32" xfId="0" applyFont="1" applyBorder="1"/>
    <xf numFmtId="2" fontId="62" fillId="0" borderId="32" xfId="0" applyNumberFormat="1" applyFont="1" applyBorder="1" applyAlignment="1">
      <alignment horizontal="right"/>
    </xf>
    <xf numFmtId="0" fontId="64" fillId="4" borderId="32" xfId="0" applyFont="1" applyFill="1" applyBorder="1" applyAlignment="1">
      <alignment horizontal="left"/>
    </xf>
    <xf numFmtId="0" fontId="62" fillId="0" borderId="32" xfId="0" applyFont="1" applyBorder="1" applyAlignment="1">
      <alignment horizontal="right"/>
    </xf>
    <xf numFmtId="165" fontId="62" fillId="0" borderId="32" xfId="0" applyNumberFormat="1" applyFont="1" applyBorder="1" applyAlignment="1">
      <alignment horizontal="right"/>
    </xf>
    <xf numFmtId="2" fontId="25" fillId="0" borderId="46" xfId="0" applyNumberFormat="1" applyFont="1" applyBorder="1" applyAlignment="1">
      <alignment horizontal="right"/>
    </xf>
    <xf numFmtId="0" fontId="25" fillId="0" borderId="67" xfId="0" applyFont="1" applyBorder="1" applyAlignment="1">
      <alignment wrapText="1"/>
    </xf>
    <xf numFmtId="2" fontId="25" fillId="0" borderId="68" xfId="0" applyNumberFormat="1" applyFont="1" applyBorder="1" applyAlignment="1">
      <alignment horizontal="right"/>
    </xf>
    <xf numFmtId="0" fontId="37" fillId="41" borderId="32" xfId="0" applyFont="1" applyFill="1" applyBorder="1" applyAlignment="1">
      <alignment wrapText="1"/>
    </xf>
    <xf numFmtId="0" fontId="0" fillId="41" borderId="32" xfId="0" applyFill="1" applyBorder="1"/>
    <xf numFmtId="0" fontId="33" fillId="40" borderId="32" xfId="0" applyFont="1" applyFill="1" applyBorder="1"/>
    <xf numFmtId="9" fontId="0" fillId="40" borderId="32" xfId="1" applyFont="1" applyFill="1" applyBorder="1"/>
    <xf numFmtId="0" fontId="37" fillId="41" borderId="47" xfId="0" applyFont="1" applyFill="1" applyBorder="1" applyAlignment="1">
      <alignment wrapText="1"/>
    </xf>
    <xf numFmtId="0" fontId="37" fillId="27" borderId="32" xfId="0" applyFont="1" applyFill="1" applyBorder="1" applyAlignment="1">
      <alignment wrapText="1"/>
    </xf>
    <xf numFmtId="0" fontId="22" fillId="29" borderId="32" xfId="0" applyFont="1" applyFill="1" applyBorder="1"/>
    <xf numFmtId="2" fontId="22" fillId="29" borderId="32" xfId="0" applyNumberFormat="1" applyFont="1" applyFill="1" applyBorder="1"/>
    <xf numFmtId="0" fontId="27" fillId="0" borderId="32" xfId="0" applyFont="1" applyBorder="1"/>
    <xf numFmtId="2" fontId="27" fillId="0" borderId="32" xfId="0" applyNumberFormat="1" applyFont="1" applyBorder="1" applyAlignment="1">
      <alignment horizontal="right"/>
    </xf>
    <xf numFmtId="0" fontId="27" fillId="0" borderId="32" xfId="0" applyFont="1" applyBorder="1" applyAlignment="1">
      <alignment horizontal="right"/>
    </xf>
    <xf numFmtId="0" fontId="37" fillId="27" borderId="49" xfId="0" applyFont="1" applyFill="1" applyBorder="1" applyAlignment="1">
      <alignment wrapText="1"/>
    </xf>
    <xf numFmtId="0" fontId="65" fillId="27" borderId="65" xfId="0" applyFont="1" applyFill="1" applyBorder="1" applyAlignment="1">
      <alignment wrapText="1"/>
    </xf>
    <xf numFmtId="0" fontId="31" fillId="27" borderId="66" xfId="0" applyFont="1" applyFill="1" applyBorder="1"/>
    <xf numFmtId="0" fontId="26" fillId="0" borderId="0" xfId="0" applyFont="1"/>
    <xf numFmtId="0" fontId="0" fillId="15" borderId="20" xfId="0" applyFill="1" applyBorder="1"/>
    <xf numFmtId="0" fontId="33" fillId="15" borderId="20" xfId="0" applyFont="1" applyFill="1" applyBorder="1"/>
    <xf numFmtId="169" fontId="0" fillId="0" borderId="0" xfId="0" applyNumberFormat="1"/>
    <xf numFmtId="0" fontId="23" fillId="0" borderId="0" xfId="0" applyFont="1"/>
    <xf numFmtId="10" fontId="23" fillId="0" borderId="0" xfId="0" applyNumberFormat="1" applyFont="1"/>
    <xf numFmtId="3" fontId="23" fillId="0" borderId="0" xfId="0" applyNumberFormat="1" applyFont="1"/>
    <xf numFmtId="0" fontId="0" fillId="42" borderId="32" xfId="0" applyFill="1" applyBorder="1"/>
    <xf numFmtId="0" fontId="33" fillId="42" borderId="32" xfId="0" applyFont="1" applyFill="1" applyBorder="1"/>
    <xf numFmtId="0" fontId="33" fillId="0" borderId="33" xfId="0" applyFont="1" applyBorder="1" applyAlignment="1">
      <alignment horizontal="right" wrapText="1"/>
    </xf>
    <xf numFmtId="0" fontId="29" fillId="0" borderId="20" xfId="0" applyFont="1" applyBorder="1" applyAlignment="1">
      <alignment wrapText="1"/>
    </xf>
    <xf numFmtId="0" fontId="56" fillId="0" borderId="24" xfId="3" applyFont="1" applyBorder="1"/>
    <xf numFmtId="0" fontId="56" fillId="0" borderId="23" xfId="3" applyFont="1" applyBorder="1"/>
    <xf numFmtId="0" fontId="66" fillId="0" borderId="23" xfId="3" applyFont="1" applyBorder="1"/>
    <xf numFmtId="0" fontId="66" fillId="0" borderId="87" xfId="3" applyFont="1" applyBorder="1"/>
    <xf numFmtId="0" fontId="10" fillId="0" borderId="22" xfId="3" applyFont="1" applyBorder="1"/>
    <xf numFmtId="0" fontId="10" fillId="0" borderId="16" xfId="3" applyFont="1" applyBorder="1"/>
    <xf numFmtId="0" fontId="44" fillId="0" borderId="16" xfId="3" applyFont="1" applyBorder="1"/>
    <xf numFmtId="0" fontId="44" fillId="0" borderId="73" xfId="3" applyFont="1" applyBorder="1"/>
    <xf numFmtId="0" fontId="10" fillId="0" borderId="88" xfId="3" applyFont="1" applyBorder="1"/>
    <xf numFmtId="0" fontId="10" fillId="0" borderId="72" xfId="3" applyFont="1" applyBorder="1"/>
    <xf numFmtId="0" fontId="44" fillId="0" borderId="72" xfId="3" applyFont="1" applyBorder="1"/>
    <xf numFmtId="0" fontId="44" fillId="0" borderId="89" xfId="3" applyFont="1" applyBorder="1"/>
    <xf numFmtId="0" fontId="56" fillId="22" borderId="16" xfId="3" applyFont="1" applyFill="1" applyBorder="1"/>
    <xf numFmtId="0" fontId="10" fillId="21" borderId="16" xfId="3" applyFont="1" applyFill="1" applyBorder="1"/>
    <xf numFmtId="0" fontId="4" fillId="2" borderId="1" xfId="0" applyFont="1" applyFill="1" applyBorder="1"/>
    <xf numFmtId="0" fontId="0" fillId="42" borderId="0" xfId="0" applyFill="1"/>
    <xf numFmtId="0" fontId="56" fillId="22" borderId="22" xfId="3" applyFont="1" applyFill="1" applyBorder="1" applyAlignment="1">
      <alignment horizontal="center"/>
    </xf>
    <xf numFmtId="0" fontId="56" fillId="22" borderId="16" xfId="3" applyFont="1" applyFill="1" applyBorder="1" applyAlignment="1">
      <alignment horizontal="center"/>
    </xf>
    <xf numFmtId="0" fontId="56" fillId="22" borderId="90" xfId="3" applyFont="1" applyFill="1" applyBorder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10" fillId="21" borderId="22" xfId="3" applyFont="1" applyFill="1" applyBorder="1" applyAlignment="1">
      <alignment horizontal="center"/>
    </xf>
    <xf numFmtId="0" fontId="10" fillId="21" borderId="16" xfId="3" applyFont="1" applyFill="1" applyBorder="1" applyAlignment="1">
      <alignment horizontal="center"/>
    </xf>
    <xf numFmtId="0" fontId="10" fillId="0" borderId="22" xfId="3" applyFont="1" applyBorder="1" applyAlignment="1">
      <alignment horizontal="center"/>
    </xf>
    <xf numFmtId="0" fontId="10" fillId="0" borderId="16" xfId="3" applyFont="1" applyBorder="1" applyAlignment="1">
      <alignment horizontal="center"/>
    </xf>
    <xf numFmtId="0" fontId="36" fillId="18" borderId="32" xfId="0" applyFont="1" applyFill="1" applyBorder="1" applyAlignment="1">
      <alignment wrapText="1"/>
    </xf>
    <xf numFmtId="0" fontId="67" fillId="18" borderId="32" xfId="0" applyFont="1" applyFill="1" applyBorder="1" applyAlignment="1">
      <alignment wrapText="1"/>
    </xf>
    <xf numFmtId="0" fontId="29" fillId="0" borderId="32" xfId="0" applyFont="1" applyBorder="1" applyAlignment="1">
      <alignment wrapText="1"/>
    </xf>
    <xf numFmtId="0" fontId="0" fillId="42" borderId="46" xfId="0" applyFill="1" applyBorder="1"/>
    <xf numFmtId="0" fontId="33" fillId="0" borderId="0" xfId="0" applyFont="1"/>
    <xf numFmtId="0" fontId="56" fillId="22" borderId="24" xfId="3" applyFont="1" applyFill="1" applyBorder="1" applyAlignment="1">
      <alignment horizontal="center"/>
    </xf>
    <xf numFmtId="0" fontId="56" fillId="22" borderId="23" xfId="3" applyFont="1" applyFill="1" applyBorder="1" applyAlignment="1">
      <alignment horizontal="center"/>
    </xf>
    <xf numFmtId="0" fontId="66" fillId="22" borderId="23" xfId="3" applyFont="1" applyFill="1" applyBorder="1" applyAlignment="1">
      <alignment horizontal="center"/>
    </xf>
    <xf numFmtId="0" fontId="66" fillId="22" borderId="87" xfId="3" applyFont="1" applyFill="1" applyBorder="1" applyAlignment="1">
      <alignment horizontal="center"/>
    </xf>
    <xf numFmtId="0" fontId="44" fillId="0" borderId="16" xfId="3" applyFont="1" applyBorder="1" applyAlignment="1">
      <alignment horizontal="center"/>
    </xf>
    <xf numFmtId="0" fontId="44" fillId="0" borderId="73" xfId="3" applyFont="1" applyBorder="1" applyAlignment="1">
      <alignment horizontal="center"/>
    </xf>
    <xf numFmtId="0" fontId="10" fillId="0" borderId="88" xfId="3" applyFont="1" applyBorder="1" applyAlignment="1">
      <alignment horizontal="center"/>
    </xf>
    <xf numFmtId="0" fontId="10" fillId="0" borderId="72" xfId="3" applyFont="1" applyBorder="1" applyAlignment="1">
      <alignment horizontal="center"/>
    </xf>
    <xf numFmtId="0" fontId="44" fillId="0" borderId="72" xfId="3" applyFont="1" applyBorder="1" applyAlignment="1">
      <alignment horizontal="center"/>
    </xf>
    <xf numFmtId="0" fontId="44" fillId="0" borderId="89" xfId="3" applyFont="1" applyBorder="1" applyAlignment="1">
      <alignment horizontal="center"/>
    </xf>
    <xf numFmtId="0" fontId="23" fillId="0" borderId="91" xfId="0" applyFont="1" applyBorder="1"/>
    <xf numFmtId="0" fontId="23" fillId="0" borderId="92" xfId="0" applyFont="1" applyBorder="1"/>
    <xf numFmtId="0" fontId="23" fillId="0" borderId="93" xfId="0" applyFont="1" applyBorder="1"/>
    <xf numFmtId="0" fontId="26" fillId="43" borderId="94" xfId="0" applyFont="1" applyFill="1" applyBorder="1"/>
    <xf numFmtId="0" fontId="26" fillId="43" borderId="95" xfId="0" applyFont="1" applyFill="1" applyBorder="1"/>
    <xf numFmtId="0" fontId="26" fillId="43" borderId="96" xfId="0" applyFont="1" applyFill="1" applyBorder="1"/>
    <xf numFmtId="0" fontId="26" fillId="0" borderId="94" xfId="0" applyFont="1" applyBorder="1"/>
    <xf numFmtId="0" fontId="26" fillId="0" borderId="95" xfId="0" applyFont="1" applyBorder="1"/>
    <xf numFmtId="0" fontId="26" fillId="0" borderId="96" xfId="0" applyFont="1" applyBorder="1"/>
    <xf numFmtId="0" fontId="26" fillId="0" borderId="97" xfId="0" applyFont="1" applyBorder="1"/>
    <xf numFmtId="0" fontId="26" fillId="0" borderId="98" xfId="0" applyFont="1" applyBorder="1"/>
    <xf numFmtId="0" fontId="26" fillId="0" borderId="99" xfId="0" applyFont="1" applyBorder="1"/>
    <xf numFmtId="0" fontId="10" fillId="21" borderId="22" xfId="3" pivotButton="1" applyFont="1" applyFill="1" applyBorder="1" applyAlignment="1">
      <alignment horizontal="center"/>
    </xf>
    <xf numFmtId="0" fontId="10" fillId="21" borderId="16" xfId="3" pivotButton="1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Alignment="1">
      <alignment horizontal="center"/>
    </xf>
    <xf numFmtId="0" fontId="34" fillId="0" borderId="0" xfId="0" applyFont="1"/>
    <xf numFmtId="0" fontId="0" fillId="44" borderId="0" xfId="0" applyFill="1"/>
    <xf numFmtId="0" fontId="0" fillId="32" borderId="0" xfId="0" applyFill="1"/>
    <xf numFmtId="0" fontId="33" fillId="42" borderId="47" xfId="0" applyFont="1" applyFill="1" applyBorder="1" applyAlignment="1">
      <alignment horizontal="left"/>
    </xf>
    <xf numFmtId="0" fontId="33" fillId="45" borderId="47" xfId="0" applyFont="1" applyFill="1" applyBorder="1" applyAlignment="1">
      <alignment horizontal="left"/>
    </xf>
    <xf numFmtId="0" fontId="33" fillId="46" borderId="47" xfId="0" applyFont="1" applyFill="1" applyBorder="1" applyAlignment="1">
      <alignment horizontal="left"/>
    </xf>
    <xf numFmtId="0" fontId="56" fillId="15" borderId="20" xfId="0" applyFont="1" applyFill="1" applyBorder="1" applyAlignment="1">
      <alignment wrapText="1"/>
    </xf>
    <xf numFmtId="0" fontId="40" fillId="15" borderId="20" xfId="0" applyFont="1" applyFill="1" applyBorder="1" applyAlignment="1">
      <alignment wrapText="1"/>
    </xf>
    <xf numFmtId="0" fontId="56" fillId="19" borderId="32" xfId="0" applyFont="1" applyFill="1" applyBorder="1" applyAlignment="1">
      <alignment wrapText="1"/>
    </xf>
    <xf numFmtId="0" fontId="56" fillId="19" borderId="32" xfId="0" applyFont="1" applyFill="1" applyBorder="1"/>
    <xf numFmtId="9" fontId="7" fillId="0" borderId="16" xfId="0" applyNumberFormat="1" applyFont="1" applyBorder="1"/>
    <xf numFmtId="0" fontId="6" fillId="0" borderId="16" xfId="0" applyFont="1" applyBorder="1" applyAlignment="1">
      <alignment horizontal="right"/>
    </xf>
    <xf numFmtId="0" fontId="5" fillId="2" borderId="1" xfId="0" applyFont="1" applyFill="1" applyBorder="1"/>
    <xf numFmtId="9" fontId="15" fillId="0" borderId="0" xfId="0" applyNumberFormat="1" applyFont="1"/>
    <xf numFmtId="0" fontId="56" fillId="0" borderId="32" xfId="0" applyFont="1" applyBorder="1" applyAlignment="1">
      <alignment wrapText="1"/>
    </xf>
    <xf numFmtId="0" fontId="56" fillId="0" borderId="32" xfId="0" applyFont="1" applyBorder="1"/>
    <xf numFmtId="0" fontId="56" fillId="0" borderId="20" xfId="0" applyFont="1" applyBorder="1" applyAlignment="1">
      <alignment wrapText="1"/>
    </xf>
    <xf numFmtId="0" fontId="10" fillId="0" borderId="20" xfId="0" applyFont="1" applyBorder="1" applyAlignment="1">
      <alignment horizontal="right" wrapText="1"/>
    </xf>
    <xf numFmtId="2" fontId="10" fillId="0" borderId="32" xfId="0" applyNumberFormat="1" applyFont="1" applyBorder="1"/>
    <xf numFmtId="0" fontId="6" fillId="4" borderId="16" xfId="0" applyFont="1" applyFill="1" applyBorder="1" applyAlignment="1">
      <alignment horizontal="right"/>
    </xf>
    <xf numFmtId="0" fontId="6" fillId="4" borderId="20" xfId="0" applyFont="1" applyFill="1" applyBorder="1" applyAlignment="1">
      <alignment horizontal="right"/>
    </xf>
    <xf numFmtId="0" fontId="10" fillId="0" borderId="32" xfId="0" applyFont="1" applyBorder="1" applyAlignment="1">
      <alignment horizontal="right"/>
    </xf>
    <xf numFmtId="0" fontId="0" fillId="0" borderId="20" xfId="0" pivotButton="1" applyBorder="1"/>
    <xf numFmtId="0" fontId="12" fillId="0" borderId="32" xfId="0" applyFont="1" applyBorder="1" applyAlignment="1">
      <alignment horizontal="center"/>
    </xf>
    <xf numFmtId="0" fontId="25" fillId="0" borderId="33" xfId="6" applyFont="1" applyBorder="1" applyAlignment="1">
      <alignment wrapText="1"/>
    </xf>
    <xf numFmtId="0" fontId="32" fillId="16" borderId="33" xfId="6" applyFont="1" applyFill="1" applyBorder="1" applyAlignment="1">
      <alignment horizontal="right" wrapText="1"/>
    </xf>
    <xf numFmtId="0" fontId="25" fillId="0" borderId="33" xfId="6" applyFont="1" applyBorder="1" applyAlignment="1">
      <alignment horizontal="right" wrapText="1"/>
    </xf>
    <xf numFmtId="0" fontId="12" fillId="0" borderId="20" xfId="3" applyFont="1"/>
    <xf numFmtId="0" fontId="27" fillId="0" borderId="8" xfId="3" applyFont="1" applyBorder="1"/>
    <xf numFmtId="2" fontId="27" fillId="0" borderId="10" xfId="3" applyNumberFormat="1" applyFont="1" applyBorder="1" applyAlignment="1">
      <alignment horizontal="right"/>
    </xf>
    <xf numFmtId="168" fontId="6" fillId="0" borderId="10" xfId="3" applyNumberFormat="1" applyFont="1" applyBorder="1" applyAlignment="1">
      <alignment horizontal="right"/>
    </xf>
    <xf numFmtId="0" fontId="7" fillId="0" borderId="7" xfId="3" applyFont="1" applyBorder="1"/>
    <xf numFmtId="0" fontId="4" fillId="2" borderId="1" xfId="3" applyFont="1" applyFill="1" applyBorder="1"/>
    <xf numFmtId="0" fontId="5" fillId="2" borderId="2" xfId="3" applyFont="1" applyFill="1" applyBorder="1"/>
    <xf numFmtId="2" fontId="5" fillId="2" borderId="3" xfId="3" applyNumberFormat="1" applyFont="1" applyFill="1" applyBorder="1"/>
    <xf numFmtId="0" fontId="6" fillId="0" borderId="8" xfId="3" applyFont="1" applyBorder="1"/>
    <xf numFmtId="2" fontId="6" fillId="0" borderId="10" xfId="3" applyNumberFormat="1" applyFont="1" applyBorder="1" applyAlignment="1">
      <alignment horizontal="right"/>
    </xf>
    <xf numFmtId="9" fontId="0" fillId="0" borderId="32" xfId="5" applyFont="1" applyBorder="1" applyAlignment="1">
      <alignment horizontal="center"/>
    </xf>
    <xf numFmtId="9" fontId="0" fillId="0" borderId="20" xfId="5" applyFont="1" applyAlignment="1"/>
    <xf numFmtId="10" fontId="30" fillId="0" borderId="0" xfId="0" applyNumberFormat="1" applyFont="1"/>
    <xf numFmtId="3" fontId="30" fillId="0" borderId="0" xfId="0" applyNumberFormat="1" applyFont="1"/>
    <xf numFmtId="0" fontId="34" fillId="47" borderId="0" xfId="0" applyFont="1" applyFill="1"/>
    <xf numFmtId="9" fontId="0" fillId="0" borderId="32" xfId="5" applyFont="1" applyBorder="1" applyAlignment="1"/>
    <xf numFmtId="0" fontId="25" fillId="47" borderId="20" xfId="0" applyFont="1" applyFill="1" applyBorder="1" applyAlignment="1">
      <alignment wrapText="1"/>
    </xf>
    <xf numFmtId="0" fontId="27" fillId="0" borderId="34" xfId="0" applyFont="1" applyBorder="1" applyAlignment="1">
      <alignment wrapText="1"/>
    </xf>
    <xf numFmtId="1" fontId="10" fillId="0" borderId="32" xfId="0" applyNumberFormat="1" applyFont="1" applyBorder="1" applyAlignment="1">
      <alignment horizontal="right"/>
    </xf>
    <xf numFmtId="0" fontId="39" fillId="0" borderId="32" xfId="0" applyFont="1" applyBorder="1"/>
    <xf numFmtId="0" fontId="31" fillId="26" borderId="65" xfId="0" applyFont="1" applyFill="1" applyBorder="1" applyAlignment="1">
      <alignment horizontal="center"/>
    </xf>
    <xf numFmtId="0" fontId="31" fillId="26" borderId="49" xfId="0" applyFont="1" applyFill="1" applyBorder="1" applyAlignment="1">
      <alignment horizontal="center"/>
    </xf>
    <xf numFmtId="0" fontId="31" fillId="26" borderId="66" xfId="0" applyFont="1" applyFill="1" applyBorder="1" applyAlignment="1">
      <alignment horizontal="center"/>
    </xf>
    <xf numFmtId="0" fontId="25" fillId="0" borderId="47" xfId="0" applyFont="1" applyBorder="1" applyAlignment="1">
      <alignment horizontal="center"/>
    </xf>
    <xf numFmtId="0" fontId="0" fillId="0" borderId="46" xfId="0" applyBorder="1" applyAlignment="1">
      <alignment horizontal="center"/>
    </xf>
    <xf numFmtId="0" fontId="1" fillId="0" borderId="32" xfId="0" applyFont="1" applyBorder="1"/>
    <xf numFmtId="0" fontId="1" fillId="0" borderId="67" xfId="0" applyFont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100" xfId="0" applyBorder="1"/>
    <xf numFmtId="0" fontId="0" fillId="0" borderId="101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31" fillId="0" borderId="105" xfId="0" applyFont="1" applyBorder="1"/>
    <xf numFmtId="0" fontId="25" fillId="0" borderId="105" xfId="0" applyFont="1" applyBorder="1"/>
    <xf numFmtId="0" fontId="25" fillId="0" borderId="74" xfId="0" applyFont="1" applyBorder="1"/>
    <xf numFmtId="0" fontId="0" fillId="0" borderId="105" xfId="0" applyBorder="1"/>
    <xf numFmtId="0" fontId="25" fillId="0" borderId="106" xfId="0" applyFont="1" applyBorder="1"/>
    <xf numFmtId="0" fontId="0" fillId="0" borderId="107" xfId="0" applyBorder="1"/>
    <xf numFmtId="0" fontId="12" fillId="0" borderId="75" xfId="0" applyFont="1" applyBorder="1"/>
    <xf numFmtId="0" fontId="25" fillId="0" borderId="76" xfId="0" applyFont="1" applyBorder="1"/>
    <xf numFmtId="0" fontId="0" fillId="0" borderId="108" xfId="0" applyBorder="1"/>
    <xf numFmtId="0" fontId="0" fillId="0" borderId="109" xfId="0" applyBorder="1"/>
    <xf numFmtId="0" fontId="39" fillId="0" borderId="110" xfId="0" applyFont="1" applyBorder="1"/>
    <xf numFmtId="0" fontId="25" fillId="21" borderId="32" xfId="0" applyFont="1" applyFill="1" applyBorder="1" applyAlignment="1">
      <alignment horizontal="center"/>
    </xf>
    <xf numFmtId="0" fontId="40" fillId="0" borderId="50" xfId="0" applyFont="1" applyBorder="1" applyAlignment="1">
      <alignment wrapText="1"/>
    </xf>
    <xf numFmtId="0" fontId="0" fillId="0" borderId="105" xfId="0" applyBorder="1" applyAlignment="1">
      <alignment horizontal="center"/>
    </xf>
    <xf numFmtId="0" fontId="47" fillId="22" borderId="32" xfId="0" applyFont="1" applyFill="1" applyBorder="1" applyAlignment="1">
      <alignment horizontal="center"/>
    </xf>
    <xf numFmtId="0" fontId="49" fillId="0" borderId="32" xfId="0" applyFont="1" applyBorder="1" applyAlignment="1">
      <alignment horizontal="center"/>
    </xf>
    <xf numFmtId="0" fontId="54" fillId="22" borderId="32" xfId="0" applyFont="1" applyFill="1" applyBorder="1" applyAlignment="1">
      <alignment horizontal="center"/>
    </xf>
    <xf numFmtId="0" fontId="12" fillId="21" borderId="32" xfId="0" applyFont="1" applyFill="1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111" xfId="0" applyBorder="1" applyAlignment="1">
      <alignment horizontal="center"/>
    </xf>
    <xf numFmtId="0" fontId="25" fillId="25" borderId="32" xfId="0" applyFont="1" applyFill="1" applyBorder="1" applyAlignment="1">
      <alignment wrapText="1"/>
    </xf>
    <xf numFmtId="9" fontId="0" fillId="0" borderId="20" xfId="7" applyFont="1"/>
    <xf numFmtId="0" fontId="56" fillId="25" borderId="32" xfId="0" applyFont="1" applyFill="1" applyBorder="1"/>
    <xf numFmtId="169" fontId="29" fillId="0" borderId="38" xfId="0" applyNumberFormat="1" applyFont="1" applyBorder="1" applyAlignment="1">
      <alignment horizontal="right" wrapText="1"/>
    </xf>
    <xf numFmtId="9" fontId="0" fillId="0" borderId="32" xfId="7" applyFont="1" applyBorder="1"/>
    <xf numFmtId="0" fontId="68" fillId="0" borderId="32" xfId="0" applyFont="1" applyBorder="1"/>
    <xf numFmtId="9" fontId="0" fillId="15" borderId="32" xfId="7" applyFont="1" applyFill="1" applyBorder="1" applyAlignment="1"/>
    <xf numFmtId="10" fontId="0" fillId="0" borderId="32" xfId="7" applyNumberFormat="1" applyFont="1" applyBorder="1"/>
    <xf numFmtId="0" fontId="56" fillId="22" borderId="65" xfId="3" applyFont="1" applyFill="1" applyBorder="1" applyAlignment="1">
      <alignment horizontal="center"/>
    </xf>
    <xf numFmtId="0" fontId="56" fillId="22" borderId="49" xfId="3" applyFont="1" applyFill="1" applyBorder="1" applyAlignment="1">
      <alignment horizontal="center"/>
    </xf>
    <xf numFmtId="0" fontId="31" fillId="22" borderId="66" xfId="3" applyFont="1" applyFill="1" applyBorder="1" applyAlignment="1">
      <alignment horizontal="center"/>
    </xf>
    <xf numFmtId="0" fontId="10" fillId="21" borderId="47" xfId="3" applyFont="1" applyFill="1" applyBorder="1" applyAlignment="1">
      <alignment horizontal="center"/>
    </xf>
    <xf numFmtId="0" fontId="10" fillId="21" borderId="32" xfId="3" applyFont="1" applyFill="1" applyBorder="1" applyAlignment="1">
      <alignment horizontal="center"/>
    </xf>
    <xf numFmtId="0" fontId="10" fillId="0" borderId="47" xfId="3" applyFont="1" applyBorder="1" applyAlignment="1">
      <alignment horizontal="center"/>
    </xf>
    <xf numFmtId="0" fontId="10" fillId="0" borderId="32" xfId="3" applyFont="1" applyBorder="1" applyAlignment="1">
      <alignment horizontal="center"/>
    </xf>
    <xf numFmtId="0" fontId="10" fillId="21" borderId="67" xfId="3" applyFont="1" applyFill="1" applyBorder="1" applyAlignment="1">
      <alignment horizontal="center"/>
    </xf>
    <xf numFmtId="0" fontId="10" fillId="21" borderId="48" xfId="3" applyFont="1" applyFill="1" applyBorder="1" applyAlignment="1">
      <alignment horizontal="center"/>
    </xf>
    <xf numFmtId="0" fontId="39" fillId="0" borderId="112" xfId="0" applyFont="1" applyBorder="1"/>
    <xf numFmtId="0" fontId="56" fillId="22" borderId="65" xfId="3" applyFont="1" applyFill="1" applyBorder="1"/>
    <xf numFmtId="0" fontId="56" fillId="22" borderId="49" xfId="3" applyFont="1" applyFill="1" applyBorder="1"/>
    <xf numFmtId="0" fontId="26" fillId="0" borderId="66" xfId="0" applyFont="1" applyBorder="1"/>
    <xf numFmtId="0" fontId="10" fillId="21" borderId="47" xfId="3" applyFont="1" applyFill="1" applyBorder="1"/>
    <xf numFmtId="0" fontId="10" fillId="21" borderId="32" xfId="3" applyFont="1" applyFill="1" applyBorder="1"/>
    <xf numFmtId="0" fontId="10" fillId="0" borderId="47" xfId="3" applyFont="1" applyBorder="1"/>
    <xf numFmtId="0" fontId="10" fillId="0" borderId="32" xfId="3" applyFont="1" applyBorder="1"/>
    <xf numFmtId="0" fontId="10" fillId="0" borderId="67" xfId="3" applyFont="1" applyBorder="1"/>
    <xf numFmtId="0" fontId="10" fillId="0" borderId="48" xfId="3" applyFont="1" applyBorder="1"/>
    <xf numFmtId="0" fontId="69" fillId="31" borderId="32" xfId="0" applyFont="1" applyFill="1" applyBorder="1"/>
    <xf numFmtId="0" fontId="71" fillId="31" borderId="32" xfId="0" applyFont="1" applyFill="1" applyBorder="1"/>
    <xf numFmtId="0" fontId="72" fillId="0" borderId="32" xfId="0" applyFont="1" applyBorder="1"/>
    <xf numFmtId="0" fontId="33" fillId="32" borderId="32" xfId="0" applyFont="1" applyFill="1" applyBorder="1"/>
    <xf numFmtId="10" fontId="0" fillId="0" borderId="32" xfId="8" applyNumberFormat="1" applyFont="1" applyBorder="1"/>
    <xf numFmtId="0" fontId="34" fillId="26" borderId="32" xfId="0" applyFont="1" applyFill="1" applyBorder="1"/>
    <xf numFmtId="0" fontId="73" fillId="0" borderId="105" xfId="0" applyFont="1" applyBorder="1"/>
    <xf numFmtId="0" fontId="0" fillId="0" borderId="32" xfId="0" applyBorder="1" applyAlignment="1">
      <alignment horizontal="left"/>
    </xf>
    <xf numFmtId="0" fontId="72" fillId="31" borderId="105" xfId="0" applyFont="1" applyFill="1" applyBorder="1"/>
    <xf numFmtId="0" fontId="72" fillId="31" borderId="32" xfId="0" applyFont="1" applyFill="1" applyBorder="1"/>
    <xf numFmtId="0" fontId="72" fillId="31" borderId="74" xfId="0" applyFont="1" applyFill="1" applyBorder="1"/>
    <xf numFmtId="0" fontId="0" fillId="0" borderId="74" xfId="0" applyBorder="1"/>
    <xf numFmtId="0" fontId="73" fillId="0" borderId="32" xfId="0" applyFont="1" applyBorder="1"/>
    <xf numFmtId="0" fontId="0" fillId="0" borderId="75" xfId="0" applyBorder="1"/>
    <xf numFmtId="0" fontId="33" fillId="0" borderId="75" xfId="0" applyFont="1" applyBorder="1"/>
    <xf numFmtId="0" fontId="0" fillId="0" borderId="76" xfId="0" applyBorder="1"/>
    <xf numFmtId="0" fontId="73" fillId="0" borderId="20" xfId="0" applyFont="1" applyBorder="1"/>
    <xf numFmtId="0" fontId="0" fillId="31" borderId="0" xfId="0" applyFill="1"/>
    <xf numFmtId="0" fontId="74" fillId="0" borderId="0" xfId="0" applyFont="1"/>
    <xf numFmtId="0" fontId="48" fillId="31" borderId="32" xfId="0" applyFont="1" applyFill="1" applyBorder="1" applyAlignment="1">
      <alignment horizontal="center"/>
    </xf>
    <xf numFmtId="0" fontId="33" fillId="0" borderId="32" xfId="0" applyFont="1" applyBorder="1" applyAlignment="1">
      <alignment horizontal="center"/>
    </xf>
    <xf numFmtId="0" fontId="61" fillId="32" borderId="116" xfId="0" applyFont="1" applyFill="1" applyBorder="1" applyAlignment="1">
      <alignment wrapText="1" readingOrder="1"/>
    </xf>
    <xf numFmtId="0" fontId="0" fillId="44" borderId="32" xfId="0" applyFill="1" applyBorder="1"/>
    <xf numFmtId="0" fontId="0" fillId="48" borderId="32" xfId="0" applyFill="1" applyBorder="1"/>
    <xf numFmtId="0" fontId="0" fillId="49" borderId="32" xfId="0" applyFill="1" applyBorder="1"/>
    <xf numFmtId="0" fontId="0" fillId="50" borderId="32" xfId="0" applyFill="1" applyBorder="1"/>
    <xf numFmtId="0" fontId="26" fillId="31" borderId="32" xfId="0" applyFont="1" applyFill="1" applyBorder="1"/>
    <xf numFmtId="0" fontId="27" fillId="31" borderId="32" xfId="0" applyFont="1" applyFill="1" applyBorder="1" applyAlignment="1">
      <alignment wrapText="1"/>
    </xf>
    <xf numFmtId="0" fontId="0" fillId="39" borderId="32" xfId="0" applyFill="1" applyBorder="1"/>
    <xf numFmtId="0" fontId="27" fillId="39" borderId="32" xfId="0" applyFont="1" applyFill="1" applyBorder="1"/>
    <xf numFmtId="0" fontId="0" fillId="51" borderId="32" xfId="0" applyFill="1" applyBorder="1"/>
    <xf numFmtId="0" fontId="27" fillId="51" borderId="32" xfId="0" applyFont="1" applyFill="1" applyBorder="1"/>
    <xf numFmtId="0" fontId="0" fillId="52" borderId="32" xfId="0" applyFill="1" applyBorder="1"/>
    <xf numFmtId="0" fontId="0" fillId="53" borderId="32" xfId="0" applyFill="1" applyBorder="1"/>
    <xf numFmtId="0" fontId="25" fillId="53" borderId="32" xfId="0" applyFont="1" applyFill="1" applyBorder="1"/>
    <xf numFmtId="0" fontId="75" fillId="56" borderId="32" xfId="3" applyFont="1" applyFill="1" applyBorder="1" applyAlignment="1">
      <alignment horizontal="left"/>
    </xf>
    <xf numFmtId="0" fontId="27" fillId="57" borderId="32" xfId="0" applyFont="1" applyFill="1" applyBorder="1"/>
    <xf numFmtId="0" fontId="0" fillId="57" borderId="32" xfId="0" applyFill="1" applyBorder="1"/>
    <xf numFmtId="0" fontId="75" fillId="58" borderId="32" xfId="3" applyFont="1" applyFill="1" applyBorder="1" applyAlignment="1">
      <alignment horizontal="left"/>
    </xf>
    <xf numFmtId="0" fontId="0" fillId="59" borderId="32" xfId="0" applyFill="1" applyBorder="1"/>
    <xf numFmtId="0" fontId="25" fillId="59" borderId="32" xfId="0" applyFont="1" applyFill="1" applyBorder="1"/>
    <xf numFmtId="0" fontId="0" fillId="60" borderId="32" xfId="0" applyFill="1" applyBorder="1"/>
    <xf numFmtId="0" fontId="27" fillId="60" borderId="32" xfId="0" applyFont="1" applyFill="1" applyBorder="1"/>
    <xf numFmtId="0" fontId="26" fillId="60" borderId="32" xfId="0" applyFont="1" applyFill="1" applyBorder="1"/>
    <xf numFmtId="0" fontId="0" fillId="61" borderId="32" xfId="0" applyFill="1" applyBorder="1"/>
    <xf numFmtId="0" fontId="33" fillId="62" borderId="32" xfId="0" applyFont="1" applyFill="1" applyBorder="1"/>
    <xf numFmtId="0" fontId="27" fillId="62" borderId="32" xfId="0" applyFont="1" applyFill="1" applyBorder="1"/>
    <xf numFmtId="0" fontId="23" fillId="45" borderId="32" xfId="0" applyFont="1" applyFill="1" applyBorder="1" applyAlignment="1">
      <alignment horizontal="center"/>
    </xf>
    <xf numFmtId="0" fontId="23" fillId="45" borderId="32" xfId="0" applyFont="1" applyFill="1" applyBorder="1" applyAlignment="1">
      <alignment horizontal="center" vertical="center"/>
    </xf>
    <xf numFmtId="1" fontId="0" fillId="0" borderId="0" xfId="0" applyNumberFormat="1"/>
    <xf numFmtId="0" fontId="0" fillId="51" borderId="32" xfId="0" applyFill="1" applyBorder="1" applyAlignment="1">
      <alignment vertical="center"/>
    </xf>
    <xf numFmtId="0" fontId="0" fillId="40" borderId="32" xfId="0" applyFill="1" applyBorder="1" applyAlignment="1">
      <alignment vertical="center"/>
    </xf>
    <xf numFmtId="1" fontId="0" fillId="0" borderId="32" xfId="0" applyNumberFormat="1" applyBorder="1"/>
    <xf numFmtId="170" fontId="0" fillId="0" borderId="32" xfId="0" applyNumberFormat="1" applyBorder="1"/>
    <xf numFmtId="0" fontId="76" fillId="0" borderId="32" xfId="0" applyFont="1" applyBorder="1" applyAlignment="1">
      <alignment horizontal="center" vertical="center"/>
    </xf>
    <xf numFmtId="170" fontId="0" fillId="0" borderId="0" xfId="0" applyNumberFormat="1"/>
    <xf numFmtId="1" fontId="34" fillId="0" borderId="32" xfId="0" applyNumberFormat="1" applyFont="1" applyBorder="1"/>
    <xf numFmtId="170" fontId="34" fillId="0" borderId="32" xfId="0" applyNumberFormat="1" applyFont="1" applyBorder="1"/>
    <xf numFmtId="0" fontId="34" fillId="0" borderId="32" xfId="0" applyFont="1" applyBorder="1"/>
    <xf numFmtId="0" fontId="39" fillId="0" borderId="0" xfId="0" applyFont="1"/>
    <xf numFmtId="1" fontId="39" fillId="0" borderId="0" xfId="0" applyNumberFormat="1" applyFont="1"/>
    <xf numFmtId="0" fontId="76" fillId="0" borderId="20" xfId="0" applyFont="1" applyBorder="1" applyAlignment="1">
      <alignment horizontal="center"/>
    </xf>
    <xf numFmtId="0" fontId="76" fillId="66" borderId="32" xfId="0" applyFont="1" applyFill="1" applyBorder="1" applyAlignment="1">
      <alignment horizontal="center" vertical="center"/>
    </xf>
    <xf numFmtId="0" fontId="76" fillId="32" borderId="32" xfId="0" applyFont="1" applyFill="1" applyBorder="1" applyAlignment="1">
      <alignment horizontal="center" vertical="center"/>
    </xf>
    <xf numFmtId="0" fontId="76" fillId="40" borderId="32" xfId="0" applyFont="1" applyFill="1" applyBorder="1" applyAlignment="1">
      <alignment horizontal="center" vertical="center"/>
    </xf>
    <xf numFmtId="0" fontId="0" fillId="66" borderId="32" xfId="0" applyFill="1" applyBorder="1"/>
    <xf numFmtId="0" fontId="0" fillId="40" borderId="32" xfId="0" applyFill="1" applyBorder="1"/>
    <xf numFmtId="0" fontId="76" fillId="48" borderId="32" xfId="0" applyFont="1" applyFill="1" applyBorder="1" applyAlignment="1">
      <alignment horizontal="center" vertical="center"/>
    </xf>
    <xf numFmtId="0" fontId="76" fillId="48" borderId="32" xfId="0" applyFont="1" applyFill="1" applyBorder="1"/>
    <xf numFmtId="0" fontId="76" fillId="67" borderId="32" xfId="0" applyFont="1" applyFill="1" applyBorder="1" applyAlignment="1">
      <alignment horizontal="center" vertical="center"/>
    </xf>
    <xf numFmtId="0" fontId="76" fillId="67" borderId="32" xfId="0" applyFont="1" applyFill="1" applyBorder="1"/>
    <xf numFmtId="0" fontId="40" fillId="49" borderId="32" xfId="0" applyFont="1" applyFill="1" applyBorder="1"/>
    <xf numFmtId="0" fontId="34" fillId="49" borderId="32" xfId="0" applyFont="1" applyFill="1" applyBorder="1"/>
    <xf numFmtId="0" fontId="28" fillId="0" borderId="32" xfId="0" applyFont="1" applyBorder="1"/>
    <xf numFmtId="0" fontId="25" fillId="0" borderId="32" xfId="0" applyFont="1" applyBorder="1" applyAlignment="1">
      <alignment horizontal="right"/>
    </xf>
    <xf numFmtId="171" fontId="34" fillId="0" borderId="32" xfId="8" applyNumberFormat="1" applyFont="1" applyBorder="1"/>
    <xf numFmtId="0" fontId="40" fillId="0" borderId="32" xfId="0" applyFont="1" applyBorder="1"/>
    <xf numFmtId="10" fontId="34" fillId="0" borderId="32" xfId="1" applyNumberFormat="1" applyFont="1" applyBorder="1"/>
    <xf numFmtId="9" fontId="34" fillId="0" borderId="32" xfId="1" applyFont="1" applyBorder="1"/>
    <xf numFmtId="0" fontId="78" fillId="68" borderId="32" xfId="0" applyFont="1" applyFill="1" applyBorder="1"/>
    <xf numFmtId="0" fontId="79" fillId="68" borderId="32" xfId="0" applyFont="1" applyFill="1" applyBorder="1"/>
    <xf numFmtId="0" fontId="28" fillId="0" borderId="4" xfId="0" applyFont="1" applyBorder="1"/>
    <xf numFmtId="0" fontId="27" fillId="0" borderId="5" xfId="0" applyFont="1" applyBorder="1"/>
    <xf numFmtId="0" fontId="27" fillId="0" borderId="6" xfId="0" applyFont="1" applyBorder="1" applyAlignment="1">
      <alignment horizontal="right"/>
    </xf>
    <xf numFmtId="0" fontId="80" fillId="3" borderId="10" xfId="0" applyFont="1" applyFill="1" applyBorder="1"/>
    <xf numFmtId="0" fontId="27" fillId="0" borderId="10" xfId="0" applyFont="1" applyBorder="1" applyAlignment="1">
      <alignment horizontal="right"/>
    </xf>
    <xf numFmtId="0" fontId="80" fillId="3" borderId="32" xfId="0" applyFont="1" applyFill="1" applyBorder="1"/>
    <xf numFmtId="0" fontId="29" fillId="0" borderId="10" xfId="0" applyFont="1" applyBorder="1"/>
    <xf numFmtId="0" fontId="25" fillId="0" borderId="8" xfId="0" applyFont="1" applyBorder="1"/>
    <xf numFmtId="0" fontId="25" fillId="0" borderId="10" xfId="0" applyFont="1" applyBorder="1"/>
    <xf numFmtId="0" fontId="25" fillId="0" borderId="10" xfId="0" applyFont="1" applyBorder="1" applyAlignment="1">
      <alignment horizontal="right"/>
    </xf>
    <xf numFmtId="0" fontId="28" fillId="4" borderId="10" xfId="0" applyFont="1" applyFill="1" applyBorder="1" applyAlignment="1">
      <alignment horizontal="right"/>
    </xf>
    <xf numFmtId="0" fontId="27" fillId="0" borderId="11" xfId="0" applyFont="1" applyBorder="1"/>
    <xf numFmtId="0" fontId="27" fillId="0" borderId="12" xfId="0" applyFont="1" applyBorder="1"/>
    <xf numFmtId="0" fontId="27" fillId="0" borderId="12" xfId="0" applyFont="1" applyBorder="1" applyAlignment="1">
      <alignment horizontal="right"/>
    </xf>
    <xf numFmtId="0" fontId="29" fillId="0" borderId="32" xfId="0" applyFont="1" applyBorder="1"/>
    <xf numFmtId="0" fontId="28" fillId="4" borderId="32" xfId="0" applyFont="1" applyFill="1" applyBorder="1" applyAlignment="1">
      <alignment horizontal="right"/>
    </xf>
    <xf numFmtId="0" fontId="27" fillId="0" borderId="0" xfId="0" applyFont="1"/>
    <xf numFmtId="0" fontId="27" fillId="0" borderId="0" xfId="0" pivotButton="1" applyFont="1"/>
    <xf numFmtId="0" fontId="22" fillId="2" borderId="3" xfId="0" applyFont="1" applyFill="1" applyBorder="1"/>
    <xf numFmtId="0" fontId="27" fillId="0" borderId="56" xfId="0" applyFont="1" applyBorder="1" applyAlignment="1">
      <alignment vertical="center"/>
    </xf>
    <xf numFmtId="0" fontId="27" fillId="0" borderId="6" xfId="0" applyFont="1" applyBorder="1"/>
    <xf numFmtId="0" fontId="27" fillId="0" borderId="56" xfId="0" applyFont="1" applyBorder="1"/>
    <xf numFmtId="0" fontId="27" fillId="0" borderId="57" xfId="0" applyFont="1" applyBorder="1"/>
    <xf numFmtId="0" fontId="27" fillId="0" borderId="57" xfId="0" applyFont="1" applyBorder="1" applyAlignment="1">
      <alignment horizontal="right"/>
    </xf>
    <xf numFmtId="0" fontId="27" fillId="0" borderId="20" xfId="0" applyFont="1" applyBorder="1"/>
    <xf numFmtId="2" fontId="27" fillId="0" borderId="20" xfId="0" applyNumberFormat="1" applyFont="1" applyBorder="1" applyAlignment="1">
      <alignment horizontal="right"/>
    </xf>
    <xf numFmtId="0" fontId="27" fillId="0" borderId="20" xfId="0" applyFont="1" applyBorder="1" applyAlignment="1">
      <alignment horizontal="right"/>
    </xf>
    <xf numFmtId="0" fontId="28" fillId="4" borderId="20" xfId="0" applyFont="1" applyFill="1" applyBorder="1" applyAlignment="1">
      <alignment horizontal="left"/>
    </xf>
    <xf numFmtId="171" fontId="40" fillId="0" borderId="32" xfId="8" applyNumberFormat="1" applyFont="1" applyBorder="1" applyAlignment="1">
      <alignment horizontal="right"/>
    </xf>
    <xf numFmtId="0" fontId="39" fillId="63" borderId="32" xfId="0" applyFont="1" applyFill="1" applyBorder="1" applyAlignment="1">
      <alignment horizontal="center"/>
    </xf>
    <xf numFmtId="0" fontId="39" fillId="63" borderId="32" xfId="0" applyFont="1" applyFill="1" applyBorder="1"/>
    <xf numFmtId="0" fontId="34" fillId="44" borderId="32" xfId="0" applyFont="1" applyFill="1" applyBorder="1"/>
    <xf numFmtId="0" fontId="34" fillId="48" borderId="32" xfId="0" applyFont="1" applyFill="1" applyBorder="1"/>
    <xf numFmtId="0" fontId="34" fillId="50" borderId="32" xfId="0" applyFont="1" applyFill="1" applyBorder="1"/>
    <xf numFmtId="0" fontId="14" fillId="31" borderId="32" xfId="0" applyFont="1" applyFill="1" applyBorder="1" applyAlignment="1">
      <alignment horizontal="right" wrapText="1"/>
    </xf>
    <xf numFmtId="0" fontId="34" fillId="31" borderId="32" xfId="0" applyFont="1" applyFill="1" applyBorder="1"/>
    <xf numFmtId="0" fontId="34" fillId="39" borderId="32" xfId="0" applyFont="1" applyFill="1" applyBorder="1"/>
    <xf numFmtId="0" fontId="34" fillId="51" borderId="32" xfId="0" applyFont="1" applyFill="1" applyBorder="1"/>
    <xf numFmtId="0" fontId="34" fillId="52" borderId="32" xfId="0" applyFont="1" applyFill="1" applyBorder="1"/>
    <xf numFmtId="0" fontId="34" fillId="27" borderId="32" xfId="0" applyFont="1" applyFill="1" applyBorder="1"/>
    <xf numFmtId="0" fontId="34" fillId="53" borderId="32" xfId="0" applyFont="1" applyFill="1" applyBorder="1"/>
    <xf numFmtId="0" fontId="34" fillId="25" borderId="32" xfId="0" applyFont="1" applyFill="1" applyBorder="1"/>
    <xf numFmtId="0" fontId="34" fillId="55" borderId="32" xfId="0" applyFont="1" applyFill="1" applyBorder="1"/>
    <xf numFmtId="0" fontId="34" fillId="57" borderId="32" xfId="0" applyFont="1" applyFill="1" applyBorder="1"/>
    <xf numFmtId="0" fontId="34" fillId="59" borderId="32" xfId="0" applyFont="1" applyFill="1" applyBorder="1"/>
    <xf numFmtId="0" fontId="23" fillId="60" borderId="32" xfId="0" applyFont="1" applyFill="1" applyBorder="1"/>
    <xf numFmtId="0" fontId="34" fillId="60" borderId="32" xfId="0" applyFont="1" applyFill="1" applyBorder="1"/>
    <xf numFmtId="0" fontId="34" fillId="61" borderId="32" xfId="0" applyFont="1" applyFill="1" applyBorder="1"/>
    <xf numFmtId="0" fontId="34" fillId="62" borderId="32" xfId="0" applyFont="1" applyFill="1" applyBorder="1"/>
    <xf numFmtId="0" fontId="0" fillId="62" borderId="32" xfId="0" applyFill="1" applyBorder="1"/>
    <xf numFmtId="0" fontId="34" fillId="0" borderId="32" xfId="0" applyFont="1" applyBorder="1" applyAlignment="1">
      <alignment horizontal="center"/>
    </xf>
    <xf numFmtId="0" fontId="34" fillId="52" borderId="32" xfId="0" applyFont="1" applyFill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34" fillId="0" borderId="32" xfId="0" applyFont="1" applyBorder="1" applyAlignment="1">
      <alignment horizontal="right" vertical="center"/>
    </xf>
    <xf numFmtId="3" fontId="34" fillId="0" borderId="32" xfId="0" applyNumberFormat="1" applyFont="1" applyBorder="1" applyAlignment="1">
      <alignment horizontal="right" vertical="center"/>
    </xf>
    <xf numFmtId="0" fontId="81" fillId="0" borderId="32" xfId="0" applyFont="1" applyBorder="1" applyAlignment="1">
      <alignment horizontal="right" vertical="center"/>
    </xf>
    <xf numFmtId="0" fontId="0" fillId="31" borderId="48" xfId="0" applyFill="1" applyBorder="1" applyAlignment="1">
      <alignment horizontal="center"/>
    </xf>
    <xf numFmtId="0" fontId="0" fillId="31" borderId="49" xfId="0" applyFill="1" applyBorder="1" applyAlignment="1">
      <alignment horizontal="center"/>
    </xf>
    <xf numFmtId="0" fontId="34" fillId="0" borderId="48" xfId="0" applyFont="1" applyBorder="1" applyAlignment="1">
      <alignment horizontal="center"/>
    </xf>
    <xf numFmtId="0" fontId="34" fillId="0" borderId="111" xfId="0" applyFont="1" applyBorder="1" applyAlignment="1">
      <alignment horizontal="center"/>
    </xf>
    <xf numFmtId="0" fontId="0" fillId="31" borderId="32" xfId="0" applyFill="1" applyBorder="1" applyAlignment="1">
      <alignment horizontal="center"/>
    </xf>
    <xf numFmtId="0" fontId="70" fillId="31" borderId="32" xfId="0" applyFont="1" applyFill="1" applyBorder="1" applyAlignment="1">
      <alignment horizontal="center"/>
    </xf>
    <xf numFmtId="0" fontId="34" fillId="31" borderId="32" xfId="0" applyFont="1" applyFill="1" applyBorder="1" applyAlignment="1">
      <alignment horizontal="center"/>
    </xf>
    <xf numFmtId="0" fontId="0" fillId="31" borderId="46" xfId="0" applyFill="1" applyBorder="1" applyAlignment="1">
      <alignment horizontal="center"/>
    </xf>
    <xf numFmtId="0" fontId="0" fillId="31" borderId="47" xfId="0" applyFill="1" applyBorder="1" applyAlignment="1">
      <alignment horizontal="center"/>
    </xf>
    <xf numFmtId="0" fontId="0" fillId="17" borderId="46" xfId="0" applyFill="1" applyBorder="1" applyAlignment="1">
      <alignment horizontal="center" vertical="center"/>
    </xf>
    <xf numFmtId="0" fontId="0" fillId="17" borderId="60" xfId="0" applyFill="1" applyBorder="1" applyAlignment="1">
      <alignment horizontal="center" vertical="center"/>
    </xf>
    <xf numFmtId="0" fontId="0" fillId="17" borderId="47" xfId="0" applyFill="1" applyBorder="1" applyAlignment="1">
      <alignment horizontal="center" vertical="center"/>
    </xf>
    <xf numFmtId="0" fontId="70" fillId="31" borderId="113" xfId="0" applyFont="1" applyFill="1" applyBorder="1" applyAlignment="1">
      <alignment horizontal="center"/>
    </xf>
    <xf numFmtId="0" fontId="0" fillId="31" borderId="114" xfId="0" applyFill="1" applyBorder="1" applyAlignment="1">
      <alignment horizontal="center"/>
    </xf>
    <xf numFmtId="0" fontId="0" fillId="31" borderId="115" xfId="0" applyFill="1" applyBorder="1" applyAlignment="1">
      <alignment horizontal="center"/>
    </xf>
    <xf numFmtId="0" fontId="48" fillId="31" borderId="32" xfId="0" applyFont="1" applyFill="1" applyBorder="1" applyAlignment="1">
      <alignment horizontal="center"/>
    </xf>
    <xf numFmtId="0" fontId="41" fillId="0" borderId="32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4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61" xfId="0" applyBorder="1" applyAlignment="1">
      <alignment horizontal="center"/>
    </xf>
    <xf numFmtId="0" fontId="45" fillId="0" borderId="68" xfId="0" applyFont="1" applyBorder="1" applyAlignment="1">
      <alignment horizontal="center"/>
    </xf>
    <xf numFmtId="0" fontId="45" fillId="0" borderId="69" xfId="0" applyFont="1" applyBorder="1" applyAlignment="1">
      <alignment horizontal="center"/>
    </xf>
    <xf numFmtId="0" fontId="45" fillId="0" borderId="67" xfId="0" applyFont="1" applyBorder="1" applyAlignment="1">
      <alignment horizontal="center"/>
    </xf>
    <xf numFmtId="0" fontId="45" fillId="0" borderId="66" xfId="0" applyFont="1" applyBorder="1" applyAlignment="1">
      <alignment horizontal="center"/>
    </xf>
    <xf numFmtId="0" fontId="45" fillId="0" borderId="45" xfId="0" applyFont="1" applyBorder="1" applyAlignment="1">
      <alignment horizontal="center"/>
    </xf>
    <xf numFmtId="0" fontId="45" fillId="0" borderId="65" xfId="0" applyFont="1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0" xfId="0" applyBorder="1" applyAlignment="1">
      <alignment horizontal="center"/>
    </xf>
    <xf numFmtId="0" fontId="53" fillId="0" borderId="0" xfId="0" applyFont="1" applyAlignment="1">
      <alignment horizontal="center"/>
    </xf>
    <xf numFmtId="0" fontId="0" fillId="0" borderId="58" xfId="0" applyBorder="1" applyAlignment="1">
      <alignment horizontal="center"/>
    </xf>
    <xf numFmtId="0" fontId="53" fillId="0" borderId="32" xfId="0" applyFont="1" applyBorder="1" applyAlignment="1">
      <alignment horizontal="center"/>
    </xf>
    <xf numFmtId="0" fontId="33" fillId="0" borderId="32" xfId="0" applyFont="1" applyBorder="1" applyAlignment="1">
      <alignment horizontal="center"/>
    </xf>
    <xf numFmtId="0" fontId="46" fillId="0" borderId="0" xfId="0" applyFont="1" applyAlignment="1">
      <alignment horizontal="center"/>
    </xf>
    <xf numFmtId="0" fontId="0" fillId="0" borderId="45" xfId="0" applyBorder="1" applyAlignment="1">
      <alignment horizontal="center"/>
    </xf>
    <xf numFmtId="0" fontId="50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61" xfId="0" applyFont="1" applyBorder="1" applyAlignment="1">
      <alignment horizontal="center"/>
    </xf>
    <xf numFmtId="0" fontId="51" fillId="0" borderId="32" xfId="0" applyFont="1" applyBorder="1" applyAlignment="1">
      <alignment horizontal="center"/>
    </xf>
    <xf numFmtId="0" fontId="14" fillId="57" borderId="32" xfId="0" applyFont="1" applyFill="1" applyBorder="1" applyAlignment="1">
      <alignment horizontal="center"/>
    </xf>
    <xf numFmtId="0" fontId="34" fillId="59" borderId="32" xfId="0" applyFont="1" applyFill="1" applyBorder="1" applyAlignment="1">
      <alignment horizontal="center"/>
    </xf>
    <xf numFmtId="0" fontId="34" fillId="60" borderId="32" xfId="0" applyFont="1" applyFill="1" applyBorder="1" applyAlignment="1">
      <alignment horizontal="center"/>
    </xf>
    <xf numFmtId="0" fontId="34" fillId="61" borderId="32" xfId="0" applyFont="1" applyFill="1" applyBorder="1" applyAlignment="1">
      <alignment horizontal="center"/>
    </xf>
    <xf numFmtId="0" fontId="34" fillId="62" borderId="32" xfId="0" applyFont="1" applyFill="1" applyBorder="1" applyAlignment="1">
      <alignment horizontal="center"/>
    </xf>
    <xf numFmtId="0" fontId="31" fillId="55" borderId="32" xfId="3" applyFont="1" applyFill="1" applyBorder="1" applyAlignment="1">
      <alignment horizontal="center"/>
    </xf>
    <xf numFmtId="0" fontId="34" fillId="44" borderId="32" xfId="0" applyFont="1" applyFill="1" applyBorder="1" applyAlignment="1">
      <alignment horizontal="center"/>
    </xf>
    <xf numFmtId="0" fontId="34" fillId="48" borderId="32" xfId="0" applyFont="1" applyFill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34" fillId="49" borderId="32" xfId="0" applyFont="1" applyFill="1" applyBorder="1" applyAlignment="1">
      <alignment horizontal="center"/>
    </xf>
    <xf numFmtId="0" fontId="34" fillId="50" borderId="32" xfId="0" applyFont="1" applyFill="1" applyBorder="1" applyAlignment="1">
      <alignment horizontal="center"/>
    </xf>
    <xf numFmtId="0" fontId="14" fillId="31" borderId="32" xfId="0" applyFont="1" applyFill="1" applyBorder="1" applyAlignment="1">
      <alignment horizontal="center" wrapText="1"/>
    </xf>
    <xf numFmtId="0" fontId="34" fillId="39" borderId="32" xfId="0" applyFont="1" applyFill="1" applyBorder="1" applyAlignment="1">
      <alignment horizontal="center"/>
    </xf>
    <xf numFmtId="0" fontId="34" fillId="51" borderId="32" xfId="0" applyFont="1" applyFill="1" applyBorder="1" applyAlignment="1">
      <alignment horizontal="center"/>
    </xf>
    <xf numFmtId="0" fontId="34" fillId="27" borderId="32" xfId="0" applyFont="1" applyFill="1" applyBorder="1" applyAlignment="1">
      <alignment horizontal="center"/>
    </xf>
    <xf numFmtId="0" fontId="34" fillId="53" borderId="32" xfId="0" applyFont="1" applyFill="1" applyBorder="1" applyAlignment="1">
      <alignment horizontal="center"/>
    </xf>
    <xf numFmtId="0" fontId="23" fillId="54" borderId="32" xfId="0" applyFont="1" applyFill="1" applyBorder="1" applyAlignment="1">
      <alignment horizont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25" fillId="0" borderId="48" xfId="0" applyFont="1" applyBorder="1" applyAlignment="1">
      <alignment horizontal="center" vertical="center" wrapText="1"/>
    </xf>
    <xf numFmtId="0" fontId="25" fillId="0" borderId="49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wrapText="1"/>
    </xf>
    <xf numFmtId="0" fontId="25" fillId="0" borderId="49" xfId="0" applyFont="1" applyBorder="1" applyAlignment="1">
      <alignment horizontal="center" wrapText="1"/>
    </xf>
    <xf numFmtId="0" fontId="39" fillId="0" borderId="48" xfId="0" applyFont="1" applyBorder="1" applyAlignment="1">
      <alignment horizontal="center" vertical="center"/>
    </xf>
    <xf numFmtId="0" fontId="39" fillId="0" borderId="49" xfId="0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27" borderId="46" xfId="0" applyFill="1" applyBorder="1" applyAlignment="1">
      <alignment horizontal="center"/>
    </xf>
    <xf numFmtId="0" fontId="0" fillId="27" borderId="47" xfId="0" applyFill="1" applyBorder="1" applyAlignment="1">
      <alignment horizontal="center"/>
    </xf>
    <xf numFmtId="0" fontId="0" fillId="40" borderId="46" xfId="0" applyFill="1" applyBorder="1" applyAlignment="1">
      <alignment horizontal="center"/>
    </xf>
    <xf numFmtId="0" fontId="0" fillId="40" borderId="47" xfId="0" applyFill="1" applyBorder="1" applyAlignment="1">
      <alignment horizontal="center"/>
    </xf>
    <xf numFmtId="0" fontId="76" fillId="0" borderId="48" xfId="0" applyFont="1" applyBorder="1" applyAlignment="1">
      <alignment horizontal="center" vertical="center"/>
    </xf>
    <xf numFmtId="0" fontId="76" fillId="0" borderId="49" xfId="0" applyFont="1" applyBorder="1" applyAlignment="1">
      <alignment horizontal="center" vertical="center"/>
    </xf>
    <xf numFmtId="0" fontId="76" fillId="26" borderId="48" xfId="0" applyFont="1" applyFill="1" applyBorder="1" applyAlignment="1">
      <alignment horizontal="center" vertical="center"/>
    </xf>
    <xf numFmtId="0" fontId="76" fillId="26" borderId="49" xfId="0" applyFont="1" applyFill="1" applyBorder="1" applyAlignment="1">
      <alignment horizontal="center" vertical="center"/>
    </xf>
    <xf numFmtId="0" fontId="77" fillId="26" borderId="48" xfId="0" applyFont="1" applyFill="1" applyBorder="1" applyAlignment="1">
      <alignment horizontal="center" vertical="center"/>
    </xf>
    <xf numFmtId="0" fontId="77" fillId="26" borderId="49" xfId="0" applyFont="1" applyFill="1" applyBorder="1" applyAlignment="1">
      <alignment horizontal="center" vertical="center"/>
    </xf>
    <xf numFmtId="0" fontId="77" fillId="63" borderId="46" xfId="0" applyFont="1" applyFill="1" applyBorder="1" applyAlignment="1">
      <alignment horizontal="center" vertical="center"/>
    </xf>
    <xf numFmtId="0" fontId="77" fillId="63" borderId="47" xfId="0" applyFont="1" applyFill="1" applyBorder="1" applyAlignment="1">
      <alignment horizontal="center" vertical="center"/>
    </xf>
    <xf numFmtId="0" fontId="0" fillId="51" borderId="32" xfId="0" applyFill="1" applyBorder="1" applyAlignment="1">
      <alignment horizontal="center" vertical="center"/>
    </xf>
    <xf numFmtId="0" fontId="0" fillId="40" borderId="32" xfId="0" applyFill="1" applyBorder="1" applyAlignment="1">
      <alignment horizontal="center" vertical="center"/>
    </xf>
    <xf numFmtId="0" fontId="39" fillId="0" borderId="3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5" fillId="0" borderId="32" xfId="0" applyFont="1" applyBorder="1" applyAlignment="1">
      <alignment horizontal="center" vertical="center" wrapText="1"/>
    </xf>
    <xf numFmtId="0" fontId="25" fillId="0" borderId="32" xfId="0" applyFont="1" applyBorder="1" applyAlignment="1">
      <alignment horizontal="center" wrapText="1"/>
    </xf>
    <xf numFmtId="0" fontId="76" fillId="0" borderId="32" xfId="0" applyFont="1" applyBorder="1" applyAlignment="1">
      <alignment horizontal="center" vertical="center"/>
    </xf>
    <xf numFmtId="0" fontId="76" fillId="26" borderId="32" xfId="0" applyFont="1" applyFill="1" applyBorder="1" applyAlignment="1">
      <alignment horizontal="center" vertical="center"/>
    </xf>
    <xf numFmtId="0" fontId="77" fillId="26" borderId="32" xfId="0" applyFont="1" applyFill="1" applyBorder="1" applyAlignment="1">
      <alignment horizontal="center" vertical="center"/>
    </xf>
    <xf numFmtId="0" fontId="77" fillId="63" borderId="32" xfId="0" applyFont="1" applyFill="1" applyBorder="1" applyAlignment="1">
      <alignment horizontal="center" vertical="center"/>
    </xf>
    <xf numFmtId="0" fontId="76" fillId="64" borderId="20" xfId="0" applyFont="1" applyFill="1" applyBorder="1" applyAlignment="1">
      <alignment horizontal="center"/>
    </xf>
    <xf numFmtId="0" fontId="76" fillId="65" borderId="0" xfId="0" applyFont="1" applyFill="1" applyAlignment="1">
      <alignment horizontal="center"/>
    </xf>
    <xf numFmtId="0" fontId="76" fillId="45" borderId="32" xfId="0" applyFont="1" applyFill="1" applyBorder="1" applyAlignment="1">
      <alignment horizontal="center"/>
    </xf>
    <xf numFmtId="0" fontId="76" fillId="19" borderId="32" xfId="0" applyFont="1" applyFill="1" applyBorder="1" applyAlignment="1">
      <alignment horizontal="center"/>
    </xf>
    <xf numFmtId="0" fontId="76" fillId="63" borderId="32" xfId="0" applyFont="1" applyFill="1" applyBorder="1" applyAlignment="1">
      <alignment horizontal="center"/>
    </xf>
    <xf numFmtId="0" fontId="15" fillId="0" borderId="0" xfId="0" applyFont="1"/>
    <xf numFmtId="0" fontId="0" fillId="0" borderId="0" xfId="0"/>
    <xf numFmtId="0" fontId="7" fillId="0" borderId="0" xfId="0" applyFont="1" applyAlignment="1">
      <alignment horizontal="center"/>
    </xf>
  </cellXfs>
  <cellStyles count="9">
    <cellStyle name="Comma" xfId="8" builtinId="3"/>
    <cellStyle name="Normal" xfId="0" builtinId="0"/>
    <cellStyle name="Normal 2" xfId="2" xr:uid="{663B255C-5398-4B9A-9161-5C65CA87842F}"/>
    <cellStyle name="Normal 2 2" xfId="6" xr:uid="{4D817A6B-64A2-4256-A0AC-8D49F9EC42DA}"/>
    <cellStyle name="Normal 3" xfId="3" xr:uid="{B8252113-BBCB-49E4-855A-19FD8CDBABE7}"/>
    <cellStyle name="Normal 4" xfId="4" xr:uid="{00000000-0005-0000-0000-000031000000}"/>
    <cellStyle name="Percent" xfId="1" builtinId="5"/>
    <cellStyle name="Percent 2" xfId="7" xr:uid="{00000000-0005-0000-0000-000031000000}"/>
    <cellStyle name="Percent 3" xfId="5" xr:uid="{00000000-0005-0000-0000-000033000000}"/>
  </cellStyles>
  <dxfs count="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theme="8"/>
        </left>
        <right/>
        <top style="thin">
          <color theme="8"/>
        </top>
        <bottom style="thin">
          <color theme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border outline="0">
        <top style="thin">
          <color theme="8"/>
        </top>
      </border>
    </dxf>
    <dxf>
      <border outline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bottom style="medium">
          <color theme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3"/>
        </patternFill>
      </fill>
      <alignment horizontal="general" vertical="bottom" textRotation="0" wrapText="1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244DD"/>
      <color rgb="FFE151D7"/>
      <color rgb="FFF3948D"/>
      <color rgb="FF9FE2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pivotCacheDefinition" Target="pivotCache/pivotCacheDefinition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1.xml"/><Relationship Id="rId112" Type="http://schemas.openxmlformats.org/officeDocument/2006/relationships/pivotCacheDefinition" Target="pivotCache/pivotCacheDefinition2.xml"/><Relationship Id="rId133" Type="http://schemas.openxmlformats.org/officeDocument/2006/relationships/sharedStrings" Target="sharedStrings.xml"/><Relationship Id="rId138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1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14.xml"/><Relationship Id="rId123" Type="http://schemas.openxmlformats.org/officeDocument/2006/relationships/pivotCacheDefinition" Target="pivotCache/pivotCacheDefinition13.xml"/><Relationship Id="rId128" Type="http://schemas.openxmlformats.org/officeDocument/2006/relationships/pivotCacheDefinition" Target="pivotCache/pivotCacheDefinition18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2.xml"/><Relationship Id="rId95" Type="http://schemas.openxmlformats.org/officeDocument/2006/relationships/externalLink" Target="externalLinks/externalLink7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3.xml"/><Relationship Id="rId118" Type="http://schemas.openxmlformats.org/officeDocument/2006/relationships/pivotCacheDefinition" Target="pivotCache/pivotCacheDefinition8.xml"/><Relationship Id="rId134" Type="http://schemas.openxmlformats.org/officeDocument/2006/relationships/powerPivotData" Target="model/item.data"/><Relationship Id="rId139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externalLink" Target="externalLinks/externalLink5.xml"/><Relationship Id="rId98" Type="http://schemas.openxmlformats.org/officeDocument/2006/relationships/externalLink" Target="externalLinks/externalLink10.xml"/><Relationship Id="rId121" Type="http://schemas.openxmlformats.org/officeDocument/2006/relationships/pivotCacheDefinition" Target="pivotCache/pivotCacheDefinition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externalLink" Target="externalLinks/externalLink15.xml"/><Relationship Id="rId108" Type="http://schemas.openxmlformats.org/officeDocument/2006/relationships/externalLink" Target="externalLinks/externalLink20.xml"/><Relationship Id="rId116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14.xml"/><Relationship Id="rId129" Type="http://schemas.openxmlformats.org/officeDocument/2006/relationships/pivotCacheDefinition" Target="pivotCache/pivotCacheDefinition19.xml"/><Relationship Id="rId13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externalLink" Target="externalLinks/externalLink3.xml"/><Relationship Id="rId96" Type="http://schemas.openxmlformats.org/officeDocument/2006/relationships/externalLink" Target="externalLinks/externalLink8.xml"/><Relationship Id="rId111" Type="http://schemas.openxmlformats.org/officeDocument/2006/relationships/pivotCacheDefinition" Target="pivotCache/pivotCacheDefinition1.xml"/><Relationship Id="rId132" Type="http://schemas.openxmlformats.org/officeDocument/2006/relationships/styles" Target="styles.xml"/><Relationship Id="rId14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18.xml"/><Relationship Id="rId114" Type="http://schemas.openxmlformats.org/officeDocument/2006/relationships/pivotCacheDefinition" Target="pivotCache/pivotCacheDefinition4.xml"/><Relationship Id="rId119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1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6.xml"/><Relationship Id="rId99" Type="http://schemas.openxmlformats.org/officeDocument/2006/relationships/externalLink" Target="externalLinks/externalLink11.xml"/><Relationship Id="rId101" Type="http://schemas.openxmlformats.org/officeDocument/2006/relationships/externalLink" Target="externalLinks/externalLink13.xml"/><Relationship Id="rId122" Type="http://schemas.openxmlformats.org/officeDocument/2006/relationships/pivotCacheDefinition" Target="pivotCache/pivotCacheDefinition12.xml"/><Relationship Id="rId130" Type="http://schemas.openxmlformats.org/officeDocument/2006/relationships/theme" Target="theme/theme1.xml"/><Relationship Id="rId13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2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9.xml"/><Relationship Id="rId104" Type="http://schemas.openxmlformats.org/officeDocument/2006/relationships/externalLink" Target="externalLinks/externalLink16.xml"/><Relationship Id="rId120" Type="http://schemas.openxmlformats.org/officeDocument/2006/relationships/pivotCacheDefinition" Target="pivotCache/pivotCacheDefinition10.xml"/><Relationship Id="rId125" Type="http://schemas.openxmlformats.org/officeDocument/2006/relationships/pivotCacheDefinition" Target="pivotCache/pivotCacheDefinition1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22.xml"/><Relationship Id="rId115" Type="http://schemas.openxmlformats.org/officeDocument/2006/relationships/pivotCacheDefinition" Target="pivotCache/pivotCacheDefinition5.xml"/><Relationship Id="rId131" Type="http://schemas.openxmlformats.org/officeDocument/2006/relationships/connections" Target="connections.xml"/><Relationship Id="rId136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externalLink" Target="externalLinks/externalLink12.xml"/><Relationship Id="rId105" Type="http://schemas.openxmlformats.org/officeDocument/2006/relationships/externalLink" Target="externalLinks/externalLink17.xml"/><Relationship Id="rId126" Type="http://schemas.openxmlformats.org/officeDocument/2006/relationships/pivotCacheDefinition" Target="pivotCache/pivotCacheDefinition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GROUP Pro Final Project 2023.xlsx]District_population!PivotTable21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District_population!$B$3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District_population!$A$4:$A$23</c:f>
              <c:strCache>
                <c:ptCount val="20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Ha</c:v>
                </c:pt>
                <c:pt idx="5">
                  <c:v>Lhuntse</c:v>
                </c:pt>
                <c:pt idx="6">
                  <c:v>Mongar</c:v>
                </c:pt>
                <c:pt idx="7">
                  <c:v>Paro</c:v>
                </c:pt>
                <c:pt idx="8">
                  <c:v>Pemagatshel</c:v>
                </c:pt>
                <c:pt idx="9">
                  <c:v>Punakha</c:v>
                </c:pt>
                <c:pt idx="10">
                  <c:v>Samdrup Jongkhar</c:v>
                </c:pt>
                <c:pt idx="11">
                  <c:v>Samtse</c:v>
                </c:pt>
                <c:pt idx="12">
                  <c:v>Sarpang</c:v>
                </c:pt>
                <c:pt idx="13">
                  <c:v>Tashigang</c:v>
                </c:pt>
                <c:pt idx="14">
                  <c:v>Thimphu</c:v>
                </c:pt>
                <c:pt idx="15">
                  <c:v>Trashiyangtse</c:v>
                </c:pt>
                <c:pt idx="16">
                  <c:v>Trongsa</c:v>
                </c:pt>
                <c:pt idx="17">
                  <c:v>Tsirang</c:v>
                </c:pt>
                <c:pt idx="18">
                  <c:v>Wangdue Phodrang</c:v>
                </c:pt>
                <c:pt idx="19">
                  <c:v>Zhemgang</c:v>
                </c:pt>
              </c:strCache>
            </c:strRef>
          </c:cat>
          <c:val>
            <c:numRef>
              <c:f>District_population!$B$4:$B$23</c:f>
              <c:numCache>
                <c:formatCode>General</c:formatCode>
                <c:ptCount val="20"/>
                <c:pt idx="0">
                  <c:v>8915</c:v>
                </c:pt>
                <c:pt idx="1">
                  <c:v>33959</c:v>
                </c:pt>
                <c:pt idx="2">
                  <c:v>12378</c:v>
                </c:pt>
                <c:pt idx="3">
                  <c:v>2039</c:v>
                </c:pt>
                <c:pt idx="4">
                  <c:v>6299</c:v>
                </c:pt>
                <c:pt idx="5">
                  <c:v>6501</c:v>
                </c:pt>
                <c:pt idx="6">
                  <c:v>18864</c:v>
                </c:pt>
                <c:pt idx="7">
                  <c:v>25510</c:v>
                </c:pt>
                <c:pt idx="8">
                  <c:v>11814</c:v>
                </c:pt>
                <c:pt idx="9">
                  <c:v>14741</c:v>
                </c:pt>
                <c:pt idx="10">
                  <c:v>16615</c:v>
                </c:pt>
                <c:pt idx="11">
                  <c:v>31402</c:v>
                </c:pt>
                <c:pt idx="12">
                  <c:v>24135</c:v>
                </c:pt>
                <c:pt idx="13">
                  <c:v>20589</c:v>
                </c:pt>
                <c:pt idx="14">
                  <c:v>79270</c:v>
                </c:pt>
                <c:pt idx="15">
                  <c:v>8232</c:v>
                </c:pt>
                <c:pt idx="16">
                  <c:v>8897</c:v>
                </c:pt>
                <c:pt idx="17">
                  <c:v>11689</c:v>
                </c:pt>
                <c:pt idx="18">
                  <c:v>19288</c:v>
                </c:pt>
                <c:pt idx="19">
                  <c:v>8048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67-4B12-84A0-770387E03D70}"/>
            </c:ext>
          </c:extLst>
        </c:ser>
        <c:ser>
          <c:idx val="1"/>
          <c:order val="1"/>
          <c:tx>
            <c:strRef>
              <c:f>District_population!$C$3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District_population!$A$4:$A$23</c:f>
              <c:strCache>
                <c:ptCount val="20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Ha</c:v>
                </c:pt>
                <c:pt idx="5">
                  <c:v>Lhuntse</c:v>
                </c:pt>
                <c:pt idx="6">
                  <c:v>Mongar</c:v>
                </c:pt>
                <c:pt idx="7">
                  <c:v>Paro</c:v>
                </c:pt>
                <c:pt idx="8">
                  <c:v>Pemagatshel</c:v>
                </c:pt>
                <c:pt idx="9">
                  <c:v>Punakha</c:v>
                </c:pt>
                <c:pt idx="10">
                  <c:v>Samdrup Jongkhar</c:v>
                </c:pt>
                <c:pt idx="11">
                  <c:v>Samtse</c:v>
                </c:pt>
                <c:pt idx="12">
                  <c:v>Sarpang</c:v>
                </c:pt>
                <c:pt idx="13">
                  <c:v>Tashigang</c:v>
                </c:pt>
                <c:pt idx="14">
                  <c:v>Thimphu</c:v>
                </c:pt>
                <c:pt idx="15">
                  <c:v>Trashiyangtse</c:v>
                </c:pt>
                <c:pt idx="16">
                  <c:v>Trongsa</c:v>
                </c:pt>
                <c:pt idx="17">
                  <c:v>Tsirang</c:v>
                </c:pt>
                <c:pt idx="18">
                  <c:v>Wangdue Phodrang</c:v>
                </c:pt>
                <c:pt idx="19">
                  <c:v>Zhemgang</c:v>
                </c:pt>
              </c:strCache>
            </c:strRef>
          </c:cat>
          <c:val>
            <c:numRef>
              <c:f>District_population!$C$4:$C$23</c:f>
              <c:numCache>
                <c:formatCode>General</c:formatCode>
                <c:ptCount val="20"/>
                <c:pt idx="0">
                  <c:v>9482</c:v>
                </c:pt>
                <c:pt idx="1">
                  <c:v>36061</c:v>
                </c:pt>
                <c:pt idx="2">
                  <c:v>13524</c:v>
                </c:pt>
                <c:pt idx="3">
                  <c:v>2324</c:v>
                </c:pt>
                <c:pt idx="4">
                  <c:v>7550</c:v>
                </c:pt>
                <c:pt idx="5">
                  <c:v>6963</c:v>
                </c:pt>
                <c:pt idx="6">
                  <c:v>17364</c:v>
                </c:pt>
                <c:pt idx="7">
                  <c:v>26402</c:v>
                </c:pt>
                <c:pt idx="8">
                  <c:v>12026</c:v>
                </c:pt>
                <c:pt idx="9">
                  <c:v>16492</c:v>
                </c:pt>
                <c:pt idx="10">
                  <c:v>18266</c:v>
                </c:pt>
                <c:pt idx="11">
                  <c:v>31747</c:v>
                </c:pt>
                <c:pt idx="12">
                  <c:v>26086</c:v>
                </c:pt>
                <c:pt idx="13">
                  <c:v>21710</c:v>
                </c:pt>
                <c:pt idx="14">
                  <c:v>83323</c:v>
                </c:pt>
                <c:pt idx="15">
                  <c:v>8341</c:v>
                </c:pt>
                <c:pt idx="16">
                  <c:v>14253</c:v>
                </c:pt>
                <c:pt idx="17">
                  <c:v>12384</c:v>
                </c:pt>
                <c:pt idx="18">
                  <c:v>28090</c:v>
                </c:pt>
                <c:pt idx="19">
                  <c:v>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67-4B12-84A0-770387E03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379552"/>
        <c:axId val="91963504"/>
      </c:barChart>
      <c:catAx>
        <c:axId val="82037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4"/>
        <c:crossesAt val="0"/>
        <c:auto val="0"/>
        <c:lblAlgn val="ctr"/>
        <c:lblOffset val="100"/>
        <c:noMultiLvlLbl val="0"/>
      </c:catAx>
      <c:valAx>
        <c:axId val="919635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Population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9552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GROUP Pro Final Project 2023.xlsx]count_of_hospitals!PivotTable68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count_of_hospitals!$D$4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C1-42C2-955B-F641F537F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C1-42C2-955B-F641F537F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C1-42C2-955B-F641F537F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C1-42C2-955B-F641F537F2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C1-42C2-955B-F641F537F2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C1-42C2-955B-F641F537F2D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BC1-42C2-955B-F641F537F2D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BC1-42C2-955B-F641F537F2D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BC1-42C2-955B-F641F537F2D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BC1-42C2-955B-F641F537F2D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BC1-42C2-955B-F641F537F2D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BC1-42C2-955B-F641F537F2D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BC1-42C2-955B-F641F537F2D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BC1-42C2-955B-F641F537F2D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3BC1-42C2-955B-F641F537F2D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3BC1-42C2-955B-F641F537F2D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3BC1-42C2-955B-F641F537F2D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3BC1-42C2-955B-F641F537F2D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3BC1-42C2-955B-F641F537F2D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3BC1-42C2-955B-F641F537F2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count_of_hospitals!$C$5:$C$24</c:f>
              <c:strCache>
                <c:ptCount val="20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Ha</c:v>
                </c:pt>
                <c:pt idx="5">
                  <c:v>Lhuntse</c:v>
                </c:pt>
                <c:pt idx="6">
                  <c:v>Mongar</c:v>
                </c:pt>
                <c:pt idx="7">
                  <c:v>Paro</c:v>
                </c:pt>
                <c:pt idx="8">
                  <c:v>Pemagatshel</c:v>
                </c:pt>
                <c:pt idx="9">
                  <c:v>Punakha</c:v>
                </c:pt>
                <c:pt idx="10">
                  <c:v>Samdrup Jongkhar</c:v>
                </c:pt>
                <c:pt idx="11">
                  <c:v>Samtse</c:v>
                </c:pt>
                <c:pt idx="12">
                  <c:v>Sarpang</c:v>
                </c:pt>
                <c:pt idx="13">
                  <c:v>Thimphu</c:v>
                </c:pt>
                <c:pt idx="14">
                  <c:v>Trashigang</c:v>
                </c:pt>
                <c:pt idx="15">
                  <c:v>Trashiyangtse</c:v>
                </c:pt>
                <c:pt idx="16">
                  <c:v>Trongsa</c:v>
                </c:pt>
                <c:pt idx="17">
                  <c:v>Tsirang</c:v>
                </c:pt>
                <c:pt idx="18">
                  <c:v>Wangdue Phodrang</c:v>
                </c:pt>
                <c:pt idx="19">
                  <c:v>Zhemgang</c:v>
                </c:pt>
              </c:strCache>
            </c:strRef>
          </c:cat>
          <c:val>
            <c:numRef>
              <c:f>count_of_hospitals!$D$5:$D$24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0-4B9C-A20F-3B5240F62EF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GROUP Pro Final Project 2023.xlsx]Donut chart!PivotTable70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Distrubution</a:t>
            </a:r>
            <a:r>
              <a:rPr lang="en-US" baseline="0"/>
              <a:t> of Eligiable Candidates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24E-2"/>
              <c:y val="-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6"/>
              <c:y val="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118E-2"/>
              <c:y val="-7.407407407407407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62E-2"/>
              <c:y val="3.7037037037037125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'Donut chart'!$J$1</c:f>
              <c:strCache>
                <c:ptCount val="1"/>
                <c:pt idx="0">
                  <c:v>Sum of Female_student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5A-47AF-A16F-7C5348424A7F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5A-47AF-A16F-7C5348424A7F}"/>
              </c:ext>
            </c:extLst>
          </c:dPt>
          <c:dLbls>
            <c:dLbl>
              <c:idx val="0"/>
              <c:layout>
                <c:manualLayout>
                  <c:x val="-0.10555555555555556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5A-47AF-A16F-7C5348424A7F}"/>
                </c:ext>
              </c:extLst>
            </c:dLbl>
            <c:dLbl>
              <c:idx val="1"/>
              <c:layout>
                <c:manualLayout>
                  <c:x val="7.7777777777777724E-2"/>
                  <c:y val="-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5A-47AF-A16F-7C5348424A7F}"/>
                </c:ext>
              </c:extLst>
            </c:dLbl>
            <c:spPr>
              <a:solidFill>
                <a:srgbClr val="F3948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chart'!$I$2:$I$3</c:f>
              <c:strCache>
                <c:ptCount val="2"/>
                <c:pt idx="0">
                  <c:v>XI</c:v>
                </c:pt>
                <c:pt idx="1">
                  <c:v>XII</c:v>
                </c:pt>
              </c:strCache>
            </c:strRef>
          </c:cat>
          <c:val>
            <c:numRef>
              <c:f>'Donut chart'!$J$2:$J$3</c:f>
              <c:numCache>
                <c:formatCode>General</c:formatCode>
                <c:ptCount val="2"/>
                <c:pt idx="0">
                  <c:v>3990</c:v>
                </c:pt>
                <c:pt idx="1">
                  <c:v>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A-47AF-A16F-7C5348424A7F}"/>
            </c:ext>
          </c:extLst>
        </c:ser>
        <c:ser>
          <c:idx val="1"/>
          <c:order val="1"/>
          <c:tx>
            <c:strRef>
              <c:f>'Donut chart'!$K$1</c:f>
              <c:strCache>
                <c:ptCount val="1"/>
                <c:pt idx="0">
                  <c:v>Sum of Male_student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05A-47AF-A16F-7C5348424A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5A-47AF-A16F-7C5348424A7F}"/>
              </c:ext>
            </c:extLst>
          </c:dPt>
          <c:dLbls>
            <c:dLbl>
              <c:idx val="0"/>
              <c:layout>
                <c:manualLayout>
                  <c:x val="7.2222222222222118E-2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5A-47AF-A16F-7C5348424A7F}"/>
                </c:ext>
              </c:extLst>
            </c:dLbl>
            <c:dLbl>
              <c:idx val="1"/>
              <c:layout>
                <c:manualLayout>
                  <c:x val="-5.8333333333333362E-2"/>
                  <c:y val="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5A-47AF-A16F-7C5348424A7F}"/>
                </c:ext>
              </c:extLst>
            </c:dLbl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chart'!$I$2:$I$3</c:f>
              <c:strCache>
                <c:ptCount val="2"/>
                <c:pt idx="0">
                  <c:v>XI</c:v>
                </c:pt>
                <c:pt idx="1">
                  <c:v>XII</c:v>
                </c:pt>
              </c:strCache>
            </c:strRef>
          </c:cat>
          <c:val>
            <c:numRef>
              <c:f>'Donut chart'!$K$2:$K$3</c:f>
              <c:numCache>
                <c:formatCode>General</c:formatCode>
                <c:ptCount val="2"/>
                <c:pt idx="0">
                  <c:v>3550</c:v>
                </c:pt>
                <c:pt idx="1">
                  <c:v>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A-47AF-A16F-7C5348424A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GROUP Pro Final Project 2023.xlsx]schooling levelCountry	Dzongkha!PivotTable106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'schooling levelCountry	Dzongkha'!$F$2:$F$3</c:f>
              <c:strCache>
                <c:ptCount val="1"/>
                <c:pt idx="0">
                  <c:v>IX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Dzongkha'!$F$4:$F$26</c:f>
              <c:numCache>
                <c:formatCode>General</c:formatCode>
                <c:ptCount val="23"/>
                <c:pt idx="0">
                  <c:v>233</c:v>
                </c:pt>
                <c:pt idx="1">
                  <c:v>561</c:v>
                </c:pt>
                <c:pt idx="2">
                  <c:v>289</c:v>
                </c:pt>
                <c:pt idx="3">
                  <c:v>32</c:v>
                </c:pt>
                <c:pt idx="4">
                  <c:v>190</c:v>
                </c:pt>
                <c:pt idx="5">
                  <c:v>128</c:v>
                </c:pt>
                <c:pt idx="6">
                  <c:v>166</c:v>
                </c:pt>
                <c:pt idx="7">
                  <c:v>504</c:v>
                </c:pt>
                <c:pt idx="8">
                  <c:v>675</c:v>
                </c:pt>
                <c:pt idx="9">
                  <c:v>248</c:v>
                </c:pt>
                <c:pt idx="10">
                  <c:v>237</c:v>
                </c:pt>
                <c:pt idx="11">
                  <c:v>455</c:v>
                </c:pt>
                <c:pt idx="12">
                  <c:v>270</c:v>
                </c:pt>
                <c:pt idx="13">
                  <c:v>51</c:v>
                </c:pt>
                <c:pt idx="14">
                  <c:v>836</c:v>
                </c:pt>
                <c:pt idx="15">
                  <c:v>212</c:v>
                </c:pt>
                <c:pt idx="16">
                  <c:v>1360</c:v>
                </c:pt>
                <c:pt idx="17">
                  <c:v>470</c:v>
                </c:pt>
                <c:pt idx="18">
                  <c:v>227</c:v>
                </c:pt>
                <c:pt idx="19">
                  <c:v>188</c:v>
                </c:pt>
                <c:pt idx="20">
                  <c:v>316</c:v>
                </c:pt>
                <c:pt idx="21">
                  <c:v>303</c:v>
                </c:pt>
                <c:pt idx="22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C-439B-9CDF-41B22302F874}"/>
            </c:ext>
          </c:extLst>
        </c:ser>
        <c:ser>
          <c:idx val="1"/>
          <c:order val="1"/>
          <c:tx>
            <c:strRef>
              <c:f>'schooling levelCountry	Dzongkha'!$G$2:$G$3</c:f>
              <c:strCache>
                <c:ptCount val="1"/>
                <c:pt idx="0">
                  <c:v>VI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Dzongkha'!$G$4:$G$26</c:f>
              <c:numCache>
                <c:formatCode>General</c:formatCode>
                <c:ptCount val="23"/>
                <c:pt idx="0">
                  <c:v>314</c:v>
                </c:pt>
                <c:pt idx="1">
                  <c:v>639</c:v>
                </c:pt>
                <c:pt idx="2">
                  <c:v>424</c:v>
                </c:pt>
                <c:pt idx="3">
                  <c:v>46</c:v>
                </c:pt>
                <c:pt idx="4">
                  <c:v>197</c:v>
                </c:pt>
                <c:pt idx="5">
                  <c:v>189</c:v>
                </c:pt>
                <c:pt idx="6">
                  <c:v>219</c:v>
                </c:pt>
                <c:pt idx="7">
                  <c:v>637</c:v>
                </c:pt>
                <c:pt idx="8">
                  <c:v>671</c:v>
                </c:pt>
                <c:pt idx="9">
                  <c:v>363</c:v>
                </c:pt>
                <c:pt idx="10">
                  <c:v>307</c:v>
                </c:pt>
                <c:pt idx="11">
                  <c:v>385</c:v>
                </c:pt>
                <c:pt idx="12">
                  <c:v>362</c:v>
                </c:pt>
                <c:pt idx="13">
                  <c:v>153</c:v>
                </c:pt>
                <c:pt idx="14">
                  <c:v>996</c:v>
                </c:pt>
                <c:pt idx="15">
                  <c:v>271</c:v>
                </c:pt>
                <c:pt idx="16">
                  <c:v>1814</c:v>
                </c:pt>
                <c:pt idx="17">
                  <c:v>716</c:v>
                </c:pt>
                <c:pt idx="18">
                  <c:v>333</c:v>
                </c:pt>
                <c:pt idx="19">
                  <c:v>180</c:v>
                </c:pt>
                <c:pt idx="20">
                  <c:v>360</c:v>
                </c:pt>
                <c:pt idx="21">
                  <c:v>633</c:v>
                </c:pt>
                <c:pt idx="22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D-4771-8230-BAF31EB9D93B}"/>
            </c:ext>
          </c:extLst>
        </c:ser>
        <c:ser>
          <c:idx val="2"/>
          <c:order val="2"/>
          <c:tx>
            <c:strRef>
              <c:f>'schooling levelCountry	Dzongkha'!$H$2:$H$3</c:f>
              <c:strCache>
                <c:ptCount val="1"/>
                <c:pt idx="0">
                  <c:v>VII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Dzongkha'!$H$4:$H$26</c:f>
              <c:numCache>
                <c:formatCode>General</c:formatCode>
                <c:ptCount val="23"/>
                <c:pt idx="0">
                  <c:v>329</c:v>
                </c:pt>
                <c:pt idx="1">
                  <c:v>825</c:v>
                </c:pt>
                <c:pt idx="2">
                  <c:v>471</c:v>
                </c:pt>
                <c:pt idx="3">
                  <c:v>42</c:v>
                </c:pt>
                <c:pt idx="4">
                  <c:v>258</c:v>
                </c:pt>
                <c:pt idx="5">
                  <c:v>256</c:v>
                </c:pt>
                <c:pt idx="6">
                  <c:v>251</c:v>
                </c:pt>
                <c:pt idx="7">
                  <c:v>765</c:v>
                </c:pt>
                <c:pt idx="8">
                  <c:v>936</c:v>
                </c:pt>
                <c:pt idx="9">
                  <c:v>438</c:v>
                </c:pt>
                <c:pt idx="10">
                  <c:v>297</c:v>
                </c:pt>
                <c:pt idx="11">
                  <c:v>600</c:v>
                </c:pt>
                <c:pt idx="12">
                  <c:v>561</c:v>
                </c:pt>
                <c:pt idx="13">
                  <c:v>71</c:v>
                </c:pt>
                <c:pt idx="14">
                  <c:v>1277</c:v>
                </c:pt>
                <c:pt idx="15">
                  <c:v>322</c:v>
                </c:pt>
                <c:pt idx="16">
                  <c:v>2057</c:v>
                </c:pt>
                <c:pt idx="17">
                  <c:v>790</c:v>
                </c:pt>
                <c:pt idx="18">
                  <c:v>401</c:v>
                </c:pt>
                <c:pt idx="19">
                  <c:v>249</c:v>
                </c:pt>
                <c:pt idx="20">
                  <c:v>447</c:v>
                </c:pt>
                <c:pt idx="21">
                  <c:v>660</c:v>
                </c:pt>
                <c:pt idx="22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D-4771-8230-BAF31EB9D93B}"/>
            </c:ext>
          </c:extLst>
        </c:ser>
        <c:ser>
          <c:idx val="3"/>
          <c:order val="3"/>
          <c:tx>
            <c:strRef>
              <c:f>'schooling levelCountry	Dzongkha'!$I$2:$I$3</c:f>
              <c:strCache>
                <c:ptCount val="1"/>
                <c:pt idx="0">
                  <c:v>VIII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Dzongkha'!$I$4:$I$26</c:f>
              <c:numCache>
                <c:formatCode>General</c:formatCode>
                <c:ptCount val="23"/>
                <c:pt idx="0">
                  <c:v>396</c:v>
                </c:pt>
                <c:pt idx="1">
                  <c:v>900</c:v>
                </c:pt>
                <c:pt idx="2">
                  <c:v>649</c:v>
                </c:pt>
                <c:pt idx="3">
                  <c:v>94</c:v>
                </c:pt>
                <c:pt idx="4">
                  <c:v>316</c:v>
                </c:pt>
                <c:pt idx="5">
                  <c:v>359</c:v>
                </c:pt>
                <c:pt idx="6">
                  <c:v>329</c:v>
                </c:pt>
                <c:pt idx="7">
                  <c:v>766</c:v>
                </c:pt>
                <c:pt idx="8">
                  <c:v>979</c:v>
                </c:pt>
                <c:pt idx="9">
                  <c:v>524</c:v>
                </c:pt>
                <c:pt idx="10">
                  <c:v>349</c:v>
                </c:pt>
                <c:pt idx="11">
                  <c:v>686</c:v>
                </c:pt>
                <c:pt idx="12">
                  <c:v>687</c:v>
                </c:pt>
                <c:pt idx="13">
                  <c:v>90</c:v>
                </c:pt>
                <c:pt idx="14">
                  <c:v>1504</c:v>
                </c:pt>
                <c:pt idx="15">
                  <c:v>328</c:v>
                </c:pt>
                <c:pt idx="16">
                  <c:v>2229</c:v>
                </c:pt>
                <c:pt idx="17">
                  <c:v>903</c:v>
                </c:pt>
                <c:pt idx="18">
                  <c:v>465</c:v>
                </c:pt>
                <c:pt idx="19">
                  <c:v>289</c:v>
                </c:pt>
                <c:pt idx="20">
                  <c:v>498</c:v>
                </c:pt>
                <c:pt idx="21">
                  <c:v>762</c:v>
                </c:pt>
                <c:pt idx="22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D-4771-8230-BAF31EB9D93B}"/>
            </c:ext>
          </c:extLst>
        </c:ser>
        <c:ser>
          <c:idx val="4"/>
          <c:order val="4"/>
          <c:tx>
            <c:strRef>
              <c:f>'schooling levelCountry	Dzongkha'!$J$2:$J$3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Dzongkha'!$J$4:$J$26</c:f>
              <c:numCache>
                <c:formatCode>General</c:formatCode>
                <c:ptCount val="23"/>
                <c:pt idx="0">
                  <c:v>178</c:v>
                </c:pt>
                <c:pt idx="1">
                  <c:v>699</c:v>
                </c:pt>
                <c:pt idx="2">
                  <c:v>467</c:v>
                </c:pt>
                <c:pt idx="3">
                  <c:v>103</c:v>
                </c:pt>
                <c:pt idx="4">
                  <c:v>220</c:v>
                </c:pt>
                <c:pt idx="5">
                  <c:v>250</c:v>
                </c:pt>
                <c:pt idx="6">
                  <c:v>219</c:v>
                </c:pt>
                <c:pt idx="7">
                  <c:v>495</c:v>
                </c:pt>
                <c:pt idx="8">
                  <c:v>679</c:v>
                </c:pt>
                <c:pt idx="9">
                  <c:v>372</c:v>
                </c:pt>
                <c:pt idx="10">
                  <c:v>278</c:v>
                </c:pt>
                <c:pt idx="11">
                  <c:v>579</c:v>
                </c:pt>
                <c:pt idx="12">
                  <c:v>489</c:v>
                </c:pt>
                <c:pt idx="13">
                  <c:v>42</c:v>
                </c:pt>
                <c:pt idx="14">
                  <c:v>1070</c:v>
                </c:pt>
                <c:pt idx="15">
                  <c:v>278</c:v>
                </c:pt>
                <c:pt idx="16">
                  <c:v>1608</c:v>
                </c:pt>
                <c:pt idx="17">
                  <c:v>586</c:v>
                </c:pt>
                <c:pt idx="18">
                  <c:v>319</c:v>
                </c:pt>
                <c:pt idx="19">
                  <c:v>103</c:v>
                </c:pt>
                <c:pt idx="20">
                  <c:v>436</c:v>
                </c:pt>
                <c:pt idx="21">
                  <c:v>471</c:v>
                </c:pt>
                <c:pt idx="22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D-4771-8230-BAF31EB9D93B}"/>
            </c:ext>
          </c:extLst>
        </c:ser>
        <c:ser>
          <c:idx val="5"/>
          <c:order val="5"/>
          <c:tx>
            <c:strRef>
              <c:f>'schooling levelCountry	Dzongkha'!$K$2:$K$3</c:f>
              <c:strCache>
                <c:ptCount val="1"/>
                <c:pt idx="0">
                  <c:v>XI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Dzongkha'!$K$4:$K$26</c:f>
              <c:numCache>
                <c:formatCode>General</c:formatCode>
                <c:ptCount val="23"/>
                <c:pt idx="0">
                  <c:v>224</c:v>
                </c:pt>
                <c:pt idx="1">
                  <c:v>473</c:v>
                </c:pt>
                <c:pt idx="2">
                  <c:v>332</c:v>
                </c:pt>
                <c:pt idx="3">
                  <c:v>16</c:v>
                </c:pt>
                <c:pt idx="4">
                  <c:v>207</c:v>
                </c:pt>
                <c:pt idx="5">
                  <c:v>242</c:v>
                </c:pt>
                <c:pt idx="6">
                  <c:v>137</c:v>
                </c:pt>
                <c:pt idx="7">
                  <c:v>340</c:v>
                </c:pt>
                <c:pt idx="8">
                  <c:v>592</c:v>
                </c:pt>
                <c:pt idx="9">
                  <c:v>219</c:v>
                </c:pt>
                <c:pt idx="10">
                  <c:v>182</c:v>
                </c:pt>
                <c:pt idx="11">
                  <c:v>649</c:v>
                </c:pt>
                <c:pt idx="12">
                  <c:v>270</c:v>
                </c:pt>
                <c:pt idx="13">
                  <c:v>32</c:v>
                </c:pt>
                <c:pt idx="14">
                  <c:v>522</c:v>
                </c:pt>
                <c:pt idx="15">
                  <c:v>225</c:v>
                </c:pt>
                <c:pt idx="16">
                  <c:v>1216</c:v>
                </c:pt>
                <c:pt idx="17">
                  <c:v>521</c:v>
                </c:pt>
                <c:pt idx="18">
                  <c:v>192</c:v>
                </c:pt>
                <c:pt idx="19">
                  <c:v>141</c:v>
                </c:pt>
                <c:pt idx="20">
                  <c:v>375</c:v>
                </c:pt>
                <c:pt idx="21">
                  <c:v>254</c:v>
                </c:pt>
                <c:pt idx="2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D-4771-8230-BAF31EB9D93B}"/>
            </c:ext>
          </c:extLst>
        </c:ser>
        <c:ser>
          <c:idx val="6"/>
          <c:order val="6"/>
          <c:tx>
            <c:strRef>
              <c:f>'schooling levelCountry	Dzongkha'!$L$2:$L$3</c:f>
              <c:strCache>
                <c:ptCount val="1"/>
                <c:pt idx="0">
                  <c:v>XII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Dzongkha'!$L$4:$L$26</c:f>
              <c:numCache>
                <c:formatCode>General</c:formatCode>
                <c:ptCount val="23"/>
                <c:pt idx="0">
                  <c:v>281</c:v>
                </c:pt>
                <c:pt idx="1">
                  <c:v>445</c:v>
                </c:pt>
                <c:pt idx="2">
                  <c:v>325</c:v>
                </c:pt>
                <c:pt idx="3">
                  <c:v>81</c:v>
                </c:pt>
                <c:pt idx="4">
                  <c:v>176</c:v>
                </c:pt>
                <c:pt idx="5">
                  <c:v>211</c:v>
                </c:pt>
                <c:pt idx="6">
                  <c:v>237</c:v>
                </c:pt>
                <c:pt idx="7">
                  <c:v>420</c:v>
                </c:pt>
                <c:pt idx="8">
                  <c:v>887</c:v>
                </c:pt>
                <c:pt idx="9">
                  <c:v>378</c:v>
                </c:pt>
                <c:pt idx="10">
                  <c:v>342</c:v>
                </c:pt>
                <c:pt idx="11">
                  <c:v>732</c:v>
                </c:pt>
                <c:pt idx="12">
                  <c:v>351</c:v>
                </c:pt>
                <c:pt idx="13">
                  <c:v>19</c:v>
                </c:pt>
                <c:pt idx="14">
                  <c:v>480</c:v>
                </c:pt>
                <c:pt idx="15">
                  <c:v>744</c:v>
                </c:pt>
                <c:pt idx="16">
                  <c:v>1286</c:v>
                </c:pt>
                <c:pt idx="17">
                  <c:v>685</c:v>
                </c:pt>
                <c:pt idx="18">
                  <c:v>285</c:v>
                </c:pt>
                <c:pt idx="19">
                  <c:v>327</c:v>
                </c:pt>
                <c:pt idx="20">
                  <c:v>414</c:v>
                </c:pt>
                <c:pt idx="21">
                  <c:v>305</c:v>
                </c:pt>
                <c:pt idx="22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D-4771-8230-BAF31EB9D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4007535"/>
        <c:axId val="422257775"/>
        <c:axId val="0"/>
      </c:bar3DChart>
      <c:catAx>
        <c:axId val="38400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57775"/>
        <c:crosses val="autoZero"/>
        <c:auto val="1"/>
        <c:lblAlgn val="ctr"/>
        <c:lblOffset val="100"/>
        <c:noMultiLvlLbl val="0"/>
      </c:catAx>
      <c:valAx>
        <c:axId val="4222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0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0" prst="slope"/>
          </a:sp3d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0" prst="slope"/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Female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8915</c:v>
              </c:pt>
              <c:pt idx="1">
                <c:v>33959</c:v>
              </c:pt>
              <c:pt idx="2">
                <c:v>12378</c:v>
              </c:pt>
              <c:pt idx="3">
                <c:v>2039</c:v>
              </c:pt>
              <c:pt idx="4">
                <c:v>6299</c:v>
              </c:pt>
              <c:pt idx="5">
                <c:v>6501</c:v>
              </c:pt>
              <c:pt idx="6">
                <c:v>18864</c:v>
              </c:pt>
              <c:pt idx="7">
                <c:v>25510</c:v>
              </c:pt>
              <c:pt idx="8">
                <c:v>11814</c:v>
              </c:pt>
              <c:pt idx="9">
                <c:v>14741</c:v>
              </c:pt>
              <c:pt idx="10">
                <c:v>16615</c:v>
              </c:pt>
              <c:pt idx="11">
                <c:v>31402</c:v>
              </c:pt>
              <c:pt idx="12">
                <c:v>24135</c:v>
              </c:pt>
              <c:pt idx="13">
                <c:v>20589</c:v>
              </c:pt>
              <c:pt idx="14">
                <c:v>79270</c:v>
              </c:pt>
              <c:pt idx="15">
                <c:v>8232</c:v>
              </c:pt>
              <c:pt idx="16">
                <c:v>8897</c:v>
              </c:pt>
              <c:pt idx="17">
                <c:v>11689</c:v>
              </c:pt>
              <c:pt idx="18">
                <c:v>19288</c:v>
              </c:pt>
              <c:pt idx="19">
                <c:v>8048</c:v>
              </c:pt>
            </c:numLit>
          </c:val>
          <c:extLst>
            <c:ext xmlns:c16="http://schemas.microsoft.com/office/drawing/2014/chart" uri="{C3380CC4-5D6E-409C-BE32-E72D297353CC}">
              <c16:uniqueId val="{00000000-12A5-46E2-809B-2DB3A83DFC1A}"/>
            </c:ext>
          </c:extLst>
        </c:ser>
        <c:ser>
          <c:idx val="1"/>
          <c:order val="1"/>
          <c:tx>
            <c:v>Male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0" prst="slope"/>
            </a:sp3d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9482</c:v>
              </c:pt>
              <c:pt idx="1">
                <c:v>36061</c:v>
              </c:pt>
              <c:pt idx="2">
                <c:v>13524</c:v>
              </c:pt>
              <c:pt idx="3">
                <c:v>2324</c:v>
              </c:pt>
              <c:pt idx="4">
                <c:v>7550</c:v>
              </c:pt>
              <c:pt idx="5">
                <c:v>6963</c:v>
              </c:pt>
              <c:pt idx="6">
                <c:v>17364</c:v>
              </c:pt>
              <c:pt idx="7">
                <c:v>26402</c:v>
              </c:pt>
              <c:pt idx="8">
                <c:v>12026</c:v>
              </c:pt>
              <c:pt idx="9">
                <c:v>16492</c:v>
              </c:pt>
              <c:pt idx="10">
                <c:v>18266</c:v>
              </c:pt>
              <c:pt idx="11">
                <c:v>31747</c:v>
              </c:pt>
              <c:pt idx="12">
                <c:v>26086</c:v>
              </c:pt>
              <c:pt idx="13">
                <c:v>21710</c:v>
              </c:pt>
              <c:pt idx="14">
                <c:v>83323</c:v>
              </c:pt>
              <c:pt idx="15">
                <c:v>8341</c:v>
              </c:pt>
              <c:pt idx="16">
                <c:v>14253</c:v>
              </c:pt>
              <c:pt idx="17">
                <c:v>12384</c:v>
              </c:pt>
              <c:pt idx="18">
                <c:v>28090</c:v>
              </c:pt>
              <c:pt idx="19">
                <c:v>8706</c:v>
              </c:pt>
            </c:numLit>
          </c:val>
          <c:extLst>
            <c:ext xmlns:c16="http://schemas.microsoft.com/office/drawing/2014/chart" uri="{C3380CC4-5D6E-409C-BE32-E72D297353CC}">
              <c16:uniqueId val="{00000001-12A5-46E2-809B-2DB3A83D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379552"/>
        <c:axId val="91963504"/>
      </c:barChart>
      <c:catAx>
        <c:axId val="82037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District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4"/>
        <c:crossesAt val="0"/>
        <c:auto val="0"/>
        <c:lblAlgn val="ctr"/>
        <c:lblOffset val="100"/>
        <c:noMultiLvlLbl val="0"/>
      </c:catAx>
      <c:valAx>
        <c:axId val="9196350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Population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9552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glow>
            <a:schemeClr val="accent1"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889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Distrubution</a:t>
            </a:r>
            <a:r>
              <a:rPr lang="en-US" b="1" baseline="0">
                <a:solidFill>
                  <a:sysClr val="windowText" lastClr="000000"/>
                </a:solidFill>
              </a:rPr>
              <a:t> of Eligiable Candidates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24E-2"/>
              <c:y val="-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6"/>
              <c:y val="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118E-2"/>
              <c:y val="-7.407407407407407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62E-2"/>
              <c:y val="3.7037037037037125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6"/>
              <c:y val="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724E-2"/>
              <c:y val="-9.2592592592592587E-3"/>
            </c:manualLayout>
          </c:layout>
          <c:spPr>
            <a:solidFill>
              <a:srgbClr val="F3948D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118E-2"/>
              <c:y val="-7.407407407407407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62E-2"/>
              <c:y val="3.7037037037037125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-0.14912836875782684"/>
              <c:y val="-5.3045744281964839E-2"/>
            </c:manualLayout>
          </c:layout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FF00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0.12135076252723312"/>
              <c:y val="-9.2590926134234093E-3"/>
            </c:manualLayout>
          </c:layout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0.13322422932427563"/>
              <c:y val="-8.8359955005624297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FF00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-8.011973993446897E-2"/>
              <c:y val="0.12751331083614548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-0.14912836875782684"/>
              <c:y val="-5.3045744281964839E-2"/>
            </c:manualLayout>
          </c:layout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FF00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0.12135076252723312"/>
              <c:y val="-9.2590926134234093E-3"/>
            </c:manualLayout>
          </c:layout>
          <c:spPr>
            <a:solidFill>
              <a:srgbClr val="F3948D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0.13322422932427563"/>
              <c:y val="-8.8359955005624297E-2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FF00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dLbl>
          <c:idx val="0"/>
          <c:layout>
            <c:manualLayout>
              <c:x val="-8.011973993446897E-2"/>
              <c:y val="0.12751331083614548"/>
            </c:manualLayout>
          </c:layout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88900"/>
            </a:sp3d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Sum of Female_student</c:v>
          </c:tx>
          <c:spPr>
            <a:scene3d>
              <a:camera prst="orthographicFront"/>
              <a:lightRig rig="threePt" dir="t"/>
            </a:scene3d>
            <a:sp3d>
              <a:bevelT w="88900"/>
            </a:sp3d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1-8D79-4FA5-83D6-9B912F0A7239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3-8D79-4FA5-83D6-9B912F0A7239}"/>
              </c:ext>
            </c:extLst>
          </c:dPt>
          <c:dLbls>
            <c:dLbl>
              <c:idx val="0"/>
              <c:layout>
                <c:manualLayout>
                  <c:x val="-0.14912836875782684"/>
                  <c:y val="-5.30457442819648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79-4FA5-83D6-9B912F0A7239}"/>
                </c:ext>
              </c:extLst>
            </c:dLbl>
            <c:dLbl>
              <c:idx val="1"/>
              <c:layout>
                <c:manualLayout>
                  <c:x val="0.12135076252723312"/>
                  <c:y val="-9.259092613423409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79-4FA5-83D6-9B912F0A7239}"/>
                </c:ext>
              </c:extLst>
            </c:dLbl>
            <c:spPr>
              <a:solidFill>
                <a:srgbClr val="F3948D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XI</c:v>
              </c:pt>
              <c:pt idx="1">
                <c:v>XII</c:v>
              </c:pt>
            </c:strLit>
          </c:cat>
          <c:val>
            <c:numLit>
              <c:formatCode>General</c:formatCode>
              <c:ptCount val="2"/>
              <c:pt idx="0">
                <c:v>3990</c:v>
              </c:pt>
              <c:pt idx="1">
                <c:v>5263</c:v>
              </c:pt>
            </c:numLit>
          </c:val>
          <c:extLst>
            <c:ext xmlns:c16="http://schemas.microsoft.com/office/drawing/2014/chart" uri="{C3380CC4-5D6E-409C-BE32-E72D297353CC}">
              <c16:uniqueId val="{00000004-8D79-4FA5-83D6-9B912F0A7239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5"/>
            </a:solidFill>
            <a:scene3d>
              <a:camera prst="orthographicFront"/>
              <a:lightRig rig="threePt" dir="t"/>
            </a:scene3d>
            <a:sp3d>
              <a:bevelT w="88900"/>
            </a:sp3d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6-8D79-4FA5-83D6-9B912F0A7239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8-8D79-4FA5-83D6-9B912F0A7239}"/>
              </c:ext>
            </c:extLst>
          </c:dPt>
          <c:dLbls>
            <c:dLbl>
              <c:idx val="0"/>
              <c:layout>
                <c:manualLayout>
                  <c:x val="0.13322422932427563"/>
                  <c:y val="-8.83599550056242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79-4FA5-83D6-9B912F0A7239}"/>
                </c:ext>
              </c:extLst>
            </c:dLbl>
            <c:dLbl>
              <c:idx val="1"/>
              <c:layout>
                <c:manualLayout>
                  <c:x val="-8.011973993446897E-2"/>
                  <c:y val="0.127513310836145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79-4FA5-83D6-9B912F0A7239}"/>
                </c:ext>
              </c:extLst>
            </c:dLbl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XI</c:v>
              </c:pt>
              <c:pt idx="1">
                <c:v>XII</c:v>
              </c:pt>
            </c:strLit>
          </c:cat>
          <c:val>
            <c:numLit>
              <c:formatCode>General</c:formatCode>
              <c:ptCount val="2"/>
              <c:pt idx="0">
                <c:v>3550</c:v>
              </c:pt>
              <c:pt idx="1">
                <c:v>4582</c:v>
              </c:pt>
            </c:numLit>
          </c:val>
          <c:extLst>
            <c:ext xmlns:c16="http://schemas.microsoft.com/office/drawing/2014/chart" uri="{C3380CC4-5D6E-409C-BE32-E72D297353CC}">
              <c16:uniqueId val="{00000009-8D79-4FA5-83D6-9B912F0A72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889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Mess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019848530998018E-2"/>
          <c:y val="0.14465032476939763"/>
          <c:w val="0.72298523211582544"/>
          <c:h val="0.65337282446318601"/>
        </c:manualLayout>
      </c:layout>
      <c:pie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w="44450" h="38100" prst="angle"/>
    </a:sp3d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GROUP Pro Final Project 2023.xlsx]schooling levelCountry	Dzongkha!PivotTable106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7"/>
          <c:order val="0"/>
          <c:tx>
            <c:strRef>
              <c:f>'schooling levelCountry	Dzongkha'!$F$2:$F$3</c:f>
              <c:strCache>
                <c:ptCount val="1"/>
                <c:pt idx="0">
                  <c:v>IX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Dzongkha'!$F$4:$F$26</c:f>
              <c:numCache>
                <c:formatCode>General</c:formatCode>
                <c:ptCount val="23"/>
                <c:pt idx="0">
                  <c:v>233</c:v>
                </c:pt>
                <c:pt idx="1">
                  <c:v>561</c:v>
                </c:pt>
                <c:pt idx="2">
                  <c:v>289</c:v>
                </c:pt>
                <c:pt idx="3">
                  <c:v>32</c:v>
                </c:pt>
                <c:pt idx="4">
                  <c:v>190</c:v>
                </c:pt>
                <c:pt idx="5">
                  <c:v>128</c:v>
                </c:pt>
                <c:pt idx="6">
                  <c:v>166</c:v>
                </c:pt>
                <c:pt idx="7">
                  <c:v>504</c:v>
                </c:pt>
                <c:pt idx="8">
                  <c:v>675</c:v>
                </c:pt>
                <c:pt idx="9">
                  <c:v>248</c:v>
                </c:pt>
                <c:pt idx="10">
                  <c:v>237</c:v>
                </c:pt>
                <c:pt idx="11">
                  <c:v>455</c:v>
                </c:pt>
                <c:pt idx="12">
                  <c:v>270</c:v>
                </c:pt>
                <c:pt idx="13">
                  <c:v>51</c:v>
                </c:pt>
                <c:pt idx="14">
                  <c:v>836</c:v>
                </c:pt>
                <c:pt idx="15">
                  <c:v>212</c:v>
                </c:pt>
                <c:pt idx="16">
                  <c:v>1360</c:v>
                </c:pt>
                <c:pt idx="17">
                  <c:v>470</c:v>
                </c:pt>
                <c:pt idx="18">
                  <c:v>227</c:v>
                </c:pt>
                <c:pt idx="19">
                  <c:v>188</c:v>
                </c:pt>
                <c:pt idx="20">
                  <c:v>316</c:v>
                </c:pt>
                <c:pt idx="21">
                  <c:v>303</c:v>
                </c:pt>
                <c:pt idx="22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117-41A1-BE5A-1A6B3E53B8F8}"/>
            </c:ext>
          </c:extLst>
        </c:ser>
        <c:ser>
          <c:idx val="0"/>
          <c:order val="1"/>
          <c:tx>
            <c:strRef>
              <c:f>'schooling levelCountry	Dzongkha'!$G$2:$G$3</c:f>
              <c:strCache>
                <c:ptCount val="1"/>
                <c:pt idx="0">
                  <c:v>VI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Dzongkha'!$G$4:$G$26</c:f>
              <c:numCache>
                <c:formatCode>General</c:formatCode>
                <c:ptCount val="23"/>
                <c:pt idx="0">
                  <c:v>314</c:v>
                </c:pt>
                <c:pt idx="1">
                  <c:v>639</c:v>
                </c:pt>
                <c:pt idx="2">
                  <c:v>424</c:v>
                </c:pt>
                <c:pt idx="3">
                  <c:v>46</c:v>
                </c:pt>
                <c:pt idx="4">
                  <c:v>197</c:v>
                </c:pt>
                <c:pt idx="5">
                  <c:v>189</c:v>
                </c:pt>
                <c:pt idx="6">
                  <c:v>219</c:v>
                </c:pt>
                <c:pt idx="7">
                  <c:v>637</c:v>
                </c:pt>
                <c:pt idx="8">
                  <c:v>671</c:v>
                </c:pt>
                <c:pt idx="9">
                  <c:v>363</c:v>
                </c:pt>
                <c:pt idx="10">
                  <c:v>307</c:v>
                </c:pt>
                <c:pt idx="11">
                  <c:v>385</c:v>
                </c:pt>
                <c:pt idx="12">
                  <c:v>362</c:v>
                </c:pt>
                <c:pt idx="13">
                  <c:v>153</c:v>
                </c:pt>
                <c:pt idx="14">
                  <c:v>996</c:v>
                </c:pt>
                <c:pt idx="15">
                  <c:v>271</c:v>
                </c:pt>
                <c:pt idx="16">
                  <c:v>1814</c:v>
                </c:pt>
                <c:pt idx="17">
                  <c:v>716</c:v>
                </c:pt>
                <c:pt idx="18">
                  <c:v>333</c:v>
                </c:pt>
                <c:pt idx="19">
                  <c:v>180</c:v>
                </c:pt>
                <c:pt idx="20">
                  <c:v>360</c:v>
                </c:pt>
                <c:pt idx="21">
                  <c:v>633</c:v>
                </c:pt>
                <c:pt idx="22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FEE-B695-D3E95439EA04}"/>
            </c:ext>
          </c:extLst>
        </c:ser>
        <c:ser>
          <c:idx val="1"/>
          <c:order val="2"/>
          <c:tx>
            <c:strRef>
              <c:f>'schooling levelCountry	Dzongkha'!$H$2:$H$3</c:f>
              <c:strCache>
                <c:ptCount val="1"/>
                <c:pt idx="0">
                  <c:v>VII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Dzongkha'!$H$4:$H$26</c:f>
              <c:numCache>
                <c:formatCode>General</c:formatCode>
                <c:ptCount val="23"/>
                <c:pt idx="0">
                  <c:v>329</c:v>
                </c:pt>
                <c:pt idx="1">
                  <c:v>825</c:v>
                </c:pt>
                <c:pt idx="2">
                  <c:v>471</c:v>
                </c:pt>
                <c:pt idx="3">
                  <c:v>42</c:v>
                </c:pt>
                <c:pt idx="4">
                  <c:v>258</c:v>
                </c:pt>
                <c:pt idx="5">
                  <c:v>256</c:v>
                </c:pt>
                <c:pt idx="6">
                  <c:v>251</c:v>
                </c:pt>
                <c:pt idx="7">
                  <c:v>765</c:v>
                </c:pt>
                <c:pt idx="8">
                  <c:v>936</c:v>
                </c:pt>
                <c:pt idx="9">
                  <c:v>438</c:v>
                </c:pt>
                <c:pt idx="10">
                  <c:v>297</c:v>
                </c:pt>
                <c:pt idx="11">
                  <c:v>600</c:v>
                </c:pt>
                <c:pt idx="12">
                  <c:v>561</c:v>
                </c:pt>
                <c:pt idx="13">
                  <c:v>71</c:v>
                </c:pt>
                <c:pt idx="14">
                  <c:v>1277</c:v>
                </c:pt>
                <c:pt idx="15">
                  <c:v>322</c:v>
                </c:pt>
                <c:pt idx="16">
                  <c:v>2057</c:v>
                </c:pt>
                <c:pt idx="17">
                  <c:v>790</c:v>
                </c:pt>
                <c:pt idx="18">
                  <c:v>401</c:v>
                </c:pt>
                <c:pt idx="19">
                  <c:v>249</c:v>
                </c:pt>
                <c:pt idx="20">
                  <c:v>447</c:v>
                </c:pt>
                <c:pt idx="21">
                  <c:v>660</c:v>
                </c:pt>
                <c:pt idx="22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FEE-B695-D3E95439EA04}"/>
            </c:ext>
          </c:extLst>
        </c:ser>
        <c:ser>
          <c:idx val="2"/>
          <c:order val="3"/>
          <c:tx>
            <c:strRef>
              <c:f>'schooling levelCountry	Dzongkha'!$I$2:$I$3</c:f>
              <c:strCache>
                <c:ptCount val="1"/>
                <c:pt idx="0">
                  <c:v>VIII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Dzongkha'!$I$4:$I$26</c:f>
              <c:numCache>
                <c:formatCode>General</c:formatCode>
                <c:ptCount val="23"/>
                <c:pt idx="0">
                  <c:v>396</c:v>
                </c:pt>
                <c:pt idx="1">
                  <c:v>900</c:v>
                </c:pt>
                <c:pt idx="2">
                  <c:v>649</c:v>
                </c:pt>
                <c:pt idx="3">
                  <c:v>94</c:v>
                </c:pt>
                <c:pt idx="4">
                  <c:v>316</c:v>
                </c:pt>
                <c:pt idx="5">
                  <c:v>359</c:v>
                </c:pt>
                <c:pt idx="6">
                  <c:v>329</c:v>
                </c:pt>
                <c:pt idx="7">
                  <c:v>766</c:v>
                </c:pt>
                <c:pt idx="8">
                  <c:v>979</c:v>
                </c:pt>
                <c:pt idx="9">
                  <c:v>524</c:v>
                </c:pt>
                <c:pt idx="10">
                  <c:v>349</c:v>
                </c:pt>
                <c:pt idx="11">
                  <c:v>686</c:v>
                </c:pt>
                <c:pt idx="12">
                  <c:v>687</c:v>
                </c:pt>
                <c:pt idx="13">
                  <c:v>90</c:v>
                </c:pt>
                <c:pt idx="14">
                  <c:v>1504</c:v>
                </c:pt>
                <c:pt idx="15">
                  <c:v>328</c:v>
                </c:pt>
                <c:pt idx="16">
                  <c:v>2229</c:v>
                </c:pt>
                <c:pt idx="17">
                  <c:v>903</c:v>
                </c:pt>
                <c:pt idx="18">
                  <c:v>465</c:v>
                </c:pt>
                <c:pt idx="19">
                  <c:v>289</c:v>
                </c:pt>
                <c:pt idx="20">
                  <c:v>498</c:v>
                </c:pt>
                <c:pt idx="21">
                  <c:v>762</c:v>
                </c:pt>
                <c:pt idx="22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FEE-B695-D3E95439EA04}"/>
            </c:ext>
          </c:extLst>
        </c:ser>
        <c:ser>
          <c:idx val="3"/>
          <c:order val="4"/>
          <c:tx>
            <c:strRef>
              <c:f>'schooling levelCountry	Dzongkha'!$J$2:$J$3</c:f>
              <c:strCache>
                <c:ptCount val="1"/>
                <c:pt idx="0">
                  <c:v>X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Dzongkha'!$J$4:$J$26</c:f>
              <c:numCache>
                <c:formatCode>General</c:formatCode>
                <c:ptCount val="23"/>
                <c:pt idx="0">
                  <c:v>178</c:v>
                </c:pt>
                <c:pt idx="1">
                  <c:v>699</c:v>
                </c:pt>
                <c:pt idx="2">
                  <c:v>467</c:v>
                </c:pt>
                <c:pt idx="3">
                  <c:v>103</c:v>
                </c:pt>
                <c:pt idx="4">
                  <c:v>220</c:v>
                </c:pt>
                <c:pt idx="5">
                  <c:v>250</c:v>
                </c:pt>
                <c:pt idx="6">
                  <c:v>219</c:v>
                </c:pt>
                <c:pt idx="7">
                  <c:v>495</c:v>
                </c:pt>
                <c:pt idx="8">
                  <c:v>679</c:v>
                </c:pt>
                <c:pt idx="9">
                  <c:v>372</c:v>
                </c:pt>
                <c:pt idx="10">
                  <c:v>278</c:v>
                </c:pt>
                <c:pt idx="11">
                  <c:v>579</c:v>
                </c:pt>
                <c:pt idx="12">
                  <c:v>489</c:v>
                </c:pt>
                <c:pt idx="13">
                  <c:v>42</c:v>
                </c:pt>
                <c:pt idx="14">
                  <c:v>1070</c:v>
                </c:pt>
                <c:pt idx="15">
                  <c:v>278</c:v>
                </c:pt>
                <c:pt idx="16">
                  <c:v>1608</c:v>
                </c:pt>
                <c:pt idx="17">
                  <c:v>586</c:v>
                </c:pt>
                <c:pt idx="18">
                  <c:v>319</c:v>
                </c:pt>
                <c:pt idx="19">
                  <c:v>103</c:v>
                </c:pt>
                <c:pt idx="20">
                  <c:v>436</c:v>
                </c:pt>
                <c:pt idx="21">
                  <c:v>471</c:v>
                </c:pt>
                <c:pt idx="22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2B-4FEE-B695-D3E95439EA04}"/>
            </c:ext>
          </c:extLst>
        </c:ser>
        <c:ser>
          <c:idx val="4"/>
          <c:order val="5"/>
          <c:tx>
            <c:strRef>
              <c:f>'schooling levelCountry	Dzongkha'!$K$2:$K$3</c:f>
              <c:strCache>
                <c:ptCount val="1"/>
                <c:pt idx="0">
                  <c:v>XI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Dzongkha'!$K$4:$K$26</c:f>
              <c:numCache>
                <c:formatCode>General</c:formatCode>
                <c:ptCount val="23"/>
                <c:pt idx="0">
                  <c:v>224</c:v>
                </c:pt>
                <c:pt idx="1">
                  <c:v>473</c:v>
                </c:pt>
                <c:pt idx="2">
                  <c:v>332</c:v>
                </c:pt>
                <c:pt idx="3">
                  <c:v>16</c:v>
                </c:pt>
                <c:pt idx="4">
                  <c:v>207</c:v>
                </c:pt>
                <c:pt idx="5">
                  <c:v>242</c:v>
                </c:pt>
                <c:pt idx="6">
                  <c:v>137</c:v>
                </c:pt>
                <c:pt idx="7">
                  <c:v>340</c:v>
                </c:pt>
                <c:pt idx="8">
                  <c:v>592</c:v>
                </c:pt>
                <c:pt idx="9">
                  <c:v>219</c:v>
                </c:pt>
                <c:pt idx="10">
                  <c:v>182</c:v>
                </c:pt>
                <c:pt idx="11">
                  <c:v>649</c:v>
                </c:pt>
                <c:pt idx="12">
                  <c:v>270</c:v>
                </c:pt>
                <c:pt idx="13">
                  <c:v>32</c:v>
                </c:pt>
                <c:pt idx="14">
                  <c:v>522</c:v>
                </c:pt>
                <c:pt idx="15">
                  <c:v>225</c:v>
                </c:pt>
                <c:pt idx="16">
                  <c:v>1216</c:v>
                </c:pt>
                <c:pt idx="17">
                  <c:v>521</c:v>
                </c:pt>
                <c:pt idx="18">
                  <c:v>192</c:v>
                </c:pt>
                <c:pt idx="19">
                  <c:v>141</c:v>
                </c:pt>
                <c:pt idx="20">
                  <c:v>375</c:v>
                </c:pt>
                <c:pt idx="21">
                  <c:v>254</c:v>
                </c:pt>
                <c:pt idx="2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2B-4FEE-B695-D3E95439EA04}"/>
            </c:ext>
          </c:extLst>
        </c:ser>
        <c:ser>
          <c:idx val="5"/>
          <c:order val="6"/>
          <c:tx>
            <c:strRef>
              <c:f>'schooling levelCountry	Dzongkha'!$L$2:$L$3</c:f>
              <c:strCache>
                <c:ptCount val="1"/>
                <c:pt idx="0">
                  <c:v>XII</c:v>
                </c:pt>
              </c:strCache>
            </c:strRef>
          </c:tx>
          <c:invertIfNegative val="0"/>
          <c:cat>
            <c:strRef>
              <c:f>'schooling levelCountry	Dzongkha'!$E$4:$E$26</c:f>
              <c:strCache>
                <c:ptCount val="23"/>
                <c:pt idx="0">
                  <c:v>Bumthang</c:v>
                </c:pt>
                <c:pt idx="1">
                  <c:v>Chukha</c:v>
                </c:pt>
                <c:pt idx="2">
                  <c:v>Dagana</c:v>
                </c:pt>
                <c:pt idx="3">
                  <c:v>Gasa</c:v>
                </c:pt>
                <c:pt idx="4">
                  <c:v>Gelephu Throm</c:v>
                </c:pt>
                <c:pt idx="5">
                  <c:v>Ha</c:v>
                </c:pt>
                <c:pt idx="6">
                  <c:v>Lhuntse</c:v>
                </c:pt>
                <c:pt idx="7">
                  <c:v>Mongar</c:v>
                </c:pt>
                <c:pt idx="8">
                  <c:v>Paro</c:v>
                </c:pt>
                <c:pt idx="9">
                  <c:v>Pemagatshel</c:v>
                </c:pt>
                <c:pt idx="10">
                  <c:v>Phuntsholing Thromde</c:v>
                </c:pt>
                <c:pt idx="11">
                  <c:v>Punakha</c:v>
                </c:pt>
                <c:pt idx="12">
                  <c:v>Samdrup Jongkhar</c:v>
                </c:pt>
                <c:pt idx="13">
                  <c:v>Samdrup Jongkhar Throm</c:v>
                </c:pt>
                <c:pt idx="14">
                  <c:v>Samtse</c:v>
                </c:pt>
                <c:pt idx="15">
                  <c:v>Thimphu</c:v>
                </c:pt>
                <c:pt idx="16">
                  <c:v>Thimphu Thromde</c:v>
                </c:pt>
                <c:pt idx="17">
                  <c:v>Trashigang</c:v>
                </c:pt>
                <c:pt idx="18">
                  <c:v>Trashiyangtse</c:v>
                </c:pt>
                <c:pt idx="19">
                  <c:v>Trongsa</c:v>
                </c:pt>
                <c:pt idx="20">
                  <c:v>Tsirang</c:v>
                </c:pt>
                <c:pt idx="21">
                  <c:v>Wangdue Phodrang</c:v>
                </c:pt>
                <c:pt idx="22">
                  <c:v>Zhemgang</c:v>
                </c:pt>
              </c:strCache>
            </c:strRef>
          </c:cat>
          <c:val>
            <c:numRef>
              <c:f>'schooling levelCountry	Dzongkha'!$L$4:$L$26</c:f>
              <c:numCache>
                <c:formatCode>General</c:formatCode>
                <c:ptCount val="23"/>
                <c:pt idx="0">
                  <c:v>281</c:v>
                </c:pt>
                <c:pt idx="1">
                  <c:v>445</c:v>
                </c:pt>
                <c:pt idx="2">
                  <c:v>325</c:v>
                </c:pt>
                <c:pt idx="3">
                  <c:v>81</c:v>
                </c:pt>
                <c:pt idx="4">
                  <c:v>176</c:v>
                </c:pt>
                <c:pt idx="5">
                  <c:v>211</c:v>
                </c:pt>
                <c:pt idx="6">
                  <c:v>237</c:v>
                </c:pt>
                <c:pt idx="7">
                  <c:v>420</c:v>
                </c:pt>
                <c:pt idx="8">
                  <c:v>887</c:v>
                </c:pt>
                <c:pt idx="9">
                  <c:v>378</c:v>
                </c:pt>
                <c:pt idx="10">
                  <c:v>342</c:v>
                </c:pt>
                <c:pt idx="11">
                  <c:v>732</c:v>
                </c:pt>
                <c:pt idx="12">
                  <c:v>351</c:v>
                </c:pt>
                <c:pt idx="13">
                  <c:v>19</c:v>
                </c:pt>
                <c:pt idx="14">
                  <c:v>480</c:v>
                </c:pt>
                <c:pt idx="15">
                  <c:v>744</c:v>
                </c:pt>
                <c:pt idx="16">
                  <c:v>1286</c:v>
                </c:pt>
                <c:pt idx="17">
                  <c:v>685</c:v>
                </c:pt>
                <c:pt idx="18">
                  <c:v>285</c:v>
                </c:pt>
                <c:pt idx="19">
                  <c:v>327</c:v>
                </c:pt>
                <c:pt idx="20">
                  <c:v>414</c:v>
                </c:pt>
                <c:pt idx="21">
                  <c:v>305</c:v>
                </c:pt>
                <c:pt idx="22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2B-4FEE-B695-D3E95439E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4007535"/>
        <c:axId val="422257775"/>
        <c:axId val="0"/>
      </c:bar3DChart>
      <c:catAx>
        <c:axId val="38400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57775"/>
        <c:crosses val="autoZero"/>
        <c:auto val="1"/>
        <c:lblAlgn val="ctr"/>
        <c:lblOffset val="100"/>
        <c:noMultiLvlLbl val="0"/>
      </c:catAx>
      <c:valAx>
        <c:axId val="4222577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075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889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88900"/>
          </a:sp3d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scene3d>
              <a:camera prst="orthographicFront"/>
              <a:lightRig rig="threePt" dir="t"/>
            </a:scene3d>
            <a:sp3d>
              <a:bevelT w="88900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1-F1A5-4F9B-BACC-5CA615F968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3-F1A5-4F9B-BACC-5CA615F968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5-F1A5-4F9B-BACC-5CA615F968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7-F1A5-4F9B-BACC-5CA615F968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9-F1A5-4F9B-BACC-5CA615F9682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B-F1A5-4F9B-BACC-5CA615F9682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D-F1A5-4F9B-BACC-5CA615F9682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0F-F1A5-4F9B-BACC-5CA615F9682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1-F1A5-4F9B-BACC-5CA615F9682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3-F1A5-4F9B-BACC-5CA615F9682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5-F1A5-4F9B-BACC-5CA615F9682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7-F1A5-4F9B-BACC-5CA615F9682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9-F1A5-4F9B-BACC-5CA615F9682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B-F1A5-4F9B-BACC-5CA615F9682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D-F1A5-4F9B-BACC-5CA615F9682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1F-F1A5-4F9B-BACC-5CA615F9682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21-F1A5-4F9B-BACC-5CA615F9682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23-F1A5-4F9B-BACC-5CA615F9682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25-F1A5-4F9B-BACC-5CA615F9682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88900"/>
              </a:sp3d>
            </c:spPr>
            <c:extLst>
              <c:ext xmlns:c16="http://schemas.microsoft.com/office/drawing/2014/chart" uri="{C3380CC4-5D6E-409C-BE32-E72D297353CC}">
                <c16:uniqueId val="{00000027-F1A5-4F9B-BACC-5CA615F968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Thimphu</c:v>
              </c:pt>
              <c:pt idx="14">
                <c:v>Trashigang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1</c:v>
              </c:pt>
              <c:pt idx="1">
                <c:v>3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2</c:v>
              </c:pt>
              <c:pt idx="11">
                <c:v>2</c:v>
              </c:pt>
              <c:pt idx="12">
                <c:v>2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F1A5-4F9B-BACC-5CA615F9682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6458847089816"/>
          <c:y val="9.6096690749358671E-2"/>
          <c:w val="0.24637556364079011"/>
          <c:h val="0.82600587079829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88900"/>
    </a:sp3d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Female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8915</c:v>
              </c:pt>
              <c:pt idx="1">
                <c:v>33959</c:v>
              </c:pt>
              <c:pt idx="2">
                <c:v>12378</c:v>
              </c:pt>
              <c:pt idx="3">
                <c:v>2039</c:v>
              </c:pt>
              <c:pt idx="4">
                <c:v>6299</c:v>
              </c:pt>
              <c:pt idx="5">
                <c:v>6501</c:v>
              </c:pt>
              <c:pt idx="6">
                <c:v>18864</c:v>
              </c:pt>
              <c:pt idx="7">
                <c:v>25510</c:v>
              </c:pt>
              <c:pt idx="8">
                <c:v>11814</c:v>
              </c:pt>
              <c:pt idx="9">
                <c:v>14741</c:v>
              </c:pt>
              <c:pt idx="10">
                <c:v>16615</c:v>
              </c:pt>
              <c:pt idx="11">
                <c:v>31402</c:v>
              </c:pt>
              <c:pt idx="12">
                <c:v>24135</c:v>
              </c:pt>
              <c:pt idx="13">
                <c:v>20589</c:v>
              </c:pt>
              <c:pt idx="14">
                <c:v>79270</c:v>
              </c:pt>
              <c:pt idx="15">
                <c:v>8232</c:v>
              </c:pt>
              <c:pt idx="16">
                <c:v>8897</c:v>
              </c:pt>
              <c:pt idx="17">
                <c:v>11689</c:v>
              </c:pt>
              <c:pt idx="18">
                <c:v>19288</c:v>
              </c:pt>
              <c:pt idx="19">
                <c:v>8048</c:v>
              </c:pt>
            </c:numLit>
          </c:val>
          <c:extLst>
            <c:ext xmlns:c16="http://schemas.microsoft.com/office/drawing/2014/chart" uri="{C3380CC4-5D6E-409C-BE32-E72D297353CC}">
              <c16:uniqueId val="{00000000-D33C-4023-B64A-60E8CE72473D}"/>
            </c:ext>
          </c:extLst>
        </c:ser>
        <c:ser>
          <c:idx val="1"/>
          <c:order val="1"/>
          <c:tx>
            <c:v>Male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9482</c:v>
              </c:pt>
              <c:pt idx="1">
                <c:v>36061</c:v>
              </c:pt>
              <c:pt idx="2">
                <c:v>13524</c:v>
              </c:pt>
              <c:pt idx="3">
                <c:v>2324</c:v>
              </c:pt>
              <c:pt idx="4">
                <c:v>7550</c:v>
              </c:pt>
              <c:pt idx="5">
                <c:v>6963</c:v>
              </c:pt>
              <c:pt idx="6">
                <c:v>17364</c:v>
              </c:pt>
              <c:pt idx="7">
                <c:v>26402</c:v>
              </c:pt>
              <c:pt idx="8">
                <c:v>12026</c:v>
              </c:pt>
              <c:pt idx="9">
                <c:v>16492</c:v>
              </c:pt>
              <c:pt idx="10">
                <c:v>18266</c:v>
              </c:pt>
              <c:pt idx="11">
                <c:v>31747</c:v>
              </c:pt>
              <c:pt idx="12">
                <c:v>26086</c:v>
              </c:pt>
              <c:pt idx="13">
                <c:v>21710</c:v>
              </c:pt>
              <c:pt idx="14">
                <c:v>83323</c:v>
              </c:pt>
              <c:pt idx="15">
                <c:v>8341</c:v>
              </c:pt>
              <c:pt idx="16">
                <c:v>14253</c:v>
              </c:pt>
              <c:pt idx="17">
                <c:v>12384</c:v>
              </c:pt>
              <c:pt idx="18">
                <c:v>28090</c:v>
              </c:pt>
              <c:pt idx="19">
                <c:v>8706</c:v>
              </c:pt>
            </c:numLit>
          </c:val>
          <c:extLst>
            <c:ext xmlns:c16="http://schemas.microsoft.com/office/drawing/2014/chart" uri="{C3380CC4-5D6E-409C-BE32-E72D297353CC}">
              <c16:uniqueId val="{00000001-D33C-4023-B64A-60E8CE724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379552"/>
        <c:axId val="91963504"/>
      </c:barChart>
      <c:catAx>
        <c:axId val="82037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4"/>
        <c:crossesAt val="0"/>
        <c:auto val="0"/>
        <c:lblAlgn val="ctr"/>
        <c:lblOffset val="100"/>
        <c:noMultiLvlLbl val="0"/>
      </c:catAx>
      <c:valAx>
        <c:axId val="919635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Population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9552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Female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8915</c:v>
              </c:pt>
              <c:pt idx="1">
                <c:v>33959</c:v>
              </c:pt>
              <c:pt idx="2">
                <c:v>12378</c:v>
              </c:pt>
              <c:pt idx="3">
                <c:v>2039</c:v>
              </c:pt>
              <c:pt idx="4">
                <c:v>6299</c:v>
              </c:pt>
              <c:pt idx="5">
                <c:v>6501</c:v>
              </c:pt>
              <c:pt idx="6">
                <c:v>18864</c:v>
              </c:pt>
              <c:pt idx="7">
                <c:v>25510</c:v>
              </c:pt>
              <c:pt idx="8">
                <c:v>11814</c:v>
              </c:pt>
              <c:pt idx="9">
                <c:v>14741</c:v>
              </c:pt>
              <c:pt idx="10">
                <c:v>16615</c:v>
              </c:pt>
              <c:pt idx="11">
                <c:v>31402</c:v>
              </c:pt>
              <c:pt idx="12">
                <c:v>24135</c:v>
              </c:pt>
              <c:pt idx="13">
                <c:v>20589</c:v>
              </c:pt>
              <c:pt idx="14">
                <c:v>79270</c:v>
              </c:pt>
              <c:pt idx="15">
                <c:v>8232</c:v>
              </c:pt>
              <c:pt idx="16">
                <c:v>8897</c:v>
              </c:pt>
              <c:pt idx="17">
                <c:v>11689</c:v>
              </c:pt>
              <c:pt idx="18">
                <c:v>19288</c:v>
              </c:pt>
              <c:pt idx="19">
                <c:v>8048</c:v>
              </c:pt>
            </c:numLit>
          </c:val>
          <c:extLst>
            <c:ext xmlns:c16="http://schemas.microsoft.com/office/drawing/2014/chart" uri="{C3380CC4-5D6E-409C-BE32-E72D297353CC}">
              <c16:uniqueId val="{00000000-65A8-49C2-9D1B-045735C8FF04}"/>
            </c:ext>
          </c:extLst>
        </c:ser>
        <c:ser>
          <c:idx val="1"/>
          <c:order val="1"/>
          <c:tx>
            <c:v>Male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Tashigang</c:v>
              </c:pt>
              <c:pt idx="14">
                <c:v>Thimphu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9482</c:v>
              </c:pt>
              <c:pt idx="1">
                <c:v>36061</c:v>
              </c:pt>
              <c:pt idx="2">
                <c:v>13524</c:v>
              </c:pt>
              <c:pt idx="3">
                <c:v>2324</c:v>
              </c:pt>
              <c:pt idx="4">
                <c:v>7550</c:v>
              </c:pt>
              <c:pt idx="5">
                <c:v>6963</c:v>
              </c:pt>
              <c:pt idx="6">
                <c:v>17364</c:v>
              </c:pt>
              <c:pt idx="7">
                <c:v>26402</c:v>
              </c:pt>
              <c:pt idx="8">
                <c:v>12026</c:v>
              </c:pt>
              <c:pt idx="9">
                <c:v>16492</c:v>
              </c:pt>
              <c:pt idx="10">
                <c:v>18266</c:v>
              </c:pt>
              <c:pt idx="11">
                <c:v>31747</c:v>
              </c:pt>
              <c:pt idx="12">
                <c:v>26086</c:v>
              </c:pt>
              <c:pt idx="13">
                <c:v>21710</c:v>
              </c:pt>
              <c:pt idx="14">
                <c:v>83323</c:v>
              </c:pt>
              <c:pt idx="15">
                <c:v>8341</c:v>
              </c:pt>
              <c:pt idx="16">
                <c:v>14253</c:v>
              </c:pt>
              <c:pt idx="17">
                <c:v>12384</c:v>
              </c:pt>
              <c:pt idx="18">
                <c:v>28090</c:v>
              </c:pt>
              <c:pt idx="19">
                <c:v>8706</c:v>
              </c:pt>
            </c:numLit>
          </c:val>
          <c:extLst>
            <c:ext xmlns:c16="http://schemas.microsoft.com/office/drawing/2014/chart" uri="{C3380CC4-5D6E-409C-BE32-E72D297353CC}">
              <c16:uniqueId val="{00000001-65A8-49C2-9D1B-045735C8F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379552"/>
        <c:axId val="91963504"/>
      </c:barChart>
      <c:catAx>
        <c:axId val="82037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4"/>
        <c:crossesAt val="0"/>
        <c:auto val="0"/>
        <c:lblAlgn val="ctr"/>
        <c:lblOffset val="100"/>
        <c:noMultiLvlLbl val="0"/>
      </c:catAx>
      <c:valAx>
        <c:axId val="919635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Population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9552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B7-43E6-B8DB-01935AE27D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B7-43E6-B8DB-01935AE27D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B7-43E6-B8DB-01935AE27D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B7-43E6-B8DB-01935AE27D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B7-43E6-B8DB-01935AE27D5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2B7-43E6-B8DB-01935AE27D5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2B7-43E6-B8DB-01935AE27D5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2B7-43E6-B8DB-01935AE27D5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2B7-43E6-B8DB-01935AE27D5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2B7-43E6-B8DB-01935AE27D5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2B7-43E6-B8DB-01935AE27D5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2B7-43E6-B8DB-01935AE27D5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2B7-43E6-B8DB-01935AE27D5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2B7-43E6-B8DB-01935AE27D5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2B7-43E6-B8DB-01935AE27D5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2B7-43E6-B8DB-01935AE27D5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2B7-43E6-B8DB-01935AE27D5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2B7-43E6-B8DB-01935AE27D5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2B7-43E6-B8DB-01935AE27D5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2B7-43E6-B8DB-01935AE27D51}"/>
              </c:ext>
            </c:extLst>
          </c:dPt>
          <c:cat>
            <c:strLit>
              <c:ptCount val="20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Ha</c:v>
              </c:pt>
              <c:pt idx="5">
                <c:v>Lhuntse</c:v>
              </c:pt>
              <c:pt idx="6">
                <c:v>Mongar</c:v>
              </c:pt>
              <c:pt idx="7">
                <c:v>Paro</c:v>
              </c:pt>
              <c:pt idx="8">
                <c:v>Pemagatshel</c:v>
              </c:pt>
              <c:pt idx="9">
                <c:v>Punakha</c:v>
              </c:pt>
              <c:pt idx="10">
                <c:v>Samdrup Jongkhar</c:v>
              </c:pt>
              <c:pt idx="11">
                <c:v>Samtse</c:v>
              </c:pt>
              <c:pt idx="12">
                <c:v>Sarpang</c:v>
              </c:pt>
              <c:pt idx="13">
                <c:v>Thimphu</c:v>
              </c:pt>
              <c:pt idx="14">
                <c:v>Trashigang</c:v>
              </c:pt>
              <c:pt idx="15">
                <c:v>Trashiyangtse</c:v>
              </c:pt>
              <c:pt idx="16">
                <c:v>Trongsa</c:v>
              </c:pt>
              <c:pt idx="17">
                <c:v>Tsirang</c:v>
              </c:pt>
              <c:pt idx="18">
                <c:v>Wangdue Phodrang</c:v>
              </c:pt>
              <c:pt idx="19">
                <c:v>Zhemgang</c:v>
              </c:pt>
            </c:strLit>
          </c:cat>
          <c:val>
            <c:numLit>
              <c:formatCode>General</c:formatCode>
              <c:ptCount val="20"/>
              <c:pt idx="0">
                <c:v>1</c:v>
              </c:pt>
              <c:pt idx="1">
                <c:v>3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2</c:v>
              </c:pt>
              <c:pt idx="11">
                <c:v>2</c:v>
              </c:pt>
              <c:pt idx="12">
                <c:v>2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42B7-43E6-B8DB-01935AE2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 w="19050">
            <a:solidFill>
              <a:schemeClr val="accent2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666666666666666E-2"/>
              <c:y val="-0.14814814814814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4444444444444442E-2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Sum of Female_student</c:v>
          </c:tx>
          <c:spPr>
            <a:solidFill>
              <a:schemeClr val="accent5"/>
            </a:solidFill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08-4177-B292-6AF7D764C1C5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08-4177-B292-6AF7D764C1C5}"/>
              </c:ext>
            </c:extLst>
          </c:dPt>
          <c:dLbls>
            <c:dLbl>
              <c:idx val="0"/>
              <c:layout>
                <c:manualLayout>
                  <c:x val="-7.2222222222222215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08-4177-B292-6AF7D764C1C5}"/>
                </c:ext>
              </c:extLst>
            </c:dLbl>
            <c:dLbl>
              <c:idx val="1"/>
              <c:layout>
                <c:manualLayout>
                  <c:x val="0.1"/>
                  <c:y val="-1.8518518518518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08-4177-B292-6AF7D764C1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XI</c:v>
              </c:pt>
              <c:pt idx="1">
                <c:v>XII</c:v>
              </c:pt>
            </c:strLit>
          </c:cat>
          <c:val>
            <c:numLit>
              <c:formatCode>General</c:formatCode>
              <c:ptCount val="2"/>
              <c:pt idx="0">
                <c:v>3990</c:v>
              </c:pt>
              <c:pt idx="1">
                <c:v>5263</c:v>
              </c:pt>
            </c:numLit>
          </c:val>
          <c:extLst>
            <c:ext xmlns:c16="http://schemas.microsoft.com/office/drawing/2014/chart" uri="{C3380CC4-5D6E-409C-BE32-E72D297353CC}">
              <c16:uniqueId val="{00000004-8308-4177-B292-6AF7D764C1C5}"/>
            </c:ext>
          </c:extLst>
        </c:ser>
        <c:ser>
          <c:idx val="1"/>
          <c:order val="1"/>
          <c:tx>
            <c:v>Sum of Male_student</c:v>
          </c:tx>
          <c:spPr>
            <a:solidFill>
              <a:srgbClr val="FFFF00"/>
            </a:solidFill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308-4177-B292-6AF7D764C1C5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308-4177-B292-6AF7D764C1C5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-0.14814814814814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08-4177-B292-6AF7D764C1C5}"/>
                </c:ext>
              </c:extLst>
            </c:dLbl>
            <c:dLbl>
              <c:idx val="1"/>
              <c:layout>
                <c:manualLayout>
                  <c:x val="-9.4444444444444442E-2"/>
                  <c:y val="-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08-4177-B292-6AF7D764C1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XI</c:v>
              </c:pt>
              <c:pt idx="1">
                <c:v>XII</c:v>
              </c:pt>
            </c:strLit>
          </c:cat>
          <c:val>
            <c:numLit>
              <c:formatCode>General</c:formatCode>
              <c:ptCount val="2"/>
              <c:pt idx="0">
                <c:v>3550</c:v>
              </c:pt>
              <c:pt idx="1">
                <c:v>4582</c:v>
              </c:pt>
            </c:numLit>
          </c:val>
          <c:extLst>
            <c:ext xmlns:c16="http://schemas.microsoft.com/office/drawing/2014/chart" uri="{C3380CC4-5D6E-409C-BE32-E72D297353CC}">
              <c16:uniqueId val="{00000009-8308-4177-B292-6AF7D764C1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v>IX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233</c:v>
              </c:pt>
              <c:pt idx="1">
                <c:v>561</c:v>
              </c:pt>
              <c:pt idx="2">
                <c:v>289</c:v>
              </c:pt>
              <c:pt idx="3">
                <c:v>32</c:v>
              </c:pt>
              <c:pt idx="4">
                <c:v>190</c:v>
              </c:pt>
              <c:pt idx="5">
                <c:v>128</c:v>
              </c:pt>
              <c:pt idx="6">
                <c:v>166</c:v>
              </c:pt>
              <c:pt idx="7">
                <c:v>504</c:v>
              </c:pt>
              <c:pt idx="8">
                <c:v>675</c:v>
              </c:pt>
              <c:pt idx="9">
                <c:v>248</c:v>
              </c:pt>
              <c:pt idx="10">
                <c:v>237</c:v>
              </c:pt>
              <c:pt idx="11">
                <c:v>455</c:v>
              </c:pt>
              <c:pt idx="12">
                <c:v>270</c:v>
              </c:pt>
              <c:pt idx="13">
                <c:v>51</c:v>
              </c:pt>
              <c:pt idx="14">
                <c:v>836</c:v>
              </c:pt>
              <c:pt idx="15">
                <c:v>212</c:v>
              </c:pt>
              <c:pt idx="16">
                <c:v>1360</c:v>
              </c:pt>
              <c:pt idx="17">
                <c:v>470</c:v>
              </c:pt>
              <c:pt idx="18">
                <c:v>227</c:v>
              </c:pt>
              <c:pt idx="19">
                <c:v>188</c:v>
              </c:pt>
              <c:pt idx="20">
                <c:v>316</c:v>
              </c:pt>
              <c:pt idx="21">
                <c:v>303</c:v>
              </c:pt>
              <c:pt idx="22">
                <c:v>228</c:v>
              </c:pt>
            </c:numLit>
          </c:val>
          <c:extLst>
            <c:ext xmlns:c16="http://schemas.microsoft.com/office/drawing/2014/chart" uri="{C3380CC4-5D6E-409C-BE32-E72D297353CC}">
              <c16:uniqueId val="{00000000-149E-4954-8B4B-601E0CCB76F3}"/>
            </c:ext>
          </c:extLst>
        </c:ser>
        <c:ser>
          <c:idx val="1"/>
          <c:order val="1"/>
          <c:tx>
            <c:v>VI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314</c:v>
              </c:pt>
              <c:pt idx="1">
                <c:v>639</c:v>
              </c:pt>
              <c:pt idx="2">
                <c:v>424</c:v>
              </c:pt>
              <c:pt idx="3">
                <c:v>46</c:v>
              </c:pt>
              <c:pt idx="4">
                <c:v>197</c:v>
              </c:pt>
              <c:pt idx="5">
                <c:v>189</c:v>
              </c:pt>
              <c:pt idx="6">
                <c:v>219</c:v>
              </c:pt>
              <c:pt idx="7">
                <c:v>637</c:v>
              </c:pt>
              <c:pt idx="8">
                <c:v>671</c:v>
              </c:pt>
              <c:pt idx="9">
                <c:v>363</c:v>
              </c:pt>
              <c:pt idx="10">
                <c:v>307</c:v>
              </c:pt>
              <c:pt idx="11">
                <c:v>385</c:v>
              </c:pt>
              <c:pt idx="12">
                <c:v>362</c:v>
              </c:pt>
              <c:pt idx="13">
                <c:v>153</c:v>
              </c:pt>
              <c:pt idx="14">
                <c:v>996</c:v>
              </c:pt>
              <c:pt idx="15">
                <c:v>271</c:v>
              </c:pt>
              <c:pt idx="16">
                <c:v>1814</c:v>
              </c:pt>
              <c:pt idx="17">
                <c:v>716</c:v>
              </c:pt>
              <c:pt idx="18">
                <c:v>333</c:v>
              </c:pt>
              <c:pt idx="19">
                <c:v>180</c:v>
              </c:pt>
              <c:pt idx="20">
                <c:v>360</c:v>
              </c:pt>
              <c:pt idx="21">
                <c:v>633</c:v>
              </c:pt>
              <c:pt idx="22">
                <c:v>287</c:v>
              </c:pt>
            </c:numLit>
          </c:val>
          <c:extLst>
            <c:ext xmlns:c16="http://schemas.microsoft.com/office/drawing/2014/chart" uri="{C3380CC4-5D6E-409C-BE32-E72D297353CC}">
              <c16:uniqueId val="{00000001-149E-4954-8B4B-601E0CCB76F3}"/>
            </c:ext>
          </c:extLst>
        </c:ser>
        <c:ser>
          <c:idx val="2"/>
          <c:order val="2"/>
          <c:tx>
            <c:v>VII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329</c:v>
              </c:pt>
              <c:pt idx="1">
                <c:v>825</c:v>
              </c:pt>
              <c:pt idx="2">
                <c:v>471</c:v>
              </c:pt>
              <c:pt idx="3">
                <c:v>42</c:v>
              </c:pt>
              <c:pt idx="4">
                <c:v>258</c:v>
              </c:pt>
              <c:pt idx="5">
                <c:v>256</c:v>
              </c:pt>
              <c:pt idx="6">
                <c:v>251</c:v>
              </c:pt>
              <c:pt idx="7">
                <c:v>765</c:v>
              </c:pt>
              <c:pt idx="8">
                <c:v>936</c:v>
              </c:pt>
              <c:pt idx="9">
                <c:v>438</c:v>
              </c:pt>
              <c:pt idx="10">
                <c:v>297</c:v>
              </c:pt>
              <c:pt idx="11">
                <c:v>600</c:v>
              </c:pt>
              <c:pt idx="12">
                <c:v>561</c:v>
              </c:pt>
              <c:pt idx="13">
                <c:v>71</c:v>
              </c:pt>
              <c:pt idx="14">
                <c:v>1277</c:v>
              </c:pt>
              <c:pt idx="15">
                <c:v>322</c:v>
              </c:pt>
              <c:pt idx="16">
                <c:v>2057</c:v>
              </c:pt>
              <c:pt idx="17">
                <c:v>790</c:v>
              </c:pt>
              <c:pt idx="18">
                <c:v>401</c:v>
              </c:pt>
              <c:pt idx="19">
                <c:v>249</c:v>
              </c:pt>
              <c:pt idx="20">
                <c:v>447</c:v>
              </c:pt>
              <c:pt idx="21">
                <c:v>660</c:v>
              </c:pt>
              <c:pt idx="22">
                <c:v>382</c:v>
              </c:pt>
            </c:numLit>
          </c:val>
          <c:extLst>
            <c:ext xmlns:c16="http://schemas.microsoft.com/office/drawing/2014/chart" uri="{C3380CC4-5D6E-409C-BE32-E72D297353CC}">
              <c16:uniqueId val="{00000002-149E-4954-8B4B-601E0CCB76F3}"/>
            </c:ext>
          </c:extLst>
        </c:ser>
        <c:ser>
          <c:idx val="3"/>
          <c:order val="3"/>
          <c:tx>
            <c:v>VIII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396</c:v>
              </c:pt>
              <c:pt idx="1">
                <c:v>900</c:v>
              </c:pt>
              <c:pt idx="2">
                <c:v>649</c:v>
              </c:pt>
              <c:pt idx="3">
                <c:v>94</c:v>
              </c:pt>
              <c:pt idx="4">
                <c:v>316</c:v>
              </c:pt>
              <c:pt idx="5">
                <c:v>359</c:v>
              </c:pt>
              <c:pt idx="6">
                <c:v>329</c:v>
              </c:pt>
              <c:pt idx="7">
                <c:v>766</c:v>
              </c:pt>
              <c:pt idx="8">
                <c:v>979</c:v>
              </c:pt>
              <c:pt idx="9">
                <c:v>524</c:v>
              </c:pt>
              <c:pt idx="10">
                <c:v>349</c:v>
              </c:pt>
              <c:pt idx="11">
                <c:v>686</c:v>
              </c:pt>
              <c:pt idx="12">
                <c:v>687</c:v>
              </c:pt>
              <c:pt idx="13">
                <c:v>90</c:v>
              </c:pt>
              <c:pt idx="14">
                <c:v>1504</c:v>
              </c:pt>
              <c:pt idx="15">
                <c:v>328</c:v>
              </c:pt>
              <c:pt idx="16">
                <c:v>2229</c:v>
              </c:pt>
              <c:pt idx="17">
                <c:v>903</c:v>
              </c:pt>
              <c:pt idx="18">
                <c:v>465</c:v>
              </c:pt>
              <c:pt idx="19">
                <c:v>289</c:v>
              </c:pt>
              <c:pt idx="20">
                <c:v>498</c:v>
              </c:pt>
              <c:pt idx="21">
                <c:v>762</c:v>
              </c:pt>
              <c:pt idx="22">
                <c:v>417</c:v>
              </c:pt>
            </c:numLit>
          </c:val>
          <c:extLst>
            <c:ext xmlns:c16="http://schemas.microsoft.com/office/drawing/2014/chart" uri="{C3380CC4-5D6E-409C-BE32-E72D297353CC}">
              <c16:uniqueId val="{00000003-149E-4954-8B4B-601E0CCB76F3}"/>
            </c:ext>
          </c:extLst>
        </c:ser>
        <c:ser>
          <c:idx val="4"/>
          <c:order val="4"/>
          <c:tx>
            <c:v>X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178</c:v>
              </c:pt>
              <c:pt idx="1">
                <c:v>699</c:v>
              </c:pt>
              <c:pt idx="2">
                <c:v>467</c:v>
              </c:pt>
              <c:pt idx="3">
                <c:v>103</c:v>
              </c:pt>
              <c:pt idx="4">
                <c:v>220</c:v>
              </c:pt>
              <c:pt idx="5">
                <c:v>250</c:v>
              </c:pt>
              <c:pt idx="6">
                <c:v>219</c:v>
              </c:pt>
              <c:pt idx="7">
                <c:v>495</c:v>
              </c:pt>
              <c:pt idx="8">
                <c:v>679</c:v>
              </c:pt>
              <c:pt idx="9">
                <c:v>372</c:v>
              </c:pt>
              <c:pt idx="10">
                <c:v>278</c:v>
              </c:pt>
              <c:pt idx="11">
                <c:v>579</c:v>
              </c:pt>
              <c:pt idx="12">
                <c:v>489</c:v>
              </c:pt>
              <c:pt idx="13">
                <c:v>42</c:v>
              </c:pt>
              <c:pt idx="14">
                <c:v>1070</c:v>
              </c:pt>
              <c:pt idx="15">
                <c:v>278</c:v>
              </c:pt>
              <c:pt idx="16">
                <c:v>1608</c:v>
              </c:pt>
              <c:pt idx="17">
                <c:v>586</c:v>
              </c:pt>
              <c:pt idx="18">
                <c:v>319</c:v>
              </c:pt>
              <c:pt idx="19">
                <c:v>103</c:v>
              </c:pt>
              <c:pt idx="20">
                <c:v>436</c:v>
              </c:pt>
              <c:pt idx="21">
                <c:v>471</c:v>
              </c:pt>
              <c:pt idx="22">
                <c:v>288</c:v>
              </c:pt>
            </c:numLit>
          </c:val>
          <c:extLst>
            <c:ext xmlns:c16="http://schemas.microsoft.com/office/drawing/2014/chart" uri="{C3380CC4-5D6E-409C-BE32-E72D297353CC}">
              <c16:uniqueId val="{00000004-149E-4954-8B4B-601E0CCB76F3}"/>
            </c:ext>
          </c:extLst>
        </c:ser>
        <c:ser>
          <c:idx val="5"/>
          <c:order val="5"/>
          <c:tx>
            <c:v>XI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224</c:v>
              </c:pt>
              <c:pt idx="1">
                <c:v>473</c:v>
              </c:pt>
              <c:pt idx="2">
                <c:v>332</c:v>
              </c:pt>
              <c:pt idx="3">
                <c:v>16</c:v>
              </c:pt>
              <c:pt idx="4">
                <c:v>207</c:v>
              </c:pt>
              <c:pt idx="5">
                <c:v>242</c:v>
              </c:pt>
              <c:pt idx="6">
                <c:v>137</c:v>
              </c:pt>
              <c:pt idx="7">
                <c:v>340</c:v>
              </c:pt>
              <c:pt idx="8">
                <c:v>592</c:v>
              </c:pt>
              <c:pt idx="9">
                <c:v>219</c:v>
              </c:pt>
              <c:pt idx="10">
                <c:v>182</c:v>
              </c:pt>
              <c:pt idx="11">
                <c:v>649</c:v>
              </c:pt>
              <c:pt idx="12">
                <c:v>270</c:v>
              </c:pt>
              <c:pt idx="13">
                <c:v>32</c:v>
              </c:pt>
              <c:pt idx="14">
                <c:v>522</c:v>
              </c:pt>
              <c:pt idx="15">
                <c:v>225</c:v>
              </c:pt>
              <c:pt idx="16">
                <c:v>1216</c:v>
              </c:pt>
              <c:pt idx="17">
                <c:v>521</c:v>
              </c:pt>
              <c:pt idx="18">
                <c:v>192</c:v>
              </c:pt>
              <c:pt idx="19">
                <c:v>141</c:v>
              </c:pt>
              <c:pt idx="20">
                <c:v>375</c:v>
              </c:pt>
              <c:pt idx="21">
                <c:v>254</c:v>
              </c:pt>
              <c:pt idx="22">
                <c:v>179</c:v>
              </c:pt>
            </c:numLit>
          </c:val>
          <c:extLst>
            <c:ext xmlns:c16="http://schemas.microsoft.com/office/drawing/2014/chart" uri="{C3380CC4-5D6E-409C-BE32-E72D297353CC}">
              <c16:uniqueId val="{00000005-149E-4954-8B4B-601E0CCB76F3}"/>
            </c:ext>
          </c:extLst>
        </c:ser>
        <c:ser>
          <c:idx val="6"/>
          <c:order val="6"/>
          <c:tx>
            <c:v>XII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3"/>
              <c:pt idx="0">
                <c:v>Bumthang</c:v>
              </c:pt>
              <c:pt idx="1">
                <c:v>Chukha</c:v>
              </c:pt>
              <c:pt idx="2">
                <c:v>Dagana</c:v>
              </c:pt>
              <c:pt idx="3">
                <c:v>Gasa</c:v>
              </c:pt>
              <c:pt idx="4">
                <c:v>Gelephu Throm</c:v>
              </c:pt>
              <c:pt idx="5">
                <c:v>Ha</c:v>
              </c:pt>
              <c:pt idx="6">
                <c:v>Lhuntse</c:v>
              </c:pt>
              <c:pt idx="7">
                <c:v>Mongar</c:v>
              </c:pt>
              <c:pt idx="8">
                <c:v>Paro</c:v>
              </c:pt>
              <c:pt idx="9">
                <c:v>Pemagatshel</c:v>
              </c:pt>
              <c:pt idx="10">
                <c:v>Phuntsholing Thromde</c:v>
              </c:pt>
              <c:pt idx="11">
                <c:v>Punakha</c:v>
              </c:pt>
              <c:pt idx="12">
                <c:v>Samdrup Jongkhar</c:v>
              </c:pt>
              <c:pt idx="13">
                <c:v>Samdrup Jongkhar Throm</c:v>
              </c:pt>
              <c:pt idx="14">
                <c:v>Samtse</c:v>
              </c:pt>
              <c:pt idx="15">
                <c:v>Thimphu</c:v>
              </c:pt>
              <c:pt idx="16">
                <c:v>Thimphu Thromde</c:v>
              </c:pt>
              <c:pt idx="17">
                <c:v>Trashigang</c:v>
              </c:pt>
              <c:pt idx="18">
                <c:v>Trashiyangtse</c:v>
              </c:pt>
              <c:pt idx="19">
                <c:v>Trongsa</c:v>
              </c:pt>
              <c:pt idx="20">
                <c:v>Tsirang</c:v>
              </c:pt>
              <c:pt idx="21">
                <c:v>Wangdue Phodrang</c:v>
              </c:pt>
              <c:pt idx="22">
                <c:v>Zhemgang</c:v>
              </c:pt>
            </c:strLit>
          </c:cat>
          <c:val>
            <c:numLit>
              <c:formatCode>General</c:formatCode>
              <c:ptCount val="23"/>
              <c:pt idx="0">
                <c:v>281</c:v>
              </c:pt>
              <c:pt idx="1">
                <c:v>445</c:v>
              </c:pt>
              <c:pt idx="2">
                <c:v>325</c:v>
              </c:pt>
              <c:pt idx="3">
                <c:v>81</c:v>
              </c:pt>
              <c:pt idx="4">
                <c:v>176</c:v>
              </c:pt>
              <c:pt idx="5">
                <c:v>211</c:v>
              </c:pt>
              <c:pt idx="6">
                <c:v>237</c:v>
              </c:pt>
              <c:pt idx="7">
                <c:v>420</c:v>
              </c:pt>
              <c:pt idx="8">
                <c:v>887</c:v>
              </c:pt>
              <c:pt idx="9">
                <c:v>378</c:v>
              </c:pt>
              <c:pt idx="10">
                <c:v>342</c:v>
              </c:pt>
              <c:pt idx="11">
                <c:v>732</c:v>
              </c:pt>
              <c:pt idx="12">
                <c:v>351</c:v>
              </c:pt>
              <c:pt idx="13">
                <c:v>19</c:v>
              </c:pt>
              <c:pt idx="14">
                <c:v>480</c:v>
              </c:pt>
              <c:pt idx="15">
                <c:v>744</c:v>
              </c:pt>
              <c:pt idx="16">
                <c:v>1286</c:v>
              </c:pt>
              <c:pt idx="17">
                <c:v>685</c:v>
              </c:pt>
              <c:pt idx="18">
                <c:v>285</c:v>
              </c:pt>
              <c:pt idx="19">
                <c:v>327</c:v>
              </c:pt>
              <c:pt idx="20">
                <c:v>414</c:v>
              </c:pt>
              <c:pt idx="21">
                <c:v>305</c:v>
              </c:pt>
              <c:pt idx="22">
                <c:v>336</c:v>
              </c:pt>
            </c:numLit>
          </c:val>
          <c:extLst>
            <c:ext xmlns:c16="http://schemas.microsoft.com/office/drawing/2014/chart" uri="{C3380CC4-5D6E-409C-BE32-E72D297353CC}">
              <c16:uniqueId val="{00000006-149E-4954-8B4B-601E0CCB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4007535"/>
        <c:axId val="422257775"/>
        <c:axId val="0"/>
      </c:bar3DChart>
      <c:catAx>
        <c:axId val="38400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57775"/>
        <c:crosses val="autoZero"/>
        <c:auto val="1"/>
        <c:lblAlgn val="ctr"/>
        <c:lblOffset val="100"/>
        <c:noMultiLvlLbl val="0"/>
      </c:catAx>
      <c:valAx>
        <c:axId val="4222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0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Ratio Of Eligible Students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719-4404-A00A-C94E2FD2A57D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719-4404-A00A-C94E2FD2A5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[7]Haa!$U$1:$V$1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[7]Haa!$U$2:$V$2</c:f>
              <c:numCache>
                <c:formatCode>General</c:formatCode>
                <c:ptCount val="2"/>
                <c:pt idx="0">
                  <c:v>0.46124031007751937</c:v>
                </c:pt>
                <c:pt idx="1">
                  <c:v>0.40185830429732866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19-4404-A00A-C94E2FD2A5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Male and Female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Male_Total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774</c:v>
              </c:pt>
            </c:numLit>
          </c:val>
          <c:extLst>
            <c:ext xmlns:c16="http://schemas.microsoft.com/office/drawing/2014/chart" uri="{C3380CC4-5D6E-409C-BE32-E72D297353CC}">
              <c16:uniqueId val="{00000000-952E-4CD7-A218-1996E35D32DA}"/>
            </c:ext>
          </c:extLst>
        </c:ser>
        <c:ser>
          <c:idx val="1"/>
          <c:order val="1"/>
          <c:tx>
            <c:v>Sum of Female_Total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861</c:v>
              </c:pt>
            </c:numLit>
          </c:val>
          <c:extLst>
            <c:ext xmlns:c16="http://schemas.microsoft.com/office/drawing/2014/chart" uri="{C3380CC4-5D6E-409C-BE32-E72D297353CC}">
              <c16:uniqueId val="{00000001-952E-4CD7-A218-1996E35D32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8081376"/>
        <c:axId val="364172432"/>
      </c:barChart>
      <c:catAx>
        <c:axId val="36808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4172432"/>
        <c:crosses val="autoZero"/>
        <c:auto val="1"/>
        <c:lblAlgn val="ctr"/>
        <c:lblOffset val="100"/>
        <c:noMultiLvlLbl val="0"/>
      </c:catAx>
      <c:valAx>
        <c:axId val="364172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Male and Female of Dzongkhag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'[8]Haa Dzongkhag'!$D$13:$E$13</c:f>
              <c:strCache>
                <c:ptCount val="1"/>
                <c:pt idx="0">
                  <c:v>Bhutan Haa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56-4C59-8AEA-6AEE219ED5D4}"/>
              </c:ext>
            </c:extLst>
          </c:dPt>
          <c:cat>
            <c:strRef>
              <c:f>'[8]Haa Dzongkhag'!$F$12:$G$12</c:f>
              <c:strCache>
                <c:ptCount val="2"/>
                <c:pt idx="0">
                  <c:v>Female_Population</c:v>
                </c:pt>
                <c:pt idx="1">
                  <c:v>Male_Population</c:v>
                </c:pt>
              </c:strCache>
            </c:strRef>
          </c:cat>
          <c:val>
            <c:numRef>
              <c:f>'[8]Haa Dzongkhag'!$F$13:$G$13</c:f>
              <c:numCache>
                <c:formatCode>General</c:formatCode>
                <c:ptCount val="2"/>
                <c:pt idx="0">
                  <c:v>6299</c:v>
                </c:pt>
                <c:pt idx="1">
                  <c:v>7550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6-4C59-8AEA-6AEE219ED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8398687"/>
        <c:axId val="1222717775"/>
      </c:barChart>
      <c:catAx>
        <c:axId val="121839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17775"/>
        <c:crosses val="autoZero"/>
        <c:auto val="1"/>
        <c:lblAlgn val="ctr"/>
        <c:lblOffset val="100"/>
        <c:noMultiLvlLbl val="0"/>
      </c:catAx>
      <c:valAx>
        <c:axId val="122271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9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</a:t>
            </a:r>
            <a:r>
              <a:rPr lang="en-US" baseline="0"/>
              <a:t> of student by total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'[8]Haa Dzongkhag'!$F$27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'[8]Haa Dzongkhag'!$E$28:$E$34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'[8]Haa Dzongkhag'!$F$28:$F$34</c:f>
              <c:numCache>
                <c:formatCode>General</c:formatCode>
                <c:ptCount val="7"/>
                <c:pt idx="0">
                  <c:v>107</c:v>
                </c:pt>
                <c:pt idx="1">
                  <c:v>135</c:v>
                </c:pt>
                <c:pt idx="2">
                  <c:v>199</c:v>
                </c:pt>
                <c:pt idx="3">
                  <c:v>74</c:v>
                </c:pt>
                <c:pt idx="4">
                  <c:v>128</c:v>
                </c:pt>
                <c:pt idx="5">
                  <c:v>119</c:v>
                </c:pt>
                <c:pt idx="6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4-45E9-B62F-2B938AD84285}"/>
            </c:ext>
          </c:extLst>
        </c:ser>
        <c:ser>
          <c:idx val="1"/>
          <c:order val="1"/>
          <c:tx>
            <c:strRef>
              <c:f>'[8]Haa Dzongkhag'!$G$27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'[8]Haa Dzongkhag'!$E$28:$E$34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'[8]Haa Dzongkhag'!$G$28:$G$34</c:f>
              <c:numCache>
                <c:formatCode>General</c:formatCode>
                <c:ptCount val="7"/>
                <c:pt idx="0">
                  <c:v>82</c:v>
                </c:pt>
                <c:pt idx="1">
                  <c:v>121</c:v>
                </c:pt>
                <c:pt idx="2">
                  <c:v>160</c:v>
                </c:pt>
                <c:pt idx="3">
                  <c:v>54</c:v>
                </c:pt>
                <c:pt idx="4">
                  <c:v>122</c:v>
                </c:pt>
                <c:pt idx="5">
                  <c:v>123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4-45E9-B62F-2B938AD84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918912"/>
        <c:axId val="967740608"/>
      </c:barChart>
      <c:catAx>
        <c:axId val="101091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of student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40608"/>
        <c:crosses val="autoZero"/>
        <c:auto val="1"/>
        <c:lblAlgn val="ctr"/>
        <c:lblOffset val="100"/>
        <c:noMultiLvlLbl val="0"/>
      </c:catAx>
      <c:valAx>
        <c:axId val="9677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Gewog &amp; Hospital Distance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'[8]Haa Dzongkhag'!$G$38:$G$39</c:f>
              <c:strCache>
                <c:ptCount val="1"/>
                <c:pt idx="0">
                  <c:v>Haa Hospital_1(KM) 2.7	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'[8]Haa Dzongkhag'!$F$40:$F$46</c:f>
              <c:strCache>
                <c:ptCount val="7"/>
                <c:pt idx="0">
                  <c:v>Jyenkhana</c:v>
                </c:pt>
                <c:pt idx="1">
                  <c:v>Bji</c:v>
                </c:pt>
                <c:pt idx="2">
                  <c:v>Kar-tshog</c:v>
                </c:pt>
                <c:pt idx="3">
                  <c:v>Uesu</c:v>
                </c:pt>
                <c:pt idx="4">
                  <c:v>Gakiling</c:v>
                </c:pt>
                <c:pt idx="5">
                  <c:v>Samar</c:v>
                </c:pt>
                <c:pt idx="6">
                  <c:v>Sangbay</c:v>
                </c:pt>
              </c:strCache>
            </c:strRef>
          </c:cat>
          <c:val>
            <c:numRef>
              <c:f>'[8]Haa Dzongkhag'!$G$40:$G$46</c:f>
              <c:numCache>
                <c:formatCode>General</c:formatCode>
                <c:ptCount val="7"/>
                <c:pt idx="0">
                  <c:v>11.4</c:v>
                </c:pt>
                <c:pt idx="1">
                  <c:v>6.9</c:v>
                </c:pt>
                <c:pt idx="2">
                  <c:v>1.8</c:v>
                </c:pt>
                <c:pt idx="3">
                  <c:v>5.0999999999999996</c:v>
                </c:pt>
                <c:pt idx="4">
                  <c:v>77</c:v>
                </c:pt>
                <c:pt idx="5">
                  <c:v>13.2</c:v>
                </c:pt>
                <c:pt idx="6">
                  <c:v>82.2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2-4BD1-A544-5161FEBC7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0796959"/>
        <c:axId val="967765984"/>
      </c:barChart>
      <c:catAx>
        <c:axId val="137079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65984"/>
        <c:crosses val="autoZero"/>
        <c:auto val="1"/>
        <c:lblAlgn val="ctr"/>
        <c:lblOffset val="100"/>
        <c:noMultiLvlLbl val="0"/>
      </c:catAx>
      <c:valAx>
        <c:axId val="967765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9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Level</a:t>
            </a:r>
            <a:r>
              <a:rPr lang="en-US" sz="1600" b="1" baseline="0">
                <a:solidFill>
                  <a:sysClr val="windowText" lastClr="000000"/>
                </a:solidFill>
              </a:rPr>
              <a:t> of School by Total Count</a:t>
            </a:r>
            <a:endParaRPr 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'[9]Bumthang Dzongkhag'!$B$32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'[9]Bumthang Dzongkhag'!$A$33:$A$39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'[9]Bumthang Dzongkhag'!$B$33:$B$39</c:f>
              <c:numCache>
                <c:formatCode>General</c:formatCode>
                <c:ptCount val="7"/>
                <c:pt idx="0">
                  <c:v>144</c:v>
                </c:pt>
                <c:pt idx="1">
                  <c:v>153</c:v>
                </c:pt>
                <c:pt idx="2">
                  <c:v>213</c:v>
                </c:pt>
                <c:pt idx="3">
                  <c:v>117</c:v>
                </c:pt>
                <c:pt idx="4">
                  <c:v>92</c:v>
                </c:pt>
                <c:pt idx="5">
                  <c:v>115</c:v>
                </c:pt>
                <c:pt idx="6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5-4BF6-AFCD-9A6FA715DD49}"/>
            </c:ext>
          </c:extLst>
        </c:ser>
        <c:ser>
          <c:idx val="1"/>
          <c:order val="1"/>
          <c:tx>
            <c:strRef>
              <c:f>'[9]Bumthang Dzongkhag'!$C$32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'[9]Bumthang Dzongkhag'!$A$33:$A$39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'[9]Bumthang Dzongkhag'!$C$33:$C$39</c:f>
              <c:numCache>
                <c:formatCode>General</c:formatCode>
                <c:ptCount val="7"/>
                <c:pt idx="0">
                  <c:v>170</c:v>
                </c:pt>
                <c:pt idx="1">
                  <c:v>176</c:v>
                </c:pt>
                <c:pt idx="2">
                  <c:v>183</c:v>
                </c:pt>
                <c:pt idx="3">
                  <c:v>116</c:v>
                </c:pt>
                <c:pt idx="4">
                  <c:v>86</c:v>
                </c:pt>
                <c:pt idx="5">
                  <c:v>109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5-4BF6-AFCD-9A6FA715DD49}"/>
            </c:ext>
          </c:extLst>
        </c:ser>
        <c:ser>
          <c:idx val="2"/>
          <c:order val="2"/>
          <c:tx>
            <c:strRef>
              <c:f>'[9]Bumthang Dzongkhag'!$D$32</c:f>
              <c:strCache>
                <c:ptCount val="1"/>
                <c:pt idx="0">
                  <c:v>Total_students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'[9]Bumthang Dzongkhag'!$A$33:$A$39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'[9]Bumthang Dzongkhag'!$D$33:$D$39</c:f>
              <c:numCache>
                <c:formatCode>General</c:formatCode>
                <c:ptCount val="7"/>
                <c:pt idx="0">
                  <c:v>314</c:v>
                </c:pt>
                <c:pt idx="1">
                  <c:v>329</c:v>
                </c:pt>
                <c:pt idx="2">
                  <c:v>396</c:v>
                </c:pt>
                <c:pt idx="3">
                  <c:v>233</c:v>
                </c:pt>
                <c:pt idx="4">
                  <c:v>178</c:v>
                </c:pt>
                <c:pt idx="5">
                  <c:v>224</c:v>
                </c:pt>
                <c:pt idx="6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5-4BF6-AFCD-9A6FA715D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871983"/>
        <c:axId val="1855319807"/>
      </c:barChart>
      <c:catAx>
        <c:axId val="207087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sz="1100" b="1" baseline="0">
                    <a:solidFill>
                      <a:sysClr val="windowText" lastClr="000000"/>
                    </a:solidFill>
                  </a:rPr>
                  <a:t> of School</a:t>
                </a:r>
                <a:endParaRPr lang="en-US" sz="11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319807"/>
        <c:crosses val="autoZero"/>
        <c:auto val="1"/>
        <c:lblAlgn val="ctr"/>
        <c:lblOffset val="100"/>
        <c:noMultiLvlLbl val="0"/>
      </c:catAx>
      <c:valAx>
        <c:axId val="1855319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87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Gewog</a:t>
            </a:r>
            <a:r>
              <a:rPr lang="en-US" sz="1600" b="1" baseline="0">
                <a:solidFill>
                  <a:sysClr val="windowText" lastClr="000000"/>
                </a:solidFill>
              </a:rPr>
              <a:t> &amp; Distance</a:t>
            </a:r>
            <a:endParaRPr 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43957548784663"/>
          <c:y val="0.23979193758127437"/>
          <c:w val="0.80356042451215337"/>
          <c:h val="0.357990231715183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'[9]Bumthang Dzongkhag'!$C$42</c:f>
              <c:strCache>
                <c:ptCount val="1"/>
                <c:pt idx="0">
                  <c:v>Wandgichholing Hospital(KM)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'[9]Bumthang Dzongkhag'!$B$43:$B$48</c:f>
              <c:strCache>
                <c:ptCount val="6"/>
                <c:pt idx="0">
                  <c:v>Bumthang Town</c:v>
                </c:pt>
                <c:pt idx="1">
                  <c:v>Chhumig Town</c:v>
                </c:pt>
                <c:pt idx="2">
                  <c:v>Chhoekhor</c:v>
                </c:pt>
                <c:pt idx="3">
                  <c:v>Tang</c:v>
                </c:pt>
                <c:pt idx="4">
                  <c:v>Chhumig</c:v>
                </c:pt>
                <c:pt idx="5">
                  <c:v>Ura</c:v>
                </c:pt>
              </c:strCache>
            </c:strRef>
          </c:cat>
          <c:val>
            <c:numRef>
              <c:f>'[9]Bumthang Dzongkhag'!$C$43:$C$48</c:f>
              <c:numCache>
                <c:formatCode>General</c:formatCode>
                <c:ptCount val="6"/>
                <c:pt idx="0">
                  <c:v>1.2</c:v>
                </c:pt>
                <c:pt idx="1">
                  <c:v>1.8</c:v>
                </c:pt>
                <c:pt idx="2">
                  <c:v>5.2</c:v>
                </c:pt>
                <c:pt idx="3">
                  <c:v>16.8</c:v>
                </c:pt>
                <c:pt idx="4">
                  <c:v>21.8</c:v>
                </c:pt>
                <c:pt idx="5">
                  <c:v>44.6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B-4D2C-831B-804C7FFA1A8C}"/>
            </c:ext>
          </c:extLst>
        </c:ser>
        <c:ser>
          <c:idx val="1"/>
          <c:order val="1"/>
          <c:tx>
            <c:strRef>
              <c:f>'[9]Bumthang Dzongkhag'!$D$42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'[9]Bumthang Dzongkhag'!$B$43:$B$48</c:f>
              <c:strCache>
                <c:ptCount val="6"/>
                <c:pt idx="0">
                  <c:v>Bumthang Town</c:v>
                </c:pt>
                <c:pt idx="1">
                  <c:v>Chhumig Town</c:v>
                </c:pt>
                <c:pt idx="2">
                  <c:v>Chhoekhor</c:v>
                </c:pt>
                <c:pt idx="3">
                  <c:v>Tang</c:v>
                </c:pt>
                <c:pt idx="4">
                  <c:v>Chhumig</c:v>
                </c:pt>
                <c:pt idx="5">
                  <c:v>Ura</c:v>
                </c:pt>
              </c:strCache>
            </c:strRef>
          </c:cat>
          <c:val>
            <c:numRef>
              <c:f>'[9]Bumthang Dzongkhag'!$D$43:$D$48</c:f>
              <c:numCache>
                <c:formatCode>General</c:formatCode>
                <c:ptCount val="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B-4D2C-831B-804C7FFA1A8C}"/>
            </c:ext>
          </c:extLst>
        </c:ser>
        <c:ser>
          <c:idx val="2"/>
          <c:order val="2"/>
          <c:tx>
            <c:strRef>
              <c:f>'[9]Bumthang Dzongkhag'!$E$42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'[9]Bumthang Dzongkhag'!$B$43:$B$48</c:f>
              <c:strCache>
                <c:ptCount val="6"/>
                <c:pt idx="0">
                  <c:v>Bumthang Town</c:v>
                </c:pt>
                <c:pt idx="1">
                  <c:v>Chhumig Town</c:v>
                </c:pt>
                <c:pt idx="2">
                  <c:v>Chhoekhor</c:v>
                </c:pt>
                <c:pt idx="3">
                  <c:v>Tang</c:v>
                </c:pt>
                <c:pt idx="4">
                  <c:v>Chhumig</c:v>
                </c:pt>
                <c:pt idx="5">
                  <c:v>Ura</c:v>
                </c:pt>
              </c:strCache>
            </c:strRef>
          </c:cat>
          <c:val>
            <c:numRef>
              <c:f>'[9]Bumthang Dzongkhag'!$E$43:$E$48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B-4D2C-831B-804C7FFA1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093888"/>
        <c:axId val="282435791"/>
      </c:barChart>
      <c:catAx>
        <c:axId val="24509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35791"/>
        <c:crosses val="autoZero"/>
        <c:auto val="1"/>
        <c:lblAlgn val="ctr"/>
        <c:lblOffset val="100"/>
        <c:noMultiLvlLbl val="0"/>
      </c:catAx>
      <c:valAx>
        <c:axId val="2824357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</a:t>
            </a:r>
            <a:r>
              <a:rPr lang="en-US" b="1" baseline="0">
                <a:solidFill>
                  <a:sysClr val="windowText" lastClr="000000"/>
                </a:solidFill>
              </a:rPr>
              <a:t> Student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8F-4B1E-A4A0-2C1529FD0A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C8F-4B1E-A4A0-2C1529FD0A53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'[10]Bumthang Dzongkhag'!$G$61:$H$61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'[10]Bumthang Dzongkhag'!$G$62:$H$62</c:f>
              <c:numCache>
                <c:formatCode>General</c:formatCode>
                <c:ptCount val="2"/>
                <c:pt idx="0">
                  <c:v>0.14636642784032752</c:v>
                </c:pt>
                <c:pt idx="1">
                  <c:v>0.14124872057318322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F-4B1E-A4A0-2C1529FD0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Gewog</a:t>
            </a:r>
            <a:r>
              <a:rPr lang="en-US" b="1" baseline="0">
                <a:solidFill>
                  <a:sysClr val="windowText" lastClr="000000"/>
                </a:solidFill>
              </a:rPr>
              <a:t> &amp; Hospital_Distance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2067408851987459"/>
          <c:y val="2.6642071116848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'[9]Chhukha Dzongkhag'!$C$49</c:f>
              <c:strCache>
                <c:ptCount val="1"/>
                <c:pt idx="0">
                  <c:v>Hospital_1(KM)Gedu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'[9]Chhukha Dzongkhag'!$B$50:$B$65</c:f>
              <c:strCache>
                <c:ptCount val="16"/>
                <c:pt idx="0">
                  <c:v>Phuentholing Thromde</c:v>
                </c:pt>
                <c:pt idx="1">
                  <c:v>Tsimasham Town</c:v>
                </c:pt>
                <c:pt idx="2">
                  <c:v>Chhukha Town</c:v>
                </c:pt>
                <c:pt idx="3">
                  <c:v>Darla Town</c:v>
                </c:pt>
                <c:pt idx="4">
                  <c:v>Gedu Town</c:v>
                </c:pt>
                <c:pt idx="5">
                  <c:v>Bjachhog</c:v>
                </c:pt>
                <c:pt idx="6">
                  <c:v>Bongo</c:v>
                </c:pt>
                <c:pt idx="7">
                  <c:v>Chapchha</c:v>
                </c:pt>
                <c:pt idx="8">
                  <c:v>Darla</c:v>
                </c:pt>
                <c:pt idx="9">
                  <c:v>Getena</c:v>
                </c:pt>
                <c:pt idx="10">
                  <c:v>Doongna</c:v>
                </c:pt>
                <c:pt idx="11">
                  <c:v>Geling</c:v>
                </c:pt>
                <c:pt idx="12">
                  <c:v>loggchina</c:v>
                </c:pt>
                <c:pt idx="13">
                  <c:v>Maedtabkha</c:v>
                </c:pt>
                <c:pt idx="14">
                  <c:v>Phuentsholing</c:v>
                </c:pt>
                <c:pt idx="15">
                  <c:v>Samphelling</c:v>
                </c:pt>
              </c:strCache>
            </c:strRef>
          </c:cat>
          <c:val>
            <c:numRef>
              <c:f>'[9]Chhukha Dzongkhag'!$C$50:$C$65</c:f>
              <c:numCache>
                <c:formatCode>General</c:formatCode>
                <c:ptCount val="16"/>
                <c:pt idx="0">
                  <c:v>2.1</c:v>
                </c:pt>
                <c:pt idx="1">
                  <c:v>50.4</c:v>
                </c:pt>
                <c:pt idx="2">
                  <c:v>41.6</c:v>
                </c:pt>
                <c:pt idx="3">
                  <c:v>48</c:v>
                </c:pt>
                <c:pt idx="4">
                  <c:v>0.85</c:v>
                </c:pt>
                <c:pt idx="5">
                  <c:v>44.1</c:v>
                </c:pt>
                <c:pt idx="6">
                  <c:v>8.6999999999999993</c:v>
                </c:pt>
                <c:pt idx="7">
                  <c:v>70.400000000000006</c:v>
                </c:pt>
                <c:pt idx="8">
                  <c:v>10.1</c:v>
                </c:pt>
                <c:pt idx="9">
                  <c:v>21.1</c:v>
                </c:pt>
                <c:pt idx="10">
                  <c:v>18.5</c:v>
                </c:pt>
                <c:pt idx="11">
                  <c:v>54.9</c:v>
                </c:pt>
                <c:pt idx="12">
                  <c:v>14.1</c:v>
                </c:pt>
                <c:pt idx="13">
                  <c:v>18.7</c:v>
                </c:pt>
                <c:pt idx="14">
                  <c:v>45.1</c:v>
                </c:pt>
                <c:pt idx="15">
                  <c:v>39.9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6-4856-B4B7-AFC03F530818}"/>
            </c:ext>
          </c:extLst>
        </c:ser>
        <c:ser>
          <c:idx val="1"/>
          <c:order val="1"/>
          <c:tx>
            <c:strRef>
              <c:f>'[9]Chhukha Dzongkhag'!$D$49</c:f>
              <c:strCache>
                <c:ptCount val="1"/>
                <c:pt idx="0">
                  <c:v>Hospital_2 (KM)Tsimikha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'[9]Chhukha Dzongkhag'!$B$50:$B$65</c:f>
              <c:strCache>
                <c:ptCount val="16"/>
                <c:pt idx="0">
                  <c:v>Phuentholing Thromde</c:v>
                </c:pt>
                <c:pt idx="1">
                  <c:v>Tsimasham Town</c:v>
                </c:pt>
                <c:pt idx="2">
                  <c:v>Chhukha Town</c:v>
                </c:pt>
                <c:pt idx="3">
                  <c:v>Darla Town</c:v>
                </c:pt>
                <c:pt idx="4">
                  <c:v>Gedu Town</c:v>
                </c:pt>
                <c:pt idx="5">
                  <c:v>Bjachhog</c:v>
                </c:pt>
                <c:pt idx="6">
                  <c:v>Bongo</c:v>
                </c:pt>
                <c:pt idx="7">
                  <c:v>Chapchha</c:v>
                </c:pt>
                <c:pt idx="8">
                  <c:v>Darla</c:v>
                </c:pt>
                <c:pt idx="9">
                  <c:v>Getena</c:v>
                </c:pt>
                <c:pt idx="10">
                  <c:v>Doongna</c:v>
                </c:pt>
                <c:pt idx="11">
                  <c:v>Geling</c:v>
                </c:pt>
                <c:pt idx="12">
                  <c:v>loggchina</c:v>
                </c:pt>
                <c:pt idx="13">
                  <c:v>Maedtabkha</c:v>
                </c:pt>
                <c:pt idx="14">
                  <c:v>Phuentsholing</c:v>
                </c:pt>
                <c:pt idx="15">
                  <c:v>Samphelling</c:v>
                </c:pt>
              </c:strCache>
            </c:strRef>
          </c:cat>
          <c:val>
            <c:numRef>
              <c:f>'[9]Chhukha Dzongkhag'!$D$50:$D$65</c:f>
              <c:numCache>
                <c:formatCode>General</c:formatCode>
                <c:ptCount val="16"/>
                <c:pt idx="0">
                  <c:v>0</c:v>
                </c:pt>
                <c:pt idx="1">
                  <c:v>3.6</c:v>
                </c:pt>
                <c:pt idx="2">
                  <c:v>17.100000000000001</c:v>
                </c:pt>
                <c:pt idx="3">
                  <c:v>9.1</c:v>
                </c:pt>
                <c:pt idx="4">
                  <c:v>49.7</c:v>
                </c:pt>
                <c:pt idx="5">
                  <c:v>7.5</c:v>
                </c:pt>
                <c:pt idx="6">
                  <c:v>59.1</c:v>
                </c:pt>
                <c:pt idx="7">
                  <c:v>23.5</c:v>
                </c:pt>
                <c:pt idx="8">
                  <c:v>59.8</c:v>
                </c:pt>
                <c:pt idx="9">
                  <c:v>26.7</c:v>
                </c:pt>
                <c:pt idx="10">
                  <c:v>15.4</c:v>
                </c:pt>
                <c:pt idx="11">
                  <c:v>14.9</c:v>
                </c:pt>
                <c:pt idx="12">
                  <c:v>22.1</c:v>
                </c:pt>
                <c:pt idx="13">
                  <c:v>12.6</c:v>
                </c:pt>
                <c:pt idx="14">
                  <c:v>94.8</c:v>
                </c:pt>
                <c:pt idx="15">
                  <c:v>89.5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6-4856-B4B7-AFC03F530818}"/>
            </c:ext>
          </c:extLst>
        </c:ser>
        <c:ser>
          <c:idx val="2"/>
          <c:order val="2"/>
          <c:tx>
            <c:strRef>
              <c:f>'[9]Chhukha Dzongkhag'!$E$49</c:f>
              <c:strCache>
                <c:ptCount val="1"/>
                <c:pt idx="0">
                  <c:v>Hospital_3 (KM)Phuentsholing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'[9]Chhukha Dzongkhag'!$B$50:$B$65</c:f>
              <c:strCache>
                <c:ptCount val="16"/>
                <c:pt idx="0">
                  <c:v>Phuentholing Thromde</c:v>
                </c:pt>
                <c:pt idx="1">
                  <c:v>Tsimasham Town</c:v>
                </c:pt>
                <c:pt idx="2">
                  <c:v>Chhukha Town</c:v>
                </c:pt>
                <c:pt idx="3">
                  <c:v>Darla Town</c:v>
                </c:pt>
                <c:pt idx="4">
                  <c:v>Gedu Town</c:v>
                </c:pt>
                <c:pt idx="5">
                  <c:v>Bjachhog</c:v>
                </c:pt>
                <c:pt idx="6">
                  <c:v>Bongo</c:v>
                </c:pt>
                <c:pt idx="7">
                  <c:v>Chapchha</c:v>
                </c:pt>
                <c:pt idx="8">
                  <c:v>Darla</c:v>
                </c:pt>
                <c:pt idx="9">
                  <c:v>Getena</c:v>
                </c:pt>
                <c:pt idx="10">
                  <c:v>Doongna</c:v>
                </c:pt>
                <c:pt idx="11">
                  <c:v>Geling</c:v>
                </c:pt>
                <c:pt idx="12">
                  <c:v>loggchina</c:v>
                </c:pt>
                <c:pt idx="13">
                  <c:v>Maedtabkha</c:v>
                </c:pt>
                <c:pt idx="14">
                  <c:v>Phuentsholing</c:v>
                </c:pt>
                <c:pt idx="15">
                  <c:v>Samphelling</c:v>
                </c:pt>
              </c:strCache>
            </c:strRef>
          </c:cat>
          <c:val>
            <c:numRef>
              <c:f>'[9]Chhukha Dzongkhag'!$E$50:$E$65</c:f>
              <c:numCache>
                <c:formatCode>General</c:formatCode>
                <c:ptCount val="16"/>
                <c:pt idx="0">
                  <c:v>0</c:v>
                </c:pt>
                <c:pt idx="1">
                  <c:v>93.7</c:v>
                </c:pt>
                <c:pt idx="2">
                  <c:v>84.8</c:v>
                </c:pt>
                <c:pt idx="3">
                  <c:v>59</c:v>
                </c:pt>
                <c:pt idx="4">
                  <c:v>44.2</c:v>
                </c:pt>
                <c:pt idx="5">
                  <c:v>87.4</c:v>
                </c:pt>
                <c:pt idx="6">
                  <c:v>2.8</c:v>
                </c:pt>
                <c:pt idx="7">
                  <c:v>114</c:v>
                </c:pt>
                <c:pt idx="8">
                  <c:v>51.6</c:v>
                </c:pt>
                <c:pt idx="9">
                  <c:v>35.9</c:v>
                </c:pt>
                <c:pt idx="10">
                  <c:v>18.600000000000001</c:v>
                </c:pt>
                <c:pt idx="11">
                  <c:v>100.2</c:v>
                </c:pt>
                <c:pt idx="12">
                  <c:v>8.1</c:v>
                </c:pt>
                <c:pt idx="13">
                  <c:v>21</c:v>
                </c:pt>
                <c:pt idx="14">
                  <c:v>1.1000000000000001</c:v>
                </c:pt>
                <c:pt idx="15">
                  <c:v>10.8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26-4856-B4B7-AFC03F530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27215"/>
        <c:axId val="2061780191"/>
      </c:barChart>
      <c:catAx>
        <c:axId val="956527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Gewogs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780191"/>
        <c:crosses val="autoZero"/>
        <c:auto val="1"/>
        <c:lblAlgn val="ctr"/>
        <c:lblOffset val="100"/>
        <c:noMultiLvlLbl val="0"/>
      </c:catAx>
      <c:valAx>
        <c:axId val="20617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2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Level</a:t>
            </a:r>
            <a:r>
              <a:rPr lang="en-US" sz="1400" b="1" baseline="0">
                <a:solidFill>
                  <a:sysClr val="windowText" lastClr="000000"/>
                </a:solidFill>
              </a:rPr>
              <a:t> of School by Total Student Count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'[9]Chhukha Dzongkhag'!$B$70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'[9]Chhukha Dzongkhag'!$A$71:$A$77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'[9]Chhukha Dzongkhag'!$B$71:$B$77</c:f>
              <c:numCache>
                <c:formatCode>General</c:formatCode>
                <c:ptCount val="7"/>
                <c:pt idx="0">
                  <c:v>489</c:v>
                </c:pt>
                <c:pt idx="1">
                  <c:v>571</c:v>
                </c:pt>
                <c:pt idx="2">
                  <c:v>672</c:v>
                </c:pt>
                <c:pt idx="3">
                  <c:v>427</c:v>
                </c:pt>
                <c:pt idx="4">
                  <c:v>518</c:v>
                </c:pt>
                <c:pt idx="5">
                  <c:v>348</c:v>
                </c:pt>
                <c:pt idx="6">
                  <c:v>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6-4B8C-A0FB-6125254AE5DC}"/>
            </c:ext>
          </c:extLst>
        </c:ser>
        <c:ser>
          <c:idx val="1"/>
          <c:order val="1"/>
          <c:tx>
            <c:strRef>
              <c:f>'[9]Chhukha Dzongkhag'!$C$70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'[9]Chhukha Dzongkhag'!$A$71:$A$77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'[9]Chhukha Dzongkhag'!$C$71:$C$77</c:f>
              <c:numCache>
                <c:formatCode>General</c:formatCode>
                <c:ptCount val="7"/>
                <c:pt idx="0">
                  <c:v>457</c:v>
                </c:pt>
                <c:pt idx="1">
                  <c:v>551</c:v>
                </c:pt>
                <c:pt idx="2">
                  <c:v>577</c:v>
                </c:pt>
                <c:pt idx="3">
                  <c:v>371</c:v>
                </c:pt>
                <c:pt idx="4">
                  <c:v>459</c:v>
                </c:pt>
                <c:pt idx="5">
                  <c:v>307</c:v>
                </c:pt>
                <c:pt idx="6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6-4B8C-A0FB-6125254AE5DC}"/>
            </c:ext>
          </c:extLst>
        </c:ser>
        <c:ser>
          <c:idx val="2"/>
          <c:order val="2"/>
          <c:tx>
            <c:strRef>
              <c:f>'[9]Chhukha Dzongkhag'!$D$70</c:f>
              <c:strCache>
                <c:ptCount val="1"/>
                <c:pt idx="0">
                  <c:v>Total Student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'[9]Chhukha Dzongkhag'!$A$71:$A$77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'[9]Chhukha Dzongkhag'!$D$71:$D$77</c:f>
              <c:numCache>
                <c:formatCode>General</c:formatCode>
                <c:ptCount val="7"/>
                <c:pt idx="0">
                  <c:v>946</c:v>
                </c:pt>
                <c:pt idx="1">
                  <c:v>1122</c:v>
                </c:pt>
                <c:pt idx="2">
                  <c:v>1249</c:v>
                </c:pt>
                <c:pt idx="3">
                  <c:v>798</c:v>
                </c:pt>
                <c:pt idx="4">
                  <c:v>977</c:v>
                </c:pt>
                <c:pt idx="5">
                  <c:v>655</c:v>
                </c:pt>
                <c:pt idx="6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6-4B8C-A0FB-6125254AE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137151"/>
        <c:axId val="1049272559"/>
      </c:barChart>
      <c:catAx>
        <c:axId val="284137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of School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272559"/>
        <c:crosses val="autoZero"/>
        <c:auto val="1"/>
        <c:lblAlgn val="ctr"/>
        <c:lblOffset val="100"/>
        <c:noMultiLvlLbl val="0"/>
      </c:catAx>
      <c:valAx>
        <c:axId val="1049272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Student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3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</a:t>
            </a:r>
            <a:r>
              <a:rPr lang="en-US" b="1" baseline="0">
                <a:solidFill>
                  <a:sysClr val="windowText" lastClr="000000"/>
                </a:solidFill>
              </a:rPr>
              <a:t> Students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bg1"/>
        </a:solidFill>
        <a:ln>
          <a:solidFill>
            <a:schemeClr val="lt1">
              <a:alpha val="92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3561342911313909E-2"/>
          <c:y val="0.16207557178153731"/>
          <c:w val="0.93888888888888888"/>
          <c:h val="0.6803262613006707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FE-401E-8294-CA86866267D0}"/>
              </c:ext>
            </c:extLst>
          </c:dPt>
          <c:dLbls>
            <c:dLbl>
              <c:idx val="0"/>
              <c:layout>
                <c:manualLayout>
                  <c:x val="-5.8381794351282212E-2"/>
                  <c:y val="-0.2712695501442322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FE-401E-8294-CA86866267D0}"/>
                </c:ext>
              </c:extLst>
            </c:dLbl>
            <c:dLbl>
              <c:idx val="1"/>
              <c:layout>
                <c:manualLayout>
                  <c:x val="6.3277550496520715E-2"/>
                  <c:y val="-0.1005309672533716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FE-401E-8294-CA86866267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'[10]Chhukha Dzongkhag'!$F$24:$G$24</c:f>
              <c:strCache>
                <c:ptCount val="2"/>
                <c:pt idx="0">
                  <c:v>Eligiable_Female(XII)</c:v>
                </c:pt>
                <c:pt idx="1">
                  <c:v>Eligiable_Male(XII)</c:v>
                </c:pt>
              </c:strCache>
            </c:strRef>
          </c:cat>
          <c:val>
            <c:numRef>
              <c:f>'[10]Chhukha Dzongkhag'!$F$25:$G$25</c:f>
              <c:numCache>
                <c:formatCode>General</c:formatCode>
                <c:ptCount val="2"/>
                <c:pt idx="0">
                  <c:v>0.12395018824210831</c:v>
                </c:pt>
                <c:pt idx="1">
                  <c:v>0.11652061019149627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FE-401E-8294-CA86866267D0}"/>
            </c:ext>
          </c:extLst>
        </c:ser>
        <c:ser>
          <c:idx val="1"/>
          <c:order val="1"/>
          <c:tx>
            <c:strRef>
              <c:f>'[10]Chhukha Dzongkhag'!$A$41:$B$41</c:f>
              <c:strCache>
                <c:ptCount val="1"/>
                <c:pt idx="0">
                  <c:v>Chhukha Phuentholing Thromde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Dzongkhag'!$C$41:$G$41</c:f>
              <c:numCache>
                <c:formatCode>General</c:formatCode>
                <c:ptCount val="5"/>
                <c:pt idx="0">
                  <c:v>2.1</c:v>
                </c:pt>
                <c:pt idx="3">
                  <c:v>0</c:v>
                </c:pt>
                <c:pt idx="4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5FE-401E-8294-CA86866267D0}"/>
            </c:ext>
          </c:extLst>
        </c:ser>
        <c:ser>
          <c:idx val="2"/>
          <c:order val="2"/>
          <c:tx>
            <c:strRef>
              <c:f>'[10]Chhukha Dzongkhag'!$A$42:$B$42</c:f>
              <c:strCache>
                <c:ptCount val="1"/>
                <c:pt idx="0">
                  <c:v>Chhukha Tsimasham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Dzongkhag'!$C$42:$G$42</c:f>
              <c:numCache>
                <c:formatCode>General</c:formatCode>
                <c:ptCount val="5"/>
                <c:pt idx="0">
                  <c:v>50.4</c:v>
                </c:pt>
                <c:pt idx="1">
                  <c:v>3.6</c:v>
                </c:pt>
                <c:pt idx="2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5FE-401E-8294-CA86866267D0}"/>
            </c:ext>
          </c:extLst>
        </c:ser>
        <c:ser>
          <c:idx val="3"/>
          <c:order val="3"/>
          <c:tx>
            <c:strRef>
              <c:f>'[10]Chhukha Dzongkhag'!$A$43:$B$43</c:f>
              <c:strCache>
                <c:ptCount val="1"/>
                <c:pt idx="0">
                  <c:v>Chhukha Chhukha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C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E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0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Dzongkhag'!$C$43:$G$43</c:f>
              <c:numCache>
                <c:formatCode>General</c:formatCode>
                <c:ptCount val="5"/>
                <c:pt idx="0">
                  <c:v>41.6</c:v>
                </c:pt>
                <c:pt idx="1">
                  <c:v>17.100000000000001</c:v>
                </c:pt>
                <c:pt idx="2">
                  <c:v>84.8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5FE-401E-8294-CA86866267D0}"/>
            </c:ext>
          </c:extLst>
        </c:ser>
        <c:ser>
          <c:idx val="4"/>
          <c:order val="4"/>
          <c:tx>
            <c:strRef>
              <c:f>'[10]Chhukha Dzongkhag'!$A$44:$B$44</c:f>
              <c:strCache>
                <c:ptCount val="1"/>
                <c:pt idx="0">
                  <c:v>Chhukha Darla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Dzongkhag'!$C$44:$G$44</c:f>
              <c:numCache>
                <c:formatCode>General</c:formatCode>
                <c:ptCount val="5"/>
                <c:pt idx="0">
                  <c:v>48</c:v>
                </c:pt>
                <c:pt idx="1">
                  <c:v>9.1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5FE-401E-8294-CA86866267D0}"/>
            </c:ext>
          </c:extLst>
        </c:ser>
        <c:ser>
          <c:idx val="5"/>
          <c:order val="5"/>
          <c:tx>
            <c:strRef>
              <c:f>'[10]Chhukha Dzongkhag'!$A$45:$B$45</c:f>
              <c:strCache>
                <c:ptCount val="1"/>
                <c:pt idx="0">
                  <c:v>Chhukha Gedu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2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4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6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8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A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Dzongkhag'!$C$45:$G$45</c:f>
              <c:numCache>
                <c:formatCode>General</c:formatCode>
                <c:ptCount val="5"/>
                <c:pt idx="0">
                  <c:v>0.85</c:v>
                </c:pt>
                <c:pt idx="1">
                  <c:v>49.7</c:v>
                </c:pt>
                <c:pt idx="2">
                  <c:v>44.2</c:v>
                </c:pt>
                <c:pt idx="3">
                  <c:v>0</c:v>
                </c:pt>
                <c:pt idx="4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5FE-401E-8294-CA86866267D0}"/>
            </c:ext>
          </c:extLst>
        </c:ser>
        <c:ser>
          <c:idx val="6"/>
          <c:order val="6"/>
          <c:tx>
            <c:strRef>
              <c:f>'[10]Chhukha Dzongkhag'!$A$46:$B$46</c:f>
              <c:strCache>
                <c:ptCount val="1"/>
                <c:pt idx="0">
                  <c:v>Chhukha Bjachhog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Dzongkhag'!$C$46:$G$46</c:f>
              <c:numCache>
                <c:formatCode>General</c:formatCode>
                <c:ptCount val="5"/>
                <c:pt idx="0">
                  <c:v>44.1</c:v>
                </c:pt>
                <c:pt idx="1">
                  <c:v>7.5</c:v>
                </c:pt>
                <c:pt idx="2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5FE-401E-8294-CA86866267D0}"/>
            </c:ext>
          </c:extLst>
        </c:ser>
        <c:ser>
          <c:idx val="7"/>
          <c:order val="7"/>
          <c:tx>
            <c:strRef>
              <c:f>'[10]Chhukha Dzongkhag'!$A$47:$B$47</c:f>
              <c:strCache>
                <c:ptCount val="1"/>
                <c:pt idx="0">
                  <c:v>Chhukha Bongo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8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A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C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E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0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Dzongkhag'!$C$47:$G$47</c:f>
              <c:numCache>
                <c:formatCode>General</c:formatCode>
                <c:ptCount val="5"/>
                <c:pt idx="0">
                  <c:v>8.6999999999999993</c:v>
                </c:pt>
                <c:pt idx="1">
                  <c:v>59.1</c:v>
                </c:pt>
                <c:pt idx="2">
                  <c:v>2.8</c:v>
                </c:pt>
                <c:pt idx="3">
                  <c:v>0</c:v>
                </c:pt>
                <c:pt idx="4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5FE-401E-8294-CA86866267D0}"/>
            </c:ext>
          </c:extLst>
        </c:ser>
        <c:ser>
          <c:idx val="8"/>
          <c:order val="8"/>
          <c:tx>
            <c:strRef>
              <c:f>'[10]Chhukha Dzongkhag'!$A$48:$B$48</c:f>
              <c:strCache>
                <c:ptCount val="1"/>
                <c:pt idx="0">
                  <c:v>Chhukha Chapchha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Dzongkhag'!$C$48:$G$48</c:f>
              <c:numCache>
                <c:formatCode>General</c:formatCode>
                <c:ptCount val="5"/>
                <c:pt idx="0">
                  <c:v>70.400000000000006</c:v>
                </c:pt>
                <c:pt idx="1">
                  <c:v>23.5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5FE-401E-8294-CA86866267D0}"/>
            </c:ext>
          </c:extLst>
        </c:ser>
        <c:ser>
          <c:idx val="9"/>
          <c:order val="9"/>
          <c:tx>
            <c:strRef>
              <c:f>'[10]Chhukha Dzongkhag'!$A$49:$B$49</c:f>
              <c:strCache>
                <c:ptCount val="1"/>
                <c:pt idx="0">
                  <c:v>Chhukha Darla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E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0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2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4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6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Dzongkhag'!$C$49:$G$49</c:f>
              <c:numCache>
                <c:formatCode>General</c:formatCode>
                <c:ptCount val="5"/>
                <c:pt idx="0">
                  <c:v>10.1</c:v>
                </c:pt>
                <c:pt idx="1">
                  <c:v>59.8</c:v>
                </c:pt>
                <c:pt idx="2">
                  <c:v>51.6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45FE-401E-8294-CA86866267D0}"/>
            </c:ext>
          </c:extLst>
        </c:ser>
        <c:ser>
          <c:idx val="10"/>
          <c:order val="10"/>
          <c:tx>
            <c:strRef>
              <c:f>'[10]Chhukha Dzongkhag'!$A$50:$B$50</c:f>
              <c:strCache>
                <c:ptCount val="1"/>
                <c:pt idx="0">
                  <c:v>Chhukha Getena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Dzongkhag'!$C$50:$G$50</c:f>
              <c:numCache>
                <c:formatCode>General</c:formatCode>
                <c:ptCount val="5"/>
                <c:pt idx="0">
                  <c:v>21.1</c:v>
                </c:pt>
                <c:pt idx="1">
                  <c:v>26.7</c:v>
                </c:pt>
                <c:pt idx="2">
                  <c:v>35.9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45FE-401E-8294-CA86866267D0}"/>
            </c:ext>
          </c:extLst>
        </c:ser>
        <c:ser>
          <c:idx val="11"/>
          <c:order val="11"/>
          <c:tx>
            <c:strRef>
              <c:f>'[10]Chhukha Dzongkhag'!$A$51:$B$51</c:f>
              <c:strCache>
                <c:ptCount val="1"/>
                <c:pt idx="0">
                  <c:v>Chhukha Doongna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4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6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8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A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C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Dzongkhag'!$C$51:$G$51</c:f>
              <c:numCache>
                <c:formatCode>General</c:formatCode>
                <c:ptCount val="5"/>
                <c:pt idx="0">
                  <c:v>18.5</c:v>
                </c:pt>
                <c:pt idx="1">
                  <c:v>15.4</c:v>
                </c:pt>
                <c:pt idx="2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5FE-401E-8294-CA86866267D0}"/>
            </c:ext>
          </c:extLst>
        </c:ser>
        <c:ser>
          <c:idx val="12"/>
          <c:order val="12"/>
          <c:tx>
            <c:strRef>
              <c:f>'[10]Chhukha Dzongkhag'!$A$52:$B$52</c:f>
              <c:strCache>
                <c:ptCount val="1"/>
                <c:pt idx="0">
                  <c:v>Chhukha Geling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Dzongkhag'!$C$52:$G$52</c:f>
              <c:numCache>
                <c:formatCode>General</c:formatCode>
                <c:ptCount val="5"/>
                <c:pt idx="0">
                  <c:v>54.9</c:v>
                </c:pt>
                <c:pt idx="1">
                  <c:v>14.9</c:v>
                </c:pt>
                <c:pt idx="2">
                  <c:v>100.2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5FE-401E-8294-CA86866267D0}"/>
            </c:ext>
          </c:extLst>
        </c:ser>
        <c:ser>
          <c:idx val="13"/>
          <c:order val="13"/>
          <c:tx>
            <c:strRef>
              <c:f>'[10]Chhukha Dzongkhag'!$A$53:$B$53</c:f>
              <c:strCache>
                <c:ptCount val="1"/>
                <c:pt idx="0">
                  <c:v>Chhukha loggchina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A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C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E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0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2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Dzongkhag'!$C$53:$G$53</c:f>
              <c:numCache>
                <c:formatCode>General</c:formatCode>
                <c:ptCount val="5"/>
                <c:pt idx="0">
                  <c:v>14.1</c:v>
                </c:pt>
                <c:pt idx="1">
                  <c:v>22.1</c:v>
                </c:pt>
                <c:pt idx="2">
                  <c:v>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45FE-401E-8294-CA86866267D0}"/>
            </c:ext>
          </c:extLst>
        </c:ser>
        <c:ser>
          <c:idx val="14"/>
          <c:order val="14"/>
          <c:tx>
            <c:strRef>
              <c:f>'[10]Chhukha Dzongkhag'!$A$54:$B$54</c:f>
              <c:strCache>
                <c:ptCount val="1"/>
                <c:pt idx="0">
                  <c:v>Chhukha Maedtabkha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Dzongkhag'!$C$54:$G$54</c:f>
              <c:numCache>
                <c:formatCode>General</c:formatCode>
                <c:ptCount val="5"/>
                <c:pt idx="0">
                  <c:v>18.7</c:v>
                </c:pt>
                <c:pt idx="1">
                  <c:v>12.6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5FE-401E-8294-CA86866267D0}"/>
            </c:ext>
          </c:extLst>
        </c:ser>
        <c:ser>
          <c:idx val="15"/>
          <c:order val="15"/>
          <c:tx>
            <c:strRef>
              <c:f>'[10]Chhukha Dzongkhag'!$A$55:$B$55</c:f>
              <c:strCache>
                <c:ptCount val="1"/>
                <c:pt idx="0">
                  <c:v>Chhukha Phuentsholing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0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2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4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6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8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Dzongkhag'!$C$55:$G$55</c:f>
              <c:numCache>
                <c:formatCode>General</c:formatCode>
                <c:ptCount val="5"/>
                <c:pt idx="0">
                  <c:v>45.1</c:v>
                </c:pt>
                <c:pt idx="1">
                  <c:v>94.8</c:v>
                </c:pt>
                <c:pt idx="2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5FE-401E-8294-CA86866267D0}"/>
            </c:ext>
          </c:extLst>
        </c:ser>
        <c:ser>
          <c:idx val="16"/>
          <c:order val="16"/>
          <c:tx>
            <c:strRef>
              <c:f>'[10]Chhukha Dzongkhag'!$A$56:$B$56</c:f>
              <c:strCache>
                <c:ptCount val="1"/>
                <c:pt idx="0">
                  <c:v>Chhukha Samphelling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Dzongkhag'!$C$56:$G$56</c:f>
              <c:numCache>
                <c:formatCode>General</c:formatCode>
                <c:ptCount val="5"/>
                <c:pt idx="0">
                  <c:v>39.9</c:v>
                </c:pt>
                <c:pt idx="1">
                  <c:v>89.5</c:v>
                </c:pt>
                <c:pt idx="2">
                  <c:v>10.8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5FE-401E-8294-CA86866267D0}"/>
            </c:ext>
          </c:extLst>
        </c:ser>
        <c:ser>
          <c:idx val="17"/>
          <c:order val="17"/>
          <c:tx>
            <c:strRef>
              <c:f>'[10]Chhukha Dzongkhag'!$A$41:$B$41</c:f>
              <c:strCache>
                <c:ptCount val="1"/>
                <c:pt idx="0">
                  <c:v>Chhukha Phuentholing Thromde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6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8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A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C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E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Dzongkhag'!$C$41:$G$41</c:f>
              <c:numCache>
                <c:formatCode>General</c:formatCode>
                <c:ptCount val="5"/>
                <c:pt idx="0">
                  <c:v>2.1</c:v>
                </c:pt>
                <c:pt idx="3">
                  <c:v>0</c:v>
                </c:pt>
                <c:pt idx="4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5FE-401E-8294-CA86866267D0}"/>
            </c:ext>
          </c:extLst>
        </c:ser>
        <c:ser>
          <c:idx val="18"/>
          <c:order val="18"/>
          <c:tx>
            <c:strRef>
              <c:f>'[10]Chhukha Dzongkhag'!$A$42:$B$42</c:f>
              <c:strCache>
                <c:ptCount val="1"/>
                <c:pt idx="0">
                  <c:v>Chhukha Tsimasham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Dzongkhag'!$C$42:$G$42</c:f>
              <c:numCache>
                <c:formatCode>General</c:formatCode>
                <c:ptCount val="5"/>
                <c:pt idx="0">
                  <c:v>50.4</c:v>
                </c:pt>
                <c:pt idx="1">
                  <c:v>3.6</c:v>
                </c:pt>
                <c:pt idx="2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45FE-401E-8294-CA86866267D0}"/>
            </c:ext>
          </c:extLst>
        </c:ser>
        <c:ser>
          <c:idx val="19"/>
          <c:order val="19"/>
          <c:tx>
            <c:strRef>
              <c:f>'[10]Chhukha Dzongkhag'!$A$43:$B$43</c:f>
              <c:strCache>
                <c:ptCount val="1"/>
                <c:pt idx="0">
                  <c:v>Chhukha Chhukha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C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E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0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2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4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Dzongkhag'!$C$43:$G$43</c:f>
              <c:numCache>
                <c:formatCode>General</c:formatCode>
                <c:ptCount val="5"/>
                <c:pt idx="0">
                  <c:v>41.6</c:v>
                </c:pt>
                <c:pt idx="1">
                  <c:v>17.100000000000001</c:v>
                </c:pt>
                <c:pt idx="2">
                  <c:v>84.8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45FE-401E-8294-CA86866267D0}"/>
            </c:ext>
          </c:extLst>
        </c:ser>
        <c:ser>
          <c:idx val="20"/>
          <c:order val="20"/>
          <c:tx>
            <c:strRef>
              <c:f>'[10]Chhukha Dzongkhag'!$A$44:$B$44</c:f>
              <c:strCache>
                <c:ptCount val="1"/>
                <c:pt idx="0">
                  <c:v>Chhukha Darla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Dzongkhag'!$C$44:$G$44</c:f>
              <c:numCache>
                <c:formatCode>General</c:formatCode>
                <c:ptCount val="5"/>
                <c:pt idx="0">
                  <c:v>48</c:v>
                </c:pt>
                <c:pt idx="1">
                  <c:v>9.1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45FE-401E-8294-CA86866267D0}"/>
            </c:ext>
          </c:extLst>
        </c:ser>
        <c:ser>
          <c:idx val="21"/>
          <c:order val="21"/>
          <c:tx>
            <c:strRef>
              <c:f>'[10]Chhukha Dzongkhag'!$A$45:$B$45</c:f>
              <c:strCache>
                <c:ptCount val="1"/>
                <c:pt idx="0">
                  <c:v>Chhukha Gedu Town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2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4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6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8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A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Dzongkhag'!$C$45:$G$45</c:f>
              <c:numCache>
                <c:formatCode>General</c:formatCode>
                <c:ptCount val="5"/>
                <c:pt idx="0">
                  <c:v>0.85</c:v>
                </c:pt>
                <c:pt idx="1">
                  <c:v>49.7</c:v>
                </c:pt>
                <c:pt idx="2">
                  <c:v>44.2</c:v>
                </c:pt>
                <c:pt idx="3">
                  <c:v>0</c:v>
                </c:pt>
                <c:pt idx="4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45FE-401E-8294-CA86866267D0}"/>
            </c:ext>
          </c:extLst>
        </c:ser>
        <c:ser>
          <c:idx val="22"/>
          <c:order val="22"/>
          <c:tx>
            <c:strRef>
              <c:f>'[10]Chhukha Dzongkhag'!$A$46:$B$46</c:f>
              <c:strCache>
                <c:ptCount val="1"/>
                <c:pt idx="0">
                  <c:v>Chhukha Bjachhog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Dzongkhag'!$C$46:$G$46</c:f>
              <c:numCache>
                <c:formatCode>General</c:formatCode>
                <c:ptCount val="5"/>
                <c:pt idx="0">
                  <c:v>44.1</c:v>
                </c:pt>
                <c:pt idx="1">
                  <c:v>7.5</c:v>
                </c:pt>
                <c:pt idx="2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45FE-401E-8294-CA86866267D0}"/>
            </c:ext>
          </c:extLst>
        </c:ser>
        <c:ser>
          <c:idx val="23"/>
          <c:order val="23"/>
          <c:tx>
            <c:strRef>
              <c:f>'[10]Chhukha Dzongkhag'!$A$47:$B$47</c:f>
              <c:strCache>
                <c:ptCount val="1"/>
                <c:pt idx="0">
                  <c:v>Chhukha Bongo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8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A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C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E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0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Dzongkhag'!$C$47:$G$47</c:f>
              <c:numCache>
                <c:formatCode>General</c:formatCode>
                <c:ptCount val="5"/>
                <c:pt idx="0">
                  <c:v>8.6999999999999993</c:v>
                </c:pt>
                <c:pt idx="1">
                  <c:v>59.1</c:v>
                </c:pt>
                <c:pt idx="2">
                  <c:v>2.8</c:v>
                </c:pt>
                <c:pt idx="3">
                  <c:v>0</c:v>
                </c:pt>
                <c:pt idx="4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1-45FE-401E-8294-CA86866267D0}"/>
            </c:ext>
          </c:extLst>
        </c:ser>
        <c:ser>
          <c:idx val="24"/>
          <c:order val="24"/>
          <c:tx>
            <c:strRef>
              <c:f>'[10]Chhukha Dzongkhag'!$A$48:$B$48</c:f>
              <c:strCache>
                <c:ptCount val="1"/>
                <c:pt idx="0">
                  <c:v>Chhukha Chapchha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Dzongkhag'!$C$48:$G$48</c:f>
              <c:numCache>
                <c:formatCode>General</c:formatCode>
                <c:ptCount val="5"/>
                <c:pt idx="0">
                  <c:v>70.400000000000006</c:v>
                </c:pt>
                <c:pt idx="1">
                  <c:v>23.5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C-45FE-401E-8294-CA86866267D0}"/>
            </c:ext>
          </c:extLst>
        </c:ser>
        <c:ser>
          <c:idx val="25"/>
          <c:order val="25"/>
          <c:tx>
            <c:strRef>
              <c:f>'[10]Chhukha Dzongkhag'!$A$49:$B$49</c:f>
              <c:strCache>
                <c:ptCount val="1"/>
                <c:pt idx="0">
                  <c:v>Chhukha Darla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E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0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2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4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6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Dzongkhag'!$C$49:$G$49</c:f>
              <c:numCache>
                <c:formatCode>General</c:formatCode>
                <c:ptCount val="5"/>
                <c:pt idx="0">
                  <c:v>10.1</c:v>
                </c:pt>
                <c:pt idx="1">
                  <c:v>59.8</c:v>
                </c:pt>
                <c:pt idx="2">
                  <c:v>51.6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17-45FE-401E-8294-CA86866267D0}"/>
            </c:ext>
          </c:extLst>
        </c:ser>
        <c:ser>
          <c:idx val="26"/>
          <c:order val="26"/>
          <c:tx>
            <c:strRef>
              <c:f>'[10]Chhukha Dzongkhag'!$A$50:$B$50</c:f>
              <c:strCache>
                <c:ptCount val="1"/>
                <c:pt idx="0">
                  <c:v>Chhukha Getena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Dzongkhag'!$C$50:$G$50</c:f>
              <c:numCache>
                <c:formatCode>General</c:formatCode>
                <c:ptCount val="5"/>
                <c:pt idx="0">
                  <c:v>21.1</c:v>
                </c:pt>
                <c:pt idx="1">
                  <c:v>26.7</c:v>
                </c:pt>
                <c:pt idx="2">
                  <c:v>35.9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2-45FE-401E-8294-CA86866267D0}"/>
            </c:ext>
          </c:extLst>
        </c:ser>
        <c:ser>
          <c:idx val="27"/>
          <c:order val="27"/>
          <c:tx>
            <c:strRef>
              <c:f>'[10]Chhukha Dzongkhag'!$A$51:$B$51</c:f>
              <c:strCache>
                <c:ptCount val="1"/>
                <c:pt idx="0">
                  <c:v>Chhukha Doongna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4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6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8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A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C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Dzongkhag'!$C$51:$G$51</c:f>
              <c:numCache>
                <c:formatCode>General</c:formatCode>
                <c:ptCount val="5"/>
                <c:pt idx="0">
                  <c:v>18.5</c:v>
                </c:pt>
                <c:pt idx="1">
                  <c:v>15.4</c:v>
                </c:pt>
                <c:pt idx="2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D-45FE-401E-8294-CA86866267D0}"/>
            </c:ext>
          </c:extLst>
        </c:ser>
        <c:ser>
          <c:idx val="28"/>
          <c:order val="28"/>
          <c:tx>
            <c:strRef>
              <c:f>'[10]Chhukha Dzongkhag'!$A$52:$B$52</c:f>
              <c:strCache>
                <c:ptCount val="1"/>
                <c:pt idx="0">
                  <c:v>Chhukha Geling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Dzongkhag'!$C$52:$G$52</c:f>
              <c:numCache>
                <c:formatCode>General</c:formatCode>
                <c:ptCount val="5"/>
                <c:pt idx="0">
                  <c:v>54.9</c:v>
                </c:pt>
                <c:pt idx="1">
                  <c:v>14.9</c:v>
                </c:pt>
                <c:pt idx="2">
                  <c:v>100.2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8-45FE-401E-8294-CA86866267D0}"/>
            </c:ext>
          </c:extLst>
        </c:ser>
        <c:ser>
          <c:idx val="29"/>
          <c:order val="29"/>
          <c:tx>
            <c:strRef>
              <c:f>'[10]Chhukha Dzongkhag'!$A$53:$B$53</c:f>
              <c:strCache>
                <c:ptCount val="1"/>
                <c:pt idx="0">
                  <c:v>Chhukha loggchina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A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C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E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0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2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Dzongkhag'!$C$53:$G$53</c:f>
              <c:numCache>
                <c:formatCode>General</c:formatCode>
                <c:ptCount val="5"/>
                <c:pt idx="0">
                  <c:v>14.1</c:v>
                </c:pt>
                <c:pt idx="1">
                  <c:v>22.1</c:v>
                </c:pt>
                <c:pt idx="2">
                  <c:v>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3-45FE-401E-8294-CA86866267D0}"/>
            </c:ext>
          </c:extLst>
        </c:ser>
        <c:ser>
          <c:idx val="30"/>
          <c:order val="30"/>
          <c:tx>
            <c:strRef>
              <c:f>'[10]Chhukha Dzongkhag'!$A$54:$B$54</c:f>
              <c:strCache>
                <c:ptCount val="1"/>
                <c:pt idx="0">
                  <c:v>Chhukha Maedtabkha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Dzongkhag'!$C$54:$G$54</c:f>
              <c:numCache>
                <c:formatCode>General</c:formatCode>
                <c:ptCount val="5"/>
                <c:pt idx="0">
                  <c:v>18.7</c:v>
                </c:pt>
                <c:pt idx="1">
                  <c:v>12.6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E-45FE-401E-8294-CA86866267D0}"/>
            </c:ext>
          </c:extLst>
        </c:ser>
        <c:ser>
          <c:idx val="31"/>
          <c:order val="31"/>
          <c:tx>
            <c:strRef>
              <c:f>'[10]Chhukha Dzongkhag'!$A$55:$B$55</c:f>
              <c:strCache>
                <c:ptCount val="1"/>
                <c:pt idx="0">
                  <c:v>Chhukha Phuentsholing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0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2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4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6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8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Dzongkhag'!$C$55:$G$55</c:f>
              <c:numCache>
                <c:formatCode>General</c:formatCode>
                <c:ptCount val="5"/>
                <c:pt idx="0">
                  <c:v>45.1</c:v>
                </c:pt>
                <c:pt idx="1">
                  <c:v>94.8</c:v>
                </c:pt>
                <c:pt idx="2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9-45FE-401E-8294-CA86866267D0}"/>
            </c:ext>
          </c:extLst>
        </c:ser>
        <c:ser>
          <c:idx val="32"/>
          <c:order val="32"/>
          <c:tx>
            <c:strRef>
              <c:f>'[10]Chhukha Dzongkhag'!$A$56:$B$56</c:f>
              <c:strCache>
                <c:ptCount val="1"/>
                <c:pt idx="0">
                  <c:v>Chhukha Samphelling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45FE-401E-8294-CA86866267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45FE-401E-8294-CA86866267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45FE-401E-8294-CA86866267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45FE-401E-8294-CA86866267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45FE-401E-8294-CA86866267D0}"/>
              </c:ext>
            </c:extLst>
          </c:dPt>
          <c:cat>
            <c:strRef>
              <c:f>'[10]Chhukha Dzongkhag'!$C$40:$G$40</c:f>
              <c:strCache>
                <c:ptCount val="5"/>
                <c:pt idx="0">
                  <c:v>Gedu Hospital</c:v>
                </c:pt>
                <c:pt idx="1">
                  <c:v>Tsimalakha Hospital(KM)</c:v>
                </c:pt>
                <c:pt idx="2">
                  <c:v>P/ling Hospital(KM)</c:v>
                </c:pt>
                <c:pt idx="3">
                  <c:v>Hospital Name</c:v>
                </c:pt>
                <c:pt idx="4">
                  <c:v>Total Student</c:v>
                </c:pt>
              </c:strCache>
            </c:strRef>
          </c:cat>
          <c:val>
            <c:numRef>
              <c:f>'[10]Chhukha Dzongkhag'!$C$56:$G$56</c:f>
              <c:numCache>
                <c:formatCode>General</c:formatCode>
                <c:ptCount val="5"/>
                <c:pt idx="0">
                  <c:v>39.9</c:v>
                </c:pt>
                <c:pt idx="1">
                  <c:v>89.5</c:v>
                </c:pt>
                <c:pt idx="2">
                  <c:v>10.8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4-45FE-401E-8294-CA868662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'[11]Dagana Dzongkhag'!$B$69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'[11]Dagana Dzongkhag'!$A$70:$A$76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'[11]Dagana Dzongkhag'!$B$70:$B$76</c:f>
              <c:numCache>
                <c:formatCode>General</c:formatCode>
                <c:ptCount val="7"/>
                <c:pt idx="0">
                  <c:v>200</c:v>
                </c:pt>
                <c:pt idx="1">
                  <c:v>217</c:v>
                </c:pt>
                <c:pt idx="2">
                  <c:v>359</c:v>
                </c:pt>
                <c:pt idx="3">
                  <c:v>114</c:v>
                </c:pt>
                <c:pt idx="4">
                  <c:v>251</c:v>
                </c:pt>
                <c:pt idx="5">
                  <c:v>190</c:v>
                </c:pt>
                <c:pt idx="6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E-4E1E-A8D4-DB483C9347DA}"/>
            </c:ext>
          </c:extLst>
        </c:ser>
        <c:ser>
          <c:idx val="1"/>
          <c:order val="1"/>
          <c:tx>
            <c:strRef>
              <c:f>'[11]Dagana Dzongkhag'!$C$69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'[11]Dagana Dzongkhag'!$A$70:$A$76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'[11]Dagana Dzongkhag'!$C$70:$C$76</c:f>
              <c:numCache>
                <c:formatCode>General</c:formatCode>
                <c:ptCount val="7"/>
                <c:pt idx="0">
                  <c:v>224</c:v>
                </c:pt>
                <c:pt idx="1">
                  <c:v>254</c:v>
                </c:pt>
                <c:pt idx="2">
                  <c:v>290</c:v>
                </c:pt>
                <c:pt idx="3">
                  <c:v>175</c:v>
                </c:pt>
                <c:pt idx="4">
                  <c:v>216</c:v>
                </c:pt>
                <c:pt idx="5">
                  <c:v>142</c:v>
                </c:pt>
                <c:pt idx="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E-4E1E-A8D4-DB483C9347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4191648"/>
        <c:axId val="1234194168"/>
      </c:barChart>
      <c:catAx>
        <c:axId val="123419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Level_of_ school</a:t>
                </a:r>
              </a:p>
            </c:rich>
          </c:tx>
          <c:layout>
            <c:manualLayout>
              <c:xMode val="edge"/>
              <c:yMode val="edge"/>
              <c:x val="0.36890988626421695"/>
              <c:y val="0.78032626130067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194168"/>
        <c:crosses val="autoZero"/>
        <c:auto val="1"/>
        <c:lblAlgn val="ctr"/>
        <c:lblOffset val="100"/>
        <c:noMultiLvlLbl val="0"/>
      </c:catAx>
      <c:valAx>
        <c:axId val="123419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Stds_Population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1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'[11]Dagana Dzongkhag'!$B$47</c:f>
              <c:strCache>
                <c:ptCount val="1"/>
                <c:pt idx="0">
                  <c:v>Dagapela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'[11]Dagana Dzongkhag'!$A$48:$A$66</c:f>
              <c:strCache>
                <c:ptCount val="19"/>
                <c:pt idx="0">
                  <c:v>Dagana Town</c:v>
                </c:pt>
                <c:pt idx="1">
                  <c:v>Lhamoi Dzhingkha Town</c:v>
                </c:pt>
                <c:pt idx="2">
                  <c:v>Dagapela Town</c:v>
                </c:pt>
                <c:pt idx="3">
                  <c:v>Drukjeygnag Town</c:v>
                </c:pt>
                <c:pt idx="4">
                  <c:v>Sankosh Town</c:v>
                </c:pt>
                <c:pt idx="5">
                  <c:v>Drukjeygnag</c:v>
                </c:pt>
                <c:pt idx="6">
                  <c:v>Gozhi</c:v>
                </c:pt>
                <c:pt idx="7">
                  <c:v>Karna</c:v>
                </c:pt>
                <c:pt idx="8">
                  <c:v>Khebisa</c:v>
                </c:pt>
                <c:pt idx="9">
                  <c:v>Largyab</c:v>
                </c:pt>
                <c:pt idx="10">
                  <c:v>Tseza</c:v>
                </c:pt>
                <c:pt idx="11">
                  <c:v>Tsangkha</c:v>
                </c:pt>
                <c:pt idx="12">
                  <c:v>Karmaling</c:v>
                </c:pt>
                <c:pt idx="13">
                  <c:v>Dorona</c:v>
                </c:pt>
                <c:pt idx="14">
                  <c:v>Gesarling</c:v>
                </c:pt>
                <c:pt idx="15">
                  <c:v>Lhamoi Dzhingkha</c:v>
                </c:pt>
                <c:pt idx="16">
                  <c:v>Nichula</c:v>
                </c:pt>
                <c:pt idx="17">
                  <c:v>Tashiding</c:v>
                </c:pt>
                <c:pt idx="18">
                  <c:v>Tsenda-Gang</c:v>
                </c:pt>
              </c:strCache>
            </c:strRef>
          </c:cat>
          <c:val>
            <c:numRef>
              <c:f>'[11]Dagana Dzongkhag'!$B$48:$B$66</c:f>
              <c:numCache>
                <c:formatCode>General</c:formatCode>
                <c:ptCount val="19"/>
                <c:pt idx="0">
                  <c:v>43.9</c:v>
                </c:pt>
                <c:pt idx="1">
                  <c:v>12.2</c:v>
                </c:pt>
                <c:pt idx="2">
                  <c:v>13</c:v>
                </c:pt>
                <c:pt idx="3">
                  <c:v>42</c:v>
                </c:pt>
                <c:pt idx="4">
                  <c:v>52</c:v>
                </c:pt>
                <c:pt idx="5">
                  <c:v>41.9</c:v>
                </c:pt>
                <c:pt idx="6">
                  <c:v>9</c:v>
                </c:pt>
                <c:pt idx="7">
                  <c:v>25.3</c:v>
                </c:pt>
                <c:pt idx="8">
                  <c:v>27.7</c:v>
                </c:pt>
                <c:pt idx="9">
                  <c:v>27.7</c:v>
                </c:pt>
                <c:pt idx="10">
                  <c:v>52.2</c:v>
                </c:pt>
                <c:pt idx="11">
                  <c:v>43.7</c:v>
                </c:pt>
                <c:pt idx="12">
                  <c:v>221</c:v>
                </c:pt>
                <c:pt idx="13">
                  <c:v>14</c:v>
                </c:pt>
                <c:pt idx="14">
                  <c:v>15.8</c:v>
                </c:pt>
                <c:pt idx="15">
                  <c:v>12.2</c:v>
                </c:pt>
                <c:pt idx="16">
                  <c:v>221</c:v>
                </c:pt>
                <c:pt idx="17">
                  <c:v>12.2</c:v>
                </c:pt>
                <c:pt idx="18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7-44B7-A28D-1C8D687658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0787256"/>
        <c:axId val="570789416"/>
      </c:barChart>
      <c:catAx>
        <c:axId val="570787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Gewog</a:t>
                </a:r>
                <a:r>
                  <a:rPr lang="en-GB" b="1" baseline="0">
                    <a:solidFill>
                      <a:schemeClr val="tx1"/>
                    </a:solidFill>
                  </a:rPr>
                  <a:t> Name</a:t>
                </a:r>
                <a:endParaRPr lang="en-GB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8046698219674189"/>
              <c:y val="0.908368920880484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89416"/>
        <c:crosses val="autoZero"/>
        <c:auto val="1"/>
        <c:lblAlgn val="ctr"/>
        <c:lblOffset val="100"/>
        <c:noMultiLvlLbl val="0"/>
      </c:catAx>
      <c:valAx>
        <c:axId val="570789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Hospital_Distance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87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ysClr val="windowText" lastClr="000000"/>
                </a:solidFill>
                <a:effectLst/>
              </a:rPr>
              <a:t>Total_Elgilible</a:t>
            </a:r>
            <a:r>
              <a:rPr lang="en-GB" sz="1400" b="0" i="0" u="none" strike="noStrike" baseline="0">
                <a:solidFill>
                  <a:sysClr val="windowText" lastClr="000000"/>
                </a:solidFill>
              </a:rPr>
              <a:t> 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ACA-468C-AA39-D9CAAD6C06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ACA-468C-AA39-D9CAAD6C06AF}"/>
              </c:ext>
            </c:extLst>
          </c:dPt>
          <c:dLbls>
            <c:dLbl>
              <c:idx val="0"/>
              <c:layout>
                <c:manualLayout>
                  <c:x val="-6.691699475065617E-2"/>
                  <c:y val="-0.1422838291046952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CA-468C-AA39-D9CAAD6C06AF}"/>
                </c:ext>
              </c:extLst>
            </c:dLbl>
            <c:dLbl>
              <c:idx val="1"/>
              <c:layout>
                <c:manualLayout>
                  <c:x val="1.9975831146106737E-2"/>
                  <c:y val="-0.2386599591717701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CA-468C-AA39-D9CAAD6C06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'[11]Dagana Dzongkhag'!$G$32:$H$32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'[11]Dagana Dzongkhag'!$G$33:$H$33</c:f>
              <c:numCache>
                <c:formatCode>General</c:formatCode>
                <c:ptCount val="2"/>
                <c:pt idx="0">
                  <c:v>0.47692307692307695</c:v>
                </c:pt>
                <c:pt idx="1">
                  <c:v>0.52307692307692311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CA-468C-AA39-D9CAAD6C06A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Count</a:t>
            </a:r>
            <a:r>
              <a:rPr lang="en-US" b="1" baseline="0">
                <a:solidFill>
                  <a:sysClr val="windowText" lastClr="000000"/>
                </a:solidFill>
              </a:rPr>
              <a:t> of  level of school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529504512724027E-2"/>
          <c:y val="0.15897618876718989"/>
          <c:w val="0.91157933266989233"/>
          <c:h val="0.62312514585329337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89</c:v>
              </c:pt>
              <c:pt idx="1">
                <c:v>125</c:v>
              </c:pt>
              <c:pt idx="2">
                <c:v>145</c:v>
              </c:pt>
              <c:pt idx="3">
                <c:v>209</c:v>
              </c:pt>
              <c:pt idx="4">
                <c:v>129</c:v>
              </c:pt>
              <c:pt idx="5">
                <c:v>64</c:v>
              </c:pt>
              <c:pt idx="6">
                <c:v>139</c:v>
              </c:pt>
            </c:numLit>
          </c:val>
          <c:extLst>
            <c:ext xmlns:c16="http://schemas.microsoft.com/office/drawing/2014/chart" uri="{C3380CC4-5D6E-409C-BE32-E72D297353CC}">
              <c16:uniqueId val="{00000000-5291-4611-8E16-24B3AD14E991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77</c:v>
              </c:pt>
              <c:pt idx="1">
                <c:v>94</c:v>
              </c:pt>
              <c:pt idx="2">
                <c:v>106</c:v>
              </c:pt>
              <c:pt idx="3">
                <c:v>123</c:v>
              </c:pt>
              <c:pt idx="4">
                <c:v>90</c:v>
              </c:pt>
              <c:pt idx="5">
                <c:v>73</c:v>
              </c:pt>
              <c:pt idx="6">
                <c:v>98</c:v>
              </c:pt>
            </c:numLit>
          </c:val>
          <c:extLst>
            <c:ext xmlns:c16="http://schemas.microsoft.com/office/drawing/2014/chart" uri="{C3380CC4-5D6E-409C-BE32-E72D297353CC}">
              <c16:uniqueId val="{00000001-5291-4611-8E16-24B3AD14E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721055"/>
        <c:axId val="274456495"/>
      </c:barChart>
      <c:catAx>
        <c:axId val="44472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School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6495"/>
        <c:crosses val="autoZero"/>
        <c:auto val="1"/>
        <c:lblAlgn val="ctr"/>
        <c:lblOffset val="100"/>
        <c:noMultiLvlLbl val="0"/>
      </c:catAx>
      <c:valAx>
        <c:axId val="2744564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2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7777777777777776E-2"/>
          <c:y val="0.16712962962962963"/>
          <c:w val="0.93888888888888888"/>
          <c:h val="0.6803262613006707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50-4898-9FA9-479DCA7E94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E50-4898-9FA9-479DCA7E94DE}"/>
              </c:ext>
            </c:extLst>
          </c:dPt>
          <c:dLbls>
            <c:dLbl>
              <c:idx val="0"/>
              <c:layout>
                <c:manualLayout>
                  <c:x val="-3.0371809675167852E-2"/>
                  <c:y val="-0.2850519091001715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50-4898-9FA9-479DCA7E94DE}"/>
                </c:ext>
              </c:extLst>
            </c:dLbl>
            <c:dLbl>
              <c:idx val="1"/>
              <c:layout>
                <c:manualLayout>
                  <c:x val="1.3973134619619028E-2"/>
                  <c:y val="-0.1267211936864270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50-4898-9FA9-479DCA7E94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('[12]Lhuentse Dzongkhag'!$D$16,'[12]Lhuentse Dzongkhag'!$E$16)</c:f>
              <c:strCache>
                <c:ptCount val="2"/>
                <c:pt idx="0">
                  <c:v>Eligible_Female</c:v>
                </c:pt>
                <c:pt idx="1">
                  <c:v>Eligible_Male</c:v>
                </c:pt>
              </c:strCache>
            </c:strRef>
          </c:cat>
          <c:val>
            <c:numRef>
              <c:f>('[12]Lhuentse Dzongkhag'!$D$21,'[12]Lhuentse Dzongkhag'!$E$21)</c:f>
              <c:numCache>
                <c:formatCode>General</c:formatCode>
                <c:ptCount val="2"/>
                <c:pt idx="0">
                  <c:v>0.15444444444444444</c:v>
                </c:pt>
                <c:pt idx="1">
                  <c:v>0.1346444780635401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50-4898-9FA9-479DCA7E94D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Gewog</a:t>
            </a:r>
            <a:r>
              <a:rPr lang="en-US" b="1" baseline="0">
                <a:solidFill>
                  <a:sysClr val="windowText" lastClr="000000"/>
                </a:solidFill>
              </a:rPr>
              <a:t> and Hospital Distance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'[12]Lhuentse Dzongkhag'!$C$55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Dzongkhag'!$C$56:$C$65</c:f>
              <c:numCache>
                <c:formatCode>General</c:formatCode>
                <c:ptCount val="10"/>
                <c:pt idx="0">
                  <c:v>1.5</c:v>
                </c:pt>
                <c:pt idx="1">
                  <c:v>34.4</c:v>
                </c:pt>
                <c:pt idx="2">
                  <c:v>5</c:v>
                </c:pt>
                <c:pt idx="3">
                  <c:v>8.4</c:v>
                </c:pt>
                <c:pt idx="4">
                  <c:v>18.5</c:v>
                </c:pt>
                <c:pt idx="5">
                  <c:v>19.899999999999999</c:v>
                </c:pt>
                <c:pt idx="6">
                  <c:v>50</c:v>
                </c:pt>
                <c:pt idx="7">
                  <c:v>18.100000000000001</c:v>
                </c:pt>
                <c:pt idx="8">
                  <c:v>22</c:v>
                </c:pt>
                <c:pt idx="9">
                  <c:v>29.7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9-4453-82ED-D5080C8AF357}"/>
            </c:ext>
          </c:extLst>
        </c:ser>
        <c:ser>
          <c:idx val="1"/>
          <c:order val="1"/>
          <c:tx>
            <c:strRef>
              <c:f>'[12]Lhuentse Dzongkhag'!$D$55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Dzongkhag'!$D$56:$D$65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99-4453-82ED-D5080C8AF357}"/>
            </c:ext>
          </c:extLst>
        </c:ser>
        <c:ser>
          <c:idx val="2"/>
          <c:order val="2"/>
          <c:tx>
            <c:strRef>
              <c:f>'[12]Lhuentse Dzongkhag'!$E$55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Dzongkhag'!$E$56:$E$65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99-4453-82ED-D5080C8AF357}"/>
            </c:ext>
          </c:extLst>
        </c:ser>
        <c:ser>
          <c:idx val="3"/>
          <c:order val="3"/>
          <c:tx>
            <c:strRef>
              <c:f>'[12]Lhuentse Dzongkhag'!$F$55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Dzongkhag'!$F$56:$F$65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27.8</c:v>
                </c:pt>
                <c:pt idx="7">
                  <c:v>0</c:v>
                </c:pt>
                <c:pt idx="8">
                  <c:v>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99-4453-82ED-D5080C8AF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743199"/>
        <c:axId val="1415390959"/>
      </c:barChart>
      <c:catAx>
        <c:axId val="117674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90959"/>
        <c:crosses val="autoZero"/>
        <c:auto val="1"/>
        <c:lblAlgn val="ctr"/>
        <c:lblOffset val="100"/>
        <c:noMultiLvlLbl val="0"/>
      </c:catAx>
      <c:valAx>
        <c:axId val="141539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Hospital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4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Level</a:t>
            </a:r>
            <a:r>
              <a:rPr lang="en-US" b="1" baseline="0">
                <a:solidFill>
                  <a:sysClr val="windowText" lastClr="000000"/>
                </a:solidFill>
              </a:rPr>
              <a:t> of Students Bar chart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272146490870609"/>
          <c:y val="0.17672964726868087"/>
          <c:w val="0.60156770470469156"/>
          <c:h val="0.483773329259312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'[13]Gasa Dzongkhag'!$E$23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'[13]Gasa Dzongkhag'!$D$24:$D$30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'[13]Gasa Dzongkhag'!$E$24:$E$30</c:f>
              <c:numCache>
                <c:formatCode>General</c:formatCode>
                <c:ptCount val="7"/>
                <c:pt idx="0">
                  <c:v>28</c:v>
                </c:pt>
                <c:pt idx="1">
                  <c:v>22</c:v>
                </c:pt>
                <c:pt idx="2">
                  <c:v>41</c:v>
                </c:pt>
                <c:pt idx="3">
                  <c:v>19</c:v>
                </c:pt>
                <c:pt idx="4">
                  <c:v>55</c:v>
                </c:pt>
                <c:pt idx="5">
                  <c:v>10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8-40FF-9F0F-459FF597E95A}"/>
            </c:ext>
          </c:extLst>
        </c:ser>
        <c:ser>
          <c:idx val="1"/>
          <c:order val="1"/>
          <c:tx>
            <c:strRef>
              <c:f>'[13]Gasa Dzongkhag'!$F$23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'[13]Gasa Dzongkhag'!$D$24:$D$30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'[13]Gasa Dzongkhag'!$F$24:$F$30</c:f>
              <c:numCache>
                <c:formatCode>General</c:formatCode>
                <c:ptCount val="7"/>
                <c:pt idx="0">
                  <c:v>18</c:v>
                </c:pt>
                <c:pt idx="1">
                  <c:v>20</c:v>
                </c:pt>
                <c:pt idx="2">
                  <c:v>53</c:v>
                </c:pt>
                <c:pt idx="3">
                  <c:v>13</c:v>
                </c:pt>
                <c:pt idx="4">
                  <c:v>48</c:v>
                </c:pt>
                <c:pt idx="5">
                  <c:v>6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8-40FF-9F0F-459FF597E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6173328"/>
        <c:axId val="754488208"/>
      </c:barChart>
      <c:catAx>
        <c:axId val="65617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School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Level</a:t>
                </a:r>
              </a:p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488208"/>
        <c:crosses val="autoZero"/>
        <c:auto val="1"/>
        <c:lblAlgn val="ctr"/>
        <c:lblOffset val="100"/>
        <c:noMultiLvlLbl val="0"/>
      </c:catAx>
      <c:valAx>
        <c:axId val="754488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Students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73328"/>
        <c:crosses val="autoZero"/>
        <c:crossBetween val="between"/>
      </c:valAx>
      <c:spPr>
        <a:noFill/>
        <a:ln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73428916961339763"/>
          <c:y val="0.17673212337548824"/>
          <c:w val="0.26571083038660237"/>
          <c:h val="0.20062308751700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'[14]Gasa Dzongkhag'!$E$32</c:f>
              <c:strCache>
                <c:ptCount val="1"/>
                <c:pt idx="0">
                  <c:v>Punakha_Hospital(KM)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'[14]Gasa Dzongkhag'!$D$33:$D$38</c:f>
              <c:strCache>
                <c:ptCount val="6"/>
                <c:pt idx="0">
                  <c:v>KHAMAED</c:v>
                </c:pt>
                <c:pt idx="1">
                  <c:v>LUNANA</c:v>
                </c:pt>
                <c:pt idx="2">
                  <c:v>KHATOED</c:v>
                </c:pt>
                <c:pt idx="3">
                  <c:v>LAYA</c:v>
                </c:pt>
                <c:pt idx="4">
                  <c:v>GASA TOWN</c:v>
                </c:pt>
                <c:pt idx="5">
                  <c:v>DAMJI TOWN</c:v>
                </c:pt>
              </c:strCache>
            </c:strRef>
          </c:cat>
          <c:val>
            <c:numRef>
              <c:f>'[14]Gasa Dzongkhag'!$E$33:$E$38</c:f>
              <c:numCache>
                <c:formatCode>General</c:formatCode>
                <c:ptCount val="6"/>
                <c:pt idx="0">
                  <c:v>15.4</c:v>
                </c:pt>
                <c:pt idx="1">
                  <c:v>57.7</c:v>
                </c:pt>
                <c:pt idx="2">
                  <c:v>169</c:v>
                </c:pt>
                <c:pt idx="3">
                  <c:v>55.9</c:v>
                </c:pt>
                <c:pt idx="4">
                  <c:v>61.1</c:v>
                </c:pt>
                <c:pt idx="5">
                  <c:v>47.2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E-498C-B915-E5039CFC215A}"/>
            </c:ext>
          </c:extLst>
        </c:ser>
        <c:ser>
          <c:idx val="1"/>
          <c:order val="1"/>
          <c:tx>
            <c:strRef>
              <c:f>'[14]Gasa Dzongkhag'!$F$32</c:f>
              <c:strCache>
                <c:ptCount val="1"/>
                <c:pt idx="0">
                  <c:v>Wangdue_Hospital2(KM)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'[14]Gasa Dzongkhag'!$D$33:$D$38</c:f>
              <c:strCache>
                <c:ptCount val="6"/>
                <c:pt idx="0">
                  <c:v>KHAMAED</c:v>
                </c:pt>
                <c:pt idx="1">
                  <c:v>LUNANA</c:v>
                </c:pt>
                <c:pt idx="2">
                  <c:v>KHATOED</c:v>
                </c:pt>
                <c:pt idx="3">
                  <c:v>LAYA</c:v>
                </c:pt>
                <c:pt idx="4">
                  <c:v>GASA TOWN</c:v>
                </c:pt>
                <c:pt idx="5">
                  <c:v>DAMJI TOWN</c:v>
                </c:pt>
              </c:strCache>
            </c:strRef>
          </c:cat>
          <c:val>
            <c:numRef>
              <c:f>'[14]Gasa Dzongkhag'!$F$33:$F$38</c:f>
              <c:numCache>
                <c:formatCode>General</c:formatCode>
                <c:ptCount val="6"/>
                <c:pt idx="0">
                  <c:v>118.5</c:v>
                </c:pt>
                <c:pt idx="1">
                  <c:v>183.9</c:v>
                </c:pt>
                <c:pt idx="2">
                  <c:v>132.4</c:v>
                </c:pt>
                <c:pt idx="3">
                  <c:v>67</c:v>
                </c:pt>
                <c:pt idx="4">
                  <c:v>132.30000000000001</c:v>
                </c:pt>
                <c:pt idx="5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E-498C-B915-E5039CFC215A}"/>
            </c:ext>
          </c:extLst>
        </c:ser>
        <c:ser>
          <c:idx val="2"/>
          <c:order val="2"/>
          <c:tx>
            <c:strRef>
              <c:f>'[14]Gasa Dzongkhag'!$G$32</c:f>
              <c:strCache>
                <c:ptCount val="1"/>
                <c:pt idx="0">
                  <c:v>JDWNK_Hospital3(KM)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'[14]Gasa Dzongkhag'!$D$33:$D$38</c:f>
              <c:strCache>
                <c:ptCount val="6"/>
                <c:pt idx="0">
                  <c:v>KHAMAED</c:v>
                </c:pt>
                <c:pt idx="1">
                  <c:v>LUNANA</c:v>
                </c:pt>
                <c:pt idx="2">
                  <c:v>KHATOED</c:v>
                </c:pt>
                <c:pt idx="3">
                  <c:v>LAYA</c:v>
                </c:pt>
                <c:pt idx="4">
                  <c:v>GASA TOWN</c:v>
                </c:pt>
                <c:pt idx="5">
                  <c:v>DAMJI TOWN</c:v>
                </c:pt>
              </c:strCache>
            </c:strRef>
          </c:cat>
          <c:val>
            <c:numRef>
              <c:f>'[14]Gasa Dzongkhag'!$G$33:$G$38</c:f>
              <c:numCache>
                <c:formatCode>General</c:formatCode>
                <c:ptCount val="6"/>
                <c:pt idx="0">
                  <c:v>64.7</c:v>
                </c:pt>
                <c:pt idx="1">
                  <c:v>120.2</c:v>
                </c:pt>
                <c:pt idx="2">
                  <c:v>78.599999999999994</c:v>
                </c:pt>
                <c:pt idx="3">
                  <c:v>67.400000000000006</c:v>
                </c:pt>
                <c:pt idx="4">
                  <c:v>78.5</c:v>
                </c:pt>
                <c:pt idx="5">
                  <c:v>67.2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E-498C-B915-E5039CFC2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41976927"/>
        <c:axId val="186606063"/>
      </c:barChart>
      <c:catAx>
        <c:axId val="74197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06063"/>
        <c:crosses val="autoZero"/>
        <c:auto val="1"/>
        <c:lblAlgn val="ctr"/>
        <c:lblOffset val="100"/>
        <c:noMultiLvlLbl val="0"/>
      </c:catAx>
      <c:valAx>
        <c:axId val="1866060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Distance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Hospital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7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ysClr val="windowText" lastClr="000000"/>
                </a:solidFill>
                <a:effectLst/>
              </a:rPr>
              <a:t>Eligible of Students</a:t>
            </a:r>
            <a:endParaRPr lang="en-US">
              <a:solidFill>
                <a:sysClr val="windowText" lastClr="00000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/>
                </a:solidFill>
              </a:defRPr>
            </a:pP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450645194302566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3E5-4A61-B176-001F9E582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3E5-4A61-B176-001F9E5824EB}"/>
              </c:ext>
            </c:extLst>
          </c:dPt>
          <c:dLbls>
            <c:dLbl>
              <c:idx val="0"/>
              <c:layout>
                <c:manualLayout>
                  <c:x val="-4.1233746766974486E-2"/>
                  <c:y val="-0.1312609641951785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E5-4A61-B176-001F9E5824EB}"/>
                </c:ext>
              </c:extLst>
            </c:dLbl>
            <c:dLbl>
              <c:idx val="1"/>
              <c:layout>
                <c:manualLayout>
                  <c:x val="9.2724687735473085E-3"/>
                  <c:y val="-0.2331577932575939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E5-4A61-B176-001F9E5824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'[14]Gasa Dzongkhag'!$E$16:$F$16</c:f>
              <c:strCache>
                <c:ptCount val="2"/>
                <c:pt idx="0">
                  <c:v>Male_Eligible</c:v>
                </c:pt>
                <c:pt idx="1">
                  <c:v>Female_Eligible</c:v>
                </c:pt>
              </c:strCache>
            </c:strRef>
          </c:cat>
          <c:val>
            <c:numRef>
              <c:f>'[14]Gasa Dzongkhag'!$E$17:$F$17</c:f>
              <c:numCache>
                <c:formatCode>General</c:formatCode>
                <c:ptCount val="2"/>
                <c:pt idx="0">
                  <c:v>0.17708333333333334</c:v>
                </c:pt>
                <c:pt idx="1">
                  <c:v>0.21171171171171171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5-4A61-B176-001F9E5824E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Gewog &amp; Hospital Distance	</a:t>
            </a:r>
          </a:p>
        </c:rich>
      </c:tx>
      <c:layout>
        <c:manualLayout>
          <c:xMode val="edge"/>
          <c:yMode val="edge"/>
          <c:x val="0.29683216899483617"/>
          <c:y val="6.1838936784250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'[8]Haa Dzongkhag'!$G$38:$G$39</c:f>
              <c:strCache>
                <c:ptCount val="1"/>
                <c:pt idx="0">
                  <c:v>Haa Hospital_1(KM) 2.7	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'[8]Haa Dzongkhag'!$F$40:$F$46</c:f>
              <c:strCache>
                <c:ptCount val="7"/>
                <c:pt idx="0">
                  <c:v>Jyenkhana</c:v>
                </c:pt>
                <c:pt idx="1">
                  <c:v>Bji</c:v>
                </c:pt>
                <c:pt idx="2">
                  <c:v>Kar-tshog</c:v>
                </c:pt>
                <c:pt idx="3">
                  <c:v>Uesu</c:v>
                </c:pt>
                <c:pt idx="4">
                  <c:v>Gakiling</c:v>
                </c:pt>
                <c:pt idx="5">
                  <c:v>Samar</c:v>
                </c:pt>
                <c:pt idx="6">
                  <c:v>Sangbay</c:v>
                </c:pt>
              </c:strCache>
            </c:strRef>
          </c:cat>
          <c:val>
            <c:numRef>
              <c:f>'[8]Haa Dzongkhag'!$G$40:$G$46</c:f>
              <c:numCache>
                <c:formatCode>General</c:formatCode>
                <c:ptCount val="7"/>
                <c:pt idx="0">
                  <c:v>11.4</c:v>
                </c:pt>
                <c:pt idx="1">
                  <c:v>6.9</c:v>
                </c:pt>
                <c:pt idx="2">
                  <c:v>1.8</c:v>
                </c:pt>
                <c:pt idx="3">
                  <c:v>5.0999999999999996</c:v>
                </c:pt>
                <c:pt idx="4">
                  <c:v>77</c:v>
                </c:pt>
                <c:pt idx="5">
                  <c:v>13.2</c:v>
                </c:pt>
                <c:pt idx="6">
                  <c:v>82.2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8-4591-B989-94FB193FD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0796959"/>
        <c:axId val="967765984"/>
      </c:barChart>
      <c:catAx>
        <c:axId val="137079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65984"/>
        <c:crosses val="autoZero"/>
        <c:auto val="1"/>
        <c:lblAlgn val="ctr"/>
        <c:lblOffset val="100"/>
        <c:noMultiLvlLbl val="0"/>
      </c:catAx>
      <c:valAx>
        <c:axId val="967765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9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Ratio Of Eligible Students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5CA9-47F8-936A-E4C8AE712A66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3-5CA9-47F8-936A-E4C8AE712A66}"/>
              </c:ext>
            </c:extLst>
          </c:dPt>
          <c:dLbls>
            <c:dLbl>
              <c:idx val="0"/>
              <c:layout>
                <c:manualLayout>
                  <c:x val="-7.1195916438746204E-2"/>
                  <c:y val="-0.255165306751913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A9-47F8-936A-E4C8AE712A66}"/>
                </c:ext>
              </c:extLst>
            </c:dLbl>
            <c:dLbl>
              <c:idx val="1"/>
              <c:layout>
                <c:manualLayout>
                  <c:x val="6.9923047740018757E-2"/>
                  <c:y val="-0.1372840742939930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A9-47F8-936A-E4C8AE712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[7]Haa!$U$1:$V$1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[7]Haa!$U$2:$V$2</c:f>
              <c:numCache>
                <c:formatCode>General</c:formatCode>
                <c:ptCount val="2"/>
                <c:pt idx="0">
                  <c:v>0.46124031007751937</c:v>
                </c:pt>
                <c:pt idx="1">
                  <c:v>0.40185830429732866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A9-47F8-936A-E4C8AE712A66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5CA9-47F8-936A-E4C8AE712A66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CA9-47F8-936A-E4C8AE712A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[7]Haa!$U$1:$V$1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[7]Haa!$U$2:$V$2</c:f>
              <c:numCache>
                <c:formatCode>General</c:formatCode>
                <c:ptCount val="2"/>
                <c:pt idx="0">
                  <c:v>0.46124031007751937</c:v>
                </c:pt>
                <c:pt idx="1">
                  <c:v>0.40185830429732866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A9-47F8-936A-E4C8AE712A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Level</a:t>
            </a:r>
            <a:r>
              <a:rPr lang="en-US" b="1" baseline="0">
                <a:solidFill>
                  <a:sysClr val="windowText" lastClr="000000"/>
                </a:solidFill>
              </a:rPr>
              <a:t> of student by total count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'[8]Haa Dzongkhag'!$F$27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'[8]Haa Dzongkhag'!$E$28:$E$34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'[8]Haa Dzongkhag'!$F$28:$F$34</c:f>
              <c:numCache>
                <c:formatCode>General</c:formatCode>
                <c:ptCount val="7"/>
                <c:pt idx="0">
                  <c:v>107</c:v>
                </c:pt>
                <c:pt idx="1">
                  <c:v>135</c:v>
                </c:pt>
                <c:pt idx="2">
                  <c:v>199</c:v>
                </c:pt>
                <c:pt idx="3">
                  <c:v>74</c:v>
                </c:pt>
                <c:pt idx="4">
                  <c:v>128</c:v>
                </c:pt>
                <c:pt idx="5">
                  <c:v>119</c:v>
                </c:pt>
                <c:pt idx="6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0-48C5-B99F-334D639DD1FF}"/>
            </c:ext>
          </c:extLst>
        </c:ser>
        <c:ser>
          <c:idx val="1"/>
          <c:order val="1"/>
          <c:tx>
            <c:strRef>
              <c:f>'[8]Haa Dzongkhag'!$G$27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'[8]Haa Dzongkhag'!$E$28:$E$34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'[8]Haa Dzongkhag'!$G$28:$G$34</c:f>
              <c:numCache>
                <c:formatCode>General</c:formatCode>
                <c:ptCount val="7"/>
                <c:pt idx="0">
                  <c:v>82</c:v>
                </c:pt>
                <c:pt idx="1">
                  <c:v>121</c:v>
                </c:pt>
                <c:pt idx="2">
                  <c:v>160</c:v>
                </c:pt>
                <c:pt idx="3">
                  <c:v>54</c:v>
                </c:pt>
                <c:pt idx="4">
                  <c:v>122</c:v>
                </c:pt>
                <c:pt idx="5">
                  <c:v>123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0-48C5-B99F-334D639DD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918912"/>
        <c:axId val="967740608"/>
      </c:barChart>
      <c:catAx>
        <c:axId val="101091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40608"/>
        <c:crosses val="autoZero"/>
        <c:auto val="1"/>
        <c:lblAlgn val="ctr"/>
        <c:lblOffset val="100"/>
        <c:noMultiLvlLbl val="0"/>
      </c:catAx>
      <c:valAx>
        <c:axId val="967740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</a:t>
            </a:r>
            <a:r>
              <a:rPr lang="en-US" baseline="0"/>
              <a:t> of the student by total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[8]Paro!$G$16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[8]Paro!$F$17:$F$23</c:f>
              <c:strCache>
                <c:ptCount val="7"/>
                <c:pt idx="0">
                  <c:v>VII</c:v>
                </c:pt>
                <c:pt idx="1">
                  <c:v>VI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[8]Paro!$G$17:$G$23</c:f>
              <c:numCache>
                <c:formatCode>General</c:formatCode>
                <c:ptCount val="7"/>
                <c:pt idx="0">
                  <c:v>493</c:v>
                </c:pt>
                <c:pt idx="1">
                  <c:v>353</c:v>
                </c:pt>
                <c:pt idx="2">
                  <c:v>529</c:v>
                </c:pt>
                <c:pt idx="3">
                  <c:v>338</c:v>
                </c:pt>
                <c:pt idx="4">
                  <c:v>381</c:v>
                </c:pt>
                <c:pt idx="5">
                  <c:v>326</c:v>
                </c:pt>
                <c:pt idx="6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BA5-8239-34CAEF5D8473}"/>
            </c:ext>
          </c:extLst>
        </c:ser>
        <c:ser>
          <c:idx val="1"/>
          <c:order val="1"/>
          <c:tx>
            <c:strRef>
              <c:f>[8]Paro!$H$16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[8]Paro!$F$17:$F$23</c:f>
              <c:strCache>
                <c:ptCount val="7"/>
                <c:pt idx="0">
                  <c:v>VII</c:v>
                </c:pt>
                <c:pt idx="1">
                  <c:v>VI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[8]Paro!$H$17:$H$23</c:f>
              <c:numCache>
                <c:formatCode>General</c:formatCode>
                <c:ptCount val="7"/>
                <c:pt idx="0">
                  <c:v>443</c:v>
                </c:pt>
                <c:pt idx="1">
                  <c:v>318</c:v>
                </c:pt>
                <c:pt idx="2">
                  <c:v>450</c:v>
                </c:pt>
                <c:pt idx="3">
                  <c:v>337</c:v>
                </c:pt>
                <c:pt idx="4">
                  <c:v>298</c:v>
                </c:pt>
                <c:pt idx="5">
                  <c:v>266</c:v>
                </c:pt>
                <c:pt idx="6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4-4BA5-8239-34CAEF5D8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042032"/>
        <c:axId val="1761264655"/>
      </c:barChart>
      <c:catAx>
        <c:axId val="5380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of the student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64655"/>
        <c:crosses val="autoZero"/>
        <c:auto val="1"/>
        <c:lblAlgn val="ctr"/>
        <c:lblOffset val="100"/>
        <c:noMultiLvlLbl val="0"/>
      </c:catAx>
      <c:valAx>
        <c:axId val="17612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Geowg</a:t>
            </a:r>
            <a:r>
              <a:rPr lang="en-US" baseline="0"/>
              <a:t> &amp; Hospital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[8]Paro!$G$26</c:f>
              <c:strCache>
                <c:ptCount val="1"/>
                <c:pt idx="0">
                  <c:v>Paro 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[8]Paro!$F$27:$F$38</c:f>
              <c:strCache>
                <c:ptCount val="12"/>
                <c:pt idx="0">
                  <c:v>Paro Town</c:v>
                </c:pt>
                <c:pt idx="1">
                  <c:v>Beteykha Town</c:v>
                </c:pt>
                <c:pt idx="2">
                  <c:v>Dokar</c:v>
                </c:pt>
                <c:pt idx="3">
                  <c:v>Loong-nyi</c:v>
                </c:pt>
                <c:pt idx="4">
                  <c:v>Nagya</c:v>
                </c:pt>
                <c:pt idx="5">
                  <c:v>Sharba</c:v>
                </c:pt>
                <c:pt idx="6">
                  <c:v>Dopshar-ri</c:v>
                </c:pt>
                <c:pt idx="7">
                  <c:v>Doteng</c:v>
                </c:pt>
                <c:pt idx="8">
                  <c:v>Hoongrel</c:v>
                </c:pt>
                <c:pt idx="9">
                  <c:v>Lamgong</c:v>
                </c:pt>
                <c:pt idx="10">
                  <c:v>Tsento</c:v>
                </c:pt>
                <c:pt idx="11">
                  <c:v>Wangchang</c:v>
                </c:pt>
              </c:strCache>
            </c:strRef>
          </c:cat>
          <c:val>
            <c:numRef>
              <c:f>[8]Paro!$G$27:$G$38</c:f>
              <c:numCache>
                <c:formatCode>General</c:formatCode>
                <c:ptCount val="12"/>
                <c:pt idx="0">
                  <c:v>1.9</c:v>
                </c:pt>
                <c:pt idx="1">
                  <c:v>70</c:v>
                </c:pt>
                <c:pt idx="2">
                  <c:v>26.7</c:v>
                </c:pt>
                <c:pt idx="3">
                  <c:v>6.2</c:v>
                </c:pt>
                <c:pt idx="4">
                  <c:v>3.2</c:v>
                </c:pt>
                <c:pt idx="5">
                  <c:v>3.2</c:v>
                </c:pt>
                <c:pt idx="6">
                  <c:v>5.6</c:v>
                </c:pt>
                <c:pt idx="7">
                  <c:v>8.4</c:v>
                </c:pt>
                <c:pt idx="8">
                  <c:v>3.5</c:v>
                </c:pt>
                <c:pt idx="9">
                  <c:v>8.1</c:v>
                </c:pt>
                <c:pt idx="10">
                  <c:v>13.8</c:v>
                </c:pt>
                <c:pt idx="11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4-4A7D-8B05-9B95F9442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232832"/>
        <c:axId val="967718560"/>
      </c:barChart>
      <c:catAx>
        <c:axId val="9312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Geowg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18560"/>
        <c:crosses val="autoZero"/>
        <c:auto val="1"/>
        <c:lblAlgn val="ctr"/>
        <c:lblOffset val="100"/>
        <c:noMultiLvlLbl val="0"/>
      </c:catAx>
      <c:valAx>
        <c:axId val="967718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3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Ratio of Eligible Students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E55-4A32-91DB-D7F2C21FB76A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E55-4A32-91DB-D7F2C21FB7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[8]Paro!$T$4:$U$4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[8]Paro!$T$5:$U$5</c:f>
              <c:numCache>
                <c:formatCode>General</c:formatCode>
                <c:ptCount val="2"/>
                <c:pt idx="0">
                  <c:v>0.46786922209695603</c:v>
                </c:pt>
                <c:pt idx="1">
                  <c:v>0.53213077790304397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55-4A32-91DB-D7F2C21FB76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Count</a:t>
            </a:r>
            <a:r>
              <a:rPr lang="en-US" b="1" baseline="0">
                <a:solidFill>
                  <a:sysClr val="windowText" lastClr="000000"/>
                </a:solidFill>
              </a:rPr>
              <a:t> of level of school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280</c:v>
              </c:pt>
              <c:pt idx="1">
                <c:v>365</c:v>
              </c:pt>
              <c:pt idx="2">
                <c:v>401</c:v>
              </c:pt>
              <c:pt idx="3">
                <c:v>453</c:v>
              </c:pt>
              <c:pt idx="4">
                <c:v>291</c:v>
              </c:pt>
              <c:pt idx="5">
                <c:v>181</c:v>
              </c:pt>
              <c:pt idx="6">
                <c:v>270</c:v>
              </c:pt>
            </c:numLit>
          </c:val>
          <c:extLst>
            <c:ext xmlns:c16="http://schemas.microsoft.com/office/drawing/2014/chart" uri="{C3380CC4-5D6E-409C-BE32-E72D297353CC}">
              <c16:uniqueId val="{00000000-84A1-46C7-B679-953D92971E4F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296</c:v>
              </c:pt>
              <c:pt idx="1">
                <c:v>272</c:v>
              </c:pt>
              <c:pt idx="2">
                <c:v>364</c:v>
              </c:pt>
              <c:pt idx="3">
                <c:v>313</c:v>
              </c:pt>
              <c:pt idx="4">
                <c:v>204</c:v>
              </c:pt>
              <c:pt idx="5">
                <c:v>159</c:v>
              </c:pt>
              <c:pt idx="6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1-84A1-46C7-B679-953D92971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723055"/>
        <c:axId val="1180311695"/>
      </c:barChart>
      <c:catAx>
        <c:axId val="44472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 of School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11695"/>
        <c:crosses val="autoZero"/>
        <c:auto val="1"/>
        <c:lblAlgn val="ctr"/>
        <c:lblOffset val="100"/>
        <c:noMultiLvlLbl val="0"/>
      </c:catAx>
      <c:valAx>
        <c:axId val="11803116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2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88D-4C34-BDC8-E248583FB2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88D-4C34-BDC8-E248583FB29C}"/>
              </c:ext>
            </c:extLst>
          </c:dPt>
          <c:dLbls>
            <c:dLbl>
              <c:idx val="0"/>
              <c:layout>
                <c:manualLayout>
                  <c:x val="-2.7751478894320791E-2"/>
                  <c:y val="-0.2945819650417376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8D-4C34-BDC8-E248583FB29C}"/>
                </c:ext>
              </c:extLst>
            </c:dLbl>
            <c:dLbl>
              <c:idx val="1"/>
              <c:layout>
                <c:manualLayout>
                  <c:x val="2.2446028698995601E-2"/>
                  <c:y val="-0.1407357086928735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8D-4C34-BDC8-E248583FB2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('[12]Mongar Dzongkhag'!$D$16,'[12]Mongar Dzongkhag'!$E$16)</c:f>
              <c:strCache>
                <c:ptCount val="2"/>
                <c:pt idx="0">
                  <c:v>Eligible_Male</c:v>
                </c:pt>
                <c:pt idx="1">
                  <c:v>Eligible_Female</c:v>
                </c:pt>
              </c:strCache>
            </c:strRef>
          </c:cat>
          <c:val>
            <c:numRef>
              <c:f>('[12]Mongar Dzongkhag'!$D$21,'[12]Mongar Dzongkhag'!$E$21)</c:f>
              <c:numCache>
                <c:formatCode>General</c:formatCode>
                <c:ptCount val="2"/>
                <c:pt idx="0">
                  <c:v>0.13455328310010764</c:v>
                </c:pt>
                <c:pt idx="1">
                  <c:v>0.12048192771084337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8D-4C34-BDC8-E248583FB2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Gewog</a:t>
            </a:r>
            <a:r>
              <a:rPr lang="en-US" b="1" baseline="0">
                <a:solidFill>
                  <a:sysClr val="windowText" lastClr="000000"/>
                </a:solidFill>
              </a:rPr>
              <a:t> and Hospirtal Distance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'[12]Mongar Dzongkhag'!$D$48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Dzongkhag'!$D$49:$D$71</c:f>
              <c:numCache>
                <c:formatCode>General</c:formatCode>
                <c:ptCount val="23"/>
                <c:pt idx="0">
                  <c:v>28.8</c:v>
                </c:pt>
                <c:pt idx="1">
                  <c:v>5.2</c:v>
                </c:pt>
                <c:pt idx="2">
                  <c:v>0.85</c:v>
                </c:pt>
                <c:pt idx="3">
                  <c:v>28.3</c:v>
                </c:pt>
                <c:pt idx="4">
                  <c:v>68</c:v>
                </c:pt>
                <c:pt idx="5">
                  <c:v>27.8</c:v>
                </c:pt>
                <c:pt idx="6">
                  <c:v>48.9</c:v>
                </c:pt>
                <c:pt idx="7">
                  <c:v>27.1</c:v>
                </c:pt>
                <c:pt idx="8">
                  <c:v>67.5</c:v>
                </c:pt>
                <c:pt idx="9">
                  <c:v>64.8</c:v>
                </c:pt>
                <c:pt idx="10">
                  <c:v>30.4</c:v>
                </c:pt>
                <c:pt idx="11">
                  <c:v>39</c:v>
                </c:pt>
                <c:pt idx="12">
                  <c:v>40.700000000000003</c:v>
                </c:pt>
                <c:pt idx="13">
                  <c:v>480</c:v>
                </c:pt>
                <c:pt idx="14">
                  <c:v>68.599999999999994</c:v>
                </c:pt>
                <c:pt idx="15">
                  <c:v>61.7</c:v>
                </c:pt>
                <c:pt idx="16">
                  <c:v>28.3</c:v>
                </c:pt>
                <c:pt idx="17">
                  <c:v>26</c:v>
                </c:pt>
                <c:pt idx="18">
                  <c:v>19.7</c:v>
                </c:pt>
                <c:pt idx="19">
                  <c:v>14.5</c:v>
                </c:pt>
                <c:pt idx="20">
                  <c:v>0.65</c:v>
                </c:pt>
                <c:pt idx="21">
                  <c:v>31.7</c:v>
                </c:pt>
                <c:pt idx="22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6-44B3-9003-1E9478FAF50D}"/>
            </c:ext>
          </c:extLst>
        </c:ser>
        <c:ser>
          <c:idx val="1"/>
          <c:order val="1"/>
          <c:tx>
            <c:strRef>
              <c:f>'[12]Mongar Dzongkhag'!$E$48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Dzongkhag'!$E$49:$E$71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32.9</c:v>
                </c:pt>
                <c:pt idx="9">
                  <c:v>42.9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6-44B3-9003-1E9478FAF50D}"/>
            </c:ext>
          </c:extLst>
        </c:ser>
        <c:ser>
          <c:idx val="2"/>
          <c:order val="2"/>
          <c:tx>
            <c:strRef>
              <c:f>'[12]Mongar Dzongkhag'!$F$48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Dzongkhag'!$F$49:$F$71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6-44B3-9003-1E9478FAF50D}"/>
            </c:ext>
          </c:extLst>
        </c:ser>
        <c:ser>
          <c:idx val="3"/>
          <c:order val="3"/>
          <c:tx>
            <c:strRef>
              <c:f>'[12]Mongar Dzongkhag'!$G$48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Dzongkhag'!$G$49:$G$71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45.5</c:v>
                </c:pt>
                <c:pt idx="3">
                  <c:v>31.4</c:v>
                </c:pt>
                <c:pt idx="4">
                  <c:v>0</c:v>
                </c:pt>
                <c:pt idx="5">
                  <c:v>0</c:v>
                </c:pt>
                <c:pt idx="6">
                  <c:v>186</c:v>
                </c:pt>
                <c:pt idx="7">
                  <c:v>52.7</c:v>
                </c:pt>
                <c:pt idx="8">
                  <c:v>163</c:v>
                </c:pt>
                <c:pt idx="9">
                  <c:v>40.799999999999997</c:v>
                </c:pt>
                <c:pt idx="10">
                  <c:v>0</c:v>
                </c:pt>
                <c:pt idx="11">
                  <c:v>36.1</c:v>
                </c:pt>
                <c:pt idx="12">
                  <c:v>36.200000000000003</c:v>
                </c:pt>
                <c:pt idx="13">
                  <c:v>49.3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36-44B3-9003-1E9478FAF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07007"/>
        <c:axId val="1180315023"/>
      </c:barChart>
      <c:catAx>
        <c:axId val="569507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15023"/>
        <c:crosses val="autoZero"/>
        <c:auto val="1"/>
        <c:lblAlgn val="ctr"/>
        <c:lblOffset val="100"/>
        <c:noMultiLvlLbl val="0"/>
      </c:catAx>
      <c:valAx>
        <c:axId val="1180315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Hospital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distance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0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Count</a:t>
            </a:r>
            <a:r>
              <a:rPr lang="en-US" b="1" baseline="0">
                <a:solidFill>
                  <a:sysClr val="windowText" lastClr="000000"/>
                </a:solidFill>
              </a:rPr>
              <a:t> of Level of school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130</c:v>
              </c:pt>
              <c:pt idx="1">
                <c:v>196</c:v>
              </c:pt>
              <c:pt idx="2">
                <c:v>239</c:v>
              </c:pt>
              <c:pt idx="3">
                <c:v>303</c:v>
              </c:pt>
              <c:pt idx="4">
                <c:v>197</c:v>
              </c:pt>
              <c:pt idx="5">
                <c:v>106</c:v>
              </c:pt>
              <c:pt idx="6">
                <c:v>197</c:v>
              </c:pt>
            </c:numLit>
          </c:val>
          <c:extLst>
            <c:ext xmlns:c16="http://schemas.microsoft.com/office/drawing/2014/chart" uri="{C3380CC4-5D6E-409C-BE32-E72D297353CC}">
              <c16:uniqueId val="{00000000-8D87-4C11-A431-FE69F6B9E168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118</c:v>
              </c:pt>
              <c:pt idx="1">
                <c:v>167</c:v>
              </c:pt>
              <c:pt idx="2">
                <c:v>199</c:v>
              </c:pt>
              <c:pt idx="3">
                <c:v>221</c:v>
              </c:pt>
              <c:pt idx="4">
                <c:v>175</c:v>
              </c:pt>
              <c:pt idx="5">
                <c:v>113</c:v>
              </c:pt>
              <c:pt idx="6">
                <c:v>181</c:v>
              </c:pt>
            </c:numLit>
          </c:val>
          <c:extLst>
            <c:ext xmlns:c16="http://schemas.microsoft.com/office/drawing/2014/chart" uri="{C3380CC4-5D6E-409C-BE32-E72D297353CC}">
              <c16:uniqueId val="{00000001-8D87-4C11-A431-FE69F6B9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4152431"/>
        <c:axId val="1180270095"/>
      </c:barChart>
      <c:catAx>
        <c:axId val="159415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 of school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0095"/>
        <c:crosses val="autoZero"/>
        <c:auto val="1"/>
        <c:lblAlgn val="ctr"/>
        <c:lblOffset val="100"/>
        <c:noMultiLvlLbl val="0"/>
      </c:catAx>
      <c:valAx>
        <c:axId val="118027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138888888888889"/>
          <c:y val="0.24379337999416739"/>
          <c:w val="0.81388888888888888"/>
          <c:h val="0.5825543161271508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5B4-4C4A-8DC4-F7B0DA0F25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5B4-4C4A-8DC4-F7B0DA0F257A}"/>
              </c:ext>
            </c:extLst>
          </c:dPt>
          <c:dLbls>
            <c:dLbl>
              <c:idx val="0"/>
              <c:layout>
                <c:manualLayout>
                  <c:x val="-1.0813935236997576E-2"/>
                  <c:y val="-0.3006732610089588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B4-4C4A-8DC4-F7B0DA0F257A}"/>
                </c:ext>
              </c:extLst>
            </c:dLbl>
            <c:dLbl>
              <c:idx val="1"/>
              <c:layout>
                <c:manualLayout>
                  <c:x val="-6.2026333233079533E-3"/>
                  <c:y val="-0.1037432215372069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B4-4C4A-8DC4-F7B0DA0F2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('[12]Pema Gatshel Dzongkhag'!$D$16,'[12]Pema Gatshel Dzongkhag'!$E$16)</c:f>
              <c:strCache>
                <c:ptCount val="2"/>
                <c:pt idx="0">
                  <c:v>Eligible_Male</c:v>
                </c:pt>
                <c:pt idx="1">
                  <c:v>Eligible_Female</c:v>
                </c:pt>
              </c:strCache>
            </c:strRef>
          </c:cat>
          <c:val>
            <c:numRef>
              <c:f>('[12]Pema Gatshel Dzongkhag'!$D$21,'[12]Pema Gatshel Dzongkhag'!$E$21)</c:f>
              <c:numCache>
                <c:formatCode>General</c:formatCode>
                <c:ptCount val="2"/>
                <c:pt idx="0">
                  <c:v>0.15417376490630325</c:v>
                </c:pt>
                <c:pt idx="1">
                  <c:v>0.14400584795321639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B4-4C4A-8DC4-F7B0DA0F257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Gewog and Hospital Distance</a:t>
            </a:r>
          </a:p>
        </c:rich>
      </c:tx>
      <c:layout>
        <c:manualLayout>
          <c:xMode val="edge"/>
          <c:yMode val="edge"/>
          <c:x val="0.4374529344767778"/>
          <c:y val="4.8691991812508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'[12]Pema Gatshel Dzongkhag'!$D$48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Dzongkhag'!$D$49:$D$67</c:f>
              <c:numCache>
                <c:formatCode>General</c:formatCode>
                <c:ptCount val="19"/>
                <c:pt idx="0">
                  <c:v>15.4</c:v>
                </c:pt>
                <c:pt idx="1">
                  <c:v>164</c:v>
                </c:pt>
                <c:pt idx="2">
                  <c:v>8.6</c:v>
                </c:pt>
                <c:pt idx="3">
                  <c:v>5.9</c:v>
                </c:pt>
                <c:pt idx="4">
                  <c:v>5.8</c:v>
                </c:pt>
                <c:pt idx="5">
                  <c:v>12.1</c:v>
                </c:pt>
                <c:pt idx="6">
                  <c:v>12</c:v>
                </c:pt>
                <c:pt idx="7">
                  <c:v>0</c:v>
                </c:pt>
                <c:pt idx="8">
                  <c:v>12.1</c:v>
                </c:pt>
                <c:pt idx="9">
                  <c:v>4.9000000000000004</c:v>
                </c:pt>
                <c:pt idx="10">
                  <c:v>14.6</c:v>
                </c:pt>
                <c:pt idx="11">
                  <c:v>22.7</c:v>
                </c:pt>
                <c:pt idx="12">
                  <c:v>7.9</c:v>
                </c:pt>
                <c:pt idx="13">
                  <c:v>39.700000000000003</c:v>
                </c:pt>
                <c:pt idx="14">
                  <c:v>8.3000000000000007</c:v>
                </c:pt>
                <c:pt idx="15">
                  <c:v>11.7</c:v>
                </c:pt>
                <c:pt idx="16">
                  <c:v>16.8</c:v>
                </c:pt>
                <c:pt idx="17">
                  <c:v>200</c:v>
                </c:pt>
                <c:pt idx="1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0-47B6-A23D-D79FF78C3EB8}"/>
            </c:ext>
          </c:extLst>
        </c:ser>
        <c:ser>
          <c:idx val="1"/>
          <c:order val="1"/>
          <c:tx>
            <c:strRef>
              <c:f>'[12]Pema Gatshel Dzongkhag'!$E$48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Dzongkhag'!$E$49:$E$67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0-47B6-A23D-D79FF78C3EB8}"/>
            </c:ext>
          </c:extLst>
        </c:ser>
        <c:ser>
          <c:idx val="2"/>
          <c:order val="2"/>
          <c:tx>
            <c:strRef>
              <c:f>'[12]Pema Gatshel Dzongkhag'!$F$48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Dzongkhag'!$F$49:$F$67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0-47B6-A23D-D79FF78C3EB8}"/>
            </c:ext>
          </c:extLst>
        </c:ser>
        <c:ser>
          <c:idx val="3"/>
          <c:order val="3"/>
          <c:tx>
            <c:strRef>
              <c:f>'[12]Pema Gatshel Dzongkhag'!$G$48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Dzongkhag'!$G$49:$G$67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93.8</c:v>
                </c:pt>
                <c:pt idx="15">
                  <c:v>127</c:v>
                </c:pt>
                <c:pt idx="16">
                  <c:v>81</c:v>
                </c:pt>
                <c:pt idx="17">
                  <c:v>0</c:v>
                </c:pt>
                <c:pt idx="18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0-47B6-A23D-D79FF78C3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233215"/>
        <c:axId val="1533803999"/>
      </c:barChart>
      <c:catAx>
        <c:axId val="159423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03999"/>
        <c:crosses val="autoZero"/>
        <c:auto val="1"/>
        <c:lblAlgn val="ctr"/>
        <c:lblOffset val="100"/>
        <c:noMultiLvlLbl val="0"/>
      </c:catAx>
      <c:valAx>
        <c:axId val="15338039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Hospital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3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Level</a:t>
            </a:r>
            <a:r>
              <a:rPr lang="en-US" b="1" baseline="0">
                <a:solidFill>
                  <a:sysClr val="windowText" lastClr="000000"/>
                </a:solidFill>
              </a:rPr>
              <a:t> of the student by total count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[8]Paro!$G$16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[8]Paro!$F$17:$F$23</c:f>
              <c:strCache>
                <c:ptCount val="7"/>
                <c:pt idx="0">
                  <c:v>VII</c:v>
                </c:pt>
                <c:pt idx="1">
                  <c:v>VI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[8]Paro!$G$17:$G$23</c:f>
              <c:numCache>
                <c:formatCode>General</c:formatCode>
                <c:ptCount val="7"/>
                <c:pt idx="0">
                  <c:v>493</c:v>
                </c:pt>
                <c:pt idx="1">
                  <c:v>353</c:v>
                </c:pt>
                <c:pt idx="2">
                  <c:v>529</c:v>
                </c:pt>
                <c:pt idx="3">
                  <c:v>338</c:v>
                </c:pt>
                <c:pt idx="4">
                  <c:v>381</c:v>
                </c:pt>
                <c:pt idx="5">
                  <c:v>326</c:v>
                </c:pt>
                <c:pt idx="6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5-4D99-A107-8D55D07226C1}"/>
            </c:ext>
          </c:extLst>
        </c:ser>
        <c:ser>
          <c:idx val="1"/>
          <c:order val="1"/>
          <c:tx>
            <c:strRef>
              <c:f>[8]Paro!$H$16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[8]Paro!$F$17:$F$23</c:f>
              <c:strCache>
                <c:ptCount val="7"/>
                <c:pt idx="0">
                  <c:v>VII</c:v>
                </c:pt>
                <c:pt idx="1">
                  <c:v>VI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[8]Paro!$H$17:$H$23</c:f>
              <c:numCache>
                <c:formatCode>General</c:formatCode>
                <c:ptCount val="7"/>
                <c:pt idx="0">
                  <c:v>443</c:v>
                </c:pt>
                <c:pt idx="1">
                  <c:v>318</c:v>
                </c:pt>
                <c:pt idx="2">
                  <c:v>450</c:v>
                </c:pt>
                <c:pt idx="3">
                  <c:v>337</c:v>
                </c:pt>
                <c:pt idx="4">
                  <c:v>298</c:v>
                </c:pt>
                <c:pt idx="5">
                  <c:v>266</c:v>
                </c:pt>
                <c:pt idx="6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5-4D99-A107-8D55D072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042032"/>
        <c:axId val="1761264655"/>
      </c:barChart>
      <c:catAx>
        <c:axId val="5380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the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64655"/>
        <c:crosses val="autoZero"/>
        <c:auto val="1"/>
        <c:lblAlgn val="ctr"/>
        <c:lblOffset val="100"/>
        <c:noMultiLvlLbl val="0"/>
      </c:catAx>
      <c:valAx>
        <c:axId val="1761264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Geowg</a:t>
            </a:r>
            <a:r>
              <a:rPr lang="en-US" b="1" baseline="0">
                <a:solidFill>
                  <a:sysClr val="windowText" lastClr="000000"/>
                </a:solidFill>
              </a:rPr>
              <a:t> &amp; Hospital Distance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[8]Paro!$G$26</c:f>
              <c:strCache>
                <c:ptCount val="1"/>
                <c:pt idx="0">
                  <c:v>Paro 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[8]Paro!$F$27:$F$38</c:f>
              <c:strCache>
                <c:ptCount val="12"/>
                <c:pt idx="0">
                  <c:v>Paro Town</c:v>
                </c:pt>
                <c:pt idx="1">
                  <c:v>Beteykha Town</c:v>
                </c:pt>
                <c:pt idx="2">
                  <c:v>Dokar</c:v>
                </c:pt>
                <c:pt idx="3">
                  <c:v>Loong-nyi</c:v>
                </c:pt>
                <c:pt idx="4">
                  <c:v>Nagya</c:v>
                </c:pt>
                <c:pt idx="5">
                  <c:v>Sharba</c:v>
                </c:pt>
                <c:pt idx="6">
                  <c:v>Dopshar-ri</c:v>
                </c:pt>
                <c:pt idx="7">
                  <c:v>Doteng</c:v>
                </c:pt>
                <c:pt idx="8">
                  <c:v>Hoongrel</c:v>
                </c:pt>
                <c:pt idx="9">
                  <c:v>Lamgong</c:v>
                </c:pt>
                <c:pt idx="10">
                  <c:v>Tsento</c:v>
                </c:pt>
                <c:pt idx="11">
                  <c:v>Wangchang</c:v>
                </c:pt>
              </c:strCache>
            </c:strRef>
          </c:cat>
          <c:val>
            <c:numRef>
              <c:f>[8]Paro!$G$27:$G$38</c:f>
              <c:numCache>
                <c:formatCode>General</c:formatCode>
                <c:ptCount val="12"/>
                <c:pt idx="0">
                  <c:v>1.9</c:v>
                </c:pt>
                <c:pt idx="1">
                  <c:v>70</c:v>
                </c:pt>
                <c:pt idx="2">
                  <c:v>26.7</c:v>
                </c:pt>
                <c:pt idx="3">
                  <c:v>6.2</c:v>
                </c:pt>
                <c:pt idx="4">
                  <c:v>3.2</c:v>
                </c:pt>
                <c:pt idx="5">
                  <c:v>3.2</c:v>
                </c:pt>
                <c:pt idx="6">
                  <c:v>5.6</c:v>
                </c:pt>
                <c:pt idx="7">
                  <c:v>8.4</c:v>
                </c:pt>
                <c:pt idx="8">
                  <c:v>3.5</c:v>
                </c:pt>
                <c:pt idx="9">
                  <c:v>8.1</c:v>
                </c:pt>
                <c:pt idx="10">
                  <c:v>13.8</c:v>
                </c:pt>
                <c:pt idx="11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6-4488-BF66-775B93425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232832"/>
        <c:axId val="967718560"/>
      </c:barChart>
      <c:catAx>
        <c:axId val="9312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Geowg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18560"/>
        <c:crosses val="autoZero"/>
        <c:auto val="1"/>
        <c:lblAlgn val="ctr"/>
        <c:lblOffset val="100"/>
        <c:noMultiLvlLbl val="0"/>
      </c:catAx>
      <c:valAx>
        <c:axId val="967718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3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Ratio of Eligible Students</a:t>
            </a:r>
            <a:endParaRPr lang="en-US" b="1">
              <a:solidFill>
                <a:sysClr val="windowText" lastClr="00000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>
                <a:solidFill>
                  <a:sysClr val="windowText" lastClr="000000"/>
                </a:solidFill>
              </a:defRPr>
            </a:pP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42-490D-8106-FFA0E25920B1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42-490D-8106-FFA0E25920B1}"/>
              </c:ext>
            </c:extLst>
          </c:dPt>
          <c:dLbls>
            <c:dLbl>
              <c:idx val="0"/>
              <c:layout>
                <c:manualLayout>
                  <c:x val="-5.6825438317173717E-2"/>
                  <c:y val="-0.1477719333489897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42-490D-8106-FFA0E25920B1}"/>
                </c:ext>
              </c:extLst>
            </c:dLbl>
            <c:dLbl>
              <c:idx val="1"/>
              <c:layout>
                <c:manualLayout>
                  <c:x val="-1.2040183060423042E-3"/>
                  <c:y val="-0.2001476354899872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42-490D-8106-FFA0E25920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[8]Paro!$T$4:$U$4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[8]Paro!$T$5:$U$5</c:f>
              <c:numCache>
                <c:formatCode>General</c:formatCode>
                <c:ptCount val="2"/>
                <c:pt idx="0">
                  <c:v>0.46786922209695603</c:v>
                </c:pt>
                <c:pt idx="1">
                  <c:v>0.53213077790304397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42-490D-8106-FFA0E25920B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Male and Female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368-4F34-A2B4-0BB63186317D}"/>
              </c:ext>
            </c:extLst>
          </c:dPt>
          <c:cat>
            <c:strRef>
              <c:f>[7]Punakha!$N$1:$O$1</c:f>
              <c:strCache>
                <c:ptCount val="2"/>
                <c:pt idx="0">
                  <c:v>Female_Total</c:v>
                </c:pt>
                <c:pt idx="1">
                  <c:v>Male_Total</c:v>
                </c:pt>
              </c:strCache>
            </c:strRef>
          </c:cat>
          <c:val>
            <c:numRef>
              <c:f>[7]Punakha!$N$2:$O$2</c:f>
              <c:numCache>
                <c:formatCode>General</c:formatCode>
                <c:ptCount val="2"/>
                <c:pt idx="0">
                  <c:v>2088</c:v>
                </c:pt>
                <c:pt idx="1">
                  <c:v>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8-4F34-A2B4-0BB631863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857327"/>
        <c:axId val="2061207039"/>
      </c:barChart>
      <c:catAx>
        <c:axId val="205885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07039"/>
        <c:crosses val="autoZero"/>
        <c:auto val="1"/>
        <c:lblAlgn val="ctr"/>
        <c:lblOffset val="100"/>
        <c:noMultiLvlLbl val="0"/>
      </c:catAx>
      <c:valAx>
        <c:axId val="2061207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5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</a:t>
            </a:r>
            <a:r>
              <a:rPr lang="en-US" baseline="0"/>
              <a:t> of student by count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 Punakha Dzongkhag'!$D$16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 Punakha Dzongkhag'!$C$17:$C$23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 Punakha Dzongkhag'!$D$17:$D$23</c:f>
              <c:numCache>
                <c:formatCode>General</c:formatCode>
                <c:ptCount val="7"/>
                <c:pt idx="0">
                  <c:v>192</c:v>
                </c:pt>
                <c:pt idx="1">
                  <c:v>291</c:v>
                </c:pt>
                <c:pt idx="2">
                  <c:v>377</c:v>
                </c:pt>
                <c:pt idx="3">
                  <c:v>224</c:v>
                </c:pt>
                <c:pt idx="4">
                  <c:v>313</c:v>
                </c:pt>
                <c:pt idx="5">
                  <c:v>320</c:v>
                </c:pt>
                <c:pt idx="6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6-4F36-9F0F-9A460892E591}"/>
            </c:ext>
          </c:extLst>
        </c:ser>
        <c:ser>
          <c:idx val="1"/>
          <c:order val="1"/>
          <c:tx>
            <c:strRef>
              <c:f>'[8] Punakha Dzongkhag'!$E$16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'[8] Punakha Dzongkhag'!$C$17:$C$23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 Punakha Dzongkhag'!$E$17:$E$23</c:f>
              <c:numCache>
                <c:formatCode>General</c:formatCode>
                <c:ptCount val="7"/>
                <c:pt idx="0">
                  <c:v>193</c:v>
                </c:pt>
                <c:pt idx="1">
                  <c:v>309</c:v>
                </c:pt>
                <c:pt idx="2">
                  <c:v>309</c:v>
                </c:pt>
                <c:pt idx="3">
                  <c:v>231</c:v>
                </c:pt>
                <c:pt idx="4">
                  <c:v>266</c:v>
                </c:pt>
                <c:pt idx="5">
                  <c:v>329</c:v>
                </c:pt>
                <c:pt idx="6">
                  <c:v>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96-4F36-9F0F-9A460892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972943"/>
        <c:axId val="967735616"/>
      </c:barChart>
      <c:catAx>
        <c:axId val="136697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of student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35616"/>
        <c:crosses val="autoZero"/>
        <c:auto val="1"/>
        <c:lblAlgn val="ctr"/>
        <c:lblOffset val="100"/>
        <c:noMultiLvlLbl val="0"/>
      </c:catAx>
      <c:valAx>
        <c:axId val="9677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9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Geowg</a:t>
            </a:r>
            <a:r>
              <a:rPr lang="en-US" baseline="0"/>
              <a:t> &amp; Hospital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 Punakha Dzongkhag'!$E$29</c:f>
              <c:strCache>
                <c:ptCount val="1"/>
                <c:pt idx="0">
                  <c:v>Punkha 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 Punakha Dzongkhag'!$D$30:$D$42</c:f>
              <c:strCache>
                <c:ptCount val="13"/>
                <c:pt idx="0">
                  <c:v>Punakha Town</c:v>
                </c:pt>
                <c:pt idx="1">
                  <c:v>Lobaysa Town</c:v>
                </c:pt>
                <c:pt idx="2">
                  <c:v>Barp</c:v>
                </c:pt>
                <c:pt idx="3">
                  <c:v>Guma</c:v>
                </c:pt>
                <c:pt idx="4">
                  <c:v>Goenshari</c:v>
                </c:pt>
                <c:pt idx="5">
                  <c:v>Kabisa</c:v>
                </c:pt>
                <c:pt idx="6">
                  <c:v>Talog</c:v>
                </c:pt>
                <c:pt idx="7">
                  <c:v>Toedpisa</c:v>
                </c:pt>
                <c:pt idx="8">
                  <c:v>Chhubu</c:v>
                </c:pt>
                <c:pt idx="9">
                  <c:v>Dzomi</c:v>
                </c:pt>
                <c:pt idx="10">
                  <c:v>Lingmukha</c:v>
                </c:pt>
                <c:pt idx="11">
                  <c:v>Shelnga-Bjemi</c:v>
                </c:pt>
                <c:pt idx="12">
                  <c:v>Toedwang</c:v>
                </c:pt>
              </c:strCache>
            </c:strRef>
          </c:cat>
          <c:val>
            <c:numRef>
              <c:f>'[8] Punakha Dzongkhag'!$E$30:$E$42</c:f>
              <c:numCache>
                <c:formatCode>General</c:formatCode>
                <c:ptCount val="13"/>
                <c:pt idx="0">
                  <c:v>3.2</c:v>
                </c:pt>
                <c:pt idx="1">
                  <c:v>0.2</c:v>
                </c:pt>
                <c:pt idx="2">
                  <c:v>11.5</c:v>
                </c:pt>
                <c:pt idx="3">
                  <c:v>11.7</c:v>
                </c:pt>
                <c:pt idx="4">
                  <c:v>1.6</c:v>
                </c:pt>
                <c:pt idx="5">
                  <c:v>22.4</c:v>
                </c:pt>
                <c:pt idx="6">
                  <c:v>11.1</c:v>
                </c:pt>
                <c:pt idx="7">
                  <c:v>16.3</c:v>
                </c:pt>
                <c:pt idx="8">
                  <c:v>21.6</c:v>
                </c:pt>
                <c:pt idx="9">
                  <c:v>19.3</c:v>
                </c:pt>
                <c:pt idx="10">
                  <c:v>10.6</c:v>
                </c:pt>
                <c:pt idx="11">
                  <c:v>15.4</c:v>
                </c:pt>
                <c:pt idx="12">
                  <c:v>16.899999999999999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0-42AB-B6BC-590F52B16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56128"/>
        <c:axId val="967746848"/>
      </c:barChart>
      <c:catAx>
        <c:axId val="95655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Geowg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46848"/>
        <c:crosses val="autoZero"/>
        <c:auto val="1"/>
        <c:lblAlgn val="ctr"/>
        <c:lblOffset val="100"/>
        <c:noMultiLvlLbl val="0"/>
      </c:catAx>
      <c:valAx>
        <c:axId val="9677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5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</a:t>
            </a:r>
            <a:r>
              <a:rPr lang="en-US" baseline="0"/>
              <a:t> Male and Female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98B-43DA-A9E1-3B183808F27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98B-43DA-A9E1-3B183808F279}"/>
              </c:ext>
            </c:extLst>
          </c:dPt>
          <c:dLbls>
            <c:dLbl>
              <c:idx val="0"/>
              <c:layout>
                <c:manualLayout>
                  <c:x val="-6.561455791711987E-2"/>
                  <c:y val="-0.207469870664315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8B-43DA-A9E1-3B183808F279}"/>
                </c:ext>
              </c:extLst>
            </c:dLbl>
            <c:dLbl>
              <c:idx val="1"/>
              <c:layout>
                <c:manualLayout>
                  <c:x val="4.1340696073531864E-2"/>
                  <c:y val="-0.1256797472075249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8B-43DA-A9E1-3B183808F2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'[8] Punakha Dzongkhag'!$T$4:$U$4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'[8] Punakha Dzongkhag'!$T$5:$U$5</c:f>
              <c:numCache>
                <c:formatCode>General</c:formatCode>
                <c:ptCount val="2"/>
                <c:pt idx="0">
                  <c:v>0.18068068068068069</c:v>
                </c:pt>
                <c:pt idx="1">
                  <c:v>0.17768199233716475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8B-43DA-A9E1-3B183808F27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Level</a:t>
            </a:r>
            <a:r>
              <a:rPr lang="en-US" b="1" baseline="0">
                <a:solidFill>
                  <a:sysClr val="windowText" lastClr="000000"/>
                </a:solidFill>
              </a:rPr>
              <a:t> of student by count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 Punakha Dzongkhag'!$D$16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 Punakha Dzongkhag'!$C$17:$C$23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 Punakha Dzongkhag'!$D$17:$D$23</c:f>
              <c:numCache>
                <c:formatCode>General</c:formatCode>
                <c:ptCount val="7"/>
                <c:pt idx="0">
                  <c:v>192</c:v>
                </c:pt>
                <c:pt idx="1">
                  <c:v>291</c:v>
                </c:pt>
                <c:pt idx="2">
                  <c:v>377</c:v>
                </c:pt>
                <c:pt idx="3">
                  <c:v>224</c:v>
                </c:pt>
                <c:pt idx="4">
                  <c:v>313</c:v>
                </c:pt>
                <c:pt idx="5">
                  <c:v>320</c:v>
                </c:pt>
                <c:pt idx="6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8-47FC-A72B-C2EF9447490B}"/>
            </c:ext>
          </c:extLst>
        </c:ser>
        <c:ser>
          <c:idx val="1"/>
          <c:order val="1"/>
          <c:tx>
            <c:strRef>
              <c:f>'[8] Punakha Dzongkhag'!$E$16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'[8] Punakha Dzongkhag'!$C$17:$C$23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'[8] Punakha Dzongkhag'!$E$17:$E$23</c:f>
              <c:numCache>
                <c:formatCode>General</c:formatCode>
                <c:ptCount val="7"/>
                <c:pt idx="0">
                  <c:v>193</c:v>
                </c:pt>
                <c:pt idx="1">
                  <c:v>309</c:v>
                </c:pt>
                <c:pt idx="2">
                  <c:v>309</c:v>
                </c:pt>
                <c:pt idx="3">
                  <c:v>231</c:v>
                </c:pt>
                <c:pt idx="4">
                  <c:v>266</c:v>
                </c:pt>
                <c:pt idx="5">
                  <c:v>329</c:v>
                </c:pt>
                <c:pt idx="6">
                  <c:v>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8-47FC-A72B-C2EF9447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972943"/>
        <c:axId val="967735616"/>
      </c:barChart>
      <c:catAx>
        <c:axId val="136697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35616"/>
        <c:crosses val="autoZero"/>
        <c:auto val="1"/>
        <c:lblAlgn val="ctr"/>
        <c:lblOffset val="100"/>
        <c:noMultiLvlLbl val="0"/>
      </c:catAx>
      <c:valAx>
        <c:axId val="967735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Total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9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Geowg</a:t>
            </a:r>
            <a:r>
              <a:rPr lang="en-US" b="1" baseline="0">
                <a:solidFill>
                  <a:sysClr val="windowText" lastClr="000000"/>
                </a:solidFill>
              </a:rPr>
              <a:t> &amp; Hospital distance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'[8] Punakha Dzongkhag'!$E$29</c:f>
              <c:strCache>
                <c:ptCount val="1"/>
                <c:pt idx="0">
                  <c:v>Punkha 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'[8] Punakha Dzongkhag'!$D$30:$D$42</c:f>
              <c:strCache>
                <c:ptCount val="13"/>
                <c:pt idx="0">
                  <c:v>Punakha Town</c:v>
                </c:pt>
                <c:pt idx="1">
                  <c:v>Lobaysa Town</c:v>
                </c:pt>
                <c:pt idx="2">
                  <c:v>Barp</c:v>
                </c:pt>
                <c:pt idx="3">
                  <c:v>Guma</c:v>
                </c:pt>
                <c:pt idx="4">
                  <c:v>Goenshari</c:v>
                </c:pt>
                <c:pt idx="5">
                  <c:v>Kabisa</c:v>
                </c:pt>
                <c:pt idx="6">
                  <c:v>Talog</c:v>
                </c:pt>
                <c:pt idx="7">
                  <c:v>Toedpisa</c:v>
                </c:pt>
                <c:pt idx="8">
                  <c:v>Chhubu</c:v>
                </c:pt>
                <c:pt idx="9">
                  <c:v>Dzomi</c:v>
                </c:pt>
                <c:pt idx="10">
                  <c:v>Lingmukha</c:v>
                </c:pt>
                <c:pt idx="11">
                  <c:v>Shelnga-Bjemi</c:v>
                </c:pt>
                <c:pt idx="12">
                  <c:v>Toedwang</c:v>
                </c:pt>
              </c:strCache>
            </c:strRef>
          </c:cat>
          <c:val>
            <c:numRef>
              <c:f>'[8] Punakha Dzongkhag'!$E$30:$E$42</c:f>
              <c:numCache>
                <c:formatCode>General</c:formatCode>
                <c:ptCount val="13"/>
                <c:pt idx="0">
                  <c:v>3.2</c:v>
                </c:pt>
                <c:pt idx="1">
                  <c:v>0.2</c:v>
                </c:pt>
                <c:pt idx="2">
                  <c:v>11.5</c:v>
                </c:pt>
                <c:pt idx="3">
                  <c:v>11.7</c:v>
                </c:pt>
                <c:pt idx="4">
                  <c:v>1.6</c:v>
                </c:pt>
                <c:pt idx="5">
                  <c:v>22.4</c:v>
                </c:pt>
                <c:pt idx="6">
                  <c:v>11.1</c:v>
                </c:pt>
                <c:pt idx="7">
                  <c:v>16.3</c:v>
                </c:pt>
                <c:pt idx="8">
                  <c:v>21.6</c:v>
                </c:pt>
                <c:pt idx="9">
                  <c:v>19.3</c:v>
                </c:pt>
                <c:pt idx="10">
                  <c:v>10.6</c:v>
                </c:pt>
                <c:pt idx="11">
                  <c:v>15.4</c:v>
                </c:pt>
                <c:pt idx="12">
                  <c:v>16.899999999999999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E-4AC9-906E-8447C69EC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56128"/>
        <c:axId val="967746848"/>
      </c:barChart>
      <c:catAx>
        <c:axId val="95655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Geowg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46848"/>
        <c:crosses val="autoZero"/>
        <c:auto val="1"/>
        <c:lblAlgn val="ctr"/>
        <c:lblOffset val="100"/>
        <c:noMultiLvlLbl val="0"/>
      </c:catAx>
      <c:valAx>
        <c:axId val="967746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5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</a:t>
            </a:r>
            <a:r>
              <a:rPr lang="en-US" b="1" baseline="0">
                <a:solidFill>
                  <a:sysClr val="windowText" lastClr="000000"/>
                </a:solidFill>
              </a:rPr>
              <a:t> Male and Female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5919717043239557E-2"/>
          <c:y val="0.27033738268859747"/>
          <c:w val="0.78912738402073734"/>
          <c:h val="0.45423067018737123"/>
        </c:manualLayout>
      </c:layout>
      <c:pie3DChart>
        <c:varyColors val="1"/>
        <c:ser>
          <c:idx val="0"/>
          <c:order val="0"/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1AF-4D70-87EF-5A68705B6F0F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1AF-4D70-87EF-5A68705B6F0F}"/>
              </c:ext>
            </c:extLst>
          </c:dPt>
          <c:dLbls>
            <c:dLbl>
              <c:idx val="0"/>
              <c:layout>
                <c:manualLayout>
                  <c:x val="-6.561455791711987E-2"/>
                  <c:y val="-0.207469870664315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AF-4D70-87EF-5A68705B6F0F}"/>
                </c:ext>
              </c:extLst>
            </c:dLbl>
            <c:dLbl>
              <c:idx val="1"/>
              <c:layout>
                <c:manualLayout>
                  <c:x val="4.1340696073531864E-2"/>
                  <c:y val="-0.1256797472075249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AF-4D70-87EF-5A68705B6F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'[8] Punakha Dzongkhag'!$T$4:$U$4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'[8] Punakha Dzongkhag'!$T$5:$U$5</c:f>
              <c:numCache>
                <c:formatCode>General</c:formatCode>
                <c:ptCount val="2"/>
                <c:pt idx="0">
                  <c:v>0.18068068068068069</c:v>
                </c:pt>
                <c:pt idx="1">
                  <c:v>0.17768199233716475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AF-4D70-87EF-5A68705B6F0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School</a:t>
            </a:r>
            <a:r>
              <a:rPr lang="en-US" baseline="0"/>
              <a:t> students</a:t>
            </a:r>
            <a:endParaRPr lang="en-US"/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'[13]Samtse Dzongkhag'!$B$37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 w="0"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'[13]Samtse Dzongkhag'!$A$38:$A$44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'[13]Samtse Dzongkhag'!$B$38:$B$44</c:f>
              <c:numCache>
                <c:formatCode>General</c:formatCode>
                <c:ptCount val="7"/>
                <c:pt idx="0">
                  <c:v>494</c:v>
                </c:pt>
                <c:pt idx="1">
                  <c:v>626</c:v>
                </c:pt>
                <c:pt idx="2">
                  <c:v>754</c:v>
                </c:pt>
                <c:pt idx="3">
                  <c:v>427</c:v>
                </c:pt>
                <c:pt idx="4">
                  <c:v>569</c:v>
                </c:pt>
                <c:pt idx="5">
                  <c:v>265</c:v>
                </c:pt>
                <c:pt idx="6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9-4E47-AECC-B7B1A8E1AC32}"/>
            </c:ext>
          </c:extLst>
        </c:ser>
        <c:ser>
          <c:idx val="1"/>
          <c:order val="1"/>
          <c:tx>
            <c:strRef>
              <c:f>'[13]Samtse Dzongkhag'!$C$37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'[13]Samtse Dzongkhag'!$A$38:$A$44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'[13]Samtse Dzongkhag'!$C$38:$C$44</c:f>
              <c:numCache>
                <c:formatCode>General</c:formatCode>
                <c:ptCount val="7"/>
                <c:pt idx="0">
                  <c:v>502</c:v>
                </c:pt>
                <c:pt idx="1">
                  <c:v>651</c:v>
                </c:pt>
                <c:pt idx="2">
                  <c:v>750</c:v>
                </c:pt>
                <c:pt idx="3">
                  <c:v>409</c:v>
                </c:pt>
                <c:pt idx="4">
                  <c:v>501</c:v>
                </c:pt>
                <c:pt idx="5">
                  <c:v>257</c:v>
                </c:pt>
                <c:pt idx="6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A9-4E47-AECC-B7B1A8E1AC3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3"/>
        <c:axId val="1416878239"/>
        <c:axId val="272634480"/>
      </c:barChart>
      <c:catAx>
        <c:axId val="1416878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34480"/>
        <c:crosses val="autoZero"/>
        <c:auto val="1"/>
        <c:lblAlgn val="ctr"/>
        <c:lblOffset val="100"/>
        <c:noMultiLvlLbl val="0"/>
      </c:catAx>
      <c:valAx>
        <c:axId val="27263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  <a:r>
                  <a:rPr lang="en-US" baseline="0"/>
                  <a:t> of Students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878239"/>
        <c:crosses val="autoZero"/>
        <c:crossBetween val="between"/>
      </c:valAx>
      <c:spPr>
        <a:noFill/>
        <a:ln w="9525">
          <a:solidFill>
            <a:sysClr val="windowText" lastClr="000000">
              <a:alpha val="97000"/>
            </a:sys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'[14]Samtse Dzongkhag'!$D$46</c:f>
              <c:strCache>
                <c:ptCount val="1"/>
                <c:pt idx="0">
                  <c:v>Samtse_Hospital1(KM)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'[14]Samtse Dzongkhag'!$C$47:$C$64</c:f>
              <c:strCache>
                <c:ptCount val="18"/>
                <c:pt idx="0">
                  <c:v>Duenchhukha</c:v>
                </c:pt>
                <c:pt idx="1">
                  <c:v>Dophuchen</c:v>
                </c:pt>
                <c:pt idx="2">
                  <c:v>Doomtoen</c:v>
                </c:pt>
                <c:pt idx="3">
                  <c:v>Tading</c:v>
                </c:pt>
                <c:pt idx="4">
                  <c:v>Norboogang</c:v>
                </c:pt>
                <c:pt idx="5">
                  <c:v>Phuntshogpelri</c:v>
                </c:pt>
                <c:pt idx="6">
                  <c:v>Samtse</c:v>
                </c:pt>
                <c:pt idx="7">
                  <c:v>Norgaygang</c:v>
                </c:pt>
                <c:pt idx="8">
                  <c:v>Pemaling</c:v>
                </c:pt>
                <c:pt idx="9">
                  <c:v>Tashichhoeling</c:v>
                </c:pt>
                <c:pt idx="10">
                  <c:v>Tendruk</c:v>
                </c:pt>
                <c:pt idx="11">
                  <c:v>Sangngag chhoeling</c:v>
                </c:pt>
                <c:pt idx="12">
                  <c:v>Namgayalchhoeling</c:v>
                </c:pt>
                <c:pt idx="13">
                  <c:v>Ugyentse</c:v>
                </c:pt>
                <c:pt idx="14">
                  <c:v>Yoeseltse</c:v>
                </c:pt>
                <c:pt idx="15">
                  <c:v>Samtse Town</c:v>
                </c:pt>
                <c:pt idx="16">
                  <c:v>Gomtu Town</c:v>
                </c:pt>
                <c:pt idx="17">
                  <c:v>Sipsu Town</c:v>
                </c:pt>
              </c:strCache>
            </c:strRef>
          </c:cat>
          <c:val>
            <c:numRef>
              <c:f>'[14]Samtse Dzongkhag'!$D$47:$D$64</c:f>
              <c:numCache>
                <c:formatCode>General</c:formatCode>
                <c:ptCount val="18"/>
                <c:pt idx="0">
                  <c:v>6.3</c:v>
                </c:pt>
                <c:pt idx="1">
                  <c:v>48</c:v>
                </c:pt>
                <c:pt idx="2">
                  <c:v>48</c:v>
                </c:pt>
                <c:pt idx="3">
                  <c:v>49.6</c:v>
                </c:pt>
                <c:pt idx="4">
                  <c:v>9.5</c:v>
                </c:pt>
                <c:pt idx="5">
                  <c:v>54.2</c:v>
                </c:pt>
                <c:pt idx="6">
                  <c:v>0.9</c:v>
                </c:pt>
                <c:pt idx="7">
                  <c:v>23.5</c:v>
                </c:pt>
                <c:pt idx="8">
                  <c:v>55.6</c:v>
                </c:pt>
                <c:pt idx="9">
                  <c:v>47</c:v>
                </c:pt>
                <c:pt idx="10">
                  <c:v>70.7</c:v>
                </c:pt>
                <c:pt idx="11">
                  <c:v>35.9</c:v>
                </c:pt>
                <c:pt idx="12">
                  <c:v>42.3</c:v>
                </c:pt>
                <c:pt idx="13">
                  <c:v>16.100000000000001</c:v>
                </c:pt>
                <c:pt idx="14">
                  <c:v>25.9</c:v>
                </c:pt>
                <c:pt idx="15">
                  <c:v>0.9</c:v>
                </c:pt>
                <c:pt idx="16">
                  <c:v>49.3</c:v>
                </c:pt>
                <c:pt idx="17">
                  <c:v>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46F3-9783-E510C6D7532A}"/>
            </c:ext>
          </c:extLst>
        </c:ser>
        <c:ser>
          <c:idx val="1"/>
          <c:order val="1"/>
          <c:tx>
            <c:strRef>
              <c:f>'[14]Samtse Dzongkhag'!$E$46</c:f>
              <c:strCache>
                <c:ptCount val="1"/>
                <c:pt idx="0">
                  <c:v>Gomta_Hospital2(KM)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'[14]Samtse Dzongkhag'!$C$47:$C$64</c:f>
              <c:strCache>
                <c:ptCount val="18"/>
                <c:pt idx="0">
                  <c:v>Duenchhukha</c:v>
                </c:pt>
                <c:pt idx="1">
                  <c:v>Dophuchen</c:v>
                </c:pt>
                <c:pt idx="2">
                  <c:v>Doomtoen</c:v>
                </c:pt>
                <c:pt idx="3">
                  <c:v>Tading</c:v>
                </c:pt>
                <c:pt idx="4">
                  <c:v>Norboogang</c:v>
                </c:pt>
                <c:pt idx="5">
                  <c:v>Phuntshogpelri</c:v>
                </c:pt>
                <c:pt idx="6">
                  <c:v>Samtse</c:v>
                </c:pt>
                <c:pt idx="7">
                  <c:v>Norgaygang</c:v>
                </c:pt>
                <c:pt idx="8">
                  <c:v>Pemaling</c:v>
                </c:pt>
                <c:pt idx="9">
                  <c:v>Tashichhoeling</c:v>
                </c:pt>
                <c:pt idx="10">
                  <c:v>Tendruk</c:v>
                </c:pt>
                <c:pt idx="11">
                  <c:v>Sangngag chhoeling</c:v>
                </c:pt>
                <c:pt idx="12">
                  <c:v>Namgayalchhoeling</c:v>
                </c:pt>
                <c:pt idx="13">
                  <c:v>Ugyentse</c:v>
                </c:pt>
                <c:pt idx="14">
                  <c:v>Yoeseltse</c:v>
                </c:pt>
                <c:pt idx="15">
                  <c:v>Samtse Town</c:v>
                </c:pt>
                <c:pt idx="16">
                  <c:v>Gomtu Town</c:v>
                </c:pt>
                <c:pt idx="17">
                  <c:v>Sipsu Town</c:v>
                </c:pt>
              </c:strCache>
            </c:strRef>
          </c:cat>
          <c:val>
            <c:numRef>
              <c:f>'[14]Samtse Dzongkhag'!$E$47:$E$64</c:f>
              <c:numCache>
                <c:formatCode>General</c:formatCode>
                <c:ptCount val="18"/>
                <c:pt idx="0">
                  <c:v>55.6</c:v>
                </c:pt>
                <c:pt idx="1">
                  <c:v>95.9</c:v>
                </c:pt>
                <c:pt idx="2">
                  <c:v>95.9</c:v>
                </c:pt>
                <c:pt idx="3">
                  <c:v>97.4</c:v>
                </c:pt>
                <c:pt idx="4">
                  <c:v>56.3</c:v>
                </c:pt>
                <c:pt idx="5">
                  <c:v>24.5</c:v>
                </c:pt>
                <c:pt idx="6">
                  <c:v>53.4</c:v>
                </c:pt>
                <c:pt idx="7">
                  <c:v>45.9</c:v>
                </c:pt>
                <c:pt idx="8">
                  <c:v>94.6</c:v>
                </c:pt>
                <c:pt idx="9">
                  <c:v>78.7</c:v>
                </c:pt>
                <c:pt idx="10">
                  <c:v>102</c:v>
                </c:pt>
                <c:pt idx="11">
                  <c:v>70.5</c:v>
                </c:pt>
                <c:pt idx="12">
                  <c:v>74</c:v>
                </c:pt>
                <c:pt idx="13">
                  <c:v>59.9</c:v>
                </c:pt>
                <c:pt idx="14">
                  <c:v>69.8</c:v>
                </c:pt>
                <c:pt idx="15">
                  <c:v>49.3</c:v>
                </c:pt>
                <c:pt idx="16">
                  <c:v>6.3</c:v>
                </c:pt>
                <c:pt idx="17">
                  <c:v>70.8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8-46F3-9783-E510C6D7532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88933327"/>
        <c:axId val="832930847"/>
      </c:barChart>
      <c:catAx>
        <c:axId val="888933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30847"/>
        <c:crosses val="autoZero"/>
        <c:auto val="1"/>
        <c:lblAlgn val="ctr"/>
        <c:lblOffset val="100"/>
        <c:noMultiLvlLbl val="0"/>
      </c:catAx>
      <c:valAx>
        <c:axId val="8329308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Hospital</a:t>
                </a:r>
                <a:r>
                  <a:rPr lang="en-US" baseline="0"/>
                  <a:t> Distance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3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Eligible of Students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2E-4DFD-8EB4-653DB51B3D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2E-4DFD-8EB4-653DB51B3D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'[14]Samtse Dzongkhag'!$E$34:$F$34</c:f>
              <c:strCache>
                <c:ptCount val="2"/>
                <c:pt idx="0">
                  <c:v>Male_Eligible</c:v>
                </c:pt>
                <c:pt idx="1">
                  <c:v>Female_Eligible</c:v>
                </c:pt>
              </c:strCache>
            </c:strRef>
          </c:cat>
          <c:val>
            <c:numRef>
              <c:f>'[14]Samtse Dzongkhag'!$E$35:$F$35</c:f>
              <c:numCache>
                <c:formatCode>General</c:formatCode>
                <c:ptCount val="2"/>
                <c:pt idx="0">
                  <c:v>6.9132807762280174E-2</c:v>
                </c:pt>
                <c:pt idx="1">
                  <c:v>7.4402125775022143E-2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2E-4DFD-8EB4-653DB51B3D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Students</a:t>
            </a:r>
            <a:r>
              <a:rPr lang="en-US" b="1" baseline="0">
                <a:solidFill>
                  <a:sysClr val="windowText" lastClr="000000"/>
                </a:solidFill>
              </a:rPr>
              <a:t> of Sarpang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86669883274748E-2"/>
          <c:y val="0.10118627736661019"/>
          <c:w val="0.79130880921962377"/>
          <c:h val="0.7522985147829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Sarpang!$B$74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Sarpang!$A$75:$A$88</c:f>
              <c:strCache>
                <c:ptCount val="14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  <c:pt idx="7">
                  <c:v>VI</c:v>
                </c:pt>
                <c:pt idx="8">
                  <c:v>VII</c:v>
                </c:pt>
                <c:pt idx="9">
                  <c:v>VIII</c:v>
                </c:pt>
                <c:pt idx="10">
                  <c:v>IX</c:v>
                </c:pt>
                <c:pt idx="11">
                  <c:v>X</c:v>
                </c:pt>
                <c:pt idx="12">
                  <c:v>XI</c:v>
                </c:pt>
                <c:pt idx="13">
                  <c:v>XII</c:v>
                </c:pt>
              </c:strCache>
            </c:strRef>
          </c:cat>
          <c:val>
            <c:numRef>
              <c:f>Sarpang!$B$75:$B$88</c:f>
              <c:numCache>
                <c:formatCode>General</c:formatCode>
                <c:ptCount val="14"/>
                <c:pt idx="0">
                  <c:v>270</c:v>
                </c:pt>
                <c:pt idx="1">
                  <c:v>307</c:v>
                </c:pt>
                <c:pt idx="2">
                  <c:v>378</c:v>
                </c:pt>
                <c:pt idx="3">
                  <c:v>192</c:v>
                </c:pt>
                <c:pt idx="4">
                  <c:v>266</c:v>
                </c:pt>
                <c:pt idx="5">
                  <c:v>205</c:v>
                </c:pt>
                <c:pt idx="6">
                  <c:v>259</c:v>
                </c:pt>
                <c:pt idx="7">
                  <c:v>85</c:v>
                </c:pt>
                <c:pt idx="8">
                  <c:v>129</c:v>
                </c:pt>
                <c:pt idx="9">
                  <c:v>171</c:v>
                </c:pt>
                <c:pt idx="10">
                  <c:v>116</c:v>
                </c:pt>
                <c:pt idx="11">
                  <c:v>123</c:v>
                </c:pt>
                <c:pt idx="12">
                  <c:v>101</c:v>
                </c:pt>
                <c:pt idx="13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C-4B4E-96FE-37A46B09E699}"/>
            </c:ext>
          </c:extLst>
        </c:ser>
        <c:ser>
          <c:idx val="1"/>
          <c:order val="1"/>
          <c:tx>
            <c:strRef>
              <c:f>Sarpang!$C$74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Sarpang!$A$75:$A$88</c:f>
              <c:strCache>
                <c:ptCount val="14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  <c:pt idx="7">
                  <c:v>VI</c:v>
                </c:pt>
                <c:pt idx="8">
                  <c:v>VII</c:v>
                </c:pt>
                <c:pt idx="9">
                  <c:v>VIII</c:v>
                </c:pt>
                <c:pt idx="10">
                  <c:v>IX</c:v>
                </c:pt>
                <c:pt idx="11">
                  <c:v>X</c:v>
                </c:pt>
                <c:pt idx="12">
                  <c:v>XI</c:v>
                </c:pt>
                <c:pt idx="13">
                  <c:v>XII</c:v>
                </c:pt>
              </c:strCache>
            </c:strRef>
          </c:cat>
          <c:val>
            <c:numRef>
              <c:f>Sarpang!$C$75:$C$88</c:f>
              <c:numCache>
                <c:formatCode>General</c:formatCode>
                <c:ptCount val="14"/>
                <c:pt idx="0">
                  <c:v>301</c:v>
                </c:pt>
                <c:pt idx="1">
                  <c:v>325</c:v>
                </c:pt>
                <c:pt idx="2">
                  <c:v>315</c:v>
                </c:pt>
                <c:pt idx="3">
                  <c:v>216</c:v>
                </c:pt>
                <c:pt idx="4">
                  <c:v>236</c:v>
                </c:pt>
                <c:pt idx="5">
                  <c:v>169</c:v>
                </c:pt>
                <c:pt idx="6">
                  <c:v>250</c:v>
                </c:pt>
                <c:pt idx="7">
                  <c:v>112</c:v>
                </c:pt>
                <c:pt idx="8">
                  <c:v>129</c:v>
                </c:pt>
                <c:pt idx="9">
                  <c:v>145</c:v>
                </c:pt>
                <c:pt idx="10">
                  <c:v>74</c:v>
                </c:pt>
                <c:pt idx="11">
                  <c:v>97</c:v>
                </c:pt>
                <c:pt idx="12">
                  <c:v>106</c:v>
                </c:pt>
                <c:pt idx="13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C-4B4E-96FE-37A46B09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18271"/>
        <c:axId val="1557864607"/>
      </c:barChart>
      <c:catAx>
        <c:axId val="66971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Students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64607"/>
        <c:crosses val="autoZero"/>
        <c:auto val="1"/>
        <c:lblAlgn val="ctr"/>
        <c:lblOffset val="100"/>
        <c:noMultiLvlLbl val="0"/>
      </c:catAx>
      <c:valAx>
        <c:axId val="15578646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No.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Students 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1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</a:t>
            </a:r>
            <a:r>
              <a:rPr lang="en-US" b="1" baseline="0">
                <a:solidFill>
                  <a:sysClr val="windowText" lastClr="000000"/>
                </a:solidFill>
              </a:rPr>
              <a:t> Ratio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F8D-49FA-B0D6-20725D6625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F8D-49FA-B0D6-20725D6625CD}"/>
              </c:ext>
            </c:extLst>
          </c:dPt>
          <c:dLbls>
            <c:dLbl>
              <c:idx val="0"/>
              <c:layout>
                <c:manualLayout>
                  <c:x val="-1.9885397479345805E-2"/>
                  <c:y val="-0.2205036815166450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8D-49FA-B0D6-20725D6625CD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Sarpang!$C$127:$C$128</c:f>
              <c:strCache>
                <c:ptCount val="2"/>
                <c:pt idx="0">
                  <c:v>Female </c:v>
                </c:pt>
                <c:pt idx="1">
                  <c:v>Male</c:v>
                </c:pt>
              </c:strCache>
            </c:strRef>
          </c:cat>
          <c:val>
            <c:numRef>
              <c:f>Sarpang!$D$127:$D$128</c:f>
              <c:numCache>
                <c:formatCode>General</c:formatCode>
                <c:ptCount val="2"/>
                <c:pt idx="0">
                  <c:v>364</c:v>
                </c:pt>
                <c:pt idx="1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49FA-B0D6-20725D662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23694569726565"/>
          <c:y val="0.15020679893977829"/>
          <c:w val="0.66257243353322082"/>
          <c:h val="0.405152555393544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Sarpang!$F$74</c:f>
              <c:strCache>
                <c:ptCount val="1"/>
                <c:pt idx="0">
                  <c:v>Nearest Dist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Sarpang!$E$75:$E$87</c:f>
              <c:strCache>
                <c:ptCount val="13"/>
                <c:pt idx="0">
                  <c:v>Samteling</c:v>
                </c:pt>
                <c:pt idx="1">
                  <c:v>Chhuzanggang</c:v>
                </c:pt>
                <c:pt idx="2">
                  <c:v>Gelephu </c:v>
                </c:pt>
                <c:pt idx="3">
                  <c:v>Jigme Chhoeling</c:v>
                </c:pt>
                <c:pt idx="4">
                  <c:v>Serzhong</c:v>
                </c:pt>
                <c:pt idx="5">
                  <c:v>Tareythang</c:v>
                </c:pt>
                <c:pt idx="6">
                  <c:v>Umling</c:v>
                </c:pt>
                <c:pt idx="7">
                  <c:v>Dekiling</c:v>
                </c:pt>
                <c:pt idx="8">
                  <c:v>Chhudzom</c:v>
                </c:pt>
                <c:pt idx="9">
                  <c:v>Gakiling</c:v>
                </c:pt>
                <c:pt idx="10">
                  <c:v>Senggey</c:v>
                </c:pt>
                <c:pt idx="11">
                  <c:v>Shompangkha</c:v>
                </c:pt>
                <c:pt idx="12">
                  <c:v>SARPANG_TOWN</c:v>
                </c:pt>
              </c:strCache>
            </c:strRef>
          </c:cat>
          <c:val>
            <c:numRef>
              <c:f>Sarpang!$F$75:$F$87</c:f>
              <c:numCache>
                <c:formatCode>General</c:formatCode>
                <c:ptCount val="13"/>
                <c:pt idx="0">
                  <c:v>10</c:v>
                </c:pt>
                <c:pt idx="1">
                  <c:v>3.5</c:v>
                </c:pt>
                <c:pt idx="2">
                  <c:v>7.9</c:v>
                </c:pt>
                <c:pt idx="3">
                  <c:v>30.7</c:v>
                </c:pt>
                <c:pt idx="4">
                  <c:v>5.0999999999999996</c:v>
                </c:pt>
                <c:pt idx="5">
                  <c:v>0.5</c:v>
                </c:pt>
                <c:pt idx="6">
                  <c:v>6.4</c:v>
                </c:pt>
                <c:pt idx="7">
                  <c:v>11.7</c:v>
                </c:pt>
                <c:pt idx="8">
                  <c:v>0.5</c:v>
                </c:pt>
                <c:pt idx="9">
                  <c:v>3</c:v>
                </c:pt>
                <c:pt idx="10">
                  <c:v>11.1</c:v>
                </c:pt>
                <c:pt idx="11">
                  <c:v>0.5</c:v>
                </c:pt>
                <c:pt idx="1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B-4223-9679-0D17915B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03471"/>
        <c:axId val="1557895807"/>
      </c:barChart>
      <c:catAx>
        <c:axId val="669703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layout>
            <c:manualLayout>
              <c:xMode val="edge"/>
              <c:yMode val="edge"/>
              <c:x val="0.47534038115907629"/>
              <c:y val="0.857977383568251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95807"/>
        <c:crosses val="autoZero"/>
        <c:auto val="1"/>
        <c:lblAlgn val="ctr"/>
        <c:lblOffset val="100"/>
        <c:noMultiLvlLbl val="0"/>
      </c:catAx>
      <c:valAx>
        <c:axId val="155789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Dsit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from hosp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tx1"/>
                </a:solidFill>
              </a:rPr>
              <a:t>Level of Student Barchart</a:t>
            </a:r>
          </a:p>
        </c:rich>
      </c:tx>
      <c:layout>
        <c:manualLayout>
          <c:xMode val="edge"/>
          <c:yMode val="edge"/>
          <c:x val="0.30896871257558695"/>
          <c:y val="6.537046995079993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48040294765232"/>
          <c:y val="0.198539263279294"/>
          <c:w val="0.78371436822664153"/>
          <c:h val="0.723823748749892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'[16]Samdrup Jongkhar Dzongkhag'!$D$37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'[16]Samdrup Jongkhar Dzongkhag'!$C$38:$C$44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'[16]Samdrup Jongkhar Dzongkhag'!$D$38:$D$44</c:f>
              <c:numCache>
                <c:formatCode>General</c:formatCode>
                <c:ptCount val="7"/>
                <c:pt idx="0">
                  <c:v>297</c:v>
                </c:pt>
                <c:pt idx="1">
                  <c:v>326</c:v>
                </c:pt>
                <c:pt idx="2">
                  <c:v>432</c:v>
                </c:pt>
                <c:pt idx="3">
                  <c:v>155</c:v>
                </c:pt>
                <c:pt idx="4">
                  <c:v>297</c:v>
                </c:pt>
                <c:pt idx="5">
                  <c:v>167</c:v>
                </c:pt>
                <c:pt idx="6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B-4845-885F-DB06B61EDEA2}"/>
            </c:ext>
          </c:extLst>
        </c:ser>
        <c:ser>
          <c:idx val="1"/>
          <c:order val="1"/>
          <c:tx>
            <c:strRef>
              <c:f>'[16]Samdrup Jongkhar Dzongkhag'!$E$37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'[16]Samdrup Jongkhar Dzongkhag'!$C$38:$C$44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'[16]Samdrup Jongkhar Dzongkhag'!$E$38:$E$44</c:f>
              <c:numCache>
                <c:formatCode>General</c:formatCode>
                <c:ptCount val="7"/>
                <c:pt idx="0">
                  <c:v>218</c:v>
                </c:pt>
                <c:pt idx="1">
                  <c:v>306</c:v>
                </c:pt>
                <c:pt idx="2">
                  <c:v>345</c:v>
                </c:pt>
                <c:pt idx="3">
                  <c:v>166</c:v>
                </c:pt>
                <c:pt idx="4">
                  <c:v>234</c:v>
                </c:pt>
                <c:pt idx="5">
                  <c:v>135</c:v>
                </c:pt>
                <c:pt idx="6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B-4845-885F-DB06B61ED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0234591"/>
        <c:axId val="1228327951"/>
      </c:barChart>
      <c:catAx>
        <c:axId val="1160234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</a:rPr>
                  <a:t>School</a:t>
                </a:r>
                <a:r>
                  <a:rPr lang="en-US" sz="2000" b="1" baseline="0">
                    <a:solidFill>
                      <a:sysClr val="windowText" lastClr="000000"/>
                    </a:solidFill>
                  </a:rPr>
                  <a:t> Level</a:t>
                </a:r>
                <a:endParaRPr lang="en-US" sz="20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27951"/>
        <c:crosses val="autoZero"/>
        <c:auto val="1"/>
        <c:lblAlgn val="ctr"/>
        <c:lblOffset val="100"/>
        <c:noMultiLvlLbl val="0"/>
      </c:catAx>
      <c:valAx>
        <c:axId val="12283279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Count of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1602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8283486606546862"/>
          <c:y val="0.17938607449332225"/>
          <c:w val="0.26214787060165518"/>
          <c:h val="0.16797261164065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4800" b="1">
                <a:solidFill>
                  <a:sysClr val="windowText" lastClr="000000"/>
                </a:solidFill>
              </a:rPr>
              <a:t>Hospital</a:t>
            </a:r>
          </a:p>
        </c:rich>
      </c:tx>
      <c:layout>
        <c:manualLayout>
          <c:xMode val="edge"/>
          <c:yMode val="edge"/>
          <c:x val="0.42420434263113055"/>
          <c:y val="8.9571094613404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16908835612583"/>
          <c:y val="0.21866140860277503"/>
          <c:w val="0.74045954987401197"/>
          <c:h val="0.415550774119961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'[16]Samdrup Jongkhar Dzongkhag'!$E$48</c:f>
              <c:strCache>
                <c:ptCount val="1"/>
                <c:pt idx="0">
                  <c:v>Hospital1_per(KM)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'[16]Samdrup Jongkhar Dzongkhag'!$D$49:$D$62</c:f>
              <c:strCache>
                <c:ptCount val="14"/>
                <c:pt idx="0">
                  <c:v>Samdrup Jongkhar Thromde</c:v>
                </c:pt>
                <c:pt idx="1">
                  <c:v>Samdrup Choling Town</c:v>
                </c:pt>
                <c:pt idx="2">
                  <c:v>DEWATHANG</c:v>
                </c:pt>
                <c:pt idx="3">
                  <c:v>GOMDAR</c:v>
                </c:pt>
                <c:pt idx="4">
                  <c:v>ORONG</c:v>
                </c:pt>
                <c:pt idx="5">
                  <c:v>PHUENTSHOTHANG</c:v>
                </c:pt>
                <c:pt idx="6">
                  <c:v>WANGPHU</c:v>
                </c:pt>
                <c:pt idx="7">
                  <c:v>LAURI</c:v>
                </c:pt>
                <c:pt idx="8">
                  <c:v>MARTSHALA</c:v>
                </c:pt>
                <c:pt idx="9">
                  <c:v>PEMATHANG</c:v>
                </c:pt>
                <c:pt idx="10">
                  <c:v>SAMRANG</c:v>
                </c:pt>
                <c:pt idx="11">
                  <c:v>SERTHIG</c:v>
                </c:pt>
                <c:pt idx="12">
                  <c:v>LANGCHENPU</c:v>
                </c:pt>
                <c:pt idx="13">
                  <c:v>JOMOTSANGKHA TOWN</c:v>
                </c:pt>
              </c:strCache>
            </c:strRef>
          </c:cat>
          <c:val>
            <c:numRef>
              <c:f>'[16]Samdrup Jongkhar Dzongkhag'!$E$49:$E$62</c:f>
              <c:numCache>
                <c:formatCode>General</c:formatCode>
                <c:ptCount val="14"/>
                <c:pt idx="0">
                  <c:v>0.8</c:v>
                </c:pt>
                <c:pt idx="1">
                  <c:v>64.5</c:v>
                </c:pt>
                <c:pt idx="2">
                  <c:v>17.8</c:v>
                </c:pt>
                <c:pt idx="3">
                  <c:v>35</c:v>
                </c:pt>
                <c:pt idx="4">
                  <c:v>57.2</c:v>
                </c:pt>
                <c:pt idx="5">
                  <c:v>62.3</c:v>
                </c:pt>
                <c:pt idx="6">
                  <c:v>20.7</c:v>
                </c:pt>
                <c:pt idx="7">
                  <c:v>54</c:v>
                </c:pt>
                <c:pt idx="8">
                  <c:v>74.599999999999994</c:v>
                </c:pt>
                <c:pt idx="9">
                  <c:v>70.2</c:v>
                </c:pt>
                <c:pt idx="10">
                  <c:v>0.8</c:v>
                </c:pt>
                <c:pt idx="11">
                  <c:v>53.9</c:v>
                </c:pt>
                <c:pt idx="12">
                  <c:v>110</c:v>
                </c:pt>
                <c:pt idx="13">
                  <c:v>60.2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6-40E2-A591-4B55BD5B99F2}"/>
            </c:ext>
          </c:extLst>
        </c:ser>
        <c:ser>
          <c:idx val="1"/>
          <c:order val="1"/>
          <c:tx>
            <c:strRef>
              <c:f>'[16]Samdrup Jongkhar Dzongkhag'!$F$48</c:f>
              <c:strCache>
                <c:ptCount val="1"/>
                <c:pt idx="0">
                  <c:v>Hospital2_per(KM)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'[16]Samdrup Jongkhar Dzongkhag'!$D$49:$D$62</c:f>
              <c:strCache>
                <c:ptCount val="14"/>
                <c:pt idx="0">
                  <c:v>Samdrup Jongkhar Thromde</c:v>
                </c:pt>
                <c:pt idx="1">
                  <c:v>Samdrup Choling Town</c:v>
                </c:pt>
                <c:pt idx="2">
                  <c:v>DEWATHANG</c:v>
                </c:pt>
                <c:pt idx="3">
                  <c:v>GOMDAR</c:v>
                </c:pt>
                <c:pt idx="4">
                  <c:v>ORONG</c:v>
                </c:pt>
                <c:pt idx="5">
                  <c:v>PHUENTSHOTHANG</c:v>
                </c:pt>
                <c:pt idx="6">
                  <c:v>WANGPHU</c:v>
                </c:pt>
                <c:pt idx="7">
                  <c:v>LAURI</c:v>
                </c:pt>
                <c:pt idx="8">
                  <c:v>MARTSHALA</c:v>
                </c:pt>
                <c:pt idx="9">
                  <c:v>PEMATHANG</c:v>
                </c:pt>
                <c:pt idx="10">
                  <c:v>SAMRANG</c:v>
                </c:pt>
                <c:pt idx="11">
                  <c:v>SERTHIG</c:v>
                </c:pt>
                <c:pt idx="12">
                  <c:v>LANGCHENPU</c:v>
                </c:pt>
                <c:pt idx="13">
                  <c:v>JOMOTSANGKHA TOWN</c:v>
                </c:pt>
              </c:strCache>
            </c:strRef>
          </c:cat>
          <c:val>
            <c:numRef>
              <c:f>'[16]Samdrup Jongkhar Dzongkhag'!$F$49:$F$62</c:f>
              <c:numCache>
                <c:formatCode>General</c:formatCode>
                <c:ptCount val="14"/>
                <c:pt idx="0">
                  <c:v>15.8</c:v>
                </c:pt>
                <c:pt idx="1">
                  <c:v>50.6</c:v>
                </c:pt>
                <c:pt idx="2">
                  <c:v>1.6</c:v>
                </c:pt>
                <c:pt idx="3">
                  <c:v>16.3</c:v>
                </c:pt>
                <c:pt idx="4">
                  <c:v>43</c:v>
                </c:pt>
                <c:pt idx="5">
                  <c:v>50</c:v>
                </c:pt>
                <c:pt idx="6">
                  <c:v>17.8</c:v>
                </c:pt>
                <c:pt idx="7">
                  <c:v>53.1</c:v>
                </c:pt>
                <c:pt idx="8">
                  <c:v>60.7</c:v>
                </c:pt>
                <c:pt idx="9">
                  <c:v>57.4</c:v>
                </c:pt>
                <c:pt idx="10">
                  <c:v>15.8</c:v>
                </c:pt>
                <c:pt idx="11">
                  <c:v>55.5</c:v>
                </c:pt>
                <c:pt idx="12">
                  <c:v>127</c:v>
                </c:pt>
                <c:pt idx="13">
                  <c:v>63.5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6-40E2-A591-4B55BD5B9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3102687"/>
        <c:axId val="945506528"/>
      </c:barChart>
      <c:catAx>
        <c:axId val="81310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400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layout>
            <c:manualLayout>
              <c:xMode val="edge"/>
              <c:yMode val="edge"/>
              <c:x val="0.38709359315419578"/>
              <c:y val="0.8578759155546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945506528"/>
        <c:crosses val="autoZero"/>
        <c:auto val="1"/>
        <c:lblAlgn val="ctr"/>
        <c:lblOffset val="100"/>
        <c:noMultiLvlLbl val="0"/>
      </c:catAx>
      <c:valAx>
        <c:axId val="94550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 b="1">
                    <a:solidFill>
                      <a:sysClr val="windowText" lastClr="000000"/>
                    </a:solidFill>
                  </a:rPr>
                  <a:t>Hospital</a:t>
                </a:r>
                <a:r>
                  <a:rPr lang="en-US" sz="3200" b="1" baseline="0">
                    <a:solidFill>
                      <a:sysClr val="windowText" lastClr="000000"/>
                    </a:solidFill>
                  </a:rPr>
                  <a:t> Distance</a:t>
                </a:r>
                <a:endParaRPr lang="en-US" sz="3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5.1958341345282294E-2"/>
              <c:y val="0.2126891860213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0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7275512066715437"/>
          <c:y val="9.5854172432173534E-2"/>
          <c:w val="0.2940162458306077"/>
          <c:h val="0.13705968672165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ysClr val="windowText" lastClr="000000"/>
                </a:solidFill>
              </a:rPr>
              <a:t>Eligible Students </a:t>
            </a:r>
            <a:r>
              <a:rPr lang="en-US" sz="2800" b="1" baseline="0">
                <a:solidFill>
                  <a:sysClr val="windowText" lastClr="000000"/>
                </a:solidFill>
              </a:rPr>
              <a:t> </a:t>
            </a:r>
            <a:endParaRPr lang="en-US" sz="2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3055555555555558E-2"/>
          <c:y val="0.22064523184601925"/>
          <c:w val="0.81388888888888888"/>
          <c:h val="0.5825543161271508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E87-430E-A3E1-7C99D89305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E87-430E-A3E1-7C99D8930534}"/>
              </c:ext>
            </c:extLst>
          </c:dPt>
          <c:dLbls>
            <c:dLbl>
              <c:idx val="0"/>
              <c:layout>
                <c:manualLayout>
                  <c:x val="-5.1572185435686896E-2"/>
                  <c:y val="-0.2010731911294163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87-430E-A3E1-7C99D8930534}"/>
                </c:ext>
              </c:extLst>
            </c:dLbl>
            <c:dLbl>
              <c:idx val="1"/>
              <c:layout>
                <c:manualLayout>
                  <c:x val="3.5599071353067425E-2"/>
                  <c:y val="-0.2377495509296047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87-430E-A3E1-7C99D8930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'[14]Samdrup Jongkhar Dzongkhag'!$K$19:$L$19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'[14]Samdrup Jongkhar Dzongkhag'!$K$20:$L$20</c:f>
              <c:numCache>
                <c:formatCode>General</c:formatCode>
                <c:ptCount val="2"/>
                <c:pt idx="0">
                  <c:v>0.10516252390057361</c:v>
                </c:pt>
                <c:pt idx="1">
                  <c:v>0.10910058541777541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7-430E-A3E1-7C99D893053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 Students 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BE2-4FD3-A86E-514DE22597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BE2-4FD3-A86E-514DE22597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'[14]Samdrup Jongkhar Dzongkhag'!$K$19:$L$19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'[14]Samdrup Jongkhar Dzongkhag'!$K$20:$L$20</c:f>
              <c:numCache>
                <c:formatCode>General</c:formatCode>
                <c:ptCount val="2"/>
                <c:pt idx="0">
                  <c:v>0.10516252390057361</c:v>
                </c:pt>
                <c:pt idx="1">
                  <c:v>0.10910058541777541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E2-4FD3-A86E-514DE225977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 level of school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529504512724027E-2"/>
          <c:y val="0.15897618876718989"/>
          <c:w val="0.91157933266989233"/>
          <c:h val="0.62312514585329337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89</c:v>
              </c:pt>
              <c:pt idx="1">
                <c:v>125</c:v>
              </c:pt>
              <c:pt idx="2">
                <c:v>145</c:v>
              </c:pt>
              <c:pt idx="3">
                <c:v>209</c:v>
              </c:pt>
              <c:pt idx="4">
                <c:v>129</c:v>
              </c:pt>
              <c:pt idx="5">
                <c:v>64</c:v>
              </c:pt>
              <c:pt idx="6">
                <c:v>139</c:v>
              </c:pt>
            </c:numLit>
          </c:val>
          <c:extLst>
            <c:ext xmlns:c16="http://schemas.microsoft.com/office/drawing/2014/chart" uri="{C3380CC4-5D6E-409C-BE32-E72D297353CC}">
              <c16:uniqueId val="{00000000-EB22-4689-8207-7875B118E7DF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77</c:v>
              </c:pt>
              <c:pt idx="1">
                <c:v>94</c:v>
              </c:pt>
              <c:pt idx="2">
                <c:v>106</c:v>
              </c:pt>
              <c:pt idx="3">
                <c:v>123</c:v>
              </c:pt>
              <c:pt idx="4">
                <c:v>90</c:v>
              </c:pt>
              <c:pt idx="5">
                <c:v>73</c:v>
              </c:pt>
              <c:pt idx="6">
                <c:v>98</c:v>
              </c:pt>
            </c:numLit>
          </c:val>
          <c:extLst>
            <c:ext xmlns:c16="http://schemas.microsoft.com/office/drawing/2014/chart" uri="{C3380CC4-5D6E-409C-BE32-E72D297353CC}">
              <c16:uniqueId val="{00000001-EB22-4689-8207-7875B118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721055"/>
        <c:axId val="274456495"/>
      </c:barChart>
      <c:catAx>
        <c:axId val="44472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of School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6495"/>
        <c:crosses val="autoZero"/>
        <c:auto val="1"/>
        <c:lblAlgn val="ctr"/>
        <c:lblOffset val="100"/>
        <c:noMultiLvlLbl val="0"/>
      </c:catAx>
      <c:valAx>
        <c:axId val="27445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2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7777777777777776E-2"/>
          <c:y val="0.16712962962962963"/>
          <c:w val="0.93888888888888888"/>
          <c:h val="0.6803262613006707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CDB-48FD-91D6-163C1A6A05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CDB-48FD-91D6-163C1A6A05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('[12]Lhuentse Dzongkhag'!$D$16,'[12]Lhuentse Dzongkhag'!$E$16)</c:f>
              <c:strCache>
                <c:ptCount val="2"/>
                <c:pt idx="0">
                  <c:v>Eligible_Female</c:v>
                </c:pt>
                <c:pt idx="1">
                  <c:v>Eligible_Male</c:v>
                </c:pt>
              </c:strCache>
            </c:strRef>
          </c:cat>
          <c:val>
            <c:numRef>
              <c:f>('[12]Lhuentse Dzongkhag'!$D$21,'[12]Lhuentse Dzongkhag'!$E$21)</c:f>
              <c:numCache>
                <c:formatCode>General</c:formatCode>
                <c:ptCount val="2"/>
                <c:pt idx="0">
                  <c:v>0.15444444444444444</c:v>
                </c:pt>
                <c:pt idx="1">
                  <c:v>0.1346444780635401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DB-48FD-91D6-163C1A6A059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Gewog</a:t>
            </a:r>
            <a:r>
              <a:rPr lang="en-US" baseline="0"/>
              <a:t> and Hospital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'[12]Lhuentse Dzongkhag'!$C$55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Dzongkhag'!$C$56:$C$65</c:f>
              <c:numCache>
                <c:formatCode>General</c:formatCode>
                <c:ptCount val="10"/>
                <c:pt idx="0">
                  <c:v>1.5</c:v>
                </c:pt>
                <c:pt idx="1">
                  <c:v>34.4</c:v>
                </c:pt>
                <c:pt idx="2">
                  <c:v>5</c:v>
                </c:pt>
                <c:pt idx="3">
                  <c:v>8.4</c:v>
                </c:pt>
                <c:pt idx="4">
                  <c:v>18.5</c:v>
                </c:pt>
                <c:pt idx="5">
                  <c:v>19.899999999999999</c:v>
                </c:pt>
                <c:pt idx="6">
                  <c:v>50</c:v>
                </c:pt>
                <c:pt idx="7">
                  <c:v>18.100000000000001</c:v>
                </c:pt>
                <c:pt idx="8">
                  <c:v>22</c:v>
                </c:pt>
                <c:pt idx="9">
                  <c:v>29.7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9-4909-BFF7-3697A3F74A6D}"/>
            </c:ext>
          </c:extLst>
        </c:ser>
        <c:ser>
          <c:idx val="1"/>
          <c:order val="1"/>
          <c:tx>
            <c:strRef>
              <c:f>'[12]Lhuentse Dzongkhag'!$D$55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Dzongkhag'!$D$56:$D$65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9-4909-BFF7-3697A3F74A6D}"/>
            </c:ext>
          </c:extLst>
        </c:ser>
        <c:ser>
          <c:idx val="2"/>
          <c:order val="2"/>
          <c:tx>
            <c:strRef>
              <c:f>'[12]Lhuentse Dzongkhag'!$E$55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Dzongkhag'!$E$56:$E$65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9-4909-BFF7-3697A3F74A6D}"/>
            </c:ext>
          </c:extLst>
        </c:ser>
        <c:ser>
          <c:idx val="3"/>
          <c:order val="3"/>
          <c:tx>
            <c:strRef>
              <c:f>'[12]Lhuentse Dzongkhag'!$F$55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'[12]Lhuentse Dzongkhag'!$A$56:$B$65</c:f>
              <c:multiLvlStrCache>
                <c:ptCount val="10"/>
                <c:lvl>
                  <c:pt idx="0">
                    <c:v>Lhuentse Town</c:v>
                  </c:pt>
                  <c:pt idx="1">
                    <c:v>Autsho Town</c:v>
                  </c:pt>
                  <c:pt idx="2">
                    <c:v>Gangzur</c:v>
                  </c:pt>
                  <c:pt idx="3">
                    <c:v>Khoma</c:v>
                  </c:pt>
                  <c:pt idx="4">
                    <c:v>Kurtoed</c:v>
                  </c:pt>
                  <c:pt idx="5">
                    <c:v>Minjey</c:v>
                  </c:pt>
                  <c:pt idx="6">
                    <c:v>Jarey</c:v>
                  </c:pt>
                  <c:pt idx="7">
                    <c:v>Maenbi</c:v>
                  </c:pt>
                  <c:pt idx="8">
                    <c:v>Maedtsho</c:v>
                  </c:pt>
                  <c:pt idx="9">
                    <c:v>Tsaenkhar</c:v>
                  </c:pt>
                </c:lvl>
                <c:lvl>
                  <c:pt idx="0">
                    <c:v>Lhuentse</c:v>
                  </c:pt>
                  <c:pt idx="1">
                    <c:v>Lhuentse</c:v>
                  </c:pt>
                  <c:pt idx="2">
                    <c:v>Lhuentse</c:v>
                  </c:pt>
                  <c:pt idx="3">
                    <c:v>Lhuentse</c:v>
                  </c:pt>
                  <c:pt idx="4">
                    <c:v>Lhuentse</c:v>
                  </c:pt>
                  <c:pt idx="5">
                    <c:v>Lhuentse</c:v>
                  </c:pt>
                  <c:pt idx="6">
                    <c:v>Lhuentse</c:v>
                  </c:pt>
                  <c:pt idx="7">
                    <c:v>Lhuentse</c:v>
                  </c:pt>
                  <c:pt idx="8">
                    <c:v>Lhuentse</c:v>
                  </c:pt>
                  <c:pt idx="9">
                    <c:v>Lhuentse</c:v>
                  </c:pt>
                </c:lvl>
              </c:multiLvlStrCache>
            </c:multiLvlStrRef>
          </c:cat>
          <c:val>
            <c:numRef>
              <c:f>'[12]Lhuentse Dzongkhag'!$F$56:$F$65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27.8</c:v>
                </c:pt>
                <c:pt idx="7">
                  <c:v>0</c:v>
                </c:pt>
                <c:pt idx="8">
                  <c:v>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9-4909-BFF7-3697A3F74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743199"/>
        <c:axId val="1415390959"/>
      </c:barChart>
      <c:catAx>
        <c:axId val="117674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90959"/>
        <c:crosses val="autoZero"/>
        <c:auto val="1"/>
        <c:lblAlgn val="ctr"/>
        <c:lblOffset val="100"/>
        <c:noMultiLvlLbl val="0"/>
      </c:catAx>
      <c:valAx>
        <c:axId val="14153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Hospital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4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level of school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280</c:v>
              </c:pt>
              <c:pt idx="1">
                <c:v>365</c:v>
              </c:pt>
              <c:pt idx="2">
                <c:v>401</c:v>
              </c:pt>
              <c:pt idx="3">
                <c:v>453</c:v>
              </c:pt>
              <c:pt idx="4">
                <c:v>291</c:v>
              </c:pt>
              <c:pt idx="5">
                <c:v>181</c:v>
              </c:pt>
              <c:pt idx="6">
                <c:v>270</c:v>
              </c:pt>
            </c:numLit>
          </c:val>
          <c:extLst>
            <c:ext xmlns:c16="http://schemas.microsoft.com/office/drawing/2014/chart" uri="{C3380CC4-5D6E-409C-BE32-E72D297353CC}">
              <c16:uniqueId val="{00000000-1EAD-4AA9-8E64-5E29F24B6545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296</c:v>
              </c:pt>
              <c:pt idx="1">
                <c:v>272</c:v>
              </c:pt>
              <c:pt idx="2">
                <c:v>364</c:v>
              </c:pt>
              <c:pt idx="3">
                <c:v>313</c:v>
              </c:pt>
              <c:pt idx="4">
                <c:v>204</c:v>
              </c:pt>
              <c:pt idx="5">
                <c:v>159</c:v>
              </c:pt>
              <c:pt idx="6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1-1EAD-4AA9-8E64-5E29F24B6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723055"/>
        <c:axId val="1180311695"/>
      </c:barChart>
      <c:catAx>
        <c:axId val="44472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 of School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11695"/>
        <c:crosses val="autoZero"/>
        <c:auto val="1"/>
        <c:lblAlgn val="ctr"/>
        <c:lblOffset val="100"/>
        <c:noMultiLvlLbl val="0"/>
      </c:catAx>
      <c:valAx>
        <c:axId val="11803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2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902-409F-BA91-727A6238A3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902-409F-BA91-727A6238A3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('[12]Mongar Dzongkhag'!$D$16,'[12]Mongar Dzongkhag'!$E$16)</c:f>
              <c:strCache>
                <c:ptCount val="2"/>
                <c:pt idx="0">
                  <c:v>Eligible_Male</c:v>
                </c:pt>
                <c:pt idx="1">
                  <c:v>Eligible_Female</c:v>
                </c:pt>
              </c:strCache>
            </c:strRef>
          </c:cat>
          <c:val>
            <c:numRef>
              <c:f>('[12]Mongar Dzongkhag'!$D$21,'[12]Mongar Dzongkhag'!$E$21)</c:f>
              <c:numCache>
                <c:formatCode>General</c:formatCode>
                <c:ptCount val="2"/>
                <c:pt idx="0">
                  <c:v>0.13455328310010764</c:v>
                </c:pt>
                <c:pt idx="1">
                  <c:v>0.12048192771084337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02-409F-BA91-727A6238A38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Gewog</a:t>
            </a:r>
            <a:r>
              <a:rPr lang="en-US" baseline="0"/>
              <a:t> and Hospirtal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'[12]Mongar Dzongkhag'!$D$48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Dzongkhag'!$D$49:$D$71</c:f>
              <c:numCache>
                <c:formatCode>General</c:formatCode>
                <c:ptCount val="23"/>
                <c:pt idx="0">
                  <c:v>28.8</c:v>
                </c:pt>
                <c:pt idx="1">
                  <c:v>5.2</c:v>
                </c:pt>
                <c:pt idx="2">
                  <c:v>0.85</c:v>
                </c:pt>
                <c:pt idx="3">
                  <c:v>28.3</c:v>
                </c:pt>
                <c:pt idx="4">
                  <c:v>68</c:v>
                </c:pt>
                <c:pt idx="5">
                  <c:v>27.8</c:v>
                </c:pt>
                <c:pt idx="6">
                  <c:v>48.9</c:v>
                </c:pt>
                <c:pt idx="7">
                  <c:v>27.1</c:v>
                </c:pt>
                <c:pt idx="8">
                  <c:v>67.5</c:v>
                </c:pt>
                <c:pt idx="9">
                  <c:v>64.8</c:v>
                </c:pt>
                <c:pt idx="10">
                  <c:v>30.4</c:v>
                </c:pt>
                <c:pt idx="11">
                  <c:v>39</c:v>
                </c:pt>
                <c:pt idx="12">
                  <c:v>40.700000000000003</c:v>
                </c:pt>
                <c:pt idx="13">
                  <c:v>480</c:v>
                </c:pt>
                <c:pt idx="14">
                  <c:v>68.599999999999994</c:v>
                </c:pt>
                <c:pt idx="15">
                  <c:v>61.7</c:v>
                </c:pt>
                <c:pt idx="16">
                  <c:v>28.3</c:v>
                </c:pt>
                <c:pt idx="17">
                  <c:v>26</c:v>
                </c:pt>
                <c:pt idx="18">
                  <c:v>19.7</c:v>
                </c:pt>
                <c:pt idx="19">
                  <c:v>14.5</c:v>
                </c:pt>
                <c:pt idx="20">
                  <c:v>0.65</c:v>
                </c:pt>
                <c:pt idx="21">
                  <c:v>31.7</c:v>
                </c:pt>
                <c:pt idx="22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C-48C0-A8E7-00B5EA4D8659}"/>
            </c:ext>
          </c:extLst>
        </c:ser>
        <c:ser>
          <c:idx val="1"/>
          <c:order val="1"/>
          <c:tx>
            <c:strRef>
              <c:f>'[12]Mongar Dzongkhag'!$E$48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Dzongkhag'!$E$49:$E$71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32.9</c:v>
                </c:pt>
                <c:pt idx="9">
                  <c:v>42.9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C-48C0-A8E7-00B5EA4D8659}"/>
            </c:ext>
          </c:extLst>
        </c:ser>
        <c:ser>
          <c:idx val="2"/>
          <c:order val="2"/>
          <c:tx>
            <c:strRef>
              <c:f>'[12]Mongar Dzongkhag'!$F$48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Dzongkhag'!$F$49:$F$71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C-48C0-A8E7-00B5EA4D8659}"/>
            </c:ext>
          </c:extLst>
        </c:ser>
        <c:ser>
          <c:idx val="3"/>
          <c:order val="3"/>
          <c:tx>
            <c:strRef>
              <c:f>'[12]Mongar Dzongkhag'!$G$48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'[12]Mongar Dzongkhag'!$B$49:$C$71</c:f>
              <c:multiLvlStrCache>
                <c:ptCount val="23"/>
                <c:lvl>
                  <c:pt idx="0">
                    <c:v>Gyalposhing Town</c:v>
                  </c:pt>
                  <c:pt idx="1">
                    <c:v>Kilikhar Town</c:v>
                  </c:pt>
                  <c:pt idx="2">
                    <c:v>MongarTown</c:v>
                  </c:pt>
                  <c:pt idx="3">
                    <c:v>Yadi Town</c:v>
                  </c:pt>
                  <c:pt idx="4">
                    <c:v>Lingmethang Town</c:v>
                  </c:pt>
                  <c:pt idx="5">
                    <c:v>Dramedtse Town</c:v>
                  </c:pt>
                  <c:pt idx="6">
                    <c:v>Balam</c:v>
                  </c:pt>
                  <c:pt idx="7">
                    <c:v>Chagsakhar</c:v>
                  </c:pt>
                  <c:pt idx="8">
                    <c:v>Dramedtse</c:v>
                  </c:pt>
                  <c:pt idx="9">
                    <c:v>Na-Rang</c:v>
                  </c:pt>
                  <c:pt idx="10">
                    <c:v>Ngatshang</c:v>
                  </c:pt>
                  <c:pt idx="11">
                    <c:v>Shermuhoong</c:v>
                  </c:pt>
                  <c:pt idx="12">
                    <c:v>Thang-Rong</c:v>
                  </c:pt>
                  <c:pt idx="13">
                    <c:v>Gongdue</c:v>
                  </c:pt>
                  <c:pt idx="14">
                    <c:v>Jurmed</c:v>
                  </c:pt>
                  <c:pt idx="15">
                    <c:v>Kengkhar</c:v>
                  </c:pt>
                  <c:pt idx="16">
                    <c:v>Saling</c:v>
                  </c:pt>
                  <c:pt idx="17">
                    <c:v>Silambi</c:v>
                  </c:pt>
                  <c:pt idx="18">
                    <c:v>Chhaling</c:v>
                  </c:pt>
                  <c:pt idx="19">
                    <c:v>Drepoong</c:v>
                  </c:pt>
                  <c:pt idx="20">
                    <c:v>Mongar</c:v>
                  </c:pt>
                  <c:pt idx="21">
                    <c:v>Tsakaling</c:v>
                  </c:pt>
                  <c:pt idx="22">
                    <c:v>Tsamang</c:v>
                  </c:pt>
                </c:lvl>
                <c:lvl>
                  <c:pt idx="0">
                    <c:v>Mongar</c:v>
                  </c:pt>
                  <c:pt idx="1">
                    <c:v>Mongar</c:v>
                  </c:pt>
                  <c:pt idx="2">
                    <c:v>Mongar</c:v>
                  </c:pt>
                  <c:pt idx="3">
                    <c:v>Mongar</c:v>
                  </c:pt>
                  <c:pt idx="4">
                    <c:v>Mongar</c:v>
                  </c:pt>
                  <c:pt idx="5">
                    <c:v>Mongar</c:v>
                  </c:pt>
                  <c:pt idx="6">
                    <c:v>Mongar</c:v>
                  </c:pt>
                  <c:pt idx="7">
                    <c:v>Mongar</c:v>
                  </c:pt>
                  <c:pt idx="8">
                    <c:v>Mongar</c:v>
                  </c:pt>
                  <c:pt idx="9">
                    <c:v>Mongar</c:v>
                  </c:pt>
                  <c:pt idx="10">
                    <c:v>Mongar</c:v>
                  </c:pt>
                  <c:pt idx="11">
                    <c:v>Mongar</c:v>
                  </c:pt>
                  <c:pt idx="12">
                    <c:v>Mongar</c:v>
                  </c:pt>
                  <c:pt idx="13">
                    <c:v>Mongar</c:v>
                  </c:pt>
                  <c:pt idx="14">
                    <c:v>Mongar</c:v>
                  </c:pt>
                  <c:pt idx="15">
                    <c:v>Mongar</c:v>
                  </c:pt>
                  <c:pt idx="16">
                    <c:v>Mongar</c:v>
                  </c:pt>
                  <c:pt idx="17">
                    <c:v>Mongar</c:v>
                  </c:pt>
                  <c:pt idx="18">
                    <c:v>Mongar</c:v>
                  </c:pt>
                  <c:pt idx="19">
                    <c:v>Mongar</c:v>
                  </c:pt>
                  <c:pt idx="20">
                    <c:v>Mongar</c:v>
                  </c:pt>
                  <c:pt idx="21">
                    <c:v>Mongar</c:v>
                  </c:pt>
                  <c:pt idx="22">
                    <c:v>Mongar</c:v>
                  </c:pt>
                </c:lvl>
              </c:multiLvlStrCache>
            </c:multiLvlStrRef>
          </c:cat>
          <c:val>
            <c:numRef>
              <c:f>'[12]Mongar Dzongkhag'!$G$49:$G$71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45.5</c:v>
                </c:pt>
                <c:pt idx="3">
                  <c:v>31.4</c:v>
                </c:pt>
                <c:pt idx="4">
                  <c:v>0</c:v>
                </c:pt>
                <c:pt idx="5">
                  <c:v>0</c:v>
                </c:pt>
                <c:pt idx="6">
                  <c:v>186</c:v>
                </c:pt>
                <c:pt idx="7">
                  <c:v>52.7</c:v>
                </c:pt>
                <c:pt idx="8">
                  <c:v>163</c:v>
                </c:pt>
                <c:pt idx="9">
                  <c:v>40.799999999999997</c:v>
                </c:pt>
                <c:pt idx="10">
                  <c:v>0</c:v>
                </c:pt>
                <c:pt idx="11">
                  <c:v>36.1</c:v>
                </c:pt>
                <c:pt idx="12">
                  <c:v>36.200000000000003</c:v>
                </c:pt>
                <c:pt idx="13">
                  <c:v>49.3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C-48C0-A8E7-00B5EA4D8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07007"/>
        <c:axId val="1180315023"/>
      </c:barChart>
      <c:catAx>
        <c:axId val="569507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15023"/>
        <c:crosses val="autoZero"/>
        <c:auto val="1"/>
        <c:lblAlgn val="ctr"/>
        <c:lblOffset val="100"/>
        <c:noMultiLvlLbl val="0"/>
      </c:catAx>
      <c:valAx>
        <c:axId val="118031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Hospital</a:t>
                </a:r>
                <a:r>
                  <a:rPr lang="en-US" baseline="0"/>
                  <a:t> distance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0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Gewog and Hospital 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'[12]Pema Gatshel Dzongkhag'!$D$48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Dzongkhag'!$D$49:$D$67</c:f>
              <c:numCache>
                <c:formatCode>General</c:formatCode>
                <c:ptCount val="19"/>
                <c:pt idx="0">
                  <c:v>15.4</c:v>
                </c:pt>
                <c:pt idx="1">
                  <c:v>164</c:v>
                </c:pt>
                <c:pt idx="2">
                  <c:v>8.6</c:v>
                </c:pt>
                <c:pt idx="3">
                  <c:v>5.9</c:v>
                </c:pt>
                <c:pt idx="4">
                  <c:v>5.8</c:v>
                </c:pt>
                <c:pt idx="5">
                  <c:v>12.1</c:v>
                </c:pt>
                <c:pt idx="6">
                  <c:v>12</c:v>
                </c:pt>
                <c:pt idx="7">
                  <c:v>0</c:v>
                </c:pt>
                <c:pt idx="8">
                  <c:v>12.1</c:v>
                </c:pt>
                <c:pt idx="9">
                  <c:v>4.9000000000000004</c:v>
                </c:pt>
                <c:pt idx="10">
                  <c:v>14.6</c:v>
                </c:pt>
                <c:pt idx="11">
                  <c:v>22.7</c:v>
                </c:pt>
                <c:pt idx="12">
                  <c:v>7.9</c:v>
                </c:pt>
                <c:pt idx="13">
                  <c:v>39.700000000000003</c:v>
                </c:pt>
                <c:pt idx="14">
                  <c:v>8.3000000000000007</c:v>
                </c:pt>
                <c:pt idx="15">
                  <c:v>11.7</c:v>
                </c:pt>
                <c:pt idx="16">
                  <c:v>16.8</c:v>
                </c:pt>
                <c:pt idx="17">
                  <c:v>200</c:v>
                </c:pt>
                <c:pt idx="1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7-48D3-86C6-ADEB269CE8C0}"/>
            </c:ext>
          </c:extLst>
        </c:ser>
        <c:ser>
          <c:idx val="1"/>
          <c:order val="1"/>
          <c:tx>
            <c:strRef>
              <c:f>'[12]Pema Gatshel Dzongkhag'!$E$48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Dzongkhag'!$E$49:$E$67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7-48D3-86C6-ADEB269CE8C0}"/>
            </c:ext>
          </c:extLst>
        </c:ser>
        <c:ser>
          <c:idx val="2"/>
          <c:order val="2"/>
          <c:tx>
            <c:strRef>
              <c:f>'[12]Pema Gatshel Dzongkhag'!$F$48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Dzongkhag'!$F$49:$F$67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A7-48D3-86C6-ADEB269CE8C0}"/>
            </c:ext>
          </c:extLst>
        </c:ser>
        <c:ser>
          <c:idx val="3"/>
          <c:order val="3"/>
          <c:tx>
            <c:strRef>
              <c:f>'[12]Pema Gatshel Dzongkhag'!$G$48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'[12]Pema Gatshel Dzongkhag'!$B$49:$C$67</c:f>
              <c:multiLvlStrCache>
                <c:ptCount val="19"/>
                <c:lvl>
                  <c:pt idx="0">
                    <c:v>Denchi Town</c:v>
                  </c:pt>
                  <c:pt idx="1">
                    <c:v>Nganglam Town</c:v>
                  </c:pt>
                  <c:pt idx="2">
                    <c:v>Old Pema Gatsel Town</c:v>
                  </c:pt>
                  <c:pt idx="3">
                    <c:v>Kherigonpa Town</c:v>
                  </c:pt>
                  <c:pt idx="4">
                    <c:v>Mongling Town</c:v>
                  </c:pt>
                  <c:pt idx="5">
                    <c:v>Khothakpa Town</c:v>
                  </c:pt>
                  <c:pt idx="6">
                    <c:v>Nangkhor Town</c:v>
                  </c:pt>
                  <c:pt idx="7">
                    <c:v>Yalang Town</c:v>
                  </c:pt>
                  <c:pt idx="8">
                    <c:v>Chhimoong</c:v>
                  </c:pt>
                  <c:pt idx="9">
                    <c:v>Chogshing</c:v>
                  </c:pt>
                  <c:pt idx="10">
                    <c:v>Dungmaed</c:v>
                  </c:pt>
                  <c:pt idx="11">
                    <c:v>Khar</c:v>
                  </c:pt>
                  <c:pt idx="12">
                    <c:v>Yurung</c:v>
                  </c:pt>
                  <c:pt idx="13">
                    <c:v>Nanong</c:v>
                  </c:pt>
                  <c:pt idx="14">
                    <c:v>Shumar</c:v>
                  </c:pt>
                  <c:pt idx="15">
                    <c:v>Zobel</c:v>
                  </c:pt>
                  <c:pt idx="16">
                    <c:v>Chhoekhorling</c:v>
                  </c:pt>
                  <c:pt idx="17">
                    <c:v>Dechhenling</c:v>
                  </c:pt>
                  <c:pt idx="18">
                    <c:v>Norbugang</c:v>
                  </c:pt>
                </c:lvl>
                <c:lvl>
                  <c:pt idx="0">
                    <c:v>Pema Gatshel</c:v>
                  </c:pt>
                  <c:pt idx="1">
                    <c:v>Pema Gatshel</c:v>
                  </c:pt>
                  <c:pt idx="2">
                    <c:v>Pema Gatshel</c:v>
                  </c:pt>
                  <c:pt idx="3">
                    <c:v>Pema Gatshel</c:v>
                  </c:pt>
                  <c:pt idx="4">
                    <c:v>Pema Gatshel</c:v>
                  </c:pt>
                  <c:pt idx="5">
                    <c:v>Pema Gatshel</c:v>
                  </c:pt>
                  <c:pt idx="6">
                    <c:v>Pema Gatshel</c:v>
                  </c:pt>
                  <c:pt idx="7">
                    <c:v>Pema Gatshel</c:v>
                  </c:pt>
                  <c:pt idx="8">
                    <c:v>Pema Gatshel</c:v>
                  </c:pt>
                  <c:pt idx="9">
                    <c:v>Pema Gatshel</c:v>
                  </c:pt>
                  <c:pt idx="10">
                    <c:v>Pema Gatshel</c:v>
                  </c:pt>
                  <c:pt idx="11">
                    <c:v>Pema Gatshel</c:v>
                  </c:pt>
                  <c:pt idx="12">
                    <c:v>Pema Gatshel</c:v>
                  </c:pt>
                  <c:pt idx="13">
                    <c:v>Pema Gatshel</c:v>
                  </c:pt>
                  <c:pt idx="14">
                    <c:v>Pema Gatshel</c:v>
                  </c:pt>
                  <c:pt idx="15">
                    <c:v>Pema Gatshel</c:v>
                  </c:pt>
                  <c:pt idx="16">
                    <c:v>Pema Gatshel</c:v>
                  </c:pt>
                  <c:pt idx="17">
                    <c:v>Pema Gatshel</c:v>
                  </c:pt>
                  <c:pt idx="18">
                    <c:v>Pema Gatshel</c:v>
                  </c:pt>
                </c:lvl>
              </c:multiLvlStrCache>
            </c:multiLvlStrRef>
          </c:cat>
          <c:val>
            <c:numRef>
              <c:f>'[12]Pema Gatshel Dzongkhag'!$G$49:$G$67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93.8</c:v>
                </c:pt>
                <c:pt idx="15">
                  <c:v>127</c:v>
                </c:pt>
                <c:pt idx="16">
                  <c:v>81</c:v>
                </c:pt>
                <c:pt idx="17">
                  <c:v>0</c:v>
                </c:pt>
                <c:pt idx="18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A7-48D3-86C6-ADEB269C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233215"/>
        <c:axId val="1533803999"/>
      </c:barChart>
      <c:catAx>
        <c:axId val="159423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03999"/>
        <c:crosses val="autoZero"/>
        <c:auto val="1"/>
        <c:lblAlgn val="ctr"/>
        <c:lblOffset val="100"/>
        <c:noMultiLvlLbl val="0"/>
      </c:catAx>
      <c:valAx>
        <c:axId val="153380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Hospital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3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138888888888889"/>
          <c:y val="0.24379337999416739"/>
          <c:w val="0.81388888888888888"/>
          <c:h val="0.5825543161271508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A3D-4D2D-B47C-0277F7EAAF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A3D-4D2D-B47C-0277F7EAAF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('[12]Pema Gatshel Dzongkhag'!$D$16,'[12]Pema Gatshel Dzongkhag'!$E$16)</c:f>
              <c:strCache>
                <c:ptCount val="2"/>
                <c:pt idx="0">
                  <c:v>Eligible_Male</c:v>
                </c:pt>
                <c:pt idx="1">
                  <c:v>Eligible_Female</c:v>
                </c:pt>
              </c:strCache>
            </c:strRef>
          </c:cat>
          <c:val>
            <c:numRef>
              <c:f>('[12]Pema Gatshel Dzongkhag'!$D$21,'[12]Pema Gatshel Dzongkhag'!$E$21)</c:f>
              <c:numCache>
                <c:formatCode>General</c:formatCode>
                <c:ptCount val="2"/>
                <c:pt idx="0">
                  <c:v>0.15417376490630325</c:v>
                </c:pt>
                <c:pt idx="1">
                  <c:v>0.14400584795321639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3D-4D2D-B47C-0277F7EAAF6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Level of school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Female_student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130</c:v>
              </c:pt>
              <c:pt idx="1">
                <c:v>196</c:v>
              </c:pt>
              <c:pt idx="2">
                <c:v>239</c:v>
              </c:pt>
              <c:pt idx="3">
                <c:v>303</c:v>
              </c:pt>
              <c:pt idx="4">
                <c:v>197</c:v>
              </c:pt>
              <c:pt idx="5">
                <c:v>106</c:v>
              </c:pt>
              <c:pt idx="6">
                <c:v>197</c:v>
              </c:pt>
            </c:numLit>
          </c:val>
          <c:extLst>
            <c:ext xmlns:c16="http://schemas.microsoft.com/office/drawing/2014/chart" uri="{C3380CC4-5D6E-409C-BE32-E72D297353CC}">
              <c16:uniqueId val="{00000000-F209-4EDB-9D77-0B27912B3FD8}"/>
            </c:ext>
          </c:extLst>
        </c:ser>
        <c:ser>
          <c:idx val="1"/>
          <c:order val="1"/>
          <c:tx>
            <c:v>Sum of Male_student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IX</c:v>
              </c:pt>
              <c:pt idx="1">
                <c:v>VI</c:v>
              </c:pt>
              <c:pt idx="2">
                <c:v>VII</c:v>
              </c:pt>
              <c:pt idx="3">
                <c:v>VIII</c:v>
              </c:pt>
              <c:pt idx="4">
                <c:v>X</c:v>
              </c:pt>
              <c:pt idx="5">
                <c:v>XI</c:v>
              </c:pt>
              <c:pt idx="6">
                <c:v>XII</c:v>
              </c:pt>
            </c:strLit>
          </c:cat>
          <c:val>
            <c:numLit>
              <c:formatCode>General</c:formatCode>
              <c:ptCount val="7"/>
              <c:pt idx="0">
                <c:v>118</c:v>
              </c:pt>
              <c:pt idx="1">
                <c:v>167</c:v>
              </c:pt>
              <c:pt idx="2">
                <c:v>199</c:v>
              </c:pt>
              <c:pt idx="3">
                <c:v>221</c:v>
              </c:pt>
              <c:pt idx="4">
                <c:v>175</c:v>
              </c:pt>
              <c:pt idx="5">
                <c:v>113</c:v>
              </c:pt>
              <c:pt idx="6">
                <c:v>181</c:v>
              </c:pt>
            </c:numLit>
          </c:val>
          <c:extLst>
            <c:ext xmlns:c16="http://schemas.microsoft.com/office/drawing/2014/chart" uri="{C3380CC4-5D6E-409C-BE32-E72D297353CC}">
              <c16:uniqueId val="{00000001-F209-4EDB-9D77-0B27912B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4152431"/>
        <c:axId val="1180270095"/>
      </c:barChart>
      <c:catAx>
        <c:axId val="159415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 of school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0095"/>
        <c:crosses val="autoZero"/>
        <c:auto val="1"/>
        <c:lblAlgn val="ctr"/>
        <c:lblOffset val="100"/>
        <c:noMultiLvlLbl val="0"/>
      </c:catAx>
      <c:valAx>
        <c:axId val="118027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of Eligible of Students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CE-4F9C-A376-32002A4299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CE-4F9C-A376-32002A4299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[15]Gasa!$T$1:$U$1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[15]Gasa!$T$2:$U$2</c:f>
              <c:numCache>
                <c:formatCode>General</c:formatCode>
                <c:ptCount val="2"/>
                <c:pt idx="0">
                  <c:v>0.44</c:v>
                </c:pt>
                <c:pt idx="1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CE-4F9C-A376-32002A4299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Eligible of Students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4B0-4CC0-A999-2F3ED912DF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4B0-4CC0-A999-2F3ED912DF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[15]Gasa!$T$1:$U$1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[15]Gasa!$T$2:$U$2</c:f>
              <c:numCache>
                <c:formatCode>General</c:formatCode>
                <c:ptCount val="2"/>
                <c:pt idx="0">
                  <c:v>0.44</c:v>
                </c:pt>
                <c:pt idx="1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B0-4CC0-A999-2F3ED912DF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of Eligible from Samtsa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of Eligible from Samtsa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84B-45E1-A3F1-055A7D418D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84B-45E1-A3F1-055A7D418D77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'Tsirang Dzongkhag'!$B$98:$B$99</c:f>
              <c:strCache>
                <c:ptCount val="2"/>
                <c:pt idx="0">
                  <c:v>Female </c:v>
                </c:pt>
                <c:pt idx="1">
                  <c:v>Male </c:v>
                </c:pt>
              </c:strCache>
            </c:strRef>
          </c:cat>
          <c:val>
            <c:numRef>
              <c:f>'Tsirang Dzongkhag'!$C$98:$C$99</c:f>
              <c:numCache>
                <c:formatCode>General</c:formatCode>
                <c:ptCount val="2"/>
                <c:pt idx="0">
                  <c:v>210</c:v>
                </c:pt>
                <c:pt idx="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2-4AE5-97B2-F0B2937D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student</a:t>
            </a:r>
            <a:r>
              <a:rPr lang="en-US" b="1" baseline="0">
                <a:solidFill>
                  <a:sysClr val="windowText" lastClr="000000"/>
                </a:solidFill>
              </a:rPr>
              <a:t> of TrashiYangtse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60835993833703"/>
          <c:y val="0.16254426238116024"/>
          <c:w val="0.66603301584631136"/>
          <c:h val="0.53445874915632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'[17]Tashi Yangtse'!$B$39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'[17]Tashi Yangtse'!$A$40:$A$46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'[17]Tashi Yangtse'!$B$40:$B$46</c:f>
              <c:numCache>
                <c:formatCode>General</c:formatCode>
                <c:ptCount val="7"/>
                <c:pt idx="0">
                  <c:v>180</c:v>
                </c:pt>
                <c:pt idx="1">
                  <c:v>217</c:v>
                </c:pt>
                <c:pt idx="2">
                  <c:v>267</c:v>
                </c:pt>
                <c:pt idx="3">
                  <c:v>130</c:v>
                </c:pt>
                <c:pt idx="4">
                  <c:v>184</c:v>
                </c:pt>
                <c:pt idx="5">
                  <c:v>108</c:v>
                </c:pt>
                <c:pt idx="6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4-49A2-9576-D798AA4D274F}"/>
            </c:ext>
          </c:extLst>
        </c:ser>
        <c:ser>
          <c:idx val="1"/>
          <c:order val="1"/>
          <c:tx>
            <c:strRef>
              <c:f>'[17]Tashi Yangtse'!$C$39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'[17]Tashi Yangtse'!$A$40:$A$46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'[17]Tashi Yangtse'!$C$40:$C$46</c:f>
              <c:numCache>
                <c:formatCode>General</c:formatCode>
                <c:ptCount val="7"/>
                <c:pt idx="0">
                  <c:v>153</c:v>
                </c:pt>
                <c:pt idx="1">
                  <c:v>184</c:v>
                </c:pt>
                <c:pt idx="2">
                  <c:v>198</c:v>
                </c:pt>
                <c:pt idx="3">
                  <c:v>97</c:v>
                </c:pt>
                <c:pt idx="4">
                  <c:v>135</c:v>
                </c:pt>
                <c:pt idx="5">
                  <c:v>84</c:v>
                </c:pt>
                <c:pt idx="6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4-49A2-9576-D798AA4D2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3"/>
        <c:axId val="1454390783"/>
        <c:axId val="1454452287"/>
      </c:barChart>
      <c:catAx>
        <c:axId val="1454390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School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Levels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52287"/>
        <c:crosses val="autoZero"/>
        <c:auto val="1"/>
        <c:lblAlgn val="ctr"/>
        <c:lblOffset val="100"/>
        <c:noMultiLvlLbl val="0"/>
      </c:catAx>
      <c:valAx>
        <c:axId val="1454452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39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Trashi</a:t>
            </a:r>
            <a:r>
              <a:rPr lang="en-US" b="1" baseline="0">
                <a:solidFill>
                  <a:sysClr val="windowText" lastClr="000000"/>
                </a:solidFill>
              </a:rPr>
              <a:t> Yangtse Hospital Information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61355296341216"/>
          <c:y val="0.17079270415068129"/>
          <c:w val="0.79947615677642625"/>
          <c:h val="0.3195374578117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'[17]Tashi Yangtse'!$B$65</c:f>
              <c:strCache>
                <c:ptCount val="1"/>
                <c:pt idx="0">
                  <c:v>Hospital1_per(KM)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'[17]Tashi Yangtse'!$A$66:$A$75</c:f>
              <c:strCache>
                <c:ptCount val="10"/>
                <c:pt idx="0">
                  <c:v>BOOMDELING</c:v>
                </c:pt>
                <c:pt idx="1">
                  <c:v>JAMKHAR</c:v>
                </c:pt>
                <c:pt idx="2">
                  <c:v>TONGMAJANGSA</c:v>
                </c:pt>
                <c:pt idx="3">
                  <c:v>YANGTSE</c:v>
                </c:pt>
                <c:pt idx="4">
                  <c:v>RAMJAR</c:v>
                </c:pt>
                <c:pt idx="5">
                  <c:v>KHAMDANG</c:v>
                </c:pt>
                <c:pt idx="6">
                  <c:v>TOEDTSHO</c:v>
                </c:pt>
                <c:pt idx="7">
                  <c:v>YALANG</c:v>
                </c:pt>
                <c:pt idx="8">
                  <c:v>TRASHI_YANGTSE_TOWN</c:v>
                </c:pt>
                <c:pt idx="9">
                  <c:v>DUKSUM</c:v>
                </c:pt>
              </c:strCache>
            </c:strRef>
          </c:cat>
          <c:val>
            <c:numRef>
              <c:f>'[17]Tashi Yangtse'!$B$66:$B$75</c:f>
              <c:numCache>
                <c:formatCode>General</c:formatCode>
                <c:ptCount val="10"/>
                <c:pt idx="0">
                  <c:v>9.4</c:v>
                </c:pt>
                <c:pt idx="1">
                  <c:v>39.200000000000003</c:v>
                </c:pt>
                <c:pt idx="2">
                  <c:v>44.9</c:v>
                </c:pt>
                <c:pt idx="3">
                  <c:v>12.8</c:v>
                </c:pt>
                <c:pt idx="4">
                  <c:v>45.6</c:v>
                </c:pt>
                <c:pt idx="5">
                  <c:v>26.6</c:v>
                </c:pt>
                <c:pt idx="6">
                  <c:v>34.799999999999997</c:v>
                </c:pt>
                <c:pt idx="7">
                  <c:v>30.5</c:v>
                </c:pt>
                <c:pt idx="8">
                  <c:v>1.6</c:v>
                </c:pt>
                <c:pt idx="9">
                  <c:v>11.2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C-45F2-97E0-31B19B2D0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4391983"/>
        <c:axId val="1454416927"/>
      </c:barChart>
      <c:catAx>
        <c:axId val="145439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Gewogs</a:t>
                </a:r>
              </a:p>
            </c:rich>
          </c:tx>
          <c:layout>
            <c:manualLayout>
              <c:xMode val="edge"/>
              <c:yMode val="edge"/>
              <c:x val="0.51723259673965416"/>
              <c:y val="0.845796375665546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16927"/>
        <c:crosses val="autoZero"/>
        <c:auto val="1"/>
        <c:lblAlgn val="ctr"/>
        <c:lblOffset val="100"/>
        <c:noMultiLvlLbl val="0"/>
      </c:catAx>
      <c:valAx>
        <c:axId val="1454416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from Hospital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2.7874013071188156E-2"/>
              <c:y val="0.13727923208615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39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7C8-4A89-AEC7-EBFFA5F3CE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7C8-4A89-AEC7-EBFFA5F3CED9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'[17]Tashi Yangtse'!$B$133:$B$134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'[17]Tashi Yangtse'!$C$133:$C$134</c:f>
              <c:numCache>
                <c:formatCode>General</c:formatCode>
                <c:ptCount val="2"/>
                <c:pt idx="0">
                  <c:v>162</c:v>
                </c:pt>
                <c:pt idx="1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C8-4A89-AEC7-EBFFA5F3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Student</a:t>
            </a:r>
            <a:r>
              <a:rPr lang="en-US" b="1" baseline="0">
                <a:solidFill>
                  <a:sysClr val="windowText" lastClr="000000"/>
                </a:solidFill>
              </a:rPr>
              <a:t> of Trashigang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85897817127163"/>
          <c:y val="0.15961338727557947"/>
          <c:w val="0.62307702383304631"/>
          <c:h val="0.67080266520381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[17]Tashigang!$B$49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[17]Tashigang!$A$50:$A$63</c:f>
              <c:strCache>
                <c:ptCount val="14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  <c:pt idx="7">
                  <c:v>VI</c:v>
                </c:pt>
                <c:pt idx="8">
                  <c:v>VII</c:v>
                </c:pt>
                <c:pt idx="9">
                  <c:v>VIII</c:v>
                </c:pt>
                <c:pt idx="10">
                  <c:v>IX</c:v>
                </c:pt>
                <c:pt idx="11">
                  <c:v>X</c:v>
                </c:pt>
                <c:pt idx="12">
                  <c:v>XI</c:v>
                </c:pt>
                <c:pt idx="13">
                  <c:v>XII</c:v>
                </c:pt>
              </c:strCache>
            </c:strRef>
          </c:cat>
          <c:val>
            <c:numRef>
              <c:f>[17]Tashigang!$B$50:$B$63</c:f>
              <c:numCache>
                <c:formatCode>General</c:formatCode>
                <c:ptCount val="14"/>
                <c:pt idx="0">
                  <c:v>388</c:v>
                </c:pt>
                <c:pt idx="1">
                  <c:v>453</c:v>
                </c:pt>
                <c:pt idx="2">
                  <c:v>521</c:v>
                </c:pt>
                <c:pt idx="3">
                  <c:v>231</c:v>
                </c:pt>
                <c:pt idx="4">
                  <c:v>320</c:v>
                </c:pt>
                <c:pt idx="5">
                  <c:v>287</c:v>
                </c:pt>
                <c:pt idx="6">
                  <c:v>368</c:v>
                </c:pt>
                <c:pt idx="7">
                  <c:v>388</c:v>
                </c:pt>
                <c:pt idx="8">
                  <c:v>453</c:v>
                </c:pt>
                <c:pt idx="9">
                  <c:v>521</c:v>
                </c:pt>
                <c:pt idx="10">
                  <c:v>231</c:v>
                </c:pt>
                <c:pt idx="11">
                  <c:v>320</c:v>
                </c:pt>
                <c:pt idx="12">
                  <c:v>287</c:v>
                </c:pt>
                <c:pt idx="13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5-4B3C-9FA8-F185039FAB23}"/>
            </c:ext>
          </c:extLst>
        </c:ser>
        <c:ser>
          <c:idx val="1"/>
          <c:order val="1"/>
          <c:tx>
            <c:strRef>
              <c:f>[17]Tashigang!$C$49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[17]Tashigang!$A$50:$A$63</c:f>
              <c:strCache>
                <c:ptCount val="14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  <c:pt idx="7">
                  <c:v>VI</c:v>
                </c:pt>
                <c:pt idx="8">
                  <c:v>VII</c:v>
                </c:pt>
                <c:pt idx="9">
                  <c:v>VIII</c:v>
                </c:pt>
                <c:pt idx="10">
                  <c:v>IX</c:v>
                </c:pt>
                <c:pt idx="11">
                  <c:v>X</c:v>
                </c:pt>
                <c:pt idx="12">
                  <c:v>XI</c:v>
                </c:pt>
                <c:pt idx="13">
                  <c:v>XII</c:v>
                </c:pt>
              </c:strCache>
            </c:strRef>
          </c:cat>
          <c:val>
            <c:numRef>
              <c:f>[17]Tashigang!$C$50:$C$63</c:f>
              <c:numCache>
                <c:formatCode>General</c:formatCode>
                <c:ptCount val="14"/>
                <c:pt idx="0">
                  <c:v>328</c:v>
                </c:pt>
                <c:pt idx="1">
                  <c:v>337</c:v>
                </c:pt>
                <c:pt idx="2">
                  <c:v>382</c:v>
                </c:pt>
                <c:pt idx="3">
                  <c:v>239</c:v>
                </c:pt>
                <c:pt idx="4">
                  <c:v>266</c:v>
                </c:pt>
                <c:pt idx="5">
                  <c:v>234</c:v>
                </c:pt>
                <c:pt idx="6">
                  <c:v>317</c:v>
                </c:pt>
                <c:pt idx="7">
                  <c:v>328</c:v>
                </c:pt>
                <c:pt idx="8">
                  <c:v>337</c:v>
                </c:pt>
                <c:pt idx="9">
                  <c:v>382</c:v>
                </c:pt>
                <c:pt idx="10">
                  <c:v>239</c:v>
                </c:pt>
                <c:pt idx="11">
                  <c:v>266</c:v>
                </c:pt>
                <c:pt idx="12">
                  <c:v>234</c:v>
                </c:pt>
                <c:pt idx="13">
                  <c:v>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5-4B3C-9FA8-F185039F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1274095"/>
        <c:axId val="1446337839"/>
      </c:barChart>
      <c:catAx>
        <c:axId val="143127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School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level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37839"/>
        <c:crosses val="autoZero"/>
        <c:auto val="1"/>
        <c:lblAlgn val="ctr"/>
        <c:lblOffset val="100"/>
        <c:noMultiLvlLbl val="0"/>
      </c:catAx>
      <c:valAx>
        <c:axId val="14463378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3.3856308348380118E-2"/>
              <c:y val="0.34386360619028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Trashigang</a:t>
            </a:r>
            <a:r>
              <a:rPr lang="en-US" b="1" baseline="0">
                <a:solidFill>
                  <a:sysClr val="windowText" lastClr="000000"/>
                </a:solidFill>
              </a:rPr>
              <a:t> Hospital Information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002875226673868E-2"/>
          <c:y val="0.14481414932358472"/>
          <c:w val="0.88438254593175858"/>
          <c:h val="0.517105205599300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[17]Tashigang!$X$1</c:f>
              <c:strCache>
                <c:ptCount val="1"/>
                <c:pt idx="0">
                  <c:v>Trashigang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[17]Tashigang!$X$2:$X$22</c:f>
              <c:numCache>
                <c:formatCode>General</c:formatCode>
                <c:ptCount val="21"/>
                <c:pt idx="0">
                  <c:v>23.4</c:v>
                </c:pt>
                <c:pt idx="1">
                  <c:v>34.6</c:v>
                </c:pt>
                <c:pt idx="2">
                  <c:v>22</c:v>
                </c:pt>
                <c:pt idx="3">
                  <c:v>55</c:v>
                </c:pt>
                <c:pt idx="4">
                  <c:v>107</c:v>
                </c:pt>
                <c:pt idx="5">
                  <c:v>16.7</c:v>
                </c:pt>
                <c:pt idx="6">
                  <c:v>44.8</c:v>
                </c:pt>
                <c:pt idx="7">
                  <c:v>25</c:v>
                </c:pt>
                <c:pt idx="8">
                  <c:v>82.6</c:v>
                </c:pt>
                <c:pt idx="9">
                  <c:v>50.8</c:v>
                </c:pt>
                <c:pt idx="10">
                  <c:v>39.1</c:v>
                </c:pt>
                <c:pt idx="11">
                  <c:v>22.9</c:v>
                </c:pt>
                <c:pt idx="12">
                  <c:v>16.3</c:v>
                </c:pt>
                <c:pt idx="13">
                  <c:v>28.8</c:v>
                </c:pt>
                <c:pt idx="14">
                  <c:v>84.3</c:v>
                </c:pt>
                <c:pt idx="15">
                  <c:v>0.5</c:v>
                </c:pt>
                <c:pt idx="16">
                  <c:v>16</c:v>
                </c:pt>
                <c:pt idx="17">
                  <c:v>16.399999999999999</c:v>
                </c:pt>
                <c:pt idx="18">
                  <c:v>47</c:v>
                </c:pt>
                <c:pt idx="19">
                  <c:v>79</c:v>
                </c:pt>
                <c:pt idx="20">
                  <c:v>74.8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D-4538-B1F8-F9FAE65A52E4}"/>
            </c:ext>
          </c:extLst>
        </c:ser>
        <c:ser>
          <c:idx val="1"/>
          <c:order val="1"/>
          <c:tx>
            <c:strRef>
              <c:f>[17]Tashigang!$Y$1</c:f>
              <c:strCache>
                <c:ptCount val="1"/>
                <c:pt idx="0">
                  <c:v>Riserboo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[17]Tashigang!$Y$2:$Y$22</c:f>
              <c:numCache>
                <c:formatCode>General</c:formatCode>
                <c:ptCount val="21"/>
                <c:pt idx="0">
                  <c:v>102</c:v>
                </c:pt>
                <c:pt idx="1">
                  <c:v>113.6</c:v>
                </c:pt>
                <c:pt idx="2">
                  <c:v>63.6</c:v>
                </c:pt>
                <c:pt idx="3">
                  <c:v>27</c:v>
                </c:pt>
                <c:pt idx="4">
                  <c:v>48.9</c:v>
                </c:pt>
                <c:pt idx="5">
                  <c:v>92.9</c:v>
                </c:pt>
                <c:pt idx="6">
                  <c:v>115</c:v>
                </c:pt>
                <c:pt idx="7">
                  <c:v>105.1</c:v>
                </c:pt>
                <c:pt idx="8">
                  <c:v>24.1</c:v>
                </c:pt>
                <c:pt idx="9">
                  <c:v>72.599999999999994</c:v>
                </c:pt>
                <c:pt idx="10">
                  <c:v>44.2</c:v>
                </c:pt>
                <c:pt idx="11">
                  <c:v>108</c:v>
                </c:pt>
                <c:pt idx="12">
                  <c:v>108</c:v>
                </c:pt>
                <c:pt idx="13">
                  <c:v>34</c:v>
                </c:pt>
                <c:pt idx="14">
                  <c:v>7.3</c:v>
                </c:pt>
                <c:pt idx="15">
                  <c:v>79</c:v>
                </c:pt>
                <c:pt idx="16">
                  <c:v>95.9</c:v>
                </c:pt>
                <c:pt idx="17">
                  <c:v>60.7</c:v>
                </c:pt>
                <c:pt idx="18">
                  <c:v>30.1</c:v>
                </c:pt>
                <c:pt idx="19">
                  <c:v>0.2</c:v>
                </c:pt>
                <c:pt idx="2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1D-4538-B1F8-F9FAE65A52E4}"/>
            </c:ext>
          </c:extLst>
        </c:ser>
        <c:ser>
          <c:idx val="2"/>
          <c:order val="2"/>
          <c:tx>
            <c:strRef>
              <c:f>[17]Tashigang!$Z$1</c:f>
              <c:strCache>
                <c:ptCount val="1"/>
                <c:pt idx="0">
                  <c:v>Nearest Distance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[17]Tashigang!$Z$2:$Z$22</c:f>
              <c:numCache>
                <c:formatCode>General</c:formatCode>
                <c:ptCount val="21"/>
                <c:pt idx="0">
                  <c:v>23.4</c:v>
                </c:pt>
                <c:pt idx="1">
                  <c:v>34.6</c:v>
                </c:pt>
                <c:pt idx="2">
                  <c:v>22</c:v>
                </c:pt>
                <c:pt idx="3">
                  <c:v>27</c:v>
                </c:pt>
                <c:pt idx="4">
                  <c:v>48.9</c:v>
                </c:pt>
                <c:pt idx="5">
                  <c:v>16.7</c:v>
                </c:pt>
                <c:pt idx="6">
                  <c:v>44.8</c:v>
                </c:pt>
                <c:pt idx="7">
                  <c:v>25</c:v>
                </c:pt>
                <c:pt idx="8">
                  <c:v>24.1</c:v>
                </c:pt>
                <c:pt idx="9">
                  <c:v>50.8</c:v>
                </c:pt>
                <c:pt idx="10">
                  <c:v>39.1</c:v>
                </c:pt>
                <c:pt idx="11">
                  <c:v>22.9</c:v>
                </c:pt>
                <c:pt idx="12">
                  <c:v>16.3</c:v>
                </c:pt>
                <c:pt idx="13">
                  <c:v>28.8</c:v>
                </c:pt>
                <c:pt idx="14">
                  <c:v>7.3</c:v>
                </c:pt>
                <c:pt idx="15">
                  <c:v>0.5</c:v>
                </c:pt>
                <c:pt idx="16">
                  <c:v>16</c:v>
                </c:pt>
                <c:pt idx="17">
                  <c:v>16.399999999999999</c:v>
                </c:pt>
                <c:pt idx="18">
                  <c:v>30.1</c:v>
                </c:pt>
                <c:pt idx="19">
                  <c:v>0.2</c:v>
                </c:pt>
                <c:pt idx="2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1D-4538-B1F8-F9FAE65A5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56512"/>
        <c:axId val="1446334927"/>
      </c:barChart>
      <c:catAx>
        <c:axId val="5815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Gewogs</a:t>
                </a:r>
              </a:p>
            </c:rich>
          </c:tx>
          <c:layout>
            <c:manualLayout>
              <c:xMode val="edge"/>
              <c:yMode val="edge"/>
              <c:x val="0.49523783122124243"/>
              <c:y val="0.91808538359444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34927"/>
        <c:crosses val="autoZero"/>
        <c:auto val="1"/>
        <c:lblAlgn val="ctr"/>
        <c:lblOffset val="100"/>
        <c:noMultiLvlLbl val="0"/>
      </c:catAx>
      <c:valAx>
        <c:axId val="1446334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from hospital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Eligible_Ratio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73B-4382-B4A2-B3C74F5208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73B-4382-B4A2-B3C74F5208F2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[17]Tashigang!$C$171:$C$172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[17]Tashigang!$D$171:$D$172</c:f>
              <c:numCache>
                <c:formatCode>General</c:formatCode>
                <c:ptCount val="2"/>
                <c:pt idx="0">
                  <c:v>368</c:v>
                </c:pt>
                <c:pt idx="1">
                  <c:v>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B-4382-B4A2-B3C74F520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'[11]Thimphu Dzongkhag'!$C$84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'[11]Thimphu Dzongkhag'!$B$85:$B$91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'[11]Thimphu Dzongkhag'!$C$85:$C$91</c:f>
              <c:numCache>
                <c:formatCode>General</c:formatCode>
                <c:ptCount val="7"/>
                <c:pt idx="0">
                  <c:v>1053</c:v>
                </c:pt>
                <c:pt idx="1">
                  <c:v>1221</c:v>
                </c:pt>
                <c:pt idx="2">
                  <c:v>1322</c:v>
                </c:pt>
                <c:pt idx="3">
                  <c:v>820</c:v>
                </c:pt>
                <c:pt idx="4">
                  <c:v>985</c:v>
                </c:pt>
                <c:pt idx="5">
                  <c:v>803</c:v>
                </c:pt>
                <c:pt idx="6">
                  <c:v>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2-4AFE-BD39-D4864B7A26F7}"/>
            </c:ext>
          </c:extLst>
        </c:ser>
        <c:ser>
          <c:idx val="1"/>
          <c:order val="1"/>
          <c:tx>
            <c:strRef>
              <c:f>'[11]Thimphu Dzongkhag'!$D$84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'[11]Thimphu Dzongkhag'!$B$85:$B$91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'[11]Thimphu Dzongkhag'!$D$85:$D$91</c:f>
              <c:numCache>
                <c:formatCode>General</c:formatCode>
                <c:ptCount val="7"/>
                <c:pt idx="0">
                  <c:v>1032</c:v>
                </c:pt>
                <c:pt idx="1">
                  <c:v>1158</c:v>
                </c:pt>
                <c:pt idx="2">
                  <c:v>1235</c:v>
                </c:pt>
                <c:pt idx="3">
                  <c:v>752</c:v>
                </c:pt>
                <c:pt idx="4">
                  <c:v>901</c:v>
                </c:pt>
                <c:pt idx="5">
                  <c:v>638</c:v>
                </c:pt>
                <c:pt idx="6">
                  <c:v>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2-4AFE-BD39-D4864B7A2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479344"/>
        <c:axId val="1796480424"/>
      </c:barChart>
      <c:catAx>
        <c:axId val="179647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baseline="0">
                    <a:solidFill>
                      <a:schemeClr val="tx1"/>
                    </a:solidFill>
                    <a:effectLst/>
                  </a:rPr>
                  <a:t>Level_of_ school</a:t>
                </a:r>
                <a:r>
                  <a:rPr lang="en-GB" sz="1000" b="0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GB" b="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80424"/>
        <c:crosses val="autoZero"/>
        <c:auto val="1"/>
        <c:lblAlgn val="ctr"/>
        <c:lblOffset val="100"/>
        <c:noMultiLvlLbl val="0"/>
      </c:catAx>
      <c:valAx>
        <c:axId val="1796480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Stds_Population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79344"/>
        <c:crosses val="autoZero"/>
        <c:crossBetween val="between"/>
      </c:valAx>
      <c:spPr>
        <a:noFill/>
        <a:ln>
          <a:noFill/>
        </a:ln>
        <a:effectLst>
          <a:softEdge rad="36830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'[11]Thimphu Dzongkhag'!$C$55</c:f>
              <c:strCache>
                <c:ptCount val="1"/>
                <c:pt idx="0">
                  <c:v>JDWNR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'[11]Thimphu Dzongkhag'!$B$56:$B$65</c:f>
              <c:strCache>
                <c:ptCount val="10"/>
                <c:pt idx="0">
                  <c:v>Thimphu Thromde</c:v>
                </c:pt>
                <c:pt idx="1">
                  <c:v>Khasadrapchu Town</c:v>
                </c:pt>
                <c:pt idx="2">
                  <c:v>Kawang</c:v>
                </c:pt>
                <c:pt idx="3">
                  <c:v>Lingzhi</c:v>
                </c:pt>
                <c:pt idx="4">
                  <c:v>Naro</c:v>
                </c:pt>
                <c:pt idx="5">
                  <c:v>Soe</c:v>
                </c:pt>
                <c:pt idx="6">
                  <c:v>Chang</c:v>
                </c:pt>
                <c:pt idx="7">
                  <c:v>Darkarla</c:v>
                </c:pt>
                <c:pt idx="8">
                  <c:v>Ge-nyen</c:v>
                </c:pt>
                <c:pt idx="9">
                  <c:v>Maedwang</c:v>
                </c:pt>
              </c:strCache>
            </c:strRef>
          </c:cat>
          <c:val>
            <c:numRef>
              <c:f>'[11]Thimphu Dzongkhag'!$C$56:$C$65</c:f>
              <c:numCache>
                <c:formatCode>General</c:formatCode>
                <c:ptCount val="10"/>
                <c:pt idx="0">
                  <c:v>1.4</c:v>
                </c:pt>
                <c:pt idx="1">
                  <c:v>4.7</c:v>
                </c:pt>
                <c:pt idx="2">
                  <c:v>28.9</c:v>
                </c:pt>
                <c:pt idx="3">
                  <c:v>35.200000000000003</c:v>
                </c:pt>
                <c:pt idx="4">
                  <c:v>32</c:v>
                </c:pt>
                <c:pt idx="5">
                  <c:v>46.4</c:v>
                </c:pt>
                <c:pt idx="6">
                  <c:v>15.7</c:v>
                </c:pt>
                <c:pt idx="7">
                  <c:v>20.7</c:v>
                </c:pt>
                <c:pt idx="8">
                  <c:v>15.3</c:v>
                </c:pt>
                <c:pt idx="9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5-4BE6-9C89-22CF70B16C30}"/>
            </c:ext>
          </c:extLst>
        </c:ser>
        <c:ser>
          <c:idx val="1"/>
          <c:order val="1"/>
          <c:tx>
            <c:strRef>
              <c:f>'[11]Thimphu Dzongkhag'!$D$55</c:f>
              <c:strCache>
                <c:ptCount val="1"/>
                <c:pt idx="0">
                  <c:v>Gidakom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'[11]Thimphu Dzongkhag'!$B$56:$B$65</c:f>
              <c:strCache>
                <c:ptCount val="10"/>
                <c:pt idx="0">
                  <c:v>Thimphu Thromde</c:v>
                </c:pt>
                <c:pt idx="1">
                  <c:v>Khasadrapchu Town</c:v>
                </c:pt>
                <c:pt idx="2">
                  <c:v>Kawang</c:v>
                </c:pt>
                <c:pt idx="3">
                  <c:v>Lingzhi</c:v>
                </c:pt>
                <c:pt idx="4">
                  <c:v>Naro</c:v>
                </c:pt>
                <c:pt idx="5">
                  <c:v>Soe</c:v>
                </c:pt>
                <c:pt idx="6">
                  <c:v>Chang</c:v>
                </c:pt>
                <c:pt idx="7">
                  <c:v>Darkarla</c:v>
                </c:pt>
                <c:pt idx="8">
                  <c:v>Ge-nyen</c:v>
                </c:pt>
                <c:pt idx="9">
                  <c:v>Maedwang</c:v>
                </c:pt>
              </c:strCache>
            </c:strRef>
          </c:cat>
          <c:val>
            <c:numRef>
              <c:f>'[11]Thimphu Dzongkhag'!$D$56:$D$65</c:f>
              <c:numCache>
                <c:formatCode>General</c:formatCode>
                <c:ptCount val="10"/>
                <c:pt idx="0">
                  <c:v>18</c:v>
                </c:pt>
                <c:pt idx="1">
                  <c:v>15</c:v>
                </c:pt>
                <c:pt idx="2">
                  <c:v>12.7</c:v>
                </c:pt>
                <c:pt idx="3">
                  <c:v>48.6</c:v>
                </c:pt>
                <c:pt idx="4">
                  <c:v>25.9</c:v>
                </c:pt>
                <c:pt idx="5">
                  <c:v>45.4</c:v>
                </c:pt>
                <c:pt idx="6">
                  <c:v>7.1</c:v>
                </c:pt>
                <c:pt idx="7">
                  <c:v>11</c:v>
                </c:pt>
                <c:pt idx="8">
                  <c:v>25.6</c:v>
                </c:pt>
                <c:pt idx="9">
                  <c:v>14.6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5-4BE6-9C89-22CF70B16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4"/>
        <c:overlap val="-100"/>
        <c:axId val="575395672"/>
        <c:axId val="575396392"/>
      </c:barChart>
      <c:catAx>
        <c:axId val="575395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baseline="0">
                    <a:solidFill>
                      <a:schemeClr val="tx1"/>
                    </a:solidFill>
                    <a:effectLst/>
                  </a:rPr>
                  <a:t>Gewog/Town_Name</a:t>
                </a:r>
                <a:r>
                  <a:rPr lang="en-GB" sz="1000" b="1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GB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870866141732284"/>
              <c:y val="0.63680774278215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96392"/>
        <c:crosses val="autoZero"/>
        <c:auto val="1"/>
        <c:lblAlgn val="ctr"/>
        <c:lblOffset val="100"/>
        <c:noMultiLvlLbl val="0"/>
      </c:catAx>
      <c:valAx>
        <c:axId val="575396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Hospital_Distance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9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174321959755031"/>
          <c:y val="0.72708552055993003"/>
          <c:w val="0.50530227471566058"/>
          <c:h val="7.428873212317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solidFill>
                  <a:sysClr val="windowText" lastClr="000000"/>
                </a:solidFill>
                <a:effectLst/>
              </a:rPr>
              <a:t>Total_Elgilible</a:t>
            </a:r>
            <a:r>
              <a:rPr lang="en-GB" sz="1400" b="1" i="0" u="none" strike="noStrike" baseline="0">
                <a:solidFill>
                  <a:sysClr val="windowText" lastClr="000000"/>
                </a:solidFill>
              </a:rPr>
              <a:t> </a:t>
            </a:r>
            <a:endParaRPr lang="en-GB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0C8-45F0-B105-A6F2B59FA5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0C8-45F0-B105-A6F2B59FA59E}"/>
              </c:ext>
            </c:extLst>
          </c:dPt>
          <c:dLbls>
            <c:dLbl>
              <c:idx val="0"/>
              <c:layout>
                <c:manualLayout>
                  <c:x val="-8.2330271216097983E-2"/>
                  <c:y val="-0.1691407844852726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C8-45F0-B105-A6F2B59FA59E}"/>
                </c:ext>
              </c:extLst>
            </c:dLbl>
            <c:dLbl>
              <c:idx val="1"/>
              <c:layout>
                <c:manualLayout>
                  <c:x val="1.8994422572178479E-2"/>
                  <c:y val="-0.2243708078156897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C8-45F0-B105-A6F2B59FA5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'[11]Thimphu Dzongkhag'!$H$39:$I$39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'[11]Thimphu Dzongkhag'!$H$40:$I$40</c:f>
              <c:numCache>
                <c:formatCode>General</c:formatCode>
                <c:ptCount val="2"/>
                <c:pt idx="0">
                  <c:v>0.13772816412731936</c:v>
                </c:pt>
                <c:pt idx="1">
                  <c:v>0.15257478486545553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C8-45F0-B105-A6F2B59FA59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'[18]Wangdue Phodrang Dzongkhag'!$I$240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00-423C-9728-5D5C8B184C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00-423C-9728-5D5C8B184C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00-423C-9728-5D5C8B184CE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00-423C-9728-5D5C8B184CE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00-423C-9728-5D5C8B184CE0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65000"/>
                  <a:lumOff val="35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000-423C-9728-5D5C8B184CE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000-423C-9728-5D5C8B184C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'[18]Wangdue Phodrang Dzongkhag'!$G$241:$H$247</c:f>
              <c:multiLvlStrCache>
                <c:ptCount val="7"/>
                <c:lvl>
                  <c:pt idx="0">
                    <c:v>Trongsa Town</c:v>
                  </c:pt>
                  <c:pt idx="1">
                    <c:v>Kuengarabten Town</c:v>
                  </c:pt>
                  <c:pt idx="2">
                    <c:v>Draagteng</c:v>
                  </c:pt>
                  <c:pt idx="3">
                    <c:v>Korphu</c:v>
                  </c:pt>
                  <c:pt idx="4">
                    <c:v>Langthil</c:v>
                  </c:pt>
                  <c:pt idx="5">
                    <c:v>Nubi</c:v>
                  </c:pt>
                  <c:pt idx="6">
                    <c:v>Tangsibji</c:v>
                  </c:pt>
                </c:lvl>
                <c:lvl>
                  <c:pt idx="0">
                    <c:v>Trongsa</c:v>
                  </c:pt>
                  <c:pt idx="1">
                    <c:v>Trongsa</c:v>
                  </c:pt>
                  <c:pt idx="2">
                    <c:v>Trongsa</c:v>
                  </c:pt>
                  <c:pt idx="3">
                    <c:v>Trongsa</c:v>
                  </c:pt>
                  <c:pt idx="4">
                    <c:v>Trongsa</c:v>
                  </c:pt>
                  <c:pt idx="5">
                    <c:v>Trongsa</c:v>
                  </c:pt>
                  <c:pt idx="6">
                    <c:v>Trongsa</c:v>
                  </c:pt>
                </c:lvl>
              </c:multiLvlStrCache>
            </c:multiLvlStrRef>
          </c:cat>
          <c:val>
            <c:numRef>
              <c:f>'[18]Wangdue Phodrang Dzongkhag'!$I$241:$I$247</c:f>
              <c:numCache>
                <c:formatCode>General</c:formatCode>
                <c:ptCount val="7"/>
                <c:pt idx="0">
                  <c:v>1.5</c:v>
                </c:pt>
                <c:pt idx="1">
                  <c:v>23.5</c:v>
                </c:pt>
                <c:pt idx="2">
                  <c:v>24.7</c:v>
                </c:pt>
                <c:pt idx="3">
                  <c:v>11.5</c:v>
                </c:pt>
                <c:pt idx="4">
                  <c:v>22.3</c:v>
                </c:pt>
                <c:pt idx="5">
                  <c:v>20.399999999999999</c:v>
                </c:pt>
                <c:pt idx="6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00-423C-9728-5D5C8B184CE0}"/>
            </c:ext>
          </c:extLst>
        </c:ser>
        <c:ser>
          <c:idx val="1"/>
          <c:order val="1"/>
          <c:tx>
            <c:strRef>
              <c:f>'[18]Wangdue Phodrang Dzongkhag'!$J$240</c:f>
              <c:strCache>
                <c:ptCount val="1"/>
                <c:pt idx="0">
                  <c:v>Hospital_2 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'[18]Wangdue Phodrang Dzongkhag'!$G$241:$H$247</c:f>
              <c:multiLvlStrCache>
                <c:ptCount val="7"/>
                <c:lvl>
                  <c:pt idx="0">
                    <c:v>Trongsa Town</c:v>
                  </c:pt>
                  <c:pt idx="1">
                    <c:v>Kuengarabten Town</c:v>
                  </c:pt>
                  <c:pt idx="2">
                    <c:v>Draagteng</c:v>
                  </c:pt>
                  <c:pt idx="3">
                    <c:v>Korphu</c:v>
                  </c:pt>
                  <c:pt idx="4">
                    <c:v>Langthil</c:v>
                  </c:pt>
                  <c:pt idx="5">
                    <c:v>Nubi</c:v>
                  </c:pt>
                  <c:pt idx="6">
                    <c:v>Tangsibji</c:v>
                  </c:pt>
                </c:lvl>
                <c:lvl>
                  <c:pt idx="0">
                    <c:v>Trongsa</c:v>
                  </c:pt>
                  <c:pt idx="1">
                    <c:v>Trongsa</c:v>
                  </c:pt>
                  <c:pt idx="2">
                    <c:v>Trongsa</c:v>
                  </c:pt>
                  <c:pt idx="3">
                    <c:v>Trongsa</c:v>
                  </c:pt>
                  <c:pt idx="4">
                    <c:v>Trongsa</c:v>
                  </c:pt>
                  <c:pt idx="5">
                    <c:v>Trongsa</c:v>
                  </c:pt>
                  <c:pt idx="6">
                    <c:v>Trongsa</c:v>
                  </c:pt>
                </c:lvl>
              </c:multiLvlStrCache>
            </c:multiLvlStrRef>
          </c:cat>
          <c:val>
            <c:numRef>
              <c:f>'[18]Wangdue Phodrang Dzongkhag'!$J$241:$J$247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000-423C-9728-5D5C8B184CE0}"/>
            </c:ext>
          </c:extLst>
        </c:ser>
        <c:ser>
          <c:idx val="2"/>
          <c:order val="2"/>
          <c:tx>
            <c:strRef>
              <c:f>'[18]Wangdue Phodrang Dzongkhag'!$K$240</c:f>
              <c:strCache>
                <c:ptCount val="1"/>
                <c:pt idx="0">
                  <c:v>Hospital_3 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'[18]Wangdue Phodrang Dzongkhag'!$G$241:$H$247</c:f>
              <c:multiLvlStrCache>
                <c:ptCount val="7"/>
                <c:lvl>
                  <c:pt idx="0">
                    <c:v>Trongsa Town</c:v>
                  </c:pt>
                  <c:pt idx="1">
                    <c:v>Kuengarabten Town</c:v>
                  </c:pt>
                  <c:pt idx="2">
                    <c:v>Draagteng</c:v>
                  </c:pt>
                  <c:pt idx="3">
                    <c:v>Korphu</c:v>
                  </c:pt>
                  <c:pt idx="4">
                    <c:v>Langthil</c:v>
                  </c:pt>
                  <c:pt idx="5">
                    <c:v>Nubi</c:v>
                  </c:pt>
                  <c:pt idx="6">
                    <c:v>Tangsibji</c:v>
                  </c:pt>
                </c:lvl>
                <c:lvl>
                  <c:pt idx="0">
                    <c:v>Trongsa</c:v>
                  </c:pt>
                  <c:pt idx="1">
                    <c:v>Trongsa</c:v>
                  </c:pt>
                  <c:pt idx="2">
                    <c:v>Trongsa</c:v>
                  </c:pt>
                  <c:pt idx="3">
                    <c:v>Trongsa</c:v>
                  </c:pt>
                  <c:pt idx="4">
                    <c:v>Trongsa</c:v>
                  </c:pt>
                  <c:pt idx="5">
                    <c:v>Trongsa</c:v>
                  </c:pt>
                  <c:pt idx="6">
                    <c:v>Trongsa</c:v>
                  </c:pt>
                </c:lvl>
              </c:multiLvlStrCache>
            </c:multiLvlStrRef>
          </c:cat>
          <c:val>
            <c:numRef>
              <c:f>'[18]Wangdue Phodrang Dzongkhag'!$K$241:$K$247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00-423C-9728-5D5C8B184CE0}"/>
            </c:ext>
          </c:extLst>
        </c:ser>
        <c:ser>
          <c:idx val="3"/>
          <c:order val="3"/>
          <c:tx>
            <c:strRef>
              <c:f>'[18]Wangdue Phodrang Dzongkhag'!$L$240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'[18]Wangdue Phodrang Dzongkhag'!$G$241:$H$247</c:f>
              <c:multiLvlStrCache>
                <c:ptCount val="7"/>
                <c:lvl>
                  <c:pt idx="0">
                    <c:v>Trongsa Town</c:v>
                  </c:pt>
                  <c:pt idx="1">
                    <c:v>Kuengarabten Town</c:v>
                  </c:pt>
                  <c:pt idx="2">
                    <c:v>Draagteng</c:v>
                  </c:pt>
                  <c:pt idx="3">
                    <c:v>Korphu</c:v>
                  </c:pt>
                  <c:pt idx="4">
                    <c:v>Langthil</c:v>
                  </c:pt>
                  <c:pt idx="5">
                    <c:v>Nubi</c:v>
                  </c:pt>
                  <c:pt idx="6">
                    <c:v>Tangsibji</c:v>
                  </c:pt>
                </c:lvl>
                <c:lvl>
                  <c:pt idx="0">
                    <c:v>Trongsa</c:v>
                  </c:pt>
                  <c:pt idx="1">
                    <c:v>Trongsa</c:v>
                  </c:pt>
                  <c:pt idx="2">
                    <c:v>Trongsa</c:v>
                  </c:pt>
                  <c:pt idx="3">
                    <c:v>Trongsa</c:v>
                  </c:pt>
                  <c:pt idx="4">
                    <c:v>Trongsa</c:v>
                  </c:pt>
                  <c:pt idx="5">
                    <c:v>Trongsa</c:v>
                  </c:pt>
                  <c:pt idx="6">
                    <c:v>Trongsa</c:v>
                  </c:pt>
                </c:lvl>
              </c:multiLvlStrCache>
            </c:multiLvlStrRef>
          </c:cat>
          <c:val>
            <c:numRef>
              <c:f>'[18]Wangdue Phodrang Dzongkhag'!$L$241:$L$247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00-423C-9728-5D5C8B184CE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6169120"/>
        <c:axId val="1694256960"/>
      </c:barChart>
      <c:catAx>
        <c:axId val="128616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256960"/>
        <c:crosses val="autoZero"/>
        <c:auto val="1"/>
        <c:lblAlgn val="ctr"/>
        <c:lblOffset val="100"/>
        <c:noMultiLvlLbl val="0"/>
      </c:catAx>
      <c:valAx>
        <c:axId val="1694256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>
                    <a:solidFill>
                      <a:sysClr val="windowText" lastClr="000000"/>
                    </a:solidFill>
                  </a:rPr>
                  <a:t>Distance</a:t>
                </a:r>
                <a:r>
                  <a:rPr lang="en-US" b="1" i="0" baseline="0">
                    <a:solidFill>
                      <a:sysClr val="windowText" lastClr="000000"/>
                    </a:solidFill>
                  </a:rPr>
                  <a:t> Hospital</a:t>
                </a:r>
                <a:endParaRPr lang="en-US" b="1" i="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8.5855003988539562E-3"/>
              <c:y val="0.28081099989459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1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Level</a:t>
            </a:r>
            <a:r>
              <a:rPr lang="en-US" b="1" baseline="0">
                <a:solidFill>
                  <a:sysClr val="windowText" lastClr="000000"/>
                </a:solidFill>
              </a:rPr>
              <a:t> of Student Barchart</a:t>
            </a:r>
            <a:endParaRPr lang="en-US" sz="1400" b="1" i="0" u="none" strike="noStrike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'[18]Trongsa dzongkhag'!$H$2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'[18]Trongsa dzongkhag'!$G$3:$G$9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'[18]Trongsa dzongkhag'!$H$3:$H$9</c:f>
              <c:numCache>
                <c:formatCode>General</c:formatCode>
                <c:ptCount val="7"/>
                <c:pt idx="0">
                  <c:v>105</c:v>
                </c:pt>
                <c:pt idx="1">
                  <c:v>126</c:v>
                </c:pt>
                <c:pt idx="2">
                  <c:v>183</c:v>
                </c:pt>
                <c:pt idx="3">
                  <c:v>101</c:v>
                </c:pt>
                <c:pt idx="4">
                  <c:v>111</c:v>
                </c:pt>
                <c:pt idx="5">
                  <c:v>79</c:v>
                </c:pt>
                <c:pt idx="6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4-4C55-BD0F-7773646F7BB1}"/>
            </c:ext>
          </c:extLst>
        </c:ser>
        <c:ser>
          <c:idx val="1"/>
          <c:order val="1"/>
          <c:tx>
            <c:strRef>
              <c:f>'[18]Trongsa dzongkhag'!$I$2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'[18]Trongsa dzongkhag'!$G$3:$G$9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'[18]Trongsa dzongkhag'!$I$3:$I$9</c:f>
              <c:numCache>
                <c:formatCode>General</c:formatCode>
                <c:ptCount val="7"/>
                <c:pt idx="0">
                  <c:v>75</c:v>
                </c:pt>
                <c:pt idx="1">
                  <c:v>123</c:v>
                </c:pt>
                <c:pt idx="2">
                  <c:v>106</c:v>
                </c:pt>
                <c:pt idx="3">
                  <c:v>87</c:v>
                </c:pt>
                <c:pt idx="4">
                  <c:v>92</c:v>
                </c:pt>
                <c:pt idx="5">
                  <c:v>62</c:v>
                </c:pt>
                <c:pt idx="6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4-4C55-BD0F-7773646F7B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8168976"/>
        <c:axId val="1431817856"/>
      </c:barChart>
      <c:catAx>
        <c:axId val="14681689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817856"/>
        <c:crosses val="autoZero"/>
        <c:auto val="1"/>
        <c:lblAlgn val="ctr"/>
        <c:lblOffset val="100"/>
        <c:noMultiLvlLbl val="0"/>
      </c:catAx>
      <c:valAx>
        <c:axId val="1431817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6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B-463C-90C0-038926034A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06B-463C-90C0-038926034AF0}"/>
              </c:ext>
            </c:extLst>
          </c:dPt>
          <c:dLbls>
            <c:dLbl>
              <c:idx val="0"/>
              <c:layout>
                <c:manualLayout>
                  <c:x val="-8.6537522367240525E-3"/>
                  <c:y val="-0.2796715167886311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6B-463C-90C0-038926034AF0}"/>
                </c:ext>
              </c:extLst>
            </c:dLbl>
            <c:dLbl>
              <c:idx val="1"/>
              <c:layout>
                <c:manualLayout>
                  <c:x val="2.2476127823027346E-2"/>
                  <c:y val="-0.1328413162969789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6B-463C-90C0-038926034A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'Trongsa Dzongkhag'!$P$2:$Q$2</c:f>
              <c:strCache>
                <c:ptCount val="2"/>
                <c:pt idx="0">
                  <c:v>Male  Eligible Ratio</c:v>
                </c:pt>
                <c:pt idx="1">
                  <c:v>Female Eligible Ratio </c:v>
                </c:pt>
              </c:strCache>
            </c:strRef>
          </c:cat>
          <c:val>
            <c:numRef>
              <c:f>'Trongsa Dzongkhag'!$P$3:$Q$3</c:f>
              <c:numCache>
                <c:formatCode>0%</c:formatCode>
                <c:ptCount val="2"/>
                <c:pt idx="0">
                  <c:v>0.22475106685633001</c:v>
                </c:pt>
                <c:pt idx="1">
                  <c:v>0.19336384439359267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6B-463C-90C0-038926034AF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</a:t>
            </a:r>
            <a:r>
              <a:rPr lang="en-US" b="1" baseline="0">
                <a:solidFill>
                  <a:sysClr val="windowText" lastClr="000000"/>
                </a:solidFill>
              </a:rPr>
              <a:t> Ratio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859-403A-83C3-B1DBB2D0D7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859-403A-83C3-B1DBB2D0D75A}"/>
              </c:ext>
            </c:extLst>
          </c:dPt>
          <c:dLbls>
            <c:dLbl>
              <c:idx val="0"/>
              <c:layout>
                <c:manualLayout>
                  <c:x val="-2.8040426788543297E-2"/>
                  <c:y val="-0.2145946394685164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59-403A-83C3-B1DBB2D0D75A}"/>
                </c:ext>
              </c:extLst>
            </c:dLbl>
            <c:dLbl>
              <c:idx val="1"/>
              <c:layout>
                <c:manualLayout>
                  <c:x val="5.2575800228518439E-2"/>
                  <c:y val="-0.139953025740336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59-403A-83C3-B1DBB2D0D75A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'Tsirang Dzongkhag'!$B$98:$B$99</c:f>
              <c:strCache>
                <c:ptCount val="2"/>
                <c:pt idx="0">
                  <c:v>Female </c:v>
                </c:pt>
                <c:pt idx="1">
                  <c:v>Male </c:v>
                </c:pt>
              </c:strCache>
            </c:strRef>
          </c:cat>
          <c:val>
            <c:numRef>
              <c:f>'Tsirang Dzongkhag'!$C$98:$C$99</c:f>
              <c:numCache>
                <c:formatCode>General</c:formatCode>
                <c:ptCount val="2"/>
                <c:pt idx="0">
                  <c:v>210</c:v>
                </c:pt>
                <c:pt idx="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59-403A-83C3-B1DBB2D0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Students</a:t>
            </a:r>
            <a:r>
              <a:rPr lang="en-US" b="1" baseline="0">
                <a:solidFill>
                  <a:sysClr val="windowText" lastClr="000000"/>
                </a:solidFill>
              </a:rPr>
              <a:t> of Tsirang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'Tsirang Dzongkhag'!$B$46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'Tsirang Dzongkhag'!$A$47:$A$53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'Tsirang Dzongkhag'!$B$47:$B$53</c:f>
              <c:numCache>
                <c:formatCode>General</c:formatCode>
                <c:ptCount val="7"/>
                <c:pt idx="0">
                  <c:v>160</c:v>
                </c:pt>
                <c:pt idx="1">
                  <c:v>216</c:v>
                </c:pt>
                <c:pt idx="2">
                  <c:v>272</c:v>
                </c:pt>
                <c:pt idx="3">
                  <c:v>134</c:v>
                </c:pt>
                <c:pt idx="4">
                  <c:v>240</c:v>
                </c:pt>
                <c:pt idx="5">
                  <c:v>182</c:v>
                </c:pt>
                <c:pt idx="6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9-4388-A6C7-7C36C55E1D99}"/>
            </c:ext>
          </c:extLst>
        </c:ser>
        <c:ser>
          <c:idx val="1"/>
          <c:order val="1"/>
          <c:tx>
            <c:strRef>
              <c:f>'Tsirang Dzongkhag'!$C$46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'Tsirang Dzongkhag'!$A$47:$A$53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'Tsirang Dzongkhag'!$C$47:$C$53</c:f>
              <c:numCache>
                <c:formatCode>General</c:formatCode>
                <c:ptCount val="7"/>
                <c:pt idx="0">
                  <c:v>200</c:v>
                </c:pt>
                <c:pt idx="1">
                  <c:v>231</c:v>
                </c:pt>
                <c:pt idx="2">
                  <c:v>226</c:v>
                </c:pt>
                <c:pt idx="3">
                  <c:v>182</c:v>
                </c:pt>
                <c:pt idx="4">
                  <c:v>196</c:v>
                </c:pt>
                <c:pt idx="5">
                  <c:v>193</c:v>
                </c:pt>
                <c:pt idx="6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9-4388-A6C7-7C36C55E1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781471"/>
        <c:axId val="1557837567"/>
      </c:barChart>
      <c:catAx>
        <c:axId val="66978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Students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37567"/>
        <c:crosses val="autoZero"/>
        <c:auto val="1"/>
        <c:lblAlgn val="ctr"/>
        <c:lblOffset val="100"/>
        <c:noMultiLvlLbl val="0"/>
      </c:catAx>
      <c:valAx>
        <c:axId val="15578375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NO.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students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8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374831291404886"/>
          <c:y val="0.88769354889330743"/>
          <c:w val="0.30602343148530098"/>
          <c:h val="7.4792073980124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'Tsirang Dzongkhag'!$N$17</c:f>
              <c:strCache>
                <c:ptCount val="1"/>
                <c:pt idx="0">
                  <c:v>Hospital_1(KM)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'Tsirang Dzongkhag'!$M$18:$M$31</c:f>
              <c:strCache>
                <c:ptCount val="14"/>
                <c:pt idx="0">
                  <c:v>Tsirang Town</c:v>
                </c:pt>
                <c:pt idx="1">
                  <c:v>Mendrelgang Town</c:v>
                </c:pt>
                <c:pt idx="2">
                  <c:v>Barshong</c:v>
                </c:pt>
                <c:pt idx="3">
                  <c:v>Patshaling</c:v>
                </c:pt>
                <c:pt idx="4">
                  <c:v>Kilkhorthang</c:v>
                </c:pt>
                <c:pt idx="5">
                  <c:v>Mendrelgang</c:v>
                </c:pt>
                <c:pt idx="6">
                  <c:v>Rangthangling</c:v>
                </c:pt>
                <c:pt idx="7">
                  <c:v>Tsholingkhar</c:v>
                </c:pt>
                <c:pt idx="8">
                  <c:v>Doonglagang</c:v>
                </c:pt>
                <c:pt idx="9">
                  <c:v>Gosarling</c:v>
                </c:pt>
                <c:pt idx="10">
                  <c:v>Sergithang</c:v>
                </c:pt>
                <c:pt idx="11">
                  <c:v>Pungtenchhu</c:v>
                </c:pt>
                <c:pt idx="12">
                  <c:v>Semjong</c:v>
                </c:pt>
                <c:pt idx="13">
                  <c:v>Tsirang Toed</c:v>
                </c:pt>
              </c:strCache>
            </c:strRef>
          </c:cat>
          <c:val>
            <c:numRef>
              <c:f>'Tsirang Dzongkhag'!$N$18:$N$31</c:f>
              <c:numCache>
                <c:formatCode>General</c:formatCode>
                <c:ptCount val="14"/>
                <c:pt idx="0">
                  <c:v>13.3</c:v>
                </c:pt>
                <c:pt idx="1">
                  <c:v>13.7</c:v>
                </c:pt>
                <c:pt idx="2">
                  <c:v>28</c:v>
                </c:pt>
                <c:pt idx="3">
                  <c:v>9.1999999999999993</c:v>
                </c:pt>
                <c:pt idx="4">
                  <c:v>4.4000000000000004</c:v>
                </c:pt>
                <c:pt idx="5">
                  <c:v>13.7</c:v>
                </c:pt>
                <c:pt idx="6">
                  <c:v>3.6</c:v>
                </c:pt>
                <c:pt idx="7">
                  <c:v>12.6</c:v>
                </c:pt>
                <c:pt idx="8">
                  <c:v>8.9</c:v>
                </c:pt>
                <c:pt idx="9">
                  <c:v>7.1</c:v>
                </c:pt>
                <c:pt idx="10">
                  <c:v>26.4</c:v>
                </c:pt>
                <c:pt idx="11">
                  <c:v>25.3</c:v>
                </c:pt>
                <c:pt idx="12">
                  <c:v>13.3</c:v>
                </c:pt>
                <c:pt idx="13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A18-8C56-78CCCD520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665471"/>
        <c:axId val="1557822175"/>
      </c:barChart>
      <c:catAx>
        <c:axId val="669665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layout>
            <c:manualLayout>
              <c:xMode val="edge"/>
              <c:yMode val="edge"/>
              <c:x val="0.38872119610450168"/>
              <c:y val="0.870476164574661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22175"/>
        <c:crosses val="autoZero"/>
        <c:auto val="1"/>
        <c:lblAlgn val="ctr"/>
        <c:lblOffset val="100"/>
        <c:noMultiLvlLbl val="0"/>
      </c:catAx>
      <c:valAx>
        <c:axId val="15578221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Dist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from hosp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6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Trashigang</a:t>
            </a:r>
            <a:r>
              <a:rPr lang="en-US" baseline="0"/>
              <a:t> Hospital Information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84120734908137E-2"/>
          <c:y val="0.19027777777777777"/>
          <c:w val="0.88438254593175858"/>
          <c:h val="0.517105205599300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[17]Tashigang!$X$1</c:f>
              <c:strCache>
                <c:ptCount val="1"/>
                <c:pt idx="0">
                  <c:v>Trashigang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[17]Tashigang!$X$2:$X$22</c:f>
              <c:numCache>
                <c:formatCode>General</c:formatCode>
                <c:ptCount val="21"/>
                <c:pt idx="0">
                  <c:v>23.4</c:v>
                </c:pt>
                <c:pt idx="1">
                  <c:v>34.6</c:v>
                </c:pt>
                <c:pt idx="2">
                  <c:v>22</c:v>
                </c:pt>
                <c:pt idx="3">
                  <c:v>55</c:v>
                </c:pt>
                <c:pt idx="4">
                  <c:v>107</c:v>
                </c:pt>
                <c:pt idx="5">
                  <c:v>16.7</c:v>
                </c:pt>
                <c:pt idx="6">
                  <c:v>44.8</c:v>
                </c:pt>
                <c:pt idx="7">
                  <c:v>25</c:v>
                </c:pt>
                <c:pt idx="8">
                  <c:v>82.6</c:v>
                </c:pt>
                <c:pt idx="9">
                  <c:v>50.8</c:v>
                </c:pt>
                <c:pt idx="10">
                  <c:v>39.1</c:v>
                </c:pt>
                <c:pt idx="11">
                  <c:v>22.9</c:v>
                </c:pt>
                <c:pt idx="12">
                  <c:v>16.3</c:v>
                </c:pt>
                <c:pt idx="13">
                  <c:v>28.8</c:v>
                </c:pt>
                <c:pt idx="14">
                  <c:v>84.3</c:v>
                </c:pt>
                <c:pt idx="15">
                  <c:v>0.5</c:v>
                </c:pt>
                <c:pt idx="16">
                  <c:v>16</c:v>
                </c:pt>
                <c:pt idx="17">
                  <c:v>16.399999999999999</c:v>
                </c:pt>
                <c:pt idx="18">
                  <c:v>47</c:v>
                </c:pt>
                <c:pt idx="19">
                  <c:v>79</c:v>
                </c:pt>
                <c:pt idx="20">
                  <c:v>74.8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468B-8E53-F6BCF2B12534}"/>
            </c:ext>
          </c:extLst>
        </c:ser>
        <c:ser>
          <c:idx val="1"/>
          <c:order val="1"/>
          <c:tx>
            <c:strRef>
              <c:f>[17]Tashigang!$Y$1</c:f>
              <c:strCache>
                <c:ptCount val="1"/>
                <c:pt idx="0">
                  <c:v>Riserboo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[17]Tashigang!$Y$2:$Y$22</c:f>
              <c:numCache>
                <c:formatCode>General</c:formatCode>
                <c:ptCount val="21"/>
                <c:pt idx="0">
                  <c:v>102</c:v>
                </c:pt>
                <c:pt idx="1">
                  <c:v>113.6</c:v>
                </c:pt>
                <c:pt idx="2">
                  <c:v>63.6</c:v>
                </c:pt>
                <c:pt idx="3">
                  <c:v>27</c:v>
                </c:pt>
                <c:pt idx="4">
                  <c:v>48.9</c:v>
                </c:pt>
                <c:pt idx="5">
                  <c:v>92.9</c:v>
                </c:pt>
                <c:pt idx="6">
                  <c:v>115</c:v>
                </c:pt>
                <c:pt idx="7">
                  <c:v>105.1</c:v>
                </c:pt>
                <c:pt idx="8">
                  <c:v>24.1</c:v>
                </c:pt>
                <c:pt idx="9">
                  <c:v>72.599999999999994</c:v>
                </c:pt>
                <c:pt idx="10">
                  <c:v>44.2</c:v>
                </c:pt>
                <c:pt idx="11">
                  <c:v>108</c:v>
                </c:pt>
                <c:pt idx="12">
                  <c:v>108</c:v>
                </c:pt>
                <c:pt idx="13">
                  <c:v>34</c:v>
                </c:pt>
                <c:pt idx="14">
                  <c:v>7.3</c:v>
                </c:pt>
                <c:pt idx="15">
                  <c:v>79</c:v>
                </c:pt>
                <c:pt idx="16">
                  <c:v>95.9</c:v>
                </c:pt>
                <c:pt idx="17">
                  <c:v>60.7</c:v>
                </c:pt>
                <c:pt idx="18">
                  <c:v>30.1</c:v>
                </c:pt>
                <c:pt idx="19">
                  <c:v>0.2</c:v>
                </c:pt>
                <c:pt idx="2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1-468B-8E53-F6BCF2B12534}"/>
            </c:ext>
          </c:extLst>
        </c:ser>
        <c:ser>
          <c:idx val="2"/>
          <c:order val="2"/>
          <c:tx>
            <c:strRef>
              <c:f>[17]Tashigang!$Z$1</c:f>
              <c:strCache>
                <c:ptCount val="1"/>
                <c:pt idx="0">
                  <c:v>Nearest Distance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[17]Tashigang!$W$2:$W$22</c:f>
              <c:strCache>
                <c:ptCount val="21"/>
                <c:pt idx="0">
                  <c:v>shongphu</c:v>
                </c:pt>
                <c:pt idx="1">
                  <c:v>Bidung</c:v>
                </c:pt>
                <c:pt idx="2">
                  <c:v>Kanglung</c:v>
                </c:pt>
                <c:pt idx="3">
                  <c:v>Khaling</c:v>
                </c:pt>
                <c:pt idx="4">
                  <c:v>Kangpara</c:v>
                </c:pt>
                <c:pt idx="5">
                  <c:v>Samkhar</c:v>
                </c:pt>
                <c:pt idx="6">
                  <c:v>Yangneer</c:v>
                </c:pt>
                <c:pt idx="7">
                  <c:v>Bartsham</c:v>
                </c:pt>
                <c:pt idx="8">
                  <c:v>Thrimshing</c:v>
                </c:pt>
                <c:pt idx="9">
                  <c:v>Udzorong</c:v>
                </c:pt>
                <c:pt idx="10">
                  <c:v>Saktang</c:v>
                </c:pt>
                <c:pt idx="11">
                  <c:v>Ridi</c:v>
                </c:pt>
                <c:pt idx="12">
                  <c:v>Phongmey</c:v>
                </c:pt>
                <c:pt idx="13">
                  <c:v>Merak</c:v>
                </c:pt>
                <c:pt idx="14">
                  <c:v>Lumang</c:v>
                </c:pt>
                <c:pt idx="15">
                  <c:v>Trashigang Town</c:v>
                </c:pt>
                <c:pt idx="16">
                  <c:v>Rangjung Town</c:v>
                </c:pt>
                <c:pt idx="17">
                  <c:v>Kanglung Town</c:v>
                </c:pt>
                <c:pt idx="18">
                  <c:v>Khaling Town</c:v>
                </c:pt>
                <c:pt idx="19">
                  <c:v>Resarbu Town</c:v>
                </c:pt>
                <c:pt idx="20">
                  <c:v>Wamrong Town</c:v>
                </c:pt>
              </c:strCache>
            </c:strRef>
          </c:cat>
          <c:val>
            <c:numRef>
              <c:f>[17]Tashigang!$Z$2:$Z$22</c:f>
              <c:numCache>
                <c:formatCode>General</c:formatCode>
                <c:ptCount val="21"/>
                <c:pt idx="0">
                  <c:v>23.4</c:v>
                </c:pt>
                <c:pt idx="1">
                  <c:v>34.6</c:v>
                </c:pt>
                <c:pt idx="2">
                  <c:v>22</c:v>
                </c:pt>
                <c:pt idx="3">
                  <c:v>27</c:v>
                </c:pt>
                <c:pt idx="4">
                  <c:v>48.9</c:v>
                </c:pt>
                <c:pt idx="5">
                  <c:v>16.7</c:v>
                </c:pt>
                <c:pt idx="6">
                  <c:v>44.8</c:v>
                </c:pt>
                <c:pt idx="7">
                  <c:v>25</c:v>
                </c:pt>
                <c:pt idx="8">
                  <c:v>24.1</c:v>
                </c:pt>
                <c:pt idx="9">
                  <c:v>50.8</c:v>
                </c:pt>
                <c:pt idx="10">
                  <c:v>39.1</c:v>
                </c:pt>
                <c:pt idx="11">
                  <c:v>22.9</c:v>
                </c:pt>
                <c:pt idx="12">
                  <c:v>16.3</c:v>
                </c:pt>
                <c:pt idx="13">
                  <c:v>28.8</c:v>
                </c:pt>
                <c:pt idx="14">
                  <c:v>7.3</c:v>
                </c:pt>
                <c:pt idx="15">
                  <c:v>0.5</c:v>
                </c:pt>
                <c:pt idx="16">
                  <c:v>16</c:v>
                </c:pt>
                <c:pt idx="17">
                  <c:v>16.399999999999999</c:v>
                </c:pt>
                <c:pt idx="18">
                  <c:v>30.1</c:v>
                </c:pt>
                <c:pt idx="19">
                  <c:v>0.2</c:v>
                </c:pt>
                <c:pt idx="2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81-468B-8E53-F6BCF2B1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56512"/>
        <c:axId val="1446334927"/>
      </c:barChart>
      <c:catAx>
        <c:axId val="5815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GEwogs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34927"/>
        <c:crosses val="autoZero"/>
        <c:auto val="1"/>
        <c:lblAlgn val="ctr"/>
        <c:lblOffset val="100"/>
        <c:noMultiLvlLbl val="0"/>
      </c:catAx>
      <c:valAx>
        <c:axId val="1446334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</a:t>
                </a:r>
                <a:r>
                  <a:rPr lang="en-US" baseline="0"/>
                  <a:t> from hospital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</a:t>
            </a:r>
            <a:r>
              <a:rPr lang="en-US" baseline="0"/>
              <a:t>_Ratio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22-4EA0-9814-8014F55F4E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22-4EA0-9814-8014F55F4E6C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[17]Tashigang!$C$171:$C$172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[17]Tashigang!$D$171:$D$172</c:f>
              <c:numCache>
                <c:formatCode>General</c:formatCode>
                <c:ptCount val="2"/>
                <c:pt idx="0">
                  <c:v>368</c:v>
                </c:pt>
                <c:pt idx="1">
                  <c:v>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22-4EA0-9814-8014F55F4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population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108461262486075"/>
          <c:y val="0.16249994860303035"/>
          <c:w val="0.68666535433070863"/>
          <c:h val="0.7311111111111111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'[17]Tashi Yangtse'!$D$24:$E$24</c:f>
              <c:strCache>
                <c:ptCount val="2"/>
                <c:pt idx="0">
                  <c:v>Female_Population</c:v>
                </c:pt>
                <c:pt idx="1">
                  <c:v>Male_Population</c:v>
                </c:pt>
              </c:strCache>
            </c:strRef>
          </c:cat>
          <c:val>
            <c:numRef>
              <c:f>'[17]Tashi Yangtse'!$D$25:$E$25</c:f>
              <c:numCache>
                <c:formatCode>General</c:formatCode>
                <c:ptCount val="2"/>
                <c:pt idx="0">
                  <c:v>8232</c:v>
                </c:pt>
                <c:pt idx="1">
                  <c:v>8341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8-4A75-AC58-C77DFEB7C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494608"/>
        <c:axId val="41549088"/>
      </c:barChart>
      <c:catAx>
        <c:axId val="41494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9088"/>
        <c:crosses val="autoZero"/>
        <c:auto val="1"/>
        <c:lblAlgn val="ctr"/>
        <c:lblOffset val="100"/>
        <c:noMultiLvlLbl val="0"/>
      </c:catAx>
      <c:valAx>
        <c:axId val="4154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Eligible</a:t>
            </a:r>
            <a:r>
              <a:rPr lang="en-US" baseline="0"/>
              <a:t>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B3-4623-898D-44E5747650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3-4623-898D-44E5747650A6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'[17]Tashi Yangtse'!$B$133:$B$134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'[17]Tashi Yangtse'!$C$133:$C$134</c:f>
              <c:numCache>
                <c:formatCode>General</c:formatCode>
                <c:ptCount val="2"/>
                <c:pt idx="0">
                  <c:v>162</c:v>
                </c:pt>
                <c:pt idx="1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B3-4623-898D-44E57476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Eligible 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114346265113814"/>
          <c:y val="0"/>
          <c:w val="0.65374018749818741"/>
          <c:h val="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A6A-4989-84E4-43004A9981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A6A-4989-84E4-43004A998186}"/>
              </c:ext>
            </c:extLst>
          </c:dPt>
          <c:dLbls>
            <c:dLbl>
              <c:idx val="0"/>
              <c:layout>
                <c:manualLayout>
                  <c:x val="-0.13240788430252046"/>
                  <c:y val="-0.1459313775411409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A-4989-84E4-43004A998186}"/>
                </c:ext>
              </c:extLst>
            </c:dLbl>
            <c:dLbl>
              <c:idx val="1"/>
              <c:layout>
                <c:manualLayout>
                  <c:x val="1.7328272166032447E-2"/>
                  <c:y val="-0.1936767850918776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A-4989-84E4-43004A9981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'Wangdue Phodrang Dzongkhag'!$O$2:$P$2</c:f>
              <c:strCache>
                <c:ptCount val="2"/>
                <c:pt idx="0">
                  <c:v>Male ratio</c:v>
                </c:pt>
                <c:pt idx="1">
                  <c:v>female ratio</c:v>
                </c:pt>
              </c:strCache>
            </c:strRef>
          </c:cat>
          <c:val>
            <c:numRef>
              <c:f>'Wangdue Phodrang Dzongkhag'!$O$3:$P$3</c:f>
              <c:numCache>
                <c:formatCode>0%</c:formatCode>
                <c:ptCount val="2"/>
                <c:pt idx="0">
                  <c:v>8.5941644562334218E-2</c:v>
                </c:pt>
                <c:pt idx="1">
                  <c:v>9.5143047238855624E-2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A-4989-84E4-43004A99818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368590514199579"/>
          <c:y val="0.86816152856448214"/>
          <c:w val="0.61995490139396547"/>
          <c:h val="9.5405829509579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Student of levels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'[21]Wangdue Phodrang Dzongkhag'!$E$15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'[21]Wangdue Phodrang Dzongkhag'!$D$16:$D$20</c:f>
              <c:strCache>
                <c:ptCount val="5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</c:strCache>
            </c:strRef>
          </c:cat>
          <c:val>
            <c:numRef>
              <c:f>'[21]Wangdue Phodrang Dzongkhag'!$E$16:$E$20</c:f>
              <c:numCache>
                <c:formatCode>General</c:formatCode>
                <c:ptCount val="5"/>
                <c:pt idx="0">
                  <c:v>339</c:v>
                </c:pt>
                <c:pt idx="1">
                  <c:v>362</c:v>
                </c:pt>
                <c:pt idx="2">
                  <c:v>465</c:v>
                </c:pt>
                <c:pt idx="3">
                  <c:v>154</c:v>
                </c:pt>
                <c:pt idx="4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0-4359-AC72-B5576D34EC77}"/>
            </c:ext>
          </c:extLst>
        </c:ser>
        <c:ser>
          <c:idx val="1"/>
          <c:order val="1"/>
          <c:tx>
            <c:strRef>
              <c:f>'[21]Wangdue Phodrang Dzongkhag'!$F$15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'[21]Wangdue Phodrang Dzongkhag'!$D$16:$D$20</c:f>
              <c:strCache>
                <c:ptCount val="5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</c:strCache>
            </c:strRef>
          </c:cat>
          <c:val>
            <c:numRef>
              <c:f>'[21]Wangdue Phodrang Dzongkhag'!$F$16:$F$20</c:f>
              <c:numCache>
                <c:formatCode>General</c:formatCode>
                <c:ptCount val="5"/>
                <c:pt idx="0">
                  <c:v>294</c:v>
                </c:pt>
                <c:pt idx="1">
                  <c:v>298</c:v>
                </c:pt>
                <c:pt idx="2">
                  <c:v>297</c:v>
                </c:pt>
                <c:pt idx="3">
                  <c:v>149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0-4359-AC72-B5576D34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3184822"/>
        <c:axId val="637032056"/>
      </c:barChart>
      <c:catAx>
        <c:axId val="96318482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Levels of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32056"/>
        <c:crosses val="autoZero"/>
        <c:auto val="1"/>
        <c:lblAlgn val="ctr"/>
        <c:lblOffset val="100"/>
        <c:noMultiLvlLbl val="0"/>
      </c:catAx>
      <c:valAx>
        <c:axId val="63703205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Counts of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848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'[21]Wangdue Phodrang Dzongkhag'!$D$23</c:f>
              <c:strCache>
                <c:ptCount val="1"/>
                <c:pt idx="0">
                  <c:v>Hospital1_per(KM)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'[21]Wangdue Phodrang Dzongkhag'!$C$24:$C$41</c:f>
              <c:strCache>
                <c:ptCount val="18"/>
                <c:pt idx="0">
                  <c:v>ATHANG</c:v>
                </c:pt>
                <c:pt idx="1">
                  <c:v>BJENAG</c:v>
                </c:pt>
                <c:pt idx="2">
                  <c:v>DARKAR</c:v>
                </c:pt>
                <c:pt idx="3">
                  <c:v>GASE TSHOGOM</c:v>
                </c:pt>
                <c:pt idx="4">
                  <c:v>GASE TSHOWOM</c:v>
                </c:pt>
                <c:pt idx="5">
                  <c:v>NAHI</c:v>
                </c:pt>
                <c:pt idx="6">
                  <c:v>THEDTSHO</c:v>
                </c:pt>
                <c:pt idx="7">
                  <c:v>RUEBISA</c:v>
                </c:pt>
                <c:pt idx="8">
                  <c:v>DANGCHHU</c:v>
                </c:pt>
                <c:pt idx="9">
                  <c:v>GANGTENG</c:v>
                </c:pt>
                <c:pt idx="10">
                  <c:v>KAZHI</c:v>
                </c:pt>
                <c:pt idx="11">
                  <c:v>NYISHOG</c:v>
                </c:pt>
                <c:pt idx="12">
                  <c:v>PHANGYUEL</c:v>
                </c:pt>
                <c:pt idx="13">
                  <c:v>PHOBJI</c:v>
                </c:pt>
                <c:pt idx="14">
                  <c:v>SAEPHU</c:v>
                </c:pt>
                <c:pt idx="15">
                  <c:v>WANGDUE PHODRANG TOWN</c:v>
                </c:pt>
                <c:pt idx="16">
                  <c:v>RURICHHU TOWN</c:v>
                </c:pt>
                <c:pt idx="17">
                  <c:v>NOBDING TOWN</c:v>
                </c:pt>
              </c:strCache>
            </c:strRef>
          </c:cat>
          <c:val>
            <c:numRef>
              <c:f>'[21]Wangdue Phodrang Dzongkhag'!$D$24:$D$41</c:f>
              <c:numCache>
                <c:formatCode>General</c:formatCode>
                <c:ptCount val="18"/>
                <c:pt idx="0">
                  <c:v>34.5</c:v>
                </c:pt>
                <c:pt idx="1">
                  <c:v>10.199999999999999</c:v>
                </c:pt>
                <c:pt idx="2">
                  <c:v>33.700000000000003</c:v>
                </c:pt>
                <c:pt idx="3">
                  <c:v>16.7</c:v>
                </c:pt>
                <c:pt idx="4">
                  <c:v>21.4</c:v>
                </c:pt>
                <c:pt idx="5">
                  <c:v>14.4</c:v>
                </c:pt>
                <c:pt idx="6">
                  <c:v>3.6</c:v>
                </c:pt>
                <c:pt idx="7">
                  <c:v>5.7</c:v>
                </c:pt>
                <c:pt idx="8">
                  <c:v>61</c:v>
                </c:pt>
                <c:pt idx="9">
                  <c:v>60.7</c:v>
                </c:pt>
                <c:pt idx="10">
                  <c:v>20.3</c:v>
                </c:pt>
                <c:pt idx="11">
                  <c:v>15.1</c:v>
                </c:pt>
                <c:pt idx="12">
                  <c:v>14.5</c:v>
                </c:pt>
                <c:pt idx="13">
                  <c:v>68.7</c:v>
                </c:pt>
                <c:pt idx="14">
                  <c:v>73.8</c:v>
                </c:pt>
                <c:pt idx="15">
                  <c:v>3.9</c:v>
                </c:pt>
                <c:pt idx="16">
                  <c:v>2.5</c:v>
                </c:pt>
                <c:pt idx="17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9-4A46-B1A8-06A71A74883D}"/>
            </c:ext>
          </c:extLst>
        </c:ser>
        <c:ser>
          <c:idx val="1"/>
          <c:order val="1"/>
          <c:tx>
            <c:strRef>
              <c:f>'[21]Wangdue Phodrang Dzongkhag'!$E$23</c:f>
              <c:strCache>
                <c:ptCount val="1"/>
                <c:pt idx="0">
                  <c:v>Hospital2_per(KM)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'[21]Wangdue Phodrang Dzongkhag'!$C$24:$C$41</c:f>
              <c:strCache>
                <c:ptCount val="18"/>
                <c:pt idx="0">
                  <c:v>ATHANG</c:v>
                </c:pt>
                <c:pt idx="1">
                  <c:v>BJENAG</c:v>
                </c:pt>
                <c:pt idx="2">
                  <c:v>DARKAR</c:v>
                </c:pt>
                <c:pt idx="3">
                  <c:v>GASE TSHOGOM</c:v>
                </c:pt>
                <c:pt idx="4">
                  <c:v>GASE TSHOWOM</c:v>
                </c:pt>
                <c:pt idx="5">
                  <c:v>NAHI</c:v>
                </c:pt>
                <c:pt idx="6">
                  <c:v>THEDTSHO</c:v>
                </c:pt>
                <c:pt idx="7">
                  <c:v>RUEBISA</c:v>
                </c:pt>
                <c:pt idx="8">
                  <c:v>DANGCHHU</c:v>
                </c:pt>
                <c:pt idx="9">
                  <c:v>GANGTENG</c:v>
                </c:pt>
                <c:pt idx="10">
                  <c:v>KAZHI</c:v>
                </c:pt>
                <c:pt idx="11">
                  <c:v>NYISHOG</c:v>
                </c:pt>
                <c:pt idx="12">
                  <c:v>PHANGYUEL</c:v>
                </c:pt>
                <c:pt idx="13">
                  <c:v>PHOBJI</c:v>
                </c:pt>
                <c:pt idx="14">
                  <c:v>SAEPHU</c:v>
                </c:pt>
                <c:pt idx="15">
                  <c:v>WANGDUE PHODRANG TOWN</c:v>
                </c:pt>
                <c:pt idx="16">
                  <c:v>RURICHHU TOWN</c:v>
                </c:pt>
                <c:pt idx="17">
                  <c:v>NOBDING TOWN</c:v>
                </c:pt>
              </c:strCache>
            </c:strRef>
          </c:cat>
          <c:val>
            <c:numRef>
              <c:f>'[21]Wangdue Phodrang Dzongkhag'!$E$24:$E$41</c:f>
              <c:numCache>
                <c:formatCode>General</c:formatCode>
                <c:ptCount val="18"/>
                <c:pt idx="0">
                  <c:v>153</c:v>
                </c:pt>
                <c:pt idx="1">
                  <c:v>106</c:v>
                </c:pt>
                <c:pt idx="2">
                  <c:v>0</c:v>
                </c:pt>
                <c:pt idx="3">
                  <c:v>135</c:v>
                </c:pt>
                <c:pt idx="4">
                  <c:v>0</c:v>
                </c:pt>
                <c:pt idx="5">
                  <c:v>133</c:v>
                </c:pt>
                <c:pt idx="6">
                  <c:v>120</c:v>
                </c:pt>
                <c:pt idx="7">
                  <c:v>124</c:v>
                </c:pt>
                <c:pt idx="8">
                  <c:v>91.8</c:v>
                </c:pt>
                <c:pt idx="9">
                  <c:v>75.400000000000006</c:v>
                </c:pt>
                <c:pt idx="10">
                  <c:v>114</c:v>
                </c:pt>
                <c:pt idx="11">
                  <c:v>111</c:v>
                </c:pt>
                <c:pt idx="12">
                  <c:v>114</c:v>
                </c:pt>
                <c:pt idx="13">
                  <c:v>83.5</c:v>
                </c:pt>
                <c:pt idx="14">
                  <c:v>49</c:v>
                </c:pt>
                <c:pt idx="15">
                  <c:v>119</c:v>
                </c:pt>
                <c:pt idx="17">
                  <c:v>79.8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9-4A46-B1A8-06A71A74883D}"/>
            </c:ext>
          </c:extLst>
        </c:ser>
        <c:ser>
          <c:idx val="2"/>
          <c:order val="2"/>
          <c:tx>
            <c:strRef>
              <c:f>'[21]Wangdue Phodrang Dzongkhag'!$F$23</c:f>
              <c:strCache>
                <c:ptCount val="1"/>
                <c:pt idx="0">
                  <c:v>Hospital3_per(KM)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'[21]Wangdue Phodrang Dzongkhag'!$C$24:$C$41</c:f>
              <c:strCache>
                <c:ptCount val="18"/>
                <c:pt idx="0">
                  <c:v>ATHANG</c:v>
                </c:pt>
                <c:pt idx="1">
                  <c:v>BJENAG</c:v>
                </c:pt>
                <c:pt idx="2">
                  <c:v>DARKAR</c:v>
                </c:pt>
                <c:pt idx="3">
                  <c:v>GASE TSHOGOM</c:v>
                </c:pt>
                <c:pt idx="4">
                  <c:v>GASE TSHOWOM</c:v>
                </c:pt>
                <c:pt idx="5">
                  <c:v>NAHI</c:v>
                </c:pt>
                <c:pt idx="6">
                  <c:v>THEDTSHO</c:v>
                </c:pt>
                <c:pt idx="7">
                  <c:v>RUEBISA</c:v>
                </c:pt>
                <c:pt idx="8">
                  <c:v>DANGCHHU</c:v>
                </c:pt>
                <c:pt idx="9">
                  <c:v>GANGTENG</c:v>
                </c:pt>
                <c:pt idx="10">
                  <c:v>KAZHI</c:v>
                </c:pt>
                <c:pt idx="11">
                  <c:v>NYISHOG</c:v>
                </c:pt>
                <c:pt idx="12">
                  <c:v>PHANGYUEL</c:v>
                </c:pt>
                <c:pt idx="13">
                  <c:v>PHOBJI</c:v>
                </c:pt>
                <c:pt idx="14">
                  <c:v>SAEPHU</c:v>
                </c:pt>
                <c:pt idx="15">
                  <c:v>WANGDUE PHODRANG TOWN</c:v>
                </c:pt>
                <c:pt idx="16">
                  <c:v>RURICHHU TOWN</c:v>
                </c:pt>
                <c:pt idx="17">
                  <c:v>NOBDING TOWN</c:v>
                </c:pt>
              </c:strCache>
            </c:strRef>
          </c:cat>
          <c:val>
            <c:numRef>
              <c:f>'[21]Wangdue Phodrang Dzongkhag'!$F$24:$F$41</c:f>
              <c:numCache>
                <c:formatCode>General</c:formatCode>
                <c:ptCount val="18"/>
                <c:pt idx="0">
                  <c:v>58.3</c:v>
                </c:pt>
                <c:pt idx="1">
                  <c:v>105</c:v>
                </c:pt>
                <c:pt idx="2">
                  <c:v>0</c:v>
                </c:pt>
                <c:pt idx="3">
                  <c:v>98.5</c:v>
                </c:pt>
                <c:pt idx="4">
                  <c:v>0</c:v>
                </c:pt>
                <c:pt idx="5">
                  <c:v>102</c:v>
                </c:pt>
                <c:pt idx="6">
                  <c:v>92</c:v>
                </c:pt>
                <c:pt idx="7">
                  <c:v>90.6</c:v>
                </c:pt>
                <c:pt idx="8">
                  <c:v>149</c:v>
                </c:pt>
                <c:pt idx="9">
                  <c:v>149</c:v>
                </c:pt>
                <c:pt idx="10">
                  <c:v>109</c:v>
                </c:pt>
                <c:pt idx="11">
                  <c:v>104</c:v>
                </c:pt>
                <c:pt idx="12">
                  <c:v>103</c:v>
                </c:pt>
                <c:pt idx="13">
                  <c:v>157</c:v>
                </c:pt>
                <c:pt idx="14">
                  <c:v>162</c:v>
                </c:pt>
                <c:pt idx="15">
                  <c:v>92.4</c:v>
                </c:pt>
                <c:pt idx="1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9-4A46-B1A8-06A71A74883D}"/>
            </c:ext>
          </c:extLst>
        </c:ser>
        <c:ser>
          <c:idx val="3"/>
          <c:order val="3"/>
          <c:tx>
            <c:strRef>
              <c:f>'[21]Wangdue Phodrang Dzongkhag'!$G$23</c:f>
              <c:strCache>
                <c:ptCount val="1"/>
                <c:pt idx="0">
                  <c:v>Hospital4_per(KM)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'[21]Wangdue Phodrang Dzongkhag'!$C$24:$C$41</c:f>
              <c:strCache>
                <c:ptCount val="18"/>
                <c:pt idx="0">
                  <c:v>ATHANG</c:v>
                </c:pt>
                <c:pt idx="1">
                  <c:v>BJENAG</c:v>
                </c:pt>
                <c:pt idx="2">
                  <c:v>DARKAR</c:v>
                </c:pt>
                <c:pt idx="3">
                  <c:v>GASE TSHOGOM</c:v>
                </c:pt>
                <c:pt idx="4">
                  <c:v>GASE TSHOWOM</c:v>
                </c:pt>
                <c:pt idx="5">
                  <c:v>NAHI</c:v>
                </c:pt>
                <c:pt idx="6">
                  <c:v>THEDTSHO</c:v>
                </c:pt>
                <c:pt idx="7">
                  <c:v>RUEBISA</c:v>
                </c:pt>
                <c:pt idx="8">
                  <c:v>DANGCHHU</c:v>
                </c:pt>
                <c:pt idx="9">
                  <c:v>GANGTENG</c:v>
                </c:pt>
                <c:pt idx="10">
                  <c:v>KAZHI</c:v>
                </c:pt>
                <c:pt idx="11">
                  <c:v>NYISHOG</c:v>
                </c:pt>
                <c:pt idx="12">
                  <c:v>PHANGYUEL</c:v>
                </c:pt>
                <c:pt idx="13">
                  <c:v>PHOBJI</c:v>
                </c:pt>
                <c:pt idx="14">
                  <c:v>SAEPHU</c:v>
                </c:pt>
                <c:pt idx="15">
                  <c:v>WANGDUE PHODRANG TOWN</c:v>
                </c:pt>
                <c:pt idx="16">
                  <c:v>RURICHHU TOWN</c:v>
                </c:pt>
                <c:pt idx="17">
                  <c:v>NOBDING TOWN</c:v>
                </c:pt>
              </c:strCache>
            </c:strRef>
          </c:cat>
          <c:val>
            <c:numRef>
              <c:f>'[21]Wangdue Phodrang Dzongkhag'!$G$24:$G$41</c:f>
              <c:numCache>
                <c:formatCode>General</c:formatCode>
                <c:ptCount val="18"/>
                <c:pt idx="0">
                  <c:v>46.8</c:v>
                </c:pt>
                <c:pt idx="1">
                  <c:v>27</c:v>
                </c:pt>
                <c:pt idx="2">
                  <c:v>0</c:v>
                </c:pt>
                <c:pt idx="3">
                  <c:v>29</c:v>
                </c:pt>
                <c:pt idx="4">
                  <c:v>0</c:v>
                </c:pt>
                <c:pt idx="5">
                  <c:v>26.6</c:v>
                </c:pt>
                <c:pt idx="6">
                  <c:v>13.3</c:v>
                </c:pt>
                <c:pt idx="7">
                  <c:v>18</c:v>
                </c:pt>
                <c:pt idx="8">
                  <c:v>71</c:v>
                </c:pt>
                <c:pt idx="9">
                  <c:v>70.7</c:v>
                </c:pt>
                <c:pt idx="10">
                  <c:v>30.3</c:v>
                </c:pt>
                <c:pt idx="11">
                  <c:v>25.1</c:v>
                </c:pt>
                <c:pt idx="12">
                  <c:v>24.5</c:v>
                </c:pt>
                <c:pt idx="13">
                  <c:v>78.8</c:v>
                </c:pt>
                <c:pt idx="14">
                  <c:v>83.8</c:v>
                </c:pt>
                <c:pt idx="15">
                  <c:v>13.2</c:v>
                </c:pt>
                <c:pt idx="17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9-4A46-B1A8-06A71A748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873158"/>
        <c:axId val="705926352"/>
      </c:barChart>
      <c:catAx>
        <c:axId val="37187315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Gewog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26352"/>
        <c:crosses val="autoZero"/>
        <c:auto val="1"/>
        <c:lblAlgn val="ctr"/>
        <c:lblOffset val="100"/>
        <c:noMultiLvlLbl val="0"/>
      </c:catAx>
      <c:valAx>
        <c:axId val="705926352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AHospital Distacen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731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latin typeface="Arial Black" panose="020B0A04020102020204" pitchFamily="34" charset="0"/>
              </a:rPr>
              <a:t>Hospital</a:t>
            </a:r>
          </a:p>
        </c:rich>
      </c:tx>
      <c:layout>
        <c:manualLayout>
          <c:xMode val="edge"/>
          <c:yMode val="edge"/>
          <c:x val="0.44169565590663457"/>
          <c:y val="5.9275527962926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54410326717365E-2"/>
          <c:y val="0.17353409860121832"/>
          <c:w val="0.91448190178152977"/>
          <c:h val="0.68292529857711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'[16]Zhemgang Dzongkhag'!$D$42</c:f>
              <c:strCache>
                <c:ptCount val="1"/>
                <c:pt idx="0">
                  <c:v>Hospital1_per(KM)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'[16]Zhemgang Dzongkhag'!$C$43:$C$53</c:f>
              <c:strCache>
                <c:ptCount val="11"/>
                <c:pt idx="0">
                  <c:v>Bardo</c:v>
                </c:pt>
                <c:pt idx="1">
                  <c:v>Nangkor</c:v>
                </c:pt>
                <c:pt idx="2">
                  <c:v>Shingkhar</c:v>
                </c:pt>
                <c:pt idx="3">
                  <c:v>Trong</c:v>
                </c:pt>
                <c:pt idx="4">
                  <c:v>Bjoka</c:v>
                </c:pt>
                <c:pt idx="5">
                  <c:v>Goshing</c:v>
                </c:pt>
                <c:pt idx="6">
                  <c:v>Ngangla</c:v>
                </c:pt>
                <c:pt idx="7">
                  <c:v>Phangkhar</c:v>
                </c:pt>
                <c:pt idx="8">
                  <c:v>Zhemgang Town</c:v>
                </c:pt>
                <c:pt idx="9">
                  <c:v>Panbang</c:v>
                </c:pt>
                <c:pt idx="10">
                  <c:v>Tintibi</c:v>
                </c:pt>
              </c:strCache>
            </c:strRef>
          </c:cat>
          <c:val>
            <c:numRef>
              <c:f>'[16]Zhemgang Dzongkhag'!$D$43:$D$53</c:f>
              <c:numCache>
                <c:formatCode>General</c:formatCode>
                <c:ptCount val="11"/>
                <c:pt idx="0">
                  <c:v>23.9</c:v>
                </c:pt>
                <c:pt idx="1">
                  <c:v>49.6</c:v>
                </c:pt>
                <c:pt idx="2">
                  <c:v>5.3</c:v>
                </c:pt>
                <c:pt idx="3">
                  <c:v>5.4</c:v>
                </c:pt>
                <c:pt idx="4">
                  <c:v>91.1</c:v>
                </c:pt>
                <c:pt idx="5">
                  <c:v>57.4</c:v>
                </c:pt>
                <c:pt idx="6">
                  <c:v>83.2</c:v>
                </c:pt>
                <c:pt idx="7">
                  <c:v>43.7</c:v>
                </c:pt>
                <c:pt idx="8">
                  <c:v>5.3</c:v>
                </c:pt>
                <c:pt idx="9">
                  <c:v>69.099999999999994</c:v>
                </c:pt>
                <c:pt idx="10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9-4BA7-A555-B64F3D7C7BA0}"/>
            </c:ext>
          </c:extLst>
        </c:ser>
        <c:ser>
          <c:idx val="1"/>
          <c:order val="1"/>
          <c:tx>
            <c:strRef>
              <c:f>'[16]Zhemgang Dzongkhag'!$E$42</c:f>
              <c:strCache>
                <c:ptCount val="1"/>
                <c:pt idx="0">
                  <c:v>Hospital2_per(KM)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'[16]Zhemgang Dzongkhag'!$C$43:$C$53</c:f>
              <c:strCache>
                <c:ptCount val="11"/>
                <c:pt idx="0">
                  <c:v>Bardo</c:v>
                </c:pt>
                <c:pt idx="1">
                  <c:v>Nangkor</c:v>
                </c:pt>
                <c:pt idx="2">
                  <c:v>Shingkhar</c:v>
                </c:pt>
                <c:pt idx="3">
                  <c:v>Trong</c:v>
                </c:pt>
                <c:pt idx="4">
                  <c:v>Bjoka</c:v>
                </c:pt>
                <c:pt idx="5">
                  <c:v>Goshing</c:v>
                </c:pt>
                <c:pt idx="6">
                  <c:v>Ngangla</c:v>
                </c:pt>
                <c:pt idx="7">
                  <c:v>Phangkhar</c:v>
                </c:pt>
                <c:pt idx="8">
                  <c:v>Zhemgang Town</c:v>
                </c:pt>
                <c:pt idx="9">
                  <c:v>Panbang</c:v>
                </c:pt>
                <c:pt idx="10">
                  <c:v>Tintibi</c:v>
                </c:pt>
              </c:strCache>
            </c:strRef>
          </c:cat>
          <c:val>
            <c:numRef>
              <c:f>'[16]Zhemgang Dzongkhag'!$E$43:$E$53</c:f>
              <c:numCache>
                <c:formatCode>General</c:formatCode>
                <c:ptCount val="11"/>
                <c:pt idx="0">
                  <c:v>170</c:v>
                </c:pt>
                <c:pt idx="1">
                  <c:v>110</c:v>
                </c:pt>
                <c:pt idx="2">
                  <c:v>180</c:v>
                </c:pt>
                <c:pt idx="3">
                  <c:v>105</c:v>
                </c:pt>
                <c:pt idx="4">
                  <c:v>76</c:v>
                </c:pt>
                <c:pt idx="5">
                  <c:v>120</c:v>
                </c:pt>
                <c:pt idx="6">
                  <c:v>30</c:v>
                </c:pt>
                <c:pt idx="7">
                  <c:v>15</c:v>
                </c:pt>
                <c:pt idx="8">
                  <c:v>103</c:v>
                </c:pt>
                <c:pt idx="9">
                  <c:v>40</c:v>
                </c:pt>
                <c:pt idx="1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9-4BA7-A555-B64F3D7C7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4349535"/>
        <c:axId val="921278735"/>
      </c:barChart>
      <c:catAx>
        <c:axId val="89434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Gewog</a:t>
                </a:r>
              </a:p>
            </c:rich>
          </c:tx>
          <c:layout>
            <c:manualLayout>
              <c:xMode val="edge"/>
              <c:yMode val="edge"/>
              <c:x val="0.4557927501753023"/>
              <c:y val="0.91282390108771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921278735"/>
        <c:crosses val="autoZero"/>
        <c:auto val="1"/>
        <c:lblAlgn val="ctr"/>
        <c:lblOffset val="100"/>
        <c:noMultiLvlLbl val="0"/>
      </c:catAx>
      <c:valAx>
        <c:axId val="9212787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r>
                  <a:rPr lang="en-US">
                    <a:latin typeface="Arial Black" panose="020B0A04020102020204" pitchFamily="34" charset="0"/>
                  </a:rPr>
                  <a:t>Hospital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89434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</a:rPr>
              <a:t>Level</a:t>
            </a:r>
            <a:r>
              <a:rPr lang="en-US" sz="2000" b="1" baseline="0">
                <a:solidFill>
                  <a:schemeClr val="tx1"/>
                </a:solidFill>
              </a:rPr>
              <a:t> of Students barchart</a:t>
            </a:r>
            <a:endParaRPr lang="en-US" sz="20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2024896826833993"/>
          <c:y val="6.2514751881657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92755091490694"/>
          <c:y val="0.26747017562643527"/>
          <c:w val="0.82659415765967248"/>
          <c:h val="0.604329881284727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'[16]Zhemgang Dzongkhag'!$D$28</c:f>
              <c:strCache>
                <c:ptCount val="1"/>
                <c:pt idx="0">
                  <c:v>Female_student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'[16]Zhemgang Dzongkhag'!$C$29:$C$35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'[16]Zhemgang Dzongkhag'!$D$29:$D$35</c:f>
              <c:numCache>
                <c:formatCode>General</c:formatCode>
                <c:ptCount val="7"/>
                <c:pt idx="0">
                  <c:v>163</c:v>
                </c:pt>
                <c:pt idx="1">
                  <c:v>219</c:v>
                </c:pt>
                <c:pt idx="2">
                  <c:v>239</c:v>
                </c:pt>
                <c:pt idx="3">
                  <c:v>108</c:v>
                </c:pt>
                <c:pt idx="4">
                  <c:v>156</c:v>
                </c:pt>
                <c:pt idx="5">
                  <c:v>87</c:v>
                </c:pt>
                <c:pt idx="6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6-445A-92DF-FE0EB0ADF723}"/>
            </c:ext>
          </c:extLst>
        </c:ser>
        <c:ser>
          <c:idx val="1"/>
          <c:order val="1"/>
          <c:tx>
            <c:strRef>
              <c:f>'[16]Zhemgang Dzongkhag'!$E$28</c:f>
              <c:strCache>
                <c:ptCount val="1"/>
                <c:pt idx="0">
                  <c:v>Male_student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'[16]Zhemgang Dzongkhag'!$C$29:$C$35</c:f>
              <c:strCache>
                <c:ptCount val="7"/>
                <c:pt idx="0">
                  <c:v>VI</c:v>
                </c:pt>
                <c:pt idx="1">
                  <c:v>VII</c:v>
                </c:pt>
                <c:pt idx="2">
                  <c:v>VIII</c:v>
                </c:pt>
                <c:pt idx="3">
                  <c:v>IX</c:v>
                </c:pt>
                <c:pt idx="4">
                  <c:v>X</c:v>
                </c:pt>
                <c:pt idx="5">
                  <c:v>XI</c:v>
                </c:pt>
                <c:pt idx="6">
                  <c:v>XII</c:v>
                </c:pt>
              </c:strCache>
            </c:strRef>
          </c:cat>
          <c:val>
            <c:numRef>
              <c:f>'[16]Zhemgang Dzongkhag'!$E$29:$E$35</c:f>
              <c:numCache>
                <c:formatCode>General</c:formatCode>
                <c:ptCount val="7"/>
                <c:pt idx="0">
                  <c:v>124</c:v>
                </c:pt>
                <c:pt idx="1">
                  <c:v>163</c:v>
                </c:pt>
                <c:pt idx="2">
                  <c:v>178</c:v>
                </c:pt>
                <c:pt idx="3">
                  <c:v>120</c:v>
                </c:pt>
                <c:pt idx="4">
                  <c:v>132</c:v>
                </c:pt>
                <c:pt idx="5">
                  <c:v>92</c:v>
                </c:pt>
                <c:pt idx="6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6-445A-92DF-FE0EB0ADF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7785295"/>
        <c:axId val="921275407"/>
      </c:barChart>
      <c:catAx>
        <c:axId val="119778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School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Level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0887095417287705"/>
              <c:y val="0.88953061129913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5407"/>
        <c:crosses val="autoZero"/>
        <c:auto val="1"/>
        <c:lblAlgn val="ctr"/>
        <c:lblOffset val="100"/>
        <c:noMultiLvlLbl val="0"/>
      </c:catAx>
      <c:valAx>
        <c:axId val="921275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Count of Student</a:t>
                </a:r>
              </a:p>
            </c:rich>
          </c:tx>
          <c:layout>
            <c:manualLayout>
              <c:xMode val="edge"/>
              <c:yMode val="edge"/>
              <c:x val="3.3769905198885473E-2"/>
              <c:y val="0.38553082287594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Eligible</a:t>
            </a:r>
            <a:r>
              <a:rPr lang="en-US" sz="1800" b="1" baseline="0">
                <a:solidFill>
                  <a:sysClr val="windowText" lastClr="000000"/>
                </a:solidFill>
              </a:rPr>
              <a:t> of Students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4B-4D48-AD00-FAD234AC81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B4B-4D48-AD00-FAD234AC81AE}"/>
              </c:ext>
            </c:extLst>
          </c:dPt>
          <c:dLbls>
            <c:dLbl>
              <c:idx val="0"/>
              <c:layout>
                <c:manualLayout>
                  <c:x val="-0.12207529529241642"/>
                  <c:y val="-0.3578843059889859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4B-4D48-AD00-FAD234AC81AE}"/>
                </c:ext>
              </c:extLst>
            </c:dLbl>
            <c:dLbl>
              <c:idx val="1"/>
              <c:layout>
                <c:manualLayout>
                  <c:x val="2.7033233846655097E-2"/>
                  <c:y val="-0.221273625624001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4B-4D48-AD00-FAD234AC8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'[14]Zhemgang Dzongkhag'!$I$11:$J$11</c:f>
              <c:strCache>
                <c:ptCount val="2"/>
                <c:pt idx="0">
                  <c:v>Male_ratio_Eligible</c:v>
                </c:pt>
                <c:pt idx="1">
                  <c:v>Female_ratio_Eligible</c:v>
                </c:pt>
              </c:strCache>
            </c:strRef>
          </c:cat>
          <c:val>
            <c:numRef>
              <c:f>'[14]Zhemgang Dzongkhag'!$I$12:$J$12</c:f>
              <c:numCache>
                <c:formatCode>General</c:formatCode>
                <c:ptCount val="2"/>
                <c:pt idx="0">
                  <c:v>0.16252587991718426</c:v>
                </c:pt>
                <c:pt idx="1">
                  <c:v>0.15404699738903394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4B-4D48-AD00-FAD234AC81A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495336800857295"/>
          <c:y val="0.89926549701208791"/>
          <c:w val="0.37881298663528334"/>
          <c:h val="8.6662007845877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  <cx:data id="1">
      <cx:strDim type="cat">
        <cx:f>_xlchart.v1.0</cx:f>
      </cx:strDim>
      <cx:numDim type="size">
        <cx:f>_xlchart.v1.4</cx:f>
      </cx:numDim>
    </cx:data>
  </cx:chartData>
  <cx:chart>
    <cx:title pos="t" align="ctr" overlay="0"/>
    <cx:plotArea>
      <cx:plotAreaRegion>
        <cx:series layoutId="treemap" uniqueId="{ED3D0357-B84F-4501-8193-9EDF64A81EB6}" formatIdx="0">
          <cx:tx>
            <cx:txData>
              <cx:f>_xlchart.v1.1</cx:f>
              <cx:v>Female_Population</cx:v>
            </cx:txData>
          </cx:tx>
          <cx:dataLabels>
            <cx:visibility seriesName="0" categoryName="0" value="1"/>
          </cx:dataLabels>
          <cx:dataId val="0"/>
          <cx:layoutPr/>
        </cx:series>
        <cx:series layoutId="treemap" hidden="1" uniqueId="{EABD2684-9CC2-4DF5-A30F-E88C6F400672}" formatIdx="1">
          <cx:tx>
            <cx:txData>
              <cx:f>_xlchart.v1.3</cx:f>
              <cx:v>Male_Population</cx:v>
            </cx:txData>
          </cx:tx>
          <cx:dataLabels>
            <cx:visibility seriesName="0" categoryName="0" value="1"/>
          </cx:dataLabels>
          <cx:dataId val="1"/>
          <cx:layoutPr/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_xlchart.v5.8</cx:f>
        <cx:nf>_xlchart.v5.7</cx:nf>
      </cx:strDim>
      <cx:strDim type="cat">
        <cx:f>_xlchart.v5.6</cx:f>
        <cx:nf>_xlchart.v5.5</cx:nf>
      </cx:strDim>
    </cx:data>
    <cx:data id="1">
      <cx:strDim type="colorStr">
        <cx:f>_xlchart.v5.10</cx:f>
        <cx:nf>_xlchart.v5.9</cx:nf>
      </cx:strDim>
      <cx:strDim type="cat">
        <cx:f>_xlchart.v5.6</cx:f>
        <cx:nf>_xlchart.v5.5</cx:nf>
      </cx:strDim>
    </cx:data>
    <cx:data id="2">
      <cx:strDim type="colorStr">
        <cx:f>_xlchart.v5.12</cx:f>
        <cx:nf>_xlchart.v5.11</cx:nf>
      </cx:strDim>
      <cx:strDim type="cat">
        <cx:f>_xlchart.v5.6</cx:f>
        <cx:nf>_xlchart.v5.5</cx:nf>
      </cx:strDim>
    </cx:data>
  </cx:chartData>
  <cx:chart>
    <cx:plotArea>
      <cx:plotAreaRegion>
        <cx:series layoutId="regionMap" uniqueId="{15B618AE-1378-4499-A253-46D47D6D55B7}" formatIdx="0">
          <cx:tx>
            <cx:txData>
              <cx:f>_xlchart.v5.7</cx:f>
              <cx:v>Hospital_Name</cx:v>
            </cx:txData>
          </cx:tx>
          <cx:dataPt idx="0">
            <cx:spPr>
              <a:solidFill>
                <a:srgbClr val="FBBC04">
                  <a:lumMod val="40000"/>
                  <a:lumOff val="60000"/>
                </a:srgbClr>
              </a:solidFill>
            </cx:spPr>
          </cx:dataPt>
          <cx:dataPt idx="1">
            <cx:spPr>
              <a:solidFill>
                <a:srgbClr val="E151D7"/>
              </a:solidFill>
            </cx:spPr>
          </cx:dataPt>
          <cx:dataPt idx="4">
            <cx:spPr>
              <a:solidFill>
                <a:srgbClr val="000000">
                  <a:lumMod val="50000"/>
                  <a:lumOff val="50000"/>
                </a:srgbClr>
              </a:solidFill>
            </cx:spPr>
          </cx:dataPt>
          <cx:dataPt idx="9">
            <cx:spPr>
              <a:solidFill>
                <a:srgbClr val="9FE25C"/>
              </a:solidFill>
            </cx:spPr>
          </cx:dataPt>
          <cx:dataPt idx="11">
            <cx:spPr>
              <a:solidFill>
                <a:srgbClr val="00B050"/>
              </a:solidFill>
            </cx:spPr>
          </cx:dataPt>
          <cx:dataPt idx="16">
            <cx:spPr>
              <a:solidFill>
                <a:srgbClr val="FBBC04"/>
              </a:solidFill>
            </cx:spPr>
          </cx:dataPt>
          <cx:dataPt idx="21">
            <cx:spPr>
              <a:solidFill>
                <a:srgbClr val="4285F4"/>
              </a:solidFill>
            </cx:spPr>
          </cx:dataPt>
          <cx:dataPt idx="23">
            <cx:spPr>
              <a:solidFill>
                <a:srgbClr val="34A853">
                  <a:lumMod val="75000"/>
                </a:srgbClr>
              </a:solidFill>
            </cx:spPr>
          </cx:dataPt>
          <cx:dataPt idx="24">
            <cx:spPr>
              <a:solidFill>
                <a:srgbClr val="000000">
                  <a:lumMod val="75000"/>
                  <a:lumOff val="25000"/>
                </a:srgbClr>
              </a:solidFill>
            </cx:spPr>
          </cx:dataPt>
          <cx:dataPt idx="25">
            <cx:spPr>
              <a:solidFill>
                <a:srgbClr val="EA4335"/>
              </a:solidFill>
            </cx:spPr>
          </cx:dataPt>
          <cx:dataId val="0"/>
          <cx:layoutPr>
            <cx:regionLabelLayout val="showAll"/>
            <cx:geography projectionType="miller" viewedRegionType="dataOnly" cultureLanguage="en-US" cultureRegion="BT" attribution="Powered by Bing">
              <cx:geoCache provider="{E9337A44-BEBE-4D9F-B70C-5C5E7DAFC167}">
                <cx:binary>7HzZctzGlu2vOPx8Iec8nOjTDwnUxEGkKMkaXhCURGFGAok5v/7u4iCRRco6vlJ3n1Zc2g4HCSAr
gZ259tprL9R/fJz/8bG8unS/zVVZd//4OP/z97Tvm3/88Uf3Mb2qLrtnVfbR2c5+7p99tNUf9vPn
7OPVH5/c5ZTVyR8EYfbHx/TS9Vfz7//5HzBacmVP7MfLPrP1i+HKLRdX3VD23V8ce/LQbx/tUPf7
yxMY6Z+/m3ToL+vff7v8VGV1lHW9yz72+J+/n6dwWpfaEmbz26vU2erT1e+/XdV91i+vlubqn78/
uOL33/74z//445vTfHIqN3fw5KF/dZZmqPr0sk6+N7OHE3v00H4r4bn2wye4KyKfSUS4kpii6x/8
+2+lrZPbwxo9k5xTSjTT1z/i7qOfX1Zw+d2Efrt7lHeHn3pm17d++emTu+o6CMD1/58c4sGjfvKM
b0Q162x4E+/Q7u/OvHoqUI8iBw/ovz+WYToU6eVfPa/9GvsbkRTPtFKKayxvQqUfRFLpZ5wrgTRC
N4fV3UffRPJmOj8Qx0cDHETx0fFfIIYn16jxXaD4G0GE7Sg5xYiTJ7cjfoYZRYzeHT7Yjrfz+YEo
Ph7hIIyPT/gF4hhdJpf1z9yL8hnSXDCpbjfbo72ohMAKsdsoH4Tx+9N5GkrvrjsI2d2ff4FAbS67
nxkmwMAHye4hJO4/7Ae20sHlB0E5OPqDsXmIMPfzu3qGMMKCEVhj9+4V0oHGVGLM+Q3QkP+1936Q
uv9Hkvn2Z65K+YxSSTVR+KkcAJED5ADGJuWTkdte/siifXj1wZp9ePAHl+y/Q9hOgeleuruV/xRn
/ZscTD4jDEtFMX2Kg2n8jGCBMKT3m9Ad4P7NdH4Ach4NcBDAR8d/gRieXzr7UyPIqcZc3+0ufAib
VCOBCMTw+ofeffQNi95P5gfid3D5QfQOjv4KsQNlILmEuvuqvHuOP2UTIggR5vK2EDrI8vgZFVhL
IGA3e/QwhP/anJ5mYOf3Lz4M3/1jv0Lwhvry51aw8hnwFKIYfUyXqaKE32oQ+gA2z28m8iP77tEI
h7F7dMIvEMCXl9UnNzS/HUEWhED+zDwIWgQVEtIgu4HJhygKeVAIUCOQvM2D7G7336Do4cR+ILJ/
MdRBiP/izF8w1jca591j/xboHnC0e0LsoTL1vUP/qsIJUei7nyuo7OUSje7qnIcrEcg0ElohpcWT
+fz703k6D9xd93iNXd/dL7GgXPNzlWjxTGnJIFSQkO9VqiBBUyYZ4MVBifry8rsz+FZwbi98FJ3b
v/8C4dlclVdNOvy7bvNX7rJLswUW0M/e7UIIoHXqW/IpwweHb1o8N3nnwax+IOl8a5yD9fat035w
+X1bC9r3erhkkt8Wpw9pFmRl2GUCgPD28EFW/tZ0v90ke3r7fWuc/56nc5DS/kfUopsnAJLzz23k
ESh6pL5rDTxMdBBcKeHo/r/rn4Oq51+b0l8F9OZ2ngzizaEfXNb/FoFLswpQ9Xu06eEO/E77VWBG
pFDqdtM9yH1ATwTmRDAFbbv9z0Hl8+pmPj8CVY9GOIzgoxN+nTj++zb6XzmoyX5qqwNEZQXwgBSw
qIfsikP/HxoBt4IWv1vcdynxuxP5FijcXni4nu7u7FdYRl3mfjaIIyiaKVePODAWipAvbeFDHLiZ
yI/gwKMRDuP26IRfIIBvIHqfhqvfzlP76adHkjOQQAi/LSwP0jF6hgUWUO7c4Do64Fp/Z2JP77/H
IxwE9PEJv0BA34PXLPnpW1Iy6JPeaVWPAqmY2h+/jfNBkfqvTOjpAH698iBwXw/8LwzY/WLhwfSv
jVp/izgxsMIwBUj4MJ0xcM8w8KzdbKwDoLyz/317Gk8H4+66B1MGf9mtm/C/xnd2wHjvSWxfKGV0
2V+urk2K//LR6xsEd+XBpX/ldbx5WrtP//xdgmMFikTNJKVgJmOcAV/4YlPbD3k7zg17eNgw/s4w
V5dd/8/fgfIyxBjTTBBgvYLAB0xX10fUMy0wKEEEc6jvKYatVlvXp9cuRvgrNF2BKwPoYgUtn84O
t4egW8cwHOKYAZNmX/yl57ZcElt/eZi3v/9WD9W5zcAOCrOBgZqb077cPmZIMEjSAki7hNk1Hy8v
wDUKZ+P/k8+4RDUTeKtz3rQROHzUFCaq68JYseFdzKrUCFSp9yNKq7DJB21Ub3ttplzGZl56sVHt
zF/XtirmE8Ft3odZbbNXBVbdJqmG5IxWc41Xo5coTGvLU0PLUeOd83XCTZGX+HgaWJybbBi3lrK0
M4IEwXvbzWwnglo8z5J4ORsDP7xzvk1eqaTlhakCd1F0IjMdKT65AI+mlcVwNNdKrpoqbbauxcFR
kXTBlotFr3mB65ep4FfI0sWU2cRPZTqlG5sM2W4sfLsrM+/edHEcNUXZR9q5Y88kDhW2/mULOzQs
dJYYrjNn4sBhI4suu2A8fjE0qv4cZ4ic20X068XN6qhsVbaS0pY+0rgmpvRpvBUMLWFZ1jJkqSzW
zhV82zS82Ja1wIFJA2k3s5h8yODswpA0Ya/bQrVHIzxNeEAzlo2BIZOLtnKNQbPir1nhi97cW9RP
rAoB2fovVwWgzv1VseR2EKPVeBvUHd/aMS3Xaexk2LZ8Cav9rXDniLF105i6wrkKmzTLV60V6siW
6bAmTUDOhxzs0xwekNo/qdSJfOPtkBjMJAn1/rGOS+/DsZ6OqfZj1MOzn4bCv6lEUu2mlEBgEppu
qn2wkBCL0Yu66uvUvixBIl+rwAfbUmtxhLKx3U6SByuuXfUytvW7BGfWWM3PnKDP1VKmYaqzYT2O
OYtcwZpIuSlYxz6utyj2Ig/V5MQmxQusn36p5ldlPfBId0Gwa3qWmTrnZE1Jlp1I2YrPLJ26VRzE
5TbRKj/DBYqTzSQampmqtvXZfR/vbURu9u1H2ywuS9Jba/iXX//zla3g32tj79c/7v20X3/bXNk9
TnWHJ+2B98tZ8DG3QLyHtwe/PELeb2DrQ+f3/xvwgllQMZDuBFix93kPy3tr9BHwftOXfY1iT411
g74gEyEJ2ArMlIJpDOD3Dn1BhodCET77CzB/RV/wmGmkuALxHpYiaIj30ZdSRuAiLeAo4PffQV+N
Hu4zmDe4YzHSkOHlPj0AF7u/zwCwRtGKLN4OmQBUiMmQPWfLgIvQadFUIatoshIJKc8X2irT4y4/
c95Nm7ylyaZRNlsVscsjVgT0HdGk+0D12InVMPN6nXgvsKmSLD4NUtcBfggO6Mxm0l3Nqg9sJKea
v5oyro7SoUFh3zl5MkIi+VQjMultNyBVbmqN/E4tJHjRl7oZwnp0yXGdOMDxpuhWeiyvZB4IE2Pt
N2VAp3OeBe3zBOUsNjhJppDFtAtlkU3Hi7YUG1u4cheweAQIG+hRPCS1NUES52s00jRc4EGth37m
4UTTot7UJRHbUcdsDoca9+9VPXWv56SgO9lbflxwH5z3yRJv8x57B9lKBGGL4EWJKG0S+dxKP81h
Urhq1ZdNIwx2fBwN79H8UsCAG+jgS2RyZ+1qhvXwpugzfyJL128TOyyNYXYJMpOMkz5eHCvWSV4t
p0Mep21U1k0xm27Kg12ajXVuBkGz17ZVZF0JIr4DywyK5vuw/Gi5wGK+v1zmktZTnopkR9txysPF
V8lZMvJ2NC4AsATPpFunehnO8mpQR33avbUlp+GcsA8dTfhJUSXteToucUiaikV1WuHTdimIgUq9
OsFE9gbW63xUBpqbvg1EZ9pMxqt5HxG/j028j5KbmsSarhmP82SeGpPUvtxlWENo69ZNx4lTXYj2
kQ/8fhGw/XqAFTqdx3GBNryj2zQPXET266far6Rqv6b+P2QCZFKw2oG0qiSQRvqXkHnQTvwClIcj
3AIlAjIKEMShowI9E0DKO6C81mw1AiFeabCy7BniV5YKqVpByQ/ckQCMAY24Y6niGbSh9/8IdYu7
d7nkQbYD3n77+32WCo7DhysfWLrEiDBBweOEOTiAH678JK5h+/ecAJcLpiPLKYvGCtVhkI46WnCs
IjQz9FLZPA8r1cxhrrkOSRxzQ1okPxW1G40YXFeFdZ6Si7TnYzRO2RSWOqC7lM/y+SBlc2pxiuZI
cR+nq6xUxZ/SVTrEuY7/jDvLPxcLEyvV2nFDqwV2OCnaIUTMFRHVFZpMuTAf5i18uJ80i/q6GssQ
URav8n6pA1M29SBOlgBmPOZ9fZR3ZX3STEG1w3Gh36So1O+qwWVnlfBAsokTF0uaoFNNURaNQ5BF
JVHxEWpGceWTzNtI4TE7KxrkXVj35SfcVuNqruX4QjkPPNkJ4Chi6m38IshEce5Gj7NQBpPeiWHk
r6dSDW8a24vBaKyXC59PwEyz3p0VXZW8CtoCUEDNnL+Ks9g/VxU5mmcYoZJzfCqHecxWuBjnizbF
yWryQW4UTdV6ThIWMpT0x+ksehNAGyIqJoo/+jKFEkA5KUvj0UQ+E53mg6lpDmlLuvK0obU6zRrM
dziI5XNdL8GJ9IU8yTytV3lDpDJqPK0lSl9lsBwyEwRZ8Nwq5o9ErdDZrC362NA+eJkhz8+aLOFH
UvTdESSo9lTZQT/Hbe9bgzLl07AZLX8pIbXV4ZguWEZzJqpNmZF6xVNen/IGuRc5UfMxtsitVILT
tfcOv5SSzc/jAG+7QjNjq0qEDNB4CEWC0gueFt3bGLXsghfd8iYuRnk8V3bYwIMbz3Ucs3U6ZWwx
Apd61yw2jWpc2wj+JkJXBMuuKXPxfioCFrEqwS+rAQepSaS66C2mWw7zOBpm96lJxabaPzPZF4OZ
+gqqhX0RFi8XtiOvSXIKcGLXLHB9ZKf4olt4sFFQfK3TQo8mdpaEKmU0DHhwDjurjQbEO7MUwoWD
Z1MI83/XjPW4GeN5uvovQenTu3ct/32Y7QPl5K7HsAdZCij4bQXhTmH5qh3sz7/FYPIMA8YxDWxQ
cVDgvpBVpeC1RYWIwATelhLXZfodCKtnFBgKReAQAFHgWkX4KSBM5EO2GoDqAL120B321eI9jeAr
+BZJu7RGAvgUIeT0apuqzB2N1YygZr8GV8WpKgyDDLOYjFa4f30NoipF0pprAO2zmfwZL1WBQ1/Q
oQvrYeIfbnBSV3KcABZgWB5dQ+GMm/T9VxS0Q+FOGSByfq5xmaRbBkIJCjEdcGboECSfC0d8CUQ5
kMlJwCaPTNJIDESzXHoo2dOq42FSZ0xGvsyBDAJVi5ctrTngX+uXOItUWUzCVH7G8YkL1GhXMkuz
1zjJ+SpwUjerwC95HXZi6Xk0VBpobIWnHpk0bucO8kDZbbN6FBvqRX2a4rl8P4pkOeJQi5yQiWTb
avF9YYbZD6nBmbAfpqLUZ63z0yZJy6k3WO6Flh7q5qiVFXUG96RKTIsre1VlQXHirXaRZE1WAFIF
dlsjqt93ddBd1VQkpyIn8nliqb6QuCxfxyNhBrcT6w2juSxMo2R95nk7eTOpDHKZCHRUqbF905eI
H7Vl7grTlSK/KK1v39fDPFxUBZtfoURXVQi1k1xPXLQfRNqIT4yVw1o1WLlQaUuiBeXdhVrQgPes
OT/3Pc8yowlrz+agZJEMFHquWVa0pi403THWBp1BiZ0FEGjHPxKRMxsueepDqN5tZCVFWzbZBHij
Xladx3gnxTDkpumCOo+wwu1JgSCdyljWqeFVADcZ8IkmJm5VPEW2FkVpkmycs5OcjuUcoaD0ItSz
BfY5s31id1UXZe2EyDYtSExNx0T/pkcB6DOe43gJk7jELPRpS8+gM8mAQFTjEqwcZIjLvtznJc5z
mkVNuUzH1+Ra16jMbji19K7RhsWNgJSdZKVcs0YG7zw8lleZFoHfgJEM5aa0M2SqACefA+clq6IF
6rp+HbQ57sOOV5SsWEtSEJcghidJLsnFWDRNYJxLQeRAdL+Sh6lFp8FMyhclz+RFRjoVGFkmY2cy
UBWPmETDriXx0OySvmXbOkXZrl0CHw6WQEuCwt2FrUzGj26Q0xuqdDVGg834aqqXtF9R3Y9vYzrM
S6QhGaG3FZwsNiPIew0UYLa/nMqe4OhGTol5MFuzxLE7a7nCibExBukP1g4pNgFwiI9DIMudUJ6V
puuD8lyVftiRumgmk9pEjAY1cfKOUG7PPMHBC8ZHug2mqgAxCaqbFZm75LQRleBmyIFMmYUmw1bX
E92NI48jht2Eo4wm+H2vctuHU+UzsmoQpLuwbhFdpTVZTsZithCBZuhPwevbFGGZYgTro8d6ZZch
5QaPTRIlY1zvqKXkvC/z5TQWLSnDst6XtgPodhda9m0Synlix6qq+nmNacVP8qASOqx5qdatr5fz
NO/LIVSose/1nPIEiOpQvQA+IzaJFzCZqS7XGvUB8KDRaZPXKjvuZiqfI7VkZwsj4xhhnQpr7uX6
XnXxW8vj7nWjYH+OlZgBDucC/xdm7/9lshSkX6EgDe9bA9/pBzx2Gd2VWY8G+V6KB6UKaivCNbxp
BZ2ga6XqLsVLeBMe3hUAGQK6QESDLHCX4eG9XHjjEXR7geBqeMnn78hRhD/M8PB2L8haHEpA8E5w
DcLXgR7VlHGG83kJtovTc2in7ihvNFTronhrEWC07yTZlenodoHgOwJJ/EwGYx4OfYcimjd9aFHn
t0PlA9Nq/Lkoc7ntA5fsRuWBa+YjJOssE2apSRMuaoh3Qni3huquCOsszzZZMgGJ7fJ0NTL+Zsnb
NJRaucj2FQmXSVkztSU1zUjqqJdyp6GGg+pCxStV+CpSwdIdQ80yRXUAWZx5FZw6y+p13dc7V/IR
SjnqT7NWwYeWwZumStAqy+NprVrQPAYQT8Ky958r2lJAc9WZnBTLJuNduMwYijrdT2Fb5GNUNyww
GviImctZbOuxIVHJk+INarN8x1NdhbLV9Zb33XgykfYzGboXE4M5JqNYNo0cxLaXeXw+ST2ukZpZ
2PTiyGfBOWFjbXBHkgsgOnM4E90ZMvMs6tmMTOuyVTwnu5KVNGJ1/jHt7bJ2EgohcMu9dXGpQtD/
yKpSfRYNc8k2VWWzzeATFBEq/nQ6LtcYNauENWIloGbelDmWZxUHtBTpfNLErI8KLN6P8UDW3QQV
SCpyGnEVjGelhQ+qgvJlnGXzNptFux2G8hPDmTRgyqErEMr9WlEWrMAxsC2A75gc2SnqUDHA5ysU
CVcMm26sLyD1nDR5OoV5smQRaEnjG0yJM5L4bJVAPX5M/eS24PepoiAu8lMAbxnFFXnJ4LbCXOIX
KJH+Amct6PBJrY2lybLuG6pWyjXBagn0kaVFGRG7JMe2l5dFR9oVHfpiOw2D3S4gbJ7IoRQXoypD
JvvlOcry9NTTvDIo1m4TF1VtRF1/gniXYQp05KjlGTKVI/w4sWoJAxQceZmhzVB3Fy6leAsrjkI7
Ksu3qc/sro9Rt2ONegU89ThLYCEPAn0oLarNKAC+h0Svu4UiM9bVKi1cfwRSATExL9KwapB6q8de
rrO5LFYgquKQ1kiEfZlO63LqJiOgpIcb7EAaKEljPLwodgblN2h5VQNxHDw3FaH5KlbkPbzfr9aj
0s26acq3yxKcpbU6dkGcbOVYwUZmZRt6LPZNvNIBdyYqXOKuj8aWHuX58EKhWUKI/Utsh8+YOWF6
htMPaMQ26gderTSvt41Fi/G03wRQhb9VLiu2YnTvwOVMwpx4uRq878ye5a+TsXpViU6EdacDw0to
ES1ptRqaoFml/bBDXjgzDnSGjZjo0PXNVTkuadQ3DQvvFWJPqEzAmx6qTI/g70Bf7YNg8FMH/cCs
qNLnKBB1xAKRhUlVpqtmEnjXL9DBC+yAw2tyLgEFtimoMqYADXtVLdMLra2IJpHJ5yBlMTMLP+zz
bxlRO+dhMKA/fdN/1gH/c7H4/TWP502/l1jSZIt1lXyoJKGboEnJ+praF6CknEjoMYcDl11YtVX3
opf8ZVwNtelAgQ3jmowhq4e1n8ePcq6oUR7P26LHVZj2cx9CQ0FEXS/T6KYSoCV5Meml3MqyX1aF
sMEqZZleXZcFbOEYQtn2UTu5ILQ+jjdPFQlQ4uQnturttnSkjACzbeQROerR2IeJhW5hApJdVHlP
TNPIeudbXK+CGS/rrio/JsL79VKK9vXC09xclxTSD9KktIjPrusKQeo/x7n9HDBVGetL+66YVHv2
tcZofENMi+L5pC8F39wrNqC5PkYJ3JOhQWENyRxI2VYwE3sNeOSgXFwaKC8yKHJMDRz0qG0dYNe+
HLEEaDj0bMpV0bWrJp2JGRxUBUGCxuMFF+zUEtWuNUFNGLT8baLr2OQLb8M+S3TkM4dPZUuLewUM
8f2HpeigOOzYYOYiVeHXSqZuhizsMBQKAaNQttBArYqGddB4gPdLTApfkLOuaaxW0Jpvzb0yR+t+
vuiyeY440u5oIC7bqq5G75esCq5QoOY1hWbxhk45Db33+gReVoEc5obZEN/mLyuMU2hs1ks0AhuI
oInSh2MypTvQ7cUaFcHpMFq7hmzM1qocSWgxYCCYR8S2zPtuM1PouGZL3K5prXVkLRTvQ5BzE/T0
DQDzYFzq1D6FXjUjXk6yRfAwnubqdFrIWyjS+rNJDJ805IrYl0WY5/PlsuRNOA41iGyo7k7hE+y6
WtJlU/TLsNYs2RTKOdMKBe3gOo3Xs1V+3ZZZv5OTg6ZIVqYmwPFomrQFMl/5D52HFkcw6tnEhSiN
6EZq5MigB4SmBRoZtoCd0KUEdgcMCjW2ht2Uw9d5Sb9SpcyPx1jE4eRbsCtw1r9IoM0dMh00YeyG
bg2Q78JkAUTj3I3HNEibSJeuPO+YhR65g1LPd5DC2aDIeab6sQk71sUbzvI4jHuA8SHPU+M0doYv
3kWuYW47sUIdzxxDQz3W4xtmUxxZpoGLLFJtGKvyqFPNAHJDP0W6X8azaunTNZZUrpYsXVbc42E7
yGbelpCti33aZvsEXgERWUEnqYziCQ8ngokRFJGSQmNPwcNpkzNli+pFYbshTB0JwhjJ8YTOotqW
1zxi6GHuQzN/KEf/dmZQ1SZ7BpL45COdi89Z3H60bf922JMVsoBsDRUslPf5BCe2BPwgJUtWXmTv
MhtXK1E1hUFu6bfgT4mPXUniU7cEowkmnBvcQItfpKx//vd1x39DUfGBM+6+qLj3KcEmhh4Mha/E
UlDFQxHwbZXx0XdTfZUbnxzppjiBTo8CGxQU/+ym1wNdmFurkn5GwLsEa0FCi+hGmfxanBDJlNTg
gLlrHN1VJwJUS/BiKwnTvbnq7zSB0OMmECcg5UD3Hb6QYv8y7kMdcuRiKpwdyZZ4pD+wvsMvx708
bvdCOe1rvwN1XITVXkYHFS2NsmLQu9KPzXxkc4Q2XRcQaGb6IFRqKp9jUsRrUbX+pB1tkRoiQFEc
xpxedKMix6jr0KlcNL5Cekg2UjlyDCgG8k3p3IuJdO9mUKsWY0nX9QbkyuotK1Zz7LO1holubSPU
y07X0HeNJ3lag8D1pirq4nzsO/XaBqqPMCuT47yo1QT96Iwdc5zMeo1oAN4qlhBy7CjomAJS31ub
Z75Yy73XqoRWw4YVNAYb0xxs4YUHNxsPomRu4HsJhwvg0JELZrdm2UAinM581eQiuWxxCtKKGtxZ
7Szd+Fmlnz0b9XbKBDoD+1SzKadpWYEt4LWzAQrhzSobTkRQ0M/SnU5xukGedsdagG47xROYmUaN
VstEPPRxuV1latSnqfTpOlVLEHb9VJsSZb0hsbgqIZmsPFvsqqsbbq71DdG4M2ik9+sbjcNCaRnl
nr3tK7zLaPMiT2m2ErIFbXM6tku9Lmz8ckCLDIuqwyZXpDJ+FoH5+/DwC/ptMCjMam/tBae2gJfl
vg0gj83U9xAEeLI6HOpLF5kzkA7AOwwdCSQVCAhfEGSvLEB7Ar4uBgyN99vIYLcBlw10FjCoD/Dd
jPflDegqQ7sb3gFTQHEJ/TvyBuiOj/i9ZDAWhZY1fcJuU4EvkBWJ4FtdpdSHNJHDazYzF3FPeANi
mgfTCGyGarPokhAgYH7cONkjHOVgx9llC1LbwBdqRfu5gyKlThuDp6X7QOrSXlKbDa3RWVpFFVuW
1HTI5p+sHMgraONBrxe0AAMq8PgnWBCrNx602bMaTKmrGPSoFWVJD/r5ULzvEHFnPVhlXvRx4Y7t
UGVHZdmPqfHQ33wJ35gYg+dixJ/lNIJKU0NHKYrRsOyk9dhtIAHH0ZgCc3AxH/et1Zkfa9fRHaj3
3etx76GZru00gI/dUSMtD9bj3m/jElaf+7p43ca+eBuQdA6rgTVrMMmh0JbdEfXtvF46yd4ECaaR
b0Z+UXs0nJdTma2AwkkbVnmuodNZFYWZ6lhvPXjdriY24xPrB/XGxiDT93ELwoaWxbhZwNJy4sF8
qlZNkhfZZpkrf6xoxzfTZNV7PLTpMdDT+JwqPL/J7MRSCAz/MyPtcj4k4E91MZ2OUtF56EzkTJxB
4ZM64FNgJTQaPIIbhfNxmwSpfz7OONiQPoU6dKjBxZc1UPQ2PR6LyFV17bcUiuMVpbq+mmwHZXmL
409Zpq+yPgVBwDa03S2SN5/jWC4ryAtxBJR0AU9qnxzH0EY9S6t8uJATFLihbXl3pbPFZ8aCJgEW
qaruBwPf8yKhR5FD8lihsnTvIONCI6hdujlEFfT4TELBOnkDaTcO8yeq272buLnn9N2bhx4s/v3x
e128Bow+UhaQLzwufSjmtHw7jtXr9v+y92VNcuJc2r9IE2IRgpvvAsitMmtfvNwQXtmRQIAEv34e
pdt2uez2vJ6IN2J65ovoqy4bZyXS0TnPJvvOB6vycafavJJeNoIo8dD1dnjhi33zq+m77b+lwP6j
WjRbFm1lo9BIubYEovj9fYX9KbrqRYF9+aS/CqwD1aKDSoquKsA5/r3AQs8YYeXAtgF5Ij6Kre/f
WzQfsDI6Ox8/9SP3WYVFsAnQbjcMfSR5eTQM/qTCBlYX/OMa++kbeL7GCF+5KeBY32fzUDpJ1K55
k/pe538u2aSAnARCW3W2UvFM0N5wEqHJLyo9vY06VW70UJQZVMZlfdP6XXGFOaCDMrBfqwSiE0CX
BTiuOGetAxmkiw6j8kOh40zX4jOt52Ub9ChT6IKADoYak9ZuCJfsrawzdVv7fpXHRcOjCy9ohg20
GEDH2q65oRAMLWnGsvJyahzAJxBLilMbZNUhctrhtYBk8mkOKvqu9jy1n1WtdwZ6Z7RMbRhzK88U
xuQbAGjQbIpiaq4hY24up6hUFAiewJ6TK56L/Bi29xUnn5ulFhzYXMkZgM4+35Ooe5y8oH2KAp6b
2DeB2Zhi8V6he6tSMGPBnraqrP89+/CfxOCcJyWIczGUBIBGAu+3k9LXLNFnu+9XD/jW3mCHwK2B
DQ5lwQuRnI9t5EeOFcK9UMm5nCOVBZARj75oN74PSDZWiEJoDPsHRybUH+2+FxXefm50UA56KVhG
MHdBHvh89zW95iLSxLP4K3nbeSPQ2awyGOObvibxWhXz/RzM9SFqCvJklo5eF87svDtvRdA7MvGG
trqpXdE/QPlQvO6rlu3zoaW7vJP6oTgfS875iBrsadXI9ShzUBAQGQxv6mVcEnceJpEG5yNugpDo
rcyqPJXn469bxnSofP5JeBJCBRM1r7XMWOrl1boxRjc5lAVFfbn0vHqioXIP0OK5m7WmMAmgXas3
uR2yimju75qqojt9nr9mTGKQ6w63kx3OSO24x27iRz7zOYXzw/m02kGO6hwQYB+RI8LysoNjZ71R
NVke88P/+bMtiGD+hNWaYvxGJjeI0d9ODy+yYL/vrV8+59vegs0IqzbysHe/uKG+jQ72/2APYdLE
yrYepq8nmxU/eeAtMXPYkcSiIl/3FsJBXMR1YaSAkulPlfoYXn442s4f3AULi62KAQcgDL6A55vL
l97SuEYH+751O0zbwZy2jI5xqQZIVbL8Nm/nIybsO9bVPOlqaG2455sdUVRvBn8u0qpU71QAtZCI
BBp0BPWno4tWjJVr+GDyYErLyZugUeLQqHfdGykYZJZrfZ97gQYgPThQWlbVRqoliIWsPuoq8CAy
moo0mIo6FhYmr7LqddaZ9Vjyor6rZeEkzdBBbNI3NKlKMcemM7B0BZCGSpZfdj4MPmzWBSDgTCel
8OftTMAyitokdVAdI5E7oKmA5AvXca+cegIp0gC4ExmUrWhVwtPSdF2CDpjGlDh+CjeUB6LGK2Kw
Y3dgoszGoaKJpZFvva67gX/rZoEkvUSnvM2z8g0dewEcEJ0AifQKQ42hb9mi5LUbTMsjbfos5orf
BBRY8gDWegOLUR6HnfzoKU1jLx/XWA55F0+yhCQM/PIGxvM+KbL20ZF+lLAAaqnAnbyklI2lgOtq
14ruieU+1EQG6Es5R9MVcxy1hfZRJFD0jEnFSLQva2FivvD+sh8nvZccnGoBk/QWbMZTUSz4pow6
0Ezk4DwrEXsmdDZR2PdJaMh0MhDIbkbCQRVHPduXHLo4NUJTQlUbxF5JAFjXQFQcVt4i4VHfClFq
AP0mO/qdeMXBtu4H3xfbUkhMgoKMj53VigASDrZMRkUyaq334zqSrYSyd1tVqrjKB75BW9LtfKFh
kOtXeQg8HW1HL+RP68rKXZdXau+42djHZPHmxO26KJH97CWQ0r0rSQbIh1VN3PACstg+NNfzPASb
sgZd3o/1cjFUfIpzf8XCBQgNafhj0fZOoiZQfM5s1FMV+pC0sFVvmkmXe7y7egPnE4hz1ryrl0K+
KclMjyTryFUVZnBumTHbFq03n6C5IXGt2Z0pRRkXktywSmUJral8XwjxIQBTnAZMXgd1LreeZkDd
3BL6PZrDBCL7FX4CkE5u53dHPebVoXUC93H1FY2ZkupiRHbEFiS0BskNi4gdugVaz0VsMQlfwokH
OD9b1liUwiRh0GT3cJo1uwmlK0YZyCDP9e4AWrW33hjdg3YOtqUVnHHIA0OIzFYQH6SBRD2buhso
Z8strUaQJ51+IISWdcLmZRlxGKl1h0qTx8s0PPoicNI+C0FNFPwkPf5QLNHrynjvHGfodpo57fsu
mucTYLg+Xl1wOM7a34P1JikBSZli9DWpyd059nwxxGDcHGxP0Mso52YzzCGLez9z4mXt3/eNvhtz
pz4ulGpM7Gy9cKfBu5zr6dGrQZpXozzlgn9oKZZSVOQkltrxd3Ul2lgXeRhnXL3tsunQTjhaG5Yq
ntF4pNU7QIY8Nl514riUI5Y9hWKDl3cofv5GedCFjKPRYEWmPgGQUKakCq9zU9Zx4XTj3pELaLfa
9PHUi3vC2mpTYHLFdinerWQotnW4HCZQj3G7ELLx18WJVRDp+7zyrgHcfDnK/35oZtb/+n2isf0c
KBbU/QB+eXQt1h78vOwH61zNzCEQeHT1vXaJkza8e4Ag18R115ktWNQVlb5XVZ3k0/Kw2jfdoErA
wSRvcJj5aa5aisUpsDbKumA3HFjBrs8JqL4WS8fFGhpdv73tsaqCxstTvYxunOdDufMdr37o7DLM
AVvH+CBYmmtxNdvFGvpUwIrgYwX3jtQpr3i+C5RsLmZbFuG69R4d1TexmSk05CLnu6YNvcR1VFcn
GQnLtGoV0OQl7CCT9NheNbNIS7sZ2zBSV4D761MAAPtNx+Tr2s11yqKpvIAgGOKL3BmSsZVDOpU1
PcBR+dG49SEoHXEM5egeq2CpLgbXBBsATsV9vzT4/X0h9y5MYjteZ91H2LHqdA4LffC8GkDMmrXD
xVpA5u6BE9/DYhxuS1vQhC1tyha5gq7mI/N1HhvXfByhAYTcLufXUNFMsWIhjg+vro/oZsaPGtAc
1CJOeT1xWu5yUcARiqffoJzP+0rpCcSZCsJNQVCc5nUJN4E/O7GWIz1812EqroLh2I6Lv3zQ6BiH
uNR1tRl4sIcB2dvOzVy/jeaqunJzZ930S8UTEkE5E1ZYuX426G1bsz4GEB/egHcd3zV0jC5QENmV
bE3N43XG2mgLJi60NGab0wCCi7Ook5RSbBopgi28KBKzJcmScoIWNSKzehiaKdtmgFyhgkSX7QXV
/Vn0GVFzO7QgN2BARoEHaLXzup58JNyVBwor4XVpVaChs+L4m0dUQKcO3yKWgN07zdBic7FiSQuP
vT0LQ8t8EPGf98j/NHCHg3nDTAlQGz5+9lvv1c+Xinzvga3K7qdHfUN3ANDDCgtHLGi4s/H0Sw8M
dIdbuyxaWpwIaILRfn7vgeEIczmmyzPu82NWgAd1HOZL6AqpRdb/hH/7BYIYIqgf0FZkO264an+s
hU4PUQM0fsWhckUN1R1f2ruu1QuOlKh+PSu2XNez1kk9GCi3ynkCCp1XO7dkfgxHNWpGYSYoB7vl
VVtBJqjN5G/mKphOMAx2iUuHetPhHz4BflXxxBSI4Ug1Fy4cSugywNR382v0yQ9gEk5z5xYntBfd
XUOJeyVDF/9wock98wlcXaxDF+evt4VmYUrCHGVvbR4jyBAA91bQhfPC2U95qbburMJtC5n0ARKk
6FS1wkuYgnHAywJn45ZkOMHNnn0uCm9OaV1nSThZIZRZqssuN90KB/zADkXQZQD/rZ68RDN/MF5A
Y/huI6vjIqmGc2JFC1BGR8VzfRrXoNmzijmXKiD0L8X5Cgn+3skcAi0lzSGqyLLXBMKxDVqZBUTX
WYWOFsZ5WIsyeHNWomdRyS9V0TdXfc3EKfIhVeqUj8bShKZ9ncPmcKzC4j6X9fsomlGc5zLczSPo
PTIXVRr1pd7TvK92JHeRb+B2M9pD2jmxX48HjEPDMZxks+2H5TUEg2/Gvneh64cS5wCvUX3HBA48
7U3Lhejz4Qiwgxx8peQGR/arZwDpzZdT9wcb4C8InB9X4AsnSs09twvKkOCkEsuS0nZpbjqL4/kW
0YOoPrrAlwBVeLTI8RbrYqhiAefxYfahHy8L130IoKNroLRpXYHJiMx5MpNxvFd9Ttu4J24kYz2s
r2TZzB9U0QAUmStDGKarxn/Twnd9EYjsUIpqTXLp0CuH1yEGH9CaJ8+upNmuqRCLqz8vs8JFV+xh
6eUR1iCCDMKUOeamWnWfBOeVatcsXChow+w6DuyKXgNVQBhJT0SvtZWbwTuj1Svsj+Yi86GXGNYa
Ytysd08ushkS00X9hnEjTgVfzCaQGrANxzYjTEyHUis/yQppz5k8264BGvbKblFKBp3wZVqujd3A
K1VQ7dUdNjVUwBoK1OKVMK3coMAgBMG+XWPfc2DfuLHvvrCrYDoviAJLo2T0NQ3nZqvCUh0Zlg8k
jk7s2RU15C0Wl2PXWYHZeQ+VUZVquwojux4xz4hjgSVaY6kWds3i0FkvWm+BFm1wzAq6mdPr1nrR
h7MtvT1b1NEKjh+V9a3nExzss/WyB2dX+9ng7lmve09y+OGyswUeCEN0mfOMORDlwSPvnu3yztk5
bz30lXXTC+urL63DHmYEtV8h+nuXZ5n7FFo0uLG4MPo9AdGZBYsjixv/+en4v4x+BjhpQxOQdoD0
asjLfx/38OJmiGeH56+e8+XwhHoFMTpAUnEVFTJxXXtEfgOQEG8TgltmUPV/sch9PTz5f5wdyjjR
rNYfnf5zAAk0Oc5P/Ody+PL+KOqB/wzOgpdxIh8oGlJjkCPw4+G5ymnqKUiAPama4pRL4h6VtfLG
Ecwg0RauHwkF7TpQ2Juga/fLjt71ZTQ9aR/qroRB/gFd6QS1VQM6A5LKoC/bROkG0mKIJ0QMIAxc
KPJ0oNP34K9P+2DBoBX03SP06v49snrCPcIRlqMpJT25fciuKI4rlQwrpXI7UGeIkkprnJdgVTcZ
BYM9+B1woqDpr7yBRqd17WtYcM0tBnMc4kMltlPodKfSOGofsqlOVAQTai9hn2oEvKNKuFsTFJD0
mSD43LutbOIC7a5IeG5TfHob6DPZaJ/ChvwwG/fT2eAfZiOAGF/cBepfmw5U2aAgGGdgHHKhOnEO
ENzCSDzZWKHKmVpnI9Yqv65s7BBihsoHds4i4kXpiZhZBc3vDyNrtn82GZ6Do354oVat9IxPZaxR
rDeZt3dgvhVJSTz8bgt+yzEP8Psi2WJb+AhTgnnQj+tewF9tv6DKflXZQLqTG0ixlRmPPsKu022k
LNnJqTW+ar+v48h+/Zl9EWJBQ7DwPAsTztoW6v4Ryv8yGkt4yrsAj13VkZeh/ICGkm58JtxXtOrW
LeBR9+3oZsUu66as3kK7alLXVdOVYPb4+z9ftM6MrufgDkofyDQ27m8Z3R/uSnlWsn71lG/9Phgb
tPUeKBt7w8u30AW4gRzQSZgCvtqBvvf7/D8sxQMYHLllYHoiLMyvmDci53FZE7zAHgUDZPNk/qDh
P7t9vmMfdk7BpVzgjDH1hJb0etHvY3ictdNO2T4DBLPp/HmEsbDgW9h7LkhUww4DuMZ56JuaWia3
PuTA9k9BkNV75NZ8njRiniroKUiscSbvJDHjVWDQFkxkDK/RsxAQnWO9Xq31FNyb2sz7DPY+KCHE
Q83X4fWos+VCmhZmEEsRdwh4qeLBA7gwDrAbw3AbnAJo8KG0doYlQen3PssWWvfJc+WrSbviaWG+
Cy+SkoMTlwUkwLPpqne1CKv3mvTNsaHLPShEejWVSh9py7dUVd0V7avoFJjV/2/oTv+Fk/0fNRrb
I9lzseZgTWeYagJgZH+ve/i7y23OxrlfPeobPUQhWqPgXNFHvKRecZcOFj2UofgUPoaC56e7hy3E
ENXkgQj6gR6CmBV3X+FmpbNggv3JVgFu+sNp8IXXwjVa6CBg3YdF78VeidRcKEDZbN82uryjBMou
XOMcsyiXqV8QAwfVqg5RD5RrmjMvUfNE38qI8HhA2liSw6XlTTgemmKBXUfTd4gU/EhF2KawuV+G
WdXHgtbNJoegelt0yN+pwanuKpwcuyZq2osuz2VcsGoFyCbhO2nMDo4GPzVENsnsBfc+07A/jItI
DBLp0qJhO2j9m7Tjes9EI3fjSqDeQgNdq/DV2DdkKwaKHL1geARAP+1q5bUx842MITB0Dl4EOeYM
cclmonmVDEKKBO4oaL4b992AoKS0ldB95wit2qoAM5cBLhDTGqPK2M13TiiDdGhmCKgkRcqU44Wx
y2WLYrAMad5BfueVZjqGhJcJSJ8QtjQQTsxST64loaSlo7QlpkC+ODHM6sfBklYVhS7U0ljQuAES
aBrMOE6jL2oxHCbVGIQW9q9ry4Tlfk4TqXPsedxQCCLGre7aQqxHMGSvNWVtPDLxHl5tk2p/8WDL
zT9G0PzGZowQvBU06Dk6T8cdODpNpwFjH6i7ypJ4jU+ntJlbEHs1bCY59fAMVc9o7pSEF0G+U5YS
XNWkN/DKmZ2whGFgqcN+JbdiGY/wS99UllzsLM0499bQAoVJDMDHpB6pPtEyX5JeAz8s8uBx1a5M
tYTDu26NiRuArIjL8nxghgNEJ3qpYpjUENnYL1GiFjSeY6bUThgOdH3Ex6t0tXye+u7tNI93pmrr
CzLBqtwst4uGlZJGfbTR3lJsFNxrifD9NXam6MkU+nZGENV24ehVuAzzdF7Z216wYN+6+jDm6/2f
Nxp/WyCfJ939v1dlXcpPH8t3/3NiQ/5e4W+PW3t1D0NeEjJBqZV2/X0Z/c3tTi9aj5fP/Kue2qwR
CjTFcVG8IMtF0f4GNUIsFuK6X/Dd6EF+jCV1QMT7+EtgQzzAkc9bD25DS4BNBhziNPytP2g9sLl/
qKfoPZAqBRHPuQHCN+K+GJdKEPRl7elwXyEWI1bOdKjb9q305/wtOITwvmOFRhJJV4OHztitAzsZ
HJPLSkFYcPKqI/50+3P+R0emIKkrOoaxqOp3GUEGRso1WT90JGq3BZtByjv5FL3moEbSSbnuPutL
WFl7Dhp4XfiV30r/TR5xCVtTP2wdXy53rQGmh85CLE06ll55Dc6abYnblS4CLIZXcF2Lq3OASFn6
GrbKyJ/fmarLNi1cScceLkKYlwKwPH2lyyRswX+qVg+nvpfveOsWyUTrKs4HN9tEQAYhAfCcbcFZ
vYtqv0rAzy37IstFWnvIJ8hMRTa6oW5a+KaLMY3ezJG31bObb/IINF4/VcETnEzgazWLYuqi6XKK
ytm0gJF3bTQdh5BCvsvYcixZNG5BJS2P7SCmTYYAzZjLwKRZP7F4sdDMGGk3biFZTcDOEHqlIqeA
+M20cG66M/mEtDr3UbplsO14oK7B7aBoClnru5Jr5wRnkLz2XOSZhLSBCxxV1QpVt3Bx149OJcyD
v0a+tSd7CNCQNPdjqOu8C5OzOtgGkRvtuO05NbTKpxZJV3NaLRJGNzoQ/zBYc8YkavgcqZKoWba9
6zM1XyESmF5BQbDeNLYdbFxfCUj/bKcYFoisAFM59sdV6PmyqFT9KhhGg2SJKgredf2U8Q0wwP51
b/O1wrbEMKtt6haECPMm8Gr6gRAfw+qzTf4LCJRZmckPPfmLffFi6tQeuKAMYbIHImdQ8W1QPHkS
xBEYrXJ7jp4pshLUcIglfs6f8Tlo/L4g7bYbPC95kUQTmAlgudQkGZZWxiFc1pt1MR58HkW0GdTw
SS9tewI3+1C7URuTSvJ9kyGMFvo4UKClD6fwoB2cMq4XG7saIrsuOoIUNRee0HhS5YTUEKyfwq6k
2a6p3q6uYZgvyKzZjtqVt9o1ONjV6Nt1Ke0KJZD87Ga7aicsX1x/eQNHKTzTdmVLIsptTdYsgWCy
S3O7A2RBqwRmUrn58wPnX2ja/2EiSQx3YHFw6KB3Z9ZL9dvD5tm1Vt869ZcP+IbDQWsMCgZXU9mR
9vvJ8rsUK/4fHsbM52Db86EWwlgb/OeiVHEcBX9wsthrwp9vIDthQO/sIE4DZD6FPBQ/fwbbtOWQ
18RZnL1Q+sRaFlzBvMjSUjH92NnkXnMO8XXPgb4EffmWw5W+yVW3XPo1n6GM9JEuEAh2QadZJZhs
PVjZl+LGCft6+yW+Rsz+qWmLYMvBHRxx2IsEUzKJq5Ktl0OT1/9VYjOSv/+L3+sFNTJFrhnKwdB9
wFYed6yi16Fx4VFoNSwHA3ZzF6y3jjP6j1AM5JfneJoKOEIC5/FwS8d1TVy02AizGlABV7d6QmmE
V3rs3B0ZxPqmzwa5yzH3X1NrGuuYKj4LayQLVzZcD9Zc1lubGWwjbMOs9YxoHzEbLJ8eyQDNFTRQ
DCNAa01rVCwqiqOmj+J1ipoE8YHh2xZpXzEJfaCBNoGc9hFH/FwGEjtl55hrx4TscbDZ19KmYANL
wzmsz+HYg83JnprVe2Tn8OzF5mhDliN27Tlcu7c52+Wi9GMByRtSFKfgyuTNJV8rjp75y4vBK0Ka
sEhC+9r6tpvSHBlaBs7q67zkH6A7aeJ6oW8kossSjYHzoGBnSZzM9dMVwu94lNq9WqSGvg/xWJuW
GLKNZo8Bm0BiEfwZOaz1QFh7mAPTc3RR2TansJ8hFMBHQCo2aT5mGWIQcOIThOSu5jjAMp9EA+pr
D0dA3I6AVWabagQT0XgAh+9uhrCF5Ih59ZtzxhFyUgYeTyGS0IyITnk3fczDwUuWRQO56XS9GRZN
9+04eLEnFv+Y1wLwiVp4youmS6McAhTlDR/OqUjEIGiLzIS/dnMTYKDUYQJZPWK3Ig15QUDGfjup
ob1E3tZ7o0qV1sUUHhx4fU+Q6cJRbUOTyBzybZONO1eNGINMNaYNrYuN13KQLaB9Ej0xN+3c4E3g
17fZ2iN4KQPlmiER899Sz/92xvgfGKd9Fp4DqQtp4KFDiIBE/K6gf8kt+uu6wp9u2bEF/pcP/IZa
osdHeBANHBiRf0QtPQ/YJCwqyE8Cdonu5DsUE0Gi4GCY5aBVoCH4Pjqg9oNnQV+O8wJoq/dHHhT8
+R8q4fmDM3wVDIJ6uI8ZxTfxvMIvCyLMSCvQIikT3PVL6J4QE+rv4PbjYPu9cFssYwYRjyv3wpdN
Wi4EWpjZShCjcFMRBKBOSyGSAtF9exq2FH2qc+vZyJm11R8U2qwUNin/WLp5Fk9dDuswC+ZtYA39
o7X2V2eXfwbh3Y3RPfiHMmgOOSIiXvs2HSBgyAkobGKAKpAdAFq7ANaC1NrCJgs0Vk3cNcCBCjI3
cBtDzyQRRcBsJoFr0wmwl5YYZhEXsUj9dHt2wmTw9SGogM8Qma1eTGzSQQWBquWKLVvkvB/zEa07
Yrjj1WYkdBTBTcHQj4eGlHRr4KzdDgEevHaAePzZ2yEpujsNOby+c1MDUup48zjgmdtqtiGAbv5p
cFqZGhvhMC3hFXRS71Gd2kscsUHSg1TdZDmhm9YM9z1vLnPS9UndNXdgbkzqBOCYzTzcRYNY4hBR
UQDKmm7T2mQJ3BwQ7KVNm4AW0E1UD52Vq2q1laY7oWtUWyhTl4NZRwSaTx67DtQUvqc22YI6K1I/
Mh0etcM1coYicqHWpr2uRZntAMCBdOnz8b4E15IyHq1xPYNKGQfKNktUXbbICYGeqn/LoWWzo5qL
NI5peip7V0P3MIptoBVFSyrXN9qAr6va3KRAsxs0pWROWVAtpxzZenBwd5/QTPt3vezQtvqiOZae
2+NKBwSMu64PlMYwDz8w8DzhwyVlaIIDG9w3+BkDVDaNYNE8RICQ7Cg7gbilAb1xpcJhUyB3Mgna
rt7VRRdtEGqX39J6jBJoNapELIDKhOZQJnZQ0eQNbW1bv6QQHE/7tsrDraMhQF5KESZu5UBE6UIx
wkbP6i4/Oy6+c43PiimtjwA2iRBRV3lzYEE+JwxhSK2UEMHbfKQ5aKFMsZlJnk1PmhCj9OfV+p9U
is/MIPgiBLVZpjeA7uq3pfin+wif4Te2W335qG9dtr1dGI3x2Tj0zAgIHtxeI4RAIB9CNUAowJG+
FmE4rWFeAG1kc96g+8Un+0odgVWC2BV6VCDoGKWcP7pW5gzPPBtT7edGxA5u4UO/bn2ndox91mUH
jhlkFgAOh+JYbBFJFIGpJeYhXxb/uqtD0NiMZw60JIBL4gZ5LXFFmE5NW586iUSCda1S4O1lQhfE
IFZ0qbCzK/U0syWMg3YW25yz7iJbC7bxR2hb6galc6XrMsSV4ubmnFbJ6NRsn72dX0zgzvn8+Pvf
Dcfgj78bvusZoEDp7xW05lu9lMM1ZC7uYYFn4in0hhpeow5d1NoOSL4Oz1Zg63W4g6XKv0ZvlR+l
HJcHamiWZpCLb0pX9p9h4OY8LalELFjJyafRWo9xuwuS9+UoPnG/zDZErgLxem7RyY2/+LBYKDi7
APHUIW+3OeuhXqp7hkIuFwjBgzZTflz5/nIb0JJeq0VzBDK0hrzvO6qve7/zU5UtGtlBfnEJCa3/
oELooeIwQxum1m4fRDLbttoZr5zVp8dhIHKXUWAciO/MQM5DsID5x6EyTLMR3T/g6awGiwD9VEyM
zPdoY+WV7JTzoSa9hLgWbxhTw0mRot0vK4T7SLFwnYuVNFgUAkq367ZazUMkUMbzGS+6P8sT1rNU
YQoMu4pGsp6YVTKMtAn3NS/9e1HB7CGt4sG12geoBSCDAIMKSYR3lkcMVikBNQREE/VZQDFbLYV/
llWAwTcQV89TFMOUMD35LULlkEHKD8oKMnIHKUip4w7+kUBNgkxSb8IVGDbAY7JRHm0dVjeDXLtX
Tr7KK9G7BosY4R+hjQH582r4vwyLsMC3h2gIOLyAOCMAEMXi77GIFzeJfs3b/OkJf/Wq0M2iSwU0
DZEasjVt7MQ3mNvFjxzm/6Wbxb/6tUzCOobrAb5e/mJb6e9V0rKF4Oxxp+X5aX8ARZwtY88Kya9+
7+dFciwiMiCal++RU9xg6cGH8rHtqvLCkbx+PyqxHmrTZUgZ63p1bLxBvy/KLrya1mm4bcqw8RBB
QcLHICToL5B25r/F3gd23QXmhMAU+rYeSP9OVat6M45AHbAtPP96tZeYFDOuM2Hnm02K8y0nCLUZ
96pQ62mc2vAVgnbEBv5zTmM+4ZIUZ82XexaW3ollCJiezjep6Ei3G61GY2CswlUrw/nWFW4vYEEG
w4ogR1CJSFZrMtsfUYQpDu1yEBoivHTOB/S7NsWiISaLXa+PrhDrA7sITpMCqRS8P8ohcm8VbuK6
rv28fjso3CtCbFYGIid8RMlNYFltkkZvMzVKhnQN5AF1F51N3Bhs9kZzjuEIbSKHew7ncGxOR+FV
6r3bOCBMKz2oDcxFfAN6NtyXNuVjdVxzIXELz7Y8XzawjFG3ga2Vn0J7FwG1txIUEvcTCJu6P9o7
C1p7ewGyeKvpv6GT/xe2+z+qP7Lr3vHgAHZD0PaALH6/33+6p/VZf/SrR33b+BhNHTsBguR/DkJG
uDicgl/yEJv7QkmPHggxMz7iYSB3gXkcGNrXjY8oq/OV1gy+cmCbkC/+wc7/VQ/BXIgmMEUjth/l
CT3a862P+z/GEld9ePsFipoFfrUGKedZD3IqAmdAcKkEPqi58nAhyr1SvNiyBmkhJWxHRzAg2P3N
3F3W9o6Kc1yNr0P2fo14i3vKSqcHIoVbYO6J1/PUH31+IfOAHCbEg94OqiRbMG/RleFRf9lpF364
CGBmrzN27RQBuV+m970/Va+YpPu+7Jxr3DRBL5DQRq4WPeRQ4LQF5HU8Q3JK3T6BLDQXXjUGfSwW
Ot+LUs27Cl4d9DahexkUdPhypQaAPAw0zirRoa1q3mTcMw9q6VUZMxvCs3bOre+V03WrJiftkHgT
Nzkx1iYl9UNeIiIdDY2/7601XTSh8wRLYnVFXSGTsyjIKQoH+YGwtWfW4K6t1Z1a03vkrBWJWxeJ
drzye0jmgoa8Le7GMRpP1KaAETG3YCTkuFOCQ7axhhfKRJ8KBLbEeaBggEcQa7STw+Igp93FtR2I
0sMdRx6s7cJL8xB9V1h/BjVq4Cqfp51eoY6AXdNK0Rmkkqq5mmGqQUSkF6aInukQoxx2myZX4vb/
dwioGEj/w1ji0iB0ovC34Nb3+2RfVIqXj/gGZ/0ktfvWIljzHxLvkN0PluT5JAXMKkLGVRh8v5Dj
e6mwvAo8g5iizgPYn5SK8AWubyvcy8/9vFJ4pXBmNxN8Py89xqGhanAZnJr7DGHS+QDRviEIfPQH
/i6IMvCTMPbWr2YRzJeAovtjWCDVE5mWNjoksikiYa2LbTkX4z3kLAuip2zcCPRB7RNsfY/FfzJ3
bq1tA0EU/kdhfVX00geHBFJKQ0MKJS/GdYzjSo3v8uXX9zsrm0grW8QSobuvMTZ7Mjs7O5dzxEUS
W1qSZBMQlMwjRGJuGiIuMTNxmLyJziSxzCZbkZyMm+34ATI6E8H9EE2+98m9Mf8u9bPZHB20RIpo
EyuOtpJOWmcJw3hvoZjEdDfzQRS+mmceI9tvu/4m/MWQbuu5G68JaJqL3fXPKA1zEKT4MVHsgxjG
5vciel1CrZ+EM2hUx/t7o3gpVuTUhdX5pU2XctjbGcSFAqsz1NpvpTlk/jaHSO5BHgxzaq8lcSK4
XqnoM1q53E+Z3ZB8ESPz41vIZLaPO5iLpzdhbBi43UjzKGqYr32z3yNmtuw8/WGCAF5LuUzYbhYP
CXpmd1gvujtWTimRslJHGktoVoX3n3LKPyMwyKhH3pZK9VrR2adptQ8dr1dJQRa/6IPqvpyewqhd
7mlhv9lKDZd9YzxYTVbrl5EV5oVjCUVme29zzLm4s3LNtO0yWsqIg651FqeZ38sgVtxKUUyz2mfK
NvDuCE/m9etCYgcuYO9O91yAhEJwiHrB+5/9gsQ2OtOErYan01KkVaxEvaABYZZdDiQ8ShH0JvDl
KaPlnZVYSEpj9AqQcH/yala5JntizFWDejwtCP/5xAynaxpyd4+j8WT6lqXeLeh5ndm68wU5n0HD
snKy7s4L0u4eHgwoCs4z2p2BwmlyzEFB9oRgCmnzdOUhaVzBQmeg3yCrquXfwSCzXc7DfDEkMPDx
EIW0MzgFiabaeIuS+IDDSIuSqmdWYiEpI1y7GJIA/WVG9fBC6Z5JEGRcBpAQEtORzQ/7aSUnaa7q
XbL82zMQSEjaPyug6M5coyYtGQQRU0q9LfPEoi+A5xfjolr5SxQrwAS4Y8nm2MXApYeQlM68VjgY
ZLPgpzvuuQCJcl2GylsKSVp49Cj6tHGFK0Bcz0oYeVMnH/QWzgmhChqoDcQ/u9CbHiZsfD613VNj
hRXsgruSpGVwuEMcb4G0GLkT+MNootTyzy5UMC6dIasASbcNDRPDXzm70OUBz2azcwi9PY293aGN
umdENKMEXe3UL+TdBrOm0P3ROhYcoi7S3h56UrfbuB4khBi80uHxOew5DwlWAmErJUPROGv5d2Jw
IgWNwbqQNPEhEvhN95yHBCuhTMG08TFO9Q8SORG3W6YuJN1GmzKxLf3Ic7q+BDLgJp2OROda/j1X
dNWU1tYr+FUq9EyBXXOv5iJSiMlhb20cY480/PMt9oAj9rwCRgUsoMVVK+zBSzgnRqkNel0ZM0iX
f35V5uFWF+qeGOYD6ao43iUFSEShKwmSFJILgrMPmNIyTbUO49Fg8eUfAAAA//8=</cx:binary>
              </cx:geoCache>
            </cx:geography>
          </cx:layoutPr>
        </cx:series>
        <cx:series layoutId="regionMap" hidden="1" uniqueId="{274BE7F9-7E47-40B9-95A4-5BB1CA84EEE5}" formatIdx="1">
          <cx:tx>
            <cx:txData>
              <cx:f>_xlchart.v5.9</cx:f>
              <cx:v>Hospital_latitude</cx:v>
            </cx:txData>
          </cx:tx>
          <cx:dataId val="1"/>
          <cx:layoutPr>
            <cx:geography cultureLanguage="en-US" cultureRegion="BT" attribution="Powered by Bing">
              <cx:geoCache provider="{E9337A44-BEBE-4D9F-B70C-5C5E7DAFC167}">
                <cx:binary>5HxZd9w21u1f8fLzpQOAIIZenX4AyRqk0uApkv3CJdsyCc4EOP/6e1iSbKkkJ/G1v/66fZ10Z7k4
oXCmffY+rH9+HP/xMb++Ms/GIi/tPz6Ovz9P2rb+x2+/2Y/JdXFlXxT6o6ls9bl98bEqfqs+f9Yf
r3/7ZK4GXca/EYTpbx+TK9Nej8//9U+4W3xd7aqPV62uypfdtZleXdsub+2fHHvy0LOPVVe2y+Ux
3On35yrp2qvy+bOrT4UuA21boz+2+Pfnb6w2V2X8/Nl12ep2ejPV178/f3DS82e/HT7h0Wqe5bDg
tvsE1xL+ArnYdT3hPn+WV2V8+7lELzAThCCPoP0fdvfM06sCrrtdyLO7td0dfWpF+/Vcffpkrq2F
b7T/71N3ePA9njrhG5ukbeXfbJ9fLd9Jvdlvwm8PzfOvfx58ANty8Mk9Cx7u4V8d+tsGTHRRJ92z
N4mpik/Xf7ZtiyH//QvcXP3Vmh5u6184l+tyVxKBb5wIP/AxIV9ggTzBOb85TO4efeNjm6urH/Cv
h1cf+NbDg7+AX72+Kj6Zrn52BCGcQYK6cbC7/XwqKv933OsE1ndl/mpd3+VihGIuIIfJmz8PXEzi
FwQzhDHynkxjN8v5AS97dIMDR3t0/BfwtQuoQJ+662fnSQWF8SdXI4+6jBOPPZUw9kUJM05vjYno
nSPdJIzvWdjTRenxHQ7s+fiEX8Cgb26K0t1mfitbfFdUMkwJZ0I8FZWQ+Bn2CKNCPhmVt+v5gbB8
fIcDOz4+4b/QjvdB4IPlfz8IpJi6VADIe4gBqYsR9Tz3STPdgdRvL+PpILu77sGSv2Le/yo4Z65s
ouOfnQQJlCwu76D3Q9QEJY1zOLr8b/8HgPuNBW6R+d9a0tOWeXPv2sOAuXfoFzDcIV6628OfkPvY
CwklDAAJfbKG4ReMeZ5A/LaIHdSww4X9QBL8k1sdGPdPzvwFbH0OjX181drkOv+JZobGGUGYevw2
DMXD3IlfuAxLzuD/norSv7mmp8P0wcUHpnxw7Bcw3vo6v/7SMP+V+f797fL5lan+alXfhZs8V2JP
3nXED1M/4CZXgtMR6Gf2fw5S/7KYH8gXB5cfOtbDm/8CrnWedCVkhSoHau8/l5BRXdEmPxtgcESA
d8G3uO6hl0GXxQHyuUTSm9R1QP3dLegHPO2JWxx42xNn/AIeF0AdKq9+ar5A0mOUC3RjKvmgCEG+
EFCABKJPk7h/vZyn68/ddQc2u/v4FzDUDRCeIOxa+5ck7Xfld8YYmErcGuQg8vALig8OP4b2t6v6
gfB78O3u3efAnt867Qft+3C7HmoRHHmccu/WmR96MzQ+lHkMmKHbwwfI+VvLvd+ePviGNwrOY2Fi
3+k83uUH14I88Y3TfnB3DiDM/4pIcd6VV0Ai/9Q8xSghgroPTbokKFe4xLutNPKg1Nwu5J6Lfq8x
H9/hwIyPT/gFDPjGAM1uf64BXQGcBBKg0TykiDyAEhzfIVLvzmnuyIi/XMjTJebLNzgw15fPfwEr
+Un3c6MMmAchhCfvmKFHwQa8A0PAud4kUOhY71eXm+X8QKw9usGB7R4d/wVsuNv3ED8XInDuAe36
TfYPmFpE3bvDBxnzdj0/YMXHdzgw4+MTfgE7rq9+aro8IIPQw0hbHvYDFjq4/MA8B0d/0DbfBmvi
BcIIQ1l/KBpASZfYhYLg3fKbB6L+wfK+t54fXP4/+t3/E6DY6ytT/9zmn70QEhRUiR4N/LiUA8D2
Dgz2N1bwdAn/cuGBkb58/oOu+Z9gnvcwNPbT1R/EKYTPnT5w0CKiF4KK5fitQn5grb+zoKfN9fXK
A3t9PfALGAyUjp/d0S/FWKK7dPfQXJANEZMCCXlrrgPG9q+X87Sx7q47MNXdx/9WQx3E4b1JuS+z
YcFVexXuJxb/9tH994bpyoNL/2zw8aaWbD/9/hz4MBCzYd89KFCUESTALF/mIpdbPkC+sG0Ph6cO
pxq/ec/rK9v+/lySFxieAQ0SYRKwG4EuaLjeH0EgBkoBHB0BaA5zcBCuZWXaZD95Cf0Up3AR9xjk
Xv78ma26/SEGEq/wsGCccY8vV91tx3mVT3FVftnZ278/K7vivNJAZ//+HLuAPuqb824XDqWYUc9d
+m/YEQJPqj9evQLaezn9/2iggXXmDmKTNmZWFnfbrCje17SP39OqFq9LLxkUR2UWVlHkvcQxm4mK
phntmOTORenQ7qVDhxmpuOa4ViifWqxKp2N+lqJWqCrNriJn9pqAD878sXRksUq8vp0CHHfykqeF
DTpLyCZqtBPiho+KzxM/pUVN38WS1yoljVlhWk+vitHyWPVjNeVBq119hvLGWzmk1MQ3zFxQyapT
HKdeqDUdjIol7a/GtIzCopfjcVPWdMsHNvpxkw7aF0XiKFsMZtc09RUvSOJ3KEtVbEgUyhTFYW1d
vEq4l61lRlM/iZ1pk0RxFWRuHQfRmDrhkCMSJHQsFcfyvJfuauhJHMYS03XTpewPj7bYt4MnFSIE
K5ykOCwga6wL2R0bgTI1eN50rD3ZrsbSnd4WpurCqO9TxWs2BlHTeWrC4+y3ciCq6FLrJ2h20KmV
ODnp5FgY1ZPeuXabnrytiWarkjN75nq1O6iqzoZXmg94h9KhPnOJCSBEcr/UOKw4z8ZVkw3ZW5xW
4xs6S3pWAP8vFa1RTFWX5e7RGHsZWzFJ5JqzKNsMRUd3xdBWfZBONZI+Mg7dGmtb1VXZFGbI1rPC
Ni1Pm8j2p9x10alrh/k8r0T6ISfUVsrY2mAlEs8ZVdu2zfFcDf1Jktrsgpl2LNSUSnZVNl3Ewyqd
m8uGRflGFNqD/Sp5/7I2cR8yN0MfHYfGnroX5E8Ehgf98J/GxRI39+JicOsKHjgnW6fuUdgULPnD
rb3qiDe9Xrkyt+AHelRYgIu7MytPKE9z1SROsSqN6/o9i6cjj1K5IwPRGzZ2g5/Xg+ObqaiVcKIs
nKfRXaM5kaGx5nqYimKX4PJNRmShnLTmmzwSqaIUjyrTtPW1GbBfJcRV4+INcvGL0kFjQAabqs7q
LhwW/0kWT+oXn2oW7zKmP3L6wVujxfPmxQfN4o108ct68VBHgK/2i9d24L6gWp/Hiz/3i2fXTqVX
mTNHvmS8DOIlAuoEpb6XpHV4f9j6dtdv0tPHqp6MjpPbcfgvf/3Xm6qAf/fDzV8/XKbpv/5tfV0t
DJI9PGkpNl/O+kqOLin9y7T0Qcm4Gcm/S6Dfc/BvFhtQVzygVGCEHsgXgVwPivy3i80jFuRe2Xrq
TjclZs+UQgLnMI4lJCRy8NWbEgNHCIjCjMLYJNQMqDT3SwzhVHAJI1xAnFMErdq9EuMBcSc4LPfm
qrsdemBDqMBPRBJGByVmWTjBUKiohFHcZfjlYSj1HhsyU/VkQ2YkP9DW4td95tCgylP23m3LeRtz
wfwCl1WQD20S6KyT23zu6/GoShFaW+uQcCSz4wsx5KeYZNGKFc28a/oqSxRhcbLp+tR9ZXtBjpG1
6IRPEl8j2cVrLgw57vFUBSI35uVA7LuxY2ZSFVkyVoLy4pJm4RjNeiVhoZuqZuK1laW3y6KBn5Qo
ri6KrMzO+9aKt5Uj2gDTPD5Os1IMyms1PfZwPMoVch0eKRoTcmxcHu/YnFeXVarnbMWb0XubFwVb
08yNVK5HZwODl2ZU8zylqYKXS7pX2CWBcUazorojAU5GL6xTFl81OMnPhejMWWkqdz2PIvk8015u
Bs3QWcOzep0PwxTyoXxrKgf5QPJV/kCYG1RlspUJTiDNuPZYss76QzRMft5LFE4DmcMi9qpQi16e
JHxOVomYHN+2Q6lypFtFInadd30VznSqQlvWnuqHMl+x2pxFSdOusNMbqaqkN0E608u2wFvt1i/T
xNUh4817Ww7H1VSusip63aGJ+1lhsUoFKdQ8Mucma9+iyAfOdz/Q78f9r5ZAAK1KRJmgAFYJBDgF
/PjtBHIjPN3vOu/g6aOb3IOncG84vKDKfYa4hacwpcQhDQBGlTABih7mDkgzoFRyBPCQSAjou9QB
k0/A7gjBGYKrYVble9Ap8YAMqx+gU0BsnseBTUKeJMwDqH6/Ctd5pHE6Ts5mMnL0q8EepbV0NwnL
LivkWDVbTrY5eN/WYd6WFBk+406f+l1rUeCmdetXyM6brpgd1Uj8OctTvmkdE297MfcqSnvkY62Z
mkpS+5Pooi1js1mVEc0AIaV6reOhU1Bfk7Cn3sWUNonPpTBB1RbEnwZRqaHJXVX3pAxazrdy0INy
ChGFIpuLQDiTPXYAYQWlMzBFZ+GcmIqWq7Ittyb3eh+n7nyiGwEPzZ2LuohRqNNoWIlGeqqTU+fn
7fy5cBtXwcZbQMPZtNae9acRS3+W7eA3WdoHgG0dJbvMqDEf2absaxLkXpxdoEanWy+Rhc8bWW68
1va7gTSfSWdfDhTWGPdsWte8Y5uWp9H5wGW/QmKkft2yo1k754T2JeA5Er8qZDr6I5FWkdHTQUtH
pBqjw2iMtznN3YCW6cekraaV4Y5WMKh6aaJc+N3okbAQrQ66Mafroqj0uptjFBCX/WFklK8wqsOY
1ixkokrXeYr5AkS3PUvGXR3RNsgwe99HHVnZAWpHwlI38ITTn+UVPKhw8teR1uNGj6zZdF3+iWLN
FUhTblim3rwSLoXmguFNBmhMpagaAouyDp4vUMBM1q1tX75qG7qr02Tw03jSQTwO/QUkZaM4mXUY
d5wfu/NgNqB6FQEguPSkFSkPooK8pvC1/JTjlyjm8yusm3wTxyVkRjeeVm3tilCY2gknRx5VbpYH
pJri46rlV5klTeh2LcDqrqs2k5jIjnc5e9WL3Ke8nU6RTpOT2U0LhSJp1lFWlIqV5Sewd+4nzK2O
Gk8jVRjiHceVmHwHOUcz12jdlfaVSVy8AY9zVcN1uklmXW3bCNktrcUb7HbHOgZH7hj6kFcIMB9j
lepiubKTi1RfFmGSmfaohfhQkZclflEjcSn7lq/0mGchSin23RIxv82TYZUPdlDM9DN8QauDPCe1
mmEM5WyM41bxogY7drOnCuKmYSTIexheEateyHpV1/nlNDlnSSmOjRPFG94XEMg0b/wZM0C/ZQ4N
XU2EP0W2DfrGPUrT7qVAIwcTz69x1X3G1DDVUpx8QD2ugrbzilB65aau0KRmt107butcCqOzDevN
OxjFIH5KZh5282xVIrS3ivviTcEs80srHeXl6XqekiLsaqcOk7bboplBt9W5IwRiLH3T1td5PyVB
W9fUv5e6n0BORAI8+9P0txy/14S0jtPNg+30VmdFcoocVgbUYdqPizwJ64HhbTshMHjVYb8VmQ04
ZIFN0kFEZHFZhcU0vJSyYsHAND+FaVSqRjZ3qh3BBd1qTH2nQ3/MdftZOt4fU4Xfz5U0gVe3Vokx
iTdYFvGHghN37dQJWeXaqTZZHNMdcBfU7zxu/aIp7MuWe6+joiuVTePRj0rS+7TsVvPYf+Rj4Sox
43GTtbjwk3Zs/Q5nLLAtT4KoJ1RhNycvBznlG5630D+yygkTqmVYC16e0cnDYMqmDZrBOH41R9F6
ELpfu8yRQSH65qLNkXekyz7dVUVbbXJD8gBydhXMiBy1qG/9uDLch66mDYoZCIy65uV2bnAZOiOe
VrbIPwKxMa+mnDVvJ2htFBIeX/G54ypxs+iMJTX7xEj5Rz82nx0qClUBunuXDaI5E7IiwYRS+6qe
a6IaFI27NmfeOu6H9HxuPa0VjG32QQzfSblOVimijVVNxaiKZgn5yGCtpjqZfW1zBk0d746axkDu
yqS7rQiC9Uich5ltwjoZieoMIhsnRv3xhDN6UhHRrCRBte803mUsy0ilk9f4rY5lMGuDT3jjZv6U
whMMZIyAzO2HKbM2cC3t1Jglwk9SOYV2xnhb1p32Lc61cqibKcd1RJjV1CpagXqgEtCYV6UbiZCI
oVEZassjHvEyUVK24yurxzGAnsgcdcTojbAlej/pwrlGjhhXbj7Ha3dIXX+eZ7kDGgRqmOlGReYm
fV1gnKgyLaegBzQQtPHU+n08QBM+p2yFMucEsGi1gmpMVyLviV9hyIHw0gjb5Glr16PrOaGeombl
llIGVTXkqnNSTzmtewGJuVMmMWIpodc1tAQ7PTHPj4axOBkmclk4vD0bWPdJQq2I5jzz03S8mqa0
9vuuTFYzKu0JPKFaFVMyrbN26laSxutMGKMaJiYlyyRajZWYV02uW6CaTOpPOk+Ug6Ne1UmTqryY
P9g5I8oBRkpFGcsVs72reE975aFhqpStMogEmxCIDrgpLioJ0ZTCy+Z8DkXO0+M+YpE/zI2nMmCX
XsYVEz6VTu1HprMrSPnGjyfIaJ5n+mPXSepA5iY/t7QiqjI5X80WSjjtBDnXou1r31IbrT2aRn7U
Qhrv0jRRRmKjvGk2gamp2Qw0E8cjEJNHVST7C1olOKioBCwycbGmtEgDK+oucAGRBLKd+rNiapMV
NIQ8nHQyhd6Mu03H63GTQ7XOlrJNlwJeABAJc7fMg2jA3Q6a2d6Py9z1SyiBijXxmaiy4mVW2c5P
DHH8CPF+546s2OR7HNG1sPauHj/k/Xw50lqqeEEg8Rx/dMfss46aj1XTXnYLWCET0sG0ABhgw+DE
hsRnbk7jcGb6na6iImRFnSlkpnbDmIiOTU6iEzM5vXIGnCpcz86GJbQ9/X7q4+Tu5wX+G4iNhUWH
Xh4mSihw2gJetL1X3B6x6A/ePLhHajx1l9vGBL/wsKSUuwTGIqGpAH7iS2OCgS7fM9Y3ncl9UgNz
AlOtgnmSMXgR6mtnAtomvArsIuIijomQ+Hs6k33j8bAxgVfTQT7wqBAYxqUPOA3Oq37ARRdtorqZ
wpL2wH0OCV9Bp3HkyAyQOa4n/KbJM3TM4YNtLF26Ywt9Wrjx527ggDwA9zhqYEO5rp2xPWVj1m47
pxVnpWyAFqVtNp/OWcdej9nYb6IZmLtmqt5kfDaX7RBNR/VYAC5Nh+59mbbgncZtyXFrOiguScR2
QNhBU5NiM/mgALif6wLKbueS+qIbSPXH5FECbdGeiNUJZKN+LNOrbOFoB6fJj3M0vWYLd9tpOxyj
gq/QwumiJpU7Ns70/yEE/gb7998WJRyIPxCcQKmBN1o9cMhvd++Pp2cehsqjW30JFaDWBAZ/XFhA
mIP9Eiowri8ghgCgAf/IQID4GiowoyEk4VCsKUQhvI37NVQ4dP6LMEmh+0cw7P89kYIXGesAxIL6
5REJepAAtmCZLbgPYnED0AM68WSbkiqD3phPxauyGCY1zTK77K03nWX9MPiZGaG/0n0X9Emcron2
qJoKaEPTZOygvy+niyKFZn4YOxr2Ket2BsCFT5DJwhIevHNlaVXnWUjf0uZHRHQXcd1BPS37y5h1
b0D/2vUlSXbePJSvcuSQ01oQeHAyOK896gBB75WV79H5ZTJ4InBE7Ppkzt9KAAvQDKdurHiCN12s
7Yr0VqwKT/MtNApylxaV63sWZDA3Yjgk2jE7UjvR5yRx+wBlWeSLbmlXxik9KeOxnFVZGG+bsDJq
lByrROkxZtvRZUg5CXBq0G05wdBMzexXpZbHoHwNu3Zm+cZLPXximYM2SUYiV82AgTc4wg4wHigG
6BNFlw60dyEp6QQ8m4ejCdZW4zdzotm7OWncs0hqfmKTJj9tMq/aSQoNRWmpk/qjGIvLeM7T41Qk
r+M6+yBlXx2LXot13wK76PRJGshGDxsEMtraiYmOFSl7vS5RiRWFJCaoZ45FV+erxkyX0Na/a5sG
slcMeHk7tEX2yqta4g9uNx1VTWyOYbjU2VJr6xDZ5OJeDD3RRsGbK3/hgTAcft8DM6gxJdPC2di8
mqYAFVN+XoLcGlCWm1DnXB7BJmSxklPdvgS/MKmqeKa3PY3idzoh5A2DbjcHPFyQys+N08d+77Tt
a9vEqFCNQ2StBjNf1DrvP9oktwAZ09HxVEVz+q5IoVllVbTVoGT5cY3RKeaZQAoBq7pzF0/qF58S
4FzN3s0S0kBbDa4XS/BBvXijh8fzdB4an+09dfHZZvHeYvFjtnj0zGwC9AXaOcOcLU1hpaLBXkB8
5EcRBVRj5gwos6ghO9InuT9CmQk9Pla7hE9jyOrB28Qcwszxqm6rB0v9KKm5mvs4Ws0MsF26hChy
zODzqZvOxiWAZ2Sht85KCGrg6gbgiZKLaizqEBKMs60X646Lndli8XGxfbJ4Qbd3iARcQ3voEok+
X1mh7bEH7gNEBFbu4lEmLsC58OJnycz6DfQCaTAsXigXfwQgWh0n4KIZuGqy+KyOzXxUuBN0jGYR
yYaIo7NConlrOiTydYHIIDcdqOWfrDV8F3c18nvtiSMow96bQbROFbgjsdeNE6ctbIABbQ2odHkS
88jD0Dp75YrI3rIQS2I/uJnjvksjkwaVqHSoGzde29axmxla86s4isgfAhfmMmdRum2gJ4XWEENH
LL1In3w/hvwbBfS/ST5b8KHrcYBsHIYkgIuDAvbt+vllAPxh2Xx0h9uyCcWRYbgzlCeAsUBX3yub
8PsUMEcFvx6zL473yiZ/AS/fwz8UcCaw5XDNPeqbAgyWFH4xa3+37xDNxCP5+fH3vp+y2kQ6RhPL
N4Mb51JpIbtPRZnqI1zz7ENrq3mbjWUEDX/Z2OPcNcOHRJfitJs78zLXIncXykq8ZcIpSwXEA33f
eBGMW5Rs3IEog95nxmmubDrbd22bx1mQpi49mw3NVkk/yGOvmqBBS6puArU6N+3GJnbetV0hLkDM
q0KXgDqgeFfiNZ7j6bUntLvzIhafdHldMzXIoQgH246jr+uYnxoEv2MWcMQcH3igGTjVzAogOfIo
gDSEgNc0xbStBoi0oI/N6Cdljz/nzhgp4jbyFKRDVCkQJZKjmvPmuDaSvLTSmLOMxtl7Y4X1HZBR
whkBPHDGTp+BFl5cNLXs/9BAeivQHMujknfkjUFV+imn05QooZMCuErdNQqXeXWVuKn9QHIcw9jJ
YGyYWpg/YLMVG83qYjtjMh7VU4dXuiZcqKmVZdibju9EOTk75ET8NKmxt63cUpy03OQnhZsuqSJJ
u/8Zseu/DS8veBUCC1o/+NER/Kd4+YkXQQ8i//BeXwAz4gBE4deCXBgC20tbt70legHvrMCzJUyG
AV6/L3oBYJaQKAC73Ab//dB3XYh9eCkWRqmkZN/VW8rHcAWm/DEQeqDJLas4EL141vWsYTqCMsVK
7kek06cUfC7zjQQn9Cl0kCGLSX4+uY1QLUzanJnZDGuAGfG6XspQthQkupQmIJ2hSO3rFYgwJbAi
M8OqiHV0AjATaptmHtQ5upS8cV/9QEaGQriUxGQpju1SJvulYJb72mn3dbRcSipoFc7LNpd1B1yN
iY/L2CTKrTMbyj6/5qnDVITlvM4ddzj3tNOcxqAXRFDP48GnkWt9AFnD8SQrF6sqM/nWoVEPM2Sd
exR1QGArJ47SFerdxJ9go1YdVF9AjUlWrsucsE0vIzr6kIPa96Ic7NsxztwtbyvvOPNm5xz4w2gD
jTFkG7Yknmafg5IlHQGVNsAYWGaKsN3nK2y8Hgi4Fo2v2ZLU4I01yG/pkupG8IeLrNXzji+JMN7n
RLrPj8DwyuNpSZpxWkwnXQqieJCXdTYqO6TONtF9CaM5zNVvK0Brq4IRdpMGQNN+er6CLv3TQyri
obsciAQjUGdDmrB4C+NfA/CNcxGfxb3X9Mo4RG9hSN+sEtARz9KiE0dtYi+r3HP9MaYfrBvDlEMR
N+dJP0U+qQsalEmBT5oJGEr4BchiBxOKINxwbzzKHRAk28ZhwFxrHsFABlhkXmwTLVYyQx1Dr1X3
xyABDLWKyznfaizBtGVjhuMYujUfLZYHMhecgC7+AB46nEdRhtaeBVk3dUxAFv8pFk8qFp/6/wQi
fbz/G6B3b4ws2r4Lzcy3EdHdzyl9TYvL+bdZkMBk6pPSvxDwlr9AQKQBWQbUwIKM7iZTxQsXXB9o
NITwfp71axZkL2CsdvmHidus+h0IiPCHadAhGF45WH7o6KBbiyMQ38fWIyA0QfcLs6d1n/ngLMUG
BDpz1BcjsooBx1X4AuZaM0VhvmlS2i1w+1bnIvtDJIhD72Mr73OrR/JHNMFggD9nLoy/lN3gfWjL
os99WfAeBIJ50f0CmAOS70ZcJ+8HYtirKYnRSQVq+gk1IHqfg/oCQ0YwiydhYMDtQK5xOyf+nBng
ByADOzDu83gKlieF9YDL1pQH0JwAKoIcEE0bt/RYp5p5ijQMJWUwF1DMI452xhEwasN1ot/uh1gd
w2UdOjAhVPqWTa0XdIWE/FjgoUXA8DUjCDjLKCJIX2y9n0JM8Ji/P5g9LKa5zVQ3zl2isGbVhyHL
5RmM+w7rOIGBK4V52km1FxAbXrhG4ZYUsWpAebgutJPt9qogp7XO1nsJsESuhNEex16XLiA+lhJ+
GleufMVxnr+90fSagbaKuinP1F7GgwngYVZPCXdNnppM2Zylr/Jqbt6X3di9KjI6vkGxLAp/L8UN
Hms+7FU4SvNuJWosjP9VeRMT6oBf+Cq4SUKbs9HJacAdgU4l1Vmj9nIapQ1MjsBU18ggMxvvI2Ep
re6JYxX0Ixs6VDEkpDtNjLOuS1VtnTINYNat2d2TvTwQjkAm8wCqq6gR0QBjVyzLVaz7Ue9St8/H
ADn5zPw9zwOUlvc5mwzMPetmAB3vhsWxlLUXLXK8bHPD2MRRjqm/Z2vg7VvaB33RT05ovBpdtfmC
Pj0vdXVQ59NwvM/askQg2u2TNVDEoIPQqGYw9xYDxbGiNXfezbAtb7RkzrwG5g9kxbwa7RF2cPzZ
MTOnxaKNkHblNClufesVLglpQxIdwrRguYtTTl71WV07ypgkT3wYeARP7oYGnTgjyV/mQIi9gr5F
OIrncW+V9jA9gsnF/8vemTXJiWtb+BdxQgIE4hXIqbKqskYP9UJ4ZBBIzAj9+ruUPq4qu919wnGj
H/qe+2p3p3NA0t5rf2tpOnRuNrWHHIjFXhakPHSrY5JJuXDRePh0SRfm8ydU0stbj0fNnE6qZOBZ
12LcYKQ0v8u8Sa9ppCD/vGvwHwe7WSrW4mRX44elHl2aFnTl4SYDUqziNcv6U8c4zWOVUfDBeHZc
scNkVX+anLA+BNz4dYxWHWxdbaaDK0W7oOHJgzkmLXQf12PqBM3dufXZ7O2dpYFCRHFsblw95Fdt
0AQAdKrFAavs5dM+kgt4lZllqU9B6qall9MnACJqTJbGlO6mJczrEtkRb1NId72chVb4BdppvOIk
bEVSF5Tg2BtptFHrVLCYzqDM8zmTB0957s1YV+tVFnRundTS1kxTkYm7KBy7PAn14h9504x6S72G
XVZOE0SJZDXfdkauN0U11lPCSaueIl0wKHbd1NwGThnschPgzVisLyKjc/iG9FWSl8dBe+E14Wt5
Wn13nlO0McBDymy9U4P76ObgX4bsnWLZ8NhyrM+5CTS2Qy3obs708uW/5PD+wYnz+vA+e1E8EMKI
wuShS5n3l/3Oszvu5Tj/5Ss86xuYgYH7RXDGd8L3W5cDLBgQN8HhesaFXx/v4b9w7HJ4Qjz8r+hB
cPh+1zf+V8c7Ynh/LFsBM4aUoP7wgJ1QBsLvR1H25ZhngbNcKOb52OCITJxijtKVZjwl2if3oMGq
pOGtTiqoMokLEwoeXRJ+FrKf/10GyKpw74qRYYsEfZfUkeMdCqbDaxBb7ZWiBRh5zkxWQOtFeRDi
RAd2F2VvziWCWP1gwzs177xmRXnuim5KiN8LnK0NWeJ69U1SdfjHzRL56bfagXh+tqmARTlYwHIK
LlcH73iuwEJUQy0vQfo3B5qJ6O25sGimvjw1gYnil+oi8jCKnsHqpLXLswuUOcEXk5cGGzady5No
iekTOdafadfMG209D7w3sD/01gkRwH+R3WL5ihvgVrRMQmeJDsE0s8elxuSjVSN25ohG652pFrHt
yxFSydDkD6ARUcJzzdhDVmbmmjfuhdZ4hSbU2RX2x7ncUDHru66g+WYxThVzr+BbIFx+4pN8PBY6
GME4tkUqFo9+MnXBoKT0YYhiiizuV/esdkgrfExWAmmtGFJaWYRagSSyUkloRHhZGk9uqrOSwucr
GZLiocTjAPDEKZ1rxX1zEUhOTjpS5FMLduu+JIad2jJnF2Ew4uSKTHfF1RRd0240XUxKboqknRW7
D9GXymQuVhqmugwaVC6u3LCCySucoP1t5XJ9pIr0G55TwB2mp/cY+errzKH7QQCVUuC1Ex+t1JQE
OSnuWCGGdxnp/DsmhvVtJubwqBs17fDFzTdRlvnbYin9NQ5oHR3aVRWptEw7/ixIeuGsh9YS74tl
3/0mp/fNRJ0iBvx+N+JY2zO8j4tJ95/bItg19jsLRwH4dGwuZoEe/dW+i+1EbX2nH1O1ZHfDypwd
NzLfFiIC1dorN+GF7yUOc26wsrp0ImyIVxH0yWT8JcH7f9/Ocv4bd+l/kiwF1tl2SmiJAg9bYwS+
86+arj9L/3nZtX/5gs/aFIx9IKEJtOmz++JZlQaQ7VnVGRdNIB4Zs96Xriz8V4RJLgXFGiIDG6PW
l23bDnO9EMNXQBTgNbzgt6a59uqHV2rD+Y0zfBUM3A7gcEbwTbwWptcVFZvTKCBZgw7uupW7l1ix
/i4PpxBDUY9vi3XM4nJx273y2zotV+cCG5qzYTrim8rBXjSthUpsp7InvCEwp9Fbz/Kzplk+DWho
Ui8b/WPp5lk8yRwGDxbM28DSSaPllKozspS5RN/opVMxK4P6kIN3e+db1Cmw0FNh8afBglCY/hVb
1eMAKSwmVa9ZfivrlcWFM9e2/RLHFlwVs4CVa1Erx0JXXtC4YLy76da4cERks6SgrsI5LoXxYsdi
W1VRrHakBpowoB/HfIRfD3JWbCzwJQko9KDvxkPtlGSr4X/Y9hYRM1K3sT97Oygu8rLP0ZLOtQCX
KcP6scdrbqvZ9jxu/qWnTZtqy6NNK78Oh+BjM4bNVZ+LIOkg622y3CGbRvf3XVhf5ZgEJELWd6iK
dUoDjOL03N9FvVpjDu499YtabhqLyVUWmGstOid05yZDF3hbdxDDttXyElaxYVuHxXrQZoQwOHns
FAwT/0gspkcozjAvW/hxoeECaDpyLgZTNyehymzXNZXaYuQ33pcUyDsLIxOLeSw3Y0/YZo2qqwbQ
I4ro7ikMSvRrke8CLZymN2XnLhgPj2obLAOBD6017xfdk03V5NpOCGo40Zw5ZUG1XuZoJeCzkV/g
oPPvuhYTjtlX9bH03O6xExDqXNfXca2Zh7/QWdLhzSUl18GB9e57/B2LAX+P6H488IxOdmylAjve
wxBXDbzfFGizk6CRYicKGW1Qw+e3RIxRgpF2lagV4oFarC4mARvkNWmsl29NS6ea9k2V8y1dGngK
SsUTt6I0HlwM1tnoxVOnvlIX3/mC9wprZhelnqM4uP28PrAgnxMGsrtpW4k5LWDvOWgwwLcAuGdR
8AlM+O/X1P+krTi0JhgQZxDpXbvXAU/5y63431eq/NK0/auX+rYJW0cdUFbkMFvDGmAzSPDPpbPN
Qgfd7IPnATWFv3mRxuBSwewvsKYVpPjhnX2vnW1Zbfdn3/V8lN7U/51N+OzJfqX42vcNXhg5KlGI
LwEzrx/34IDqvs0Ch+39jKot+OoonoyjH/J19U9ScHT+LMwoRu7wSMc14NO4gjyR6kZcyha+MWOq
FFGyZUJWdH0VWSus7Gp4M7OVx0Ezq20eMnmRmYJt/BEIgKixdRpi1j6uhlDfnJtzRqZ6++rX+RWr
cT4//vyz4Rj88bPhu57hBC79/VC13XZZy/4EGsA9rJ2CsOf14oqgU5WpaXoUoRwfZUjKppruHFQ8
pygf82Pb4nYkokmWZiinN6Xbdl/JtIZhWpIWHocydL6MHc0++8JAwW5H9SX0y2zjtEbBK+QWst34
q+8V8dBhZohdnYfNNmcdIA+BKeq2b1cXvUeTDX5c+f56G5CSnIZ1CWGba7TzsZNkOXW+9NMhWxeA
0H5xFUaT/zBwYCMxz4L3wWDkPojabNssdLymxifHvnfaXUZgbIZakbk4LHoivRjWGJ5mI6yAcRhl
ImkYMJPY0W2+BxLdXrdyoJ+E07U0hkZxqXp1OThFs1+NhtcFZS+9ME6Nh0IBCDo1ldEPkcI2ns/4
oTtDSAtQXxUDXCCaXUejYy4ZCdbjSGq+F2Hp36sqax7bYF1iFxo9RsU1FDQwmA3GPZAL4OZe6uGg
gq5sEtGKzIVDwspP8D4GKfWkjhmdITGWzjy98Rs4ZCC5hIcBn2+TUyDdKXV7/+hAWYYE400YJVmb
5TTCcNkIXt30rZFvaW7aa9W5Gg8xLJrcmjV/fzf8P0ZQYLPAj+UjOpMHYP3Aa75akX/gdL/HtL6U
qnbD/cMLPAsMhOOyDswHXGyHmKO+2iVRobrnahEiwhmt+L5Lhv9ykWAdAOxHFN232cL3XRIZdZjJ
gjtkuHcM+673O7ukHdW+qlTP75tiFIuKGeAj7MyQVl5XqnW3hCpaHM+6f5wn6Y09xpGVBkReY1nH
pirm+zmYxSGqC+eNXiU5FXSmH2YHBl6YC9vE65vqRriqe4AyX7zrqgaAVN+QXS7b5QHPaTWAzseY
JO7XQcPeb45tDgMcRPD+vVjHNXHBBqg0wC1XRTyhCXtqsypPWxjC4PJYx7Sv/PCL8loI6Tqq3y1t
xlIvr8xG66XOoXwX4mrtwuoN4YN7gI7hbowgJplN4olNbr3LRTR3d3VVkd1ytjXP7vAec8r+drKe
Z0dQ9yin8BjO4ZwG1hVtrD+aLDnGeF3kHJE4nh2otVCPQ51hizn8LWvqH1eEgDAHnO4hNPE/mXJ/
vFDsx6WFVurHl3kuQGyJ8YIhoM36dwHC/2UfauAJWHioMX5MjcGf4rIrXJ+DdQQK/nUBgmR4TKfQ
s33rHn9nadkX+mlpnZe7j8sBYYI4zwdfL61K05pIFDr7qGJtl6Jc4UuS82FIMu5P7zMfB0NAGv40
k6JJWjtd4qMaoX5VcMjrdQx23DripWqEvgyYsuqGVOWDoHzY5c0EU0ajJd3MJiQggRT0Ja+eI3ro
oXLA9VLV9LhMfgZ8YZr3qOILjARdx3lSg/YPgSOD6zLP1tPsmOl9b7r8gecdpLPG6e/EEJSoyMXn
3qEzXJFiutASc4O2Kdp931HnQuSDs2dYLFsmqLwvAvaFKG/FUbqwq7BYip3KYcqbhekOdWn6t0OW
pa2oxxQ80tGgbk04Vea+Q/ZCIiIQjCwq+zhzkHgC7Km881l2O7Vcfs1K4t6oNRi3a6/5Rd1xTFpC
VZs0onBcIn8k26MYhWG/BgniFyGEvF6wfdtiTFTLgDpoX0K108FiEh//tcAJnftogngH0YgiP6TU
FBk6eMn8rmt6wBWas0dUPmL8DyBCYAezP5Vu9hB4fipwHLx+KtZKTcGsIrp35MD2Cojptshgu+s6
tiaN/Sis79H1yLYF/EwrnrRFWW3QEcJTVBfTFsC0e4NNVX1l+IK4/aaKPoADU02YvIDISyL7tc7r
iB0QwQJeZOZ0xHe/TMK8bYK8OSwFkIc594pdY38sZGPAlbXyL6Ms1H2N4n3LHTh4akA8F6Scu/0S
wjLGor65z5R8n9NSxSpiJ7jkrvmKCVcRldMWWTx+2gu/TXm/ONvMZHJPMhNUCV/6YPdt7jQCVn+o
5cTSaHBAvo5+CS8bc7eeW5aXYNaCr36xoGt3IN/mEa9OVJAs3y1Biyq9kUqe/pad95/Gg2JjQzYW
ag6bm/aXrqM/XLD3au89O49+eqVnBQ4SGyQuhtQR2Ltfmj/cfhChjkC8HmAva5pA4/VS1vhISoD/
wsff+pGLauRVWQOIwuXo/mjgoWT6nb03sKvo1Sr71ft+vcqc0IS6QFL8Ppv7kgJiMHmd+p70v5Zs
GmAGDtRi97IBxKOtZOA+gjOosCYh+CPKzdIXEEO6rhQ3jS+La1jbJDirzgD91xRu/AKD3ThnDQVU
ZrWvyudqAUku1Fci5nUbdKqG/59AsOMLzIO7nq/ZE6r+4Vb4fpXHhQXqPYvWQxyH4buR9Q3BBGdN
Mws9T2f+GeiZumwsFB1ZPFoBQHszBxX5IDxv2M+DWHYauwPiTRoehxZ2U1rnG3jCQcCpYqpPWPT1
1RSVA4EpXTl70xpw1ejp0RcPofO1XoUKYTcvQwbvfpfvnUg+ThD23iDJKIe9Sgd6o4vVe4uklSrF
ODjYk2Yoxbee9r88lASRUDAd2axJCM52Ifw5hPQWIaW/uhPyezTJH17qub1gPmI/sMrBGxEYqJ5r
IMwvsTpR+xArg/zEJwHthAQO82BgLyp5WYbQYBAmgCwmxPFB23F/q7v4lakEygtDPgSalV9Qmg2W
mC/ygO2jpvBQjkMAf/S1D/e8cVmLUbkB74yEnma3RrXrwjxt5l0fjoSmlUWJy5XwvWME33ijHkBr
y6KN6bICP7YgsndmkiOLJzdnUnmw0LKy+DIGSJgyMiDNYDzmN6hMmrcG5MVJYmvaZBaC9vx8BB0z
iaeBuP1pBGF5O2aiP6qpKS/qepwLKNGc3CMwPAOqB9Q6XGYkrEiIW2kGteQQKkP7HcyzGfxYcP32
GZunWHqaHaN+8A5gc4ZHyOLj03KmMBHaNADNVszZzhbT7HNf3hgpHrvMiHeOW+gEuXGQGjJJEuwg
F57p9HYdQv+tk1MvNe3M7iTo7Zt6qcsN7NehSpqqijBja4QNfcuivUGi2JfF1/RSmYm/VRnmrWPW
IZQkCsW8W0FCXhrUpHzT5pUod6tuzJF7A9sti+JPdOqKI6zl2Y3HqX5bqsUv8MOwN6XbrTdTjrK1
z7zlooA6Aw2+8oMTYPWihxcaFUYcoXTYcVrBh+IU5nrW1Nm5YwEn5yRxuJctAivakc4i7Rspzd6D
wXODMD35ZVEDIjWs5lSW0ZdyLBDmoVqvO6wha79mWbhuEFaVpbCTryhVIWJlVs4qrLAVnjUu1bHh
S1SupozVuX3MGjlO0Plsa8kqtH4bYttOhPwA8+psP0rOrWl+blNfrd+bb6fND7GRP/XWOIR+fPjt
378KpoDnVdjoQGy6tDZJoIv63Tw3j539zXsLh7qT0G9bzHGAQXlwrEv84Kv95Y3u5N+zwf7jOkz4
lXGTF4wgUGBsaNqf77Dfs11f1TdWJP75BZ57SxQq2CBxn4z1Vdth5nNv+afcJ8aIsLGG0HJgGsUw
FJvxS30DPAn7LYakcJiGkKt/h/v8qb6x7xvFEuRyCPCMQLD68dFqSsy3HLrSvRqWS9aw4BpmfgaB
ny2P0hbJ+lwvu+fa2clrfxsipWWTD3K98kU4Q6vxkbYTKHZBpnlI4OvyEO2yFjeUd2L7DfhSs39Z
N0WwDeHSOyIkViWwajtxVTJz1cMO85+aIzTZP9Ztf/hcP2GtU+Tqvuw12QfMhLFkFTlx7WLdNwiY
Yj1SIGVgbikd/Ue/zfOrM9BVwRmVIImjvyWjMQC0LR7f9OgjjVu9QaQmskNG6e6cXpn3Xda3uxzm
8xOx6XCSDcVXiMEe0ADWn3qbItfZPDlsxWzDbMacs/iInWL59Oj0FYJPcXgikq6x6XRErUMUR3UX
xWaK6gQwCH9qwMfGDkeLX9hmn3RRCJggC1WXsnNHSW1z2ds2s7UNJ4QC9J7LuQ/tbUs61cZ7ZOc+
dbUta2mb1+bcx3a2pS3XYXks/IGBiZmCa53XV6GpwgEBmOcfBj8RjB0q4fZn6xo5pTmoU42kkVNe
hp/AwdaxWMn7FrBvsgTMPQw4IhKauX5qUDXGY7u412u74FADULppHO1so9ljMMiD8cOBnyNqZuFp
hxTA9Az7lU19ybt5BbDOELqJqennLEMsEJJiHfgVjD72iJBJoh65nB3aCfB7aFRnywHiYB4P1Kzu
pufNBELUE+/PVCByw/ownjjYYa2iy1xOn3Pee8m6LogPkIvY9OtC9s3Ye7GnVv+YCwUP/7CGaYgp
booxhxsPXv/pzBHC7FQhTsQJ37m5DlLtLDxBTQ5QNVpUFwfO2G2noW+uQKh+1EM5pKKY+IEi++IS
wiESRixmiLF3uK2zcecO47wZdDWmNRHFxmtC2BphsEyWibmpdDG78MVtZjqgihnMzRnA6b+lcf1H
bei2b4NWhuGfS8DHR/wvEZKXXPVXW/qvXuK5ZaVoMH+IxPi2paNlRSRLBAoQQDAOktfzSmzpEUpr
HrxQ/q+3dIAuHIrhtzHn72zpaHD/0LL+/NFfVwteqejsZircz2uHoWNf1bAuDXOX3S5+3sNBrB1k
xPh9+CGIMkT/5jYFeFbBfIXV2h15ASMPhHbbmkW2S+NiKbblXIz3yHhZUfHadm62nR2owsfC9nr1
ue2bF1BgcSdARSXUNobk3CNK2y7O585R2yYyd/36hGBOIiDYi/I6A+ESJtJ6dVrr2pmtf6c8W3lG
6+phA0IJ4956J0mwdB9EVJAnjPz05Zot0Tt/IN5TUE/AEtx+5Y/imx0TlPttaT2aIOyXj70oBvC6
c9QieSk3B2J9nbV1eAYIgvvsm05E8UpA04VnsM4z2kJ2pHE/QbFE3hjClmLP0niIh0JYtovwbqNg
JLe8XmvJPTTr+m5F2JlKoprQLl4s5CcouciIMbDeDOyhQqUOFr4InHuoCf1phvtmi6cXgO+ZH5wt
SsgsVAhIM/r/yQAi3nEDD3R5eABw3RJqmb/sjH+6seRlrf/ydZ7bYlRfmGchMAZo73kA8O/yLfqX
/RNM1170/+/ylLXteLaeZGjafXALL+UbHM2gEgjaZXhwfte8iMb8h8V+fuOwaoNPs807UkfwBbxe
7H7rrbWrl2DfNS4oFhPMacPIGJdDD5MF4Ku8mY+ItL1jUmCRCbhEQs/XO2cgy6b35yKtyuHDEKDQ
UZHCOV0iKn500Waw0vAHhGRMaTl5E6I4QqBEUr5vFQO8asR97gULsj96Cn61qjbtsAZgbKrPSxV4
sMdg1QRTIZDJgPi2KqveZVKbYxkW4k5gxSDXQcIm0dUkqUo1g8jSmGIEmBq0LL+SKEr2bF4KRJNl
S1Iqf97ODtIvldCJCKpjpHKK+EQkzCmXutdUTAjrqxEopTLgQtAb+eVaS5mgu0Pwg0P9FAMADwGC
4AyQ2ngHvFZvKFF13Or2yZPyBiOLmxUuPYs3bPOsfE/GTiGfCnKeEy0GGrImT2wd2pMbTOsjqbss
DofwJiDIOOsBEm6gqucxl+1nb1iQTJKPJkZsuoyntoSZCbmnGwS3dEmB6T5t/ShhAdL/AndC5ERb
22hSUe0aJd+w3Ec2nMZwvpyj6ZpROmxBlCIrpSVjUjEn2pdCIbh/DburDgXUvg2R9VkA3NsiZe8N
SDl8U3o4kEzlyOKsVOxpTjcR77qEa2e61MCON6MTIsI06ti+DKHbDyPcEGQASeWBrEpWgQhjysrb
MAiWW6XKBQF0Ojv6Ur0NkQK6731fbUvVQuVQzvgorcsBCRHBlrVRkYzLsuxHMzrbFrz0tqqG4jrv
ww20RbnzgZzEQ2faQ+At0Xb0ePjGGIZIE5xFe+pmYxc7qzcnrpRR0nazl8AE9qF0MmQsMwS/A5gD
bNxxfZrnPkC9hBjXbhTrRV+FE/z3Bg8uAjQA3D8WDbI9hgnRk3TWw5uK+zBjIJJmU09LucdvJzbI
TkegK6s/iLVAQIYzk6OTSee64pnlKMdsWzTefAm3iBOLhd3pUsGr3zo3DH71hAjSfiyU+hTAiAkc
sj0FIm+33sIQc+2WcJ6RHL7YtjOwWCIMEVSIPC5jXh0aXBDxaHB+xYiLGS5G3Oy3RTjqgvBVuGat
oKSgH69qC5XnCsMnxMzhKohYlUonPKizewxX6t2ErSvGNpABevbukBLd3HpjdI841GCLgl/EIYxt
HPYoY1AU1wD/s0negEcut6RCSIiSy4Pj4FqKhM3rOsZdN5gddpo8Xqf+0VcBTbuMIzKvCC9bL3wo
1uhdpb0PlPZytzDafJTRPF8i97pDmwRokZruHmmsTuogPDOFrKNTnYPg8XzVx0iCpFie8LVgO9eb
fuYs7gBWIZ6o+9jVy92YU3FcCUHUCpJkL9yp965mMT0i+SO6qMb2Mlfhp4bgUYpwP0TcLgjTF5Vq
4qXIeZyFw5PMpkMzYehes3QIMxKPpPqAjO4w1l51Gcq8RJ2BdIMlLO+w+fmbwTNOPI4atzf0U5dA
JCtTp+KnXJcixh0B4x7pYoiDBL5pkcJ7hzXVpoAqg+VSfDBOX2wFXw+IOZnjZnWcjW9WUIhBtNzn
lXeCKPntKP9TEzIynn/Y9i3pYetMxFTjciLwDDam+vW2H5i5mhl1EDwsxf3iOjStQ/ngYoXGQkq9
RbqnwU6PBBSR5NP6YOwvXWOXgKm7vYHI66f50BA8nArPRikKdhNCB9t1uQNvXYNHx8UzNLp+c9vh
qQpqL0+XFW1QnvflDjNJ8SDtY5gjJx60kX00TXE924eV+0TB4IGuOulou6RhFea7YGjri9luixg0
e4906NCLzQRkvsrDXd1wRD/RQYokc3iZ4pISxLevXMLg5zHkCM0qLe1ibHg0XMN9I3AdimTvJWvf
CTcH+hpN5QWqUaRX5bRPxqbt06kU5IAh4mftigPwV4Qqtchrq4K1uuhdHWwgphb33Vrj8/uq3bvw
ze9CkcnPcKiLdObFcvA8AZHRZE1/YQqYB3DHx7jHVJ1vS7uhKbu1DXaTww0h+jPzlzzWrv48wr0G
o1genpDuPMUD4zg+PKDPqGbGzwtkZ6QY0/I0haTc5arAEBSvfoPtfN5XwzIh0HEI+KZwsDnNZuWb
wJ9Bm7UjObw4CAcgyv2xGVd//bSAJelBgYtq04fBHjN3bzvXs3iK5qq6dnNqNt1ahYkTIdGZV3hy
/axfto1gCOIoNL9BHuj4oSZjdIENkV23jRY2iQjPRlPgGo6l1XqbkwBBwMLaEZ2yVZsad3Zs4fBp
MSByAPxOyL2KnHl46Osp22YYJwA9Bn/jBdX92a4YEX3bN7hNADN3bPAQZHee7JzPTui2B7J63amE
jAZ83eD4m0fsgFTwJ9yByu5p3TdYXKxY08JjT2dLI8KHVPz7rfA/qs+1OhdyMKAH4uorxLb/dYLH
zYde/eG2w/Nc6Fev86xfgnyBNoh+GhdiuzbU7rkABpHCMfdhSMu3ly29ns8CHsRYFHl4yNDHTvW6
AMYIC7rmi7T5G/pl+JM0bt/3OQUIXQBAD8A9P26EBjR7RzCJ3DtVXVzmQBqOgzV4xRFsmNEWftsW
ydQG5ONgkBfvl5LcdWU0vVl8pKYm7MxMLhafrM8kZXumKgcLWPpn1hKFPOYUQGDAYHoWx+wsmAn4
Uj4iB96/B17D98i7WI+6bMml23F2Tc58Z39mPXtC+yipFqhcDiYem4wgB6f3JercoO6uvZ5Elwbt
J4xZ+haFBWL3emD9E6fyEjDJsOdsEskQwZrUtYifqxUcRYNytzooEJWrg+Br5zZtHRdYrioJz+BN
ZxmcydI4heVymCV0pGV1mKV2WLiCdp3PQA/gUnqEZRWYj3tGfpADgs53siRQRacGtxaZKj9VlhQC
GVQ+sDM+FBalByuIvXLjlZL+i1mHtWC+Hrj/4Qe1MNSrWQdj9cA6nXl7gKxcQbL08NlWfMoxD/B5
EVayLXzwT7Dt++CDFVx39guC9jnss96Rl27QwhWRhdFnGGXlpm1Ldgl7BL5qvxNxZL/+zP4QakWE
3xrmGU9C1jRIzR+RqF9G8E9A5A3wsmY4hiVvPyGZimx8pty3pJJmi/bOfRrdrNhlcsrEFpnQuBTI
HaZrxWxg3e9vSf/HIFmrrOFiUoSMcRfbhuf+Zdf+MJQ9Rtq/3rd+9VLPjTt2RGptU9DdXo9dIlzp
RpCR6eHiDA5wD//6974dQ2sMq30MmYH7AeD9wY+L5DLc1oxJOHRpDMJ/R6PDHcJ/eMxB8XourGeI
9oCIgAHP68cc/tWxRAaGt1+nBcYmBGSoVGUdrnGLsBQdmCLxRvW1B0Pv/TCExZbVmDmW1kXpWz9l
Xc/ySliP5Xno7S+cfTRR2ACCKmkHDR4+6HvH68LUH/3wos0D5zDhgoDbfiidLbCy6FqHUXclFxed
R4TxTbdk7EStNrVOHzt/qt6i3dx3paQnOCXJBTKanet16XME3zYFNoIww/xVNG9wrZ6+8Kox6GK1
kvlelcO8q1AVwRDA3augIP03SyhGF3ABUdPC1mCGeZOFnn4Y1m4oY2ZH+UbSW98rp1MzTDSVmJvH
de5oW5ACAM5LxCjABeDvO4sHq5rTN2j+qmviqjbpbRYvLQqKBHGgxZmFjBeLGxMLHkfUVE7cYI0m
YeV3WNxB7TwVd+MYjZfEXnDkqLlBykI77gYVIojb8ItBR18KjH3jPBgAIeMqhmjX9itFloML2ynC
tBGw4wEvVl6ac5gVuPiKSwQ1yN552i0G9/CgMbYxlwyb+lBfzyhfEBLv8RQDbHmoCy43dT6o2//6
HcOeCpDTkasL/BeZrMFfyvk3k/yA69x/vWP86qWedwwCuIZYqPJ70vVzpRN42EcA9boWZfGxL7xs
GRxXRmLAiyQyD6LeD1IfbgLD5kPwmpZgY7+1ZfyEon3TKGETQjWFyABcA/TTqDYa5mKALMH2Tb2U
d8QBgSJHPKpR3sJt6Gjc0mKGQwRXYDLNmZfgKSRPbeSEcQ9YMsHsdudNOCrrAnbMZiEfQER/Joo3
KcJ2rnhWYf0SUW9yhLZvC4l4KQH0YVfhFN3VUd1cyDxv44JVBg1TCw9lrXe4NcHHCKytEwwE7n22
4IqFcVWJBlCbFjXb4T6BOpXhsmeqbnejcUCZIOsMaYRvx652YBUlwICD/hFiy7QTg9fEzIdnEyAU
PXgR1tCMAfZmInmV9KpVCe5TQK587X7okQOWNi2y5XNksm2HAImxWmCgSgSCVkc531GOqWJfzwA9
WlLvJK7rjN2wbZDyvfZpLoEJeaWejtwJywQCHsfVNxAPmZURXSsotlZaXKzICCGNxojMOfZWgKwI
LtWykiRYHAQa1zUSWmm9XAjVH6ah1mCuu3fCqpq5n5OkXXKEeVNOIKq51V1TKHOE2vluIayJR6Y+
IjFGp4u/eggHyT9HuDAt1mOEXLmgRv0lca2khN66kKnfcivDVlaQrX0ypfX8P8ydS2/TQBDHvwri
TpQ0r+ZAD6ShpUiIQgGpFxQ1Ie/m4TiO8+n5zdpOs3ZsbC9SdyUOxaknO93Zef9nQZB2xqCJUbXO
O5zZDkPXWZGgXPUdCe8eHNfr0cm8v1lK8LclYeD14d390t9+BrXl61QCxc8SMt6tZWgGJX/0PV3u
6ZScDquTkd9de/iC41Hrx4Eu42tvBc7MbLGn4ROHGTS4egP/b0MVoOdPPzAIh4rztd/pOj5G+Pa3
49ws920iJVu+3tSb+n/c9fOju9t+208Xs7t3LoApc//e94BlqnbWnZ5X98c9x21RtdRoMNfS7fzc
j737HThrH/02dlt7dTm63h2aj+tls3W7uPA+bUeH78Wv0FQ/UJt/9msym6yGg0n/P04RCGsdz85H
PI6bladqzuzDspc5zzftQ5HXdf5F+QcuEoPSeyq0whlFXY0aznrjvL+dbN3BUM3ipe2+TgoVb1YW
hhEe/ih8TKsockIPFCacWviD0DvhWLntJidTJt+TtYGXXJJqmc10yUuwBBOWxqBozwmWiIGLbgo5
hl6wkCWZ6rsES1oNopno3fjxIMOOqqaeSS1y45bxQjyWOE6qqcSQgkQkMOnV0o8HJQmk2inN5Uza
yRLVt8gtko73UeZ4SLCKiWJnWVKrUIynP7bwlGS6yCVYQvIarGyBGDm5UDkeNQoAqXkMWfVaEvOU
G3IzZeuxF2gqhf45wRGI7xw8YvwJ7Hq1Xmvn2XhlgHxSj0qAlbJIqck3uyuCnl8OQiNFMMiwI4ht
kABk4efYJxgMT6WoHo7gFBJcNmUJHdIU5gr0abDn2PVZI1rEU/mnln3aVTQKGbv0Lq0UgYmdO01g
iKlTwEZza7B0walV6KyqYm6Ep8ROwckE+ivMEuZZSYU0MJ06L6oVQKBQXk37DFF1LrJmhhVmQrsi
sYwaXQ7BsSA2f6pKQMyi4JJ6EIrTZdknKlwZCXQFswsVlnRIf1HrFew5aY/CDv4Sr6xdY7L+4q6c
LX0zY0nsVFCxZpkOUaeASD6uAgMGgH0LDmpQfnF0h4s4rahVcgl0b4WCkTgFKNUWSHbhIYFDlrFE
7op40bDZKUAw2g0aFiNTIqZWqxUpWpSGxkDr2nd9inkRb+kxZglZesbShXpTZwmhDXBaGI4jLZiy
rLw+QZ7JQAMroVFatQbTf1RqTW5QTaPAEgBvLgC3QXRkWWlpJOYEmp4Set5xTFLtUXwZsiHRYytZ
kugxNmUJdd4C0xlKhi44yoWlpoQalWBZ6bUkxmKZsqR+iddC2YsmMfCCiTpNwOrCYGDgHuWKj+b4
0DH63B1P5gMVd54MHaUpgwjqPz8QRZ2TLwjDq+GUDe1zD/5qGLw5MFzk5yvNpFER4JOHUURYkQl/
PdxfkrJGK9pU9J+3k+GmT2sXY2WJUfvht/zSXxCsLthQoF4gX+b9W+3Ln3iwWdSKpzUNCT4UhnM0
JFgMusmQWN4uXkMyBWvuDKnlRZQzJNMdu1kJ9iZ2rmZdv0hmuaNffFSv4QaLFx0ZEiyO2mFIMPd0
A0M6uadEGtIpMZ3OkGL+rlFDQtxUg427enNHHhSx25wvbFEuXCxYbCp3hSGdDHdaaHC9Ia0AN35E
aWF8RkgiwGzKxrIQ9Zk7PGfOHDPhSSMnynCf+zXdgJNPPM2H/c3VXwAAAP//</cx:binary>
              </cx:geoCache>
            </cx:geography>
          </cx:layoutPr>
        </cx:series>
        <cx:series layoutId="regionMap" hidden="1" uniqueId="{0EF5362E-D772-4DC5-A4D5-7728236B09A4}" formatIdx="2">
          <cx:tx>
            <cx:txData>
              <cx:f>_xlchart.v5.11</cx:f>
              <cx:v>Hospital_longitude</cx:v>
            </cx:txData>
          </cx:tx>
          <cx:dataId val="2"/>
          <cx:layoutPr>
            <cx:geography cultureLanguage="en-US" cultureRegion="BT" attribution="Powered by Bing">
              <cx:geoCache provider="{E9337A44-BEBE-4D9F-B70C-5C5E7DAFC167}">
                <cx:binary>5HxZd9w21u1f8fLzpQOAIIZenX4AyRqk0uApkv3CJdsyCc4EOP/6e1iSbKkkJ/G1v/66fZ10Z7k4
oXCmffY+rH9+HP/xMb++Ms/GIi/tPz6Ovz9P2rb+x2+/2Y/JdXFlXxT6o6ls9bl98bEqfqs+f9Yf
r3/7ZK4GXca/EYTpbx+TK9Nej8//9U+4W3xd7aqPV62uypfdtZleXdsub+2fHHvy0LOPVVe2y+Ux
3On35yrp2qvy+bOrT4UuA21boz+2+Pfnb6w2V2X8/Nl12ep2ejPV178/f3DS82e/HT7h0Wqe5bDg
tvsE1xL+ArnYdT3hPn+WV2V8+7lELzAThCCPoP0fdvfM06sCrrtdyLO7td0dfWpF+/Vcffpkrq2F
b7T/71N3ePA9njrhG5ukbeXfbJ9fLd9Jvdlvwm8PzfOvfx58ANty8Mk9Cx7u4V8d+tsGTHRRJ92z
N4mpik/Xf7ZtiyH//QvcXP3Vmh5u6184l+tyVxKBb5wIP/AxIV9ggTzBOb85TO4efeNjm6urH/Cv
h1cf+NbDg7+AX72+Kj6Zrn52BCGcQYK6cbC7/XwqKv933OsE1ndl/mpd3+VihGIuIIfJmz8PXEzi
FwQzhDHynkxjN8v5AS97dIMDR3t0/BfwtQuoQJ+662fnSQWF8SdXI4+6jBOPPZUw9kUJM05vjYno
nSPdJIzvWdjTRenxHQ7s+fiEX8Cgb26K0t1mfitbfFdUMkwJZ0I8FZWQ+Bn2CKNCPhmVt+v5gbB8
fIcDOz4+4b/QjvdB4IPlfz8IpJi6VADIe4gBqYsR9Tz3STPdgdRvL+PpILu77sGSv2Le/yo4Z65s
ouOfnQQJlCwu76D3Q9QEJY1zOLr8b/8HgPuNBW6R+d9a0tOWeXPv2sOAuXfoFzDcIV6628OfkPvY
CwklDAAJfbKG4ReMeZ5A/LaIHdSww4X9QBL8k1sdGPdPzvwFbH0OjX181drkOv+JZobGGUGYevw2
DMXD3IlfuAxLzuD/norSv7mmp8P0wcUHpnxw7Bcw3vo6v/7SMP+V+f797fL5lan+alXfhZs8V2JP
3nXED1M/4CZXgtMR6Gf2fw5S/7KYH8gXB5cfOtbDm/8CrnWedCVkhSoHau8/l5BRXdEmPxtgcESA
d8G3uO6hl0GXxQHyuUTSm9R1QP3dLegHPO2JWxx42xNn/AIeF0AdKq9+ar5A0mOUC3RjKvmgCEG+
EFCABKJPk7h/vZyn68/ddQc2u/v4FzDUDRCeIOxa+5ck7Xfld8YYmErcGuQg8vALig8OP4b2t6v6
gfB78O3u3efAnt867Qft+3C7HmoRHHmccu/WmR96MzQ+lHkMmKHbwwfI+VvLvd+ePviGNwrOY2Fi
3+k83uUH14I88Y3TfnB3DiDM/4pIcd6VV0Ai/9Q8xSghgroPTbokKFe4xLutNPKg1Nwu5J6Lfq8x
H9/hwIyPT/gFDPjGAM1uf64BXQGcBBKg0TykiDyAEhzfIVLvzmnuyIi/XMjTJebLNzgw15fPfwEr
+Un3c6MMmAchhCfvmKFHwQa8A0PAud4kUOhY71eXm+X8QKw9usGB7R4d/wVsuNv3ED8XInDuAe36
TfYPmFpE3bvDBxnzdj0/YMXHdzgw4+MTfgE7rq9+aro8IIPQw0hbHvYDFjq4/MA8B0d/0DbfBmvi
BcIIQ1l/KBpASZfYhYLg3fKbB6L+wfK+t54fXP4/+t3/E6DY6ytT/9zmn70QEhRUiR4N/LiUA8D2
Dgz2N1bwdAn/cuGBkb58/oOu+Z9gnvcwNPbT1R/EKYTPnT5w0CKiF4KK5fitQn5grb+zoKfN9fXK
A3t9PfALGAyUjp/d0S/FWKK7dPfQXJANEZMCCXlrrgPG9q+X87Sx7q47MNXdx/9WQx3E4b1JuS+z
YcFVexXuJxb/9tH994bpyoNL/2zw8aaWbD/9/hz4MBCzYd89KFCUESTALF/mIpdbPkC+sG0Ph6cO
pxq/ec/rK9v+/lySFxieAQ0SYRKwG4EuaLjeH0EgBkoBHB0BaA5zcBCuZWXaZD95Cf0Up3AR9xjk
Xv78ma26/SEGEq/wsGCccY8vV91tx3mVT3FVftnZ278/K7vivNJAZ//+HLuAPuqb824XDqWYUc9d
+m/YEQJPqj9evQLaezn9/2iggXXmDmKTNmZWFnfbrCje17SP39OqFq9LLxkUR2UWVlHkvcQxm4mK
phntmOTORenQ7qVDhxmpuOa4ViifWqxKp2N+lqJWqCrNriJn9pqAD878sXRksUq8vp0CHHfykqeF
DTpLyCZqtBPiho+KzxM/pUVN38WS1yoljVlhWk+vitHyWPVjNeVBq119hvLGWzmk1MQ3zFxQyapT
HKdeqDUdjIol7a/GtIzCopfjcVPWdMsHNvpxkw7aF0XiKFsMZtc09RUvSOJ3KEtVbEgUyhTFYW1d
vEq4l61lRlM/iZ1pk0RxFWRuHQfRmDrhkCMSJHQsFcfyvJfuauhJHMYS03XTpewPj7bYt4MnFSIE
K5ykOCwga6wL2R0bgTI1eN50rD3ZrsbSnd4WpurCqO9TxWs2BlHTeWrC4+y3ciCq6FLrJ2h20KmV
ODnp5FgY1ZPeuXabnrytiWarkjN75nq1O6iqzoZXmg94h9KhPnOJCSBEcr/UOKw4z8ZVkw3ZW5xW
4xs6S3pWAP8vFa1RTFWX5e7RGHsZWzFJ5JqzKNsMRUd3xdBWfZBONZI+Mg7dGmtb1VXZFGbI1rPC
Ni1Pm8j2p9x10alrh/k8r0T6ISfUVsrY2mAlEs8ZVdu2zfFcDf1Jktrsgpl2LNSUSnZVNl3Ewyqd
m8uGRflGFNqD/Sp5/7I2cR8yN0MfHYfGnroX5E8Ehgf98J/GxRI39+JicOsKHjgnW6fuUdgULPnD
rb3qiDe9Xrkyt+AHelRYgIu7MytPKE9z1SROsSqN6/o9i6cjj1K5IwPRGzZ2g5/Xg+ObqaiVcKIs
nKfRXaM5kaGx5nqYimKX4PJNRmShnLTmmzwSqaIUjyrTtPW1GbBfJcRV4+INcvGL0kFjQAabqs7q
LhwW/0kWT+oXn2oW7zKmP3L6wVujxfPmxQfN4o108ct68VBHgK/2i9d24L6gWp/Hiz/3i2fXTqVX
mTNHvmS8DOIlAuoEpb6XpHV4f9j6dtdv0tPHqp6MjpPbcfgvf/3Xm6qAf/fDzV8/XKbpv/5tfV0t
DJI9PGkpNl/O+kqOLin9y7T0Qcm4Gcm/S6Dfc/BvFhtQVzygVGCEHsgXgVwPivy3i80jFuRe2Xrq
TjclZs+UQgLnMI4lJCRy8NWbEgNHCIjCjMLYJNQMqDT3SwzhVHAJI1xAnFMErdq9EuMBcSc4LPfm
qrsdemBDqMBPRBJGByVmWTjBUKiohFHcZfjlYSj1HhsyU/VkQ2YkP9DW4td95tCgylP23m3LeRtz
wfwCl1WQD20S6KyT23zu6/GoShFaW+uQcCSz4wsx5KeYZNGKFc28a/oqSxRhcbLp+tR9ZXtBjpG1
6IRPEl8j2cVrLgw57vFUBSI35uVA7LuxY2ZSFVkyVoLy4pJm4RjNeiVhoZuqZuK1laW3y6KBn5Qo
ri6KrMzO+9aKt5Uj2gDTPD5Os1IMyms1PfZwPMoVch0eKRoTcmxcHu/YnFeXVarnbMWb0XubFwVb
08yNVK5HZwODl2ZU8zylqYKXS7pX2CWBcUazorojAU5GL6xTFl81OMnPhejMWWkqdz2PIvk8015u
Bs3QWcOzep0PwxTyoXxrKgf5QPJV/kCYG1RlspUJTiDNuPZYss76QzRMft5LFE4DmcMi9qpQi16e
JHxOVomYHN+2Q6lypFtFInadd30VznSqQlvWnuqHMl+x2pxFSdOusNMbqaqkN0E608u2wFvt1i/T
xNUh4817Ww7H1VSusip63aGJ+1lhsUoFKdQ8Mucma9+iyAfOdz/Q78f9r5ZAAK1KRJmgAFYJBDgF
/PjtBHIjPN3vOu/g6aOb3IOncG84vKDKfYa4hacwpcQhDQBGlTABih7mDkgzoFRyBPCQSAjou9QB
k0/A7gjBGYKrYVble9Ap8YAMqx+gU0BsnseBTUKeJMwDqH6/Ctd5pHE6Ts5mMnL0q8EepbV0NwnL
LivkWDVbTrY5eN/WYd6WFBk+406f+l1rUeCmdetXyM6brpgd1Uj8OctTvmkdE297MfcqSnvkY62Z
mkpS+5Pooi1js1mVEc0AIaV6reOhU1Bfk7Cn3sWUNonPpTBB1RbEnwZRqaHJXVX3pAxazrdy0INy
ChGFIpuLQDiTPXYAYQWlMzBFZ+GcmIqWq7Ittyb3eh+n7nyiGwEPzZ2LuohRqNNoWIlGeqqTU+fn
7fy5cBtXwcZbQMPZtNae9acRS3+W7eA3WdoHgG0dJbvMqDEf2absaxLkXpxdoEanWy+Rhc8bWW68
1va7gTSfSWdfDhTWGPdsWte8Y5uWp9H5wGW/QmKkft2yo1k754T2JeA5Er8qZDr6I5FWkdHTQUtH
pBqjw2iMtznN3YCW6cekraaV4Y5WMKh6aaJc+N3okbAQrQ66Mafroqj0uptjFBCX/WFklK8wqsOY
1ixkokrXeYr5AkS3PUvGXR3RNsgwe99HHVnZAWpHwlI38ITTn+UVPKhw8teR1uNGj6zZdF3+iWLN
FUhTblim3rwSLoXmguFNBmhMpagaAouyDp4vUMBM1q1tX75qG7qr02Tw03jSQTwO/QUkZaM4mXUY
d5wfu/NgNqB6FQEguPSkFSkPooK8pvC1/JTjlyjm8yusm3wTxyVkRjeeVm3tilCY2gknRx5VbpYH
pJri46rlV5klTeh2LcDqrqs2k5jIjnc5e9WL3Ke8nU6RTpOT2U0LhSJp1lFWlIqV5Sewd+4nzK2O
Gk8jVRjiHceVmHwHOUcz12jdlfaVSVy8AY9zVcN1uklmXW3bCNktrcUb7HbHOgZH7hj6kFcIMB9j
lepiubKTi1RfFmGSmfaohfhQkZclflEjcSn7lq/0mGchSin23RIxv82TYZUPdlDM9DN8QauDPCe1
mmEM5WyM41bxogY7drOnCuKmYSTIexheEateyHpV1/nlNDlnSSmOjRPFG94XEMg0b/wZM0C/ZQ4N
XU2EP0W2DfrGPUrT7qVAIwcTz69x1X3G1DDVUpx8QD2ugrbzilB65aau0KRmt107butcCqOzDevN
OxjFIH5KZh5282xVIrS3ivviTcEs80srHeXl6XqekiLsaqcOk7bboplBt9W5IwRiLH3T1td5PyVB
W9fUv5e6n0BORAI8+9P0txy/14S0jtPNg+30VmdFcoocVgbUYdqPizwJ64HhbTshMHjVYb8VmQ04
ZIFN0kFEZHFZhcU0vJSyYsHAND+FaVSqRjZ3qh3BBd1qTH2nQ3/MdftZOt4fU4Xfz5U0gVe3Vokx
iTdYFvGHghN37dQJWeXaqTZZHNMdcBfU7zxu/aIp7MuWe6+joiuVTePRj0rS+7TsVvPYf+Rj4Sox
43GTtbjwk3Zs/Q5nLLAtT4KoJ1RhNycvBznlG5630D+yygkTqmVYC16e0cnDYMqmDZrBOH41R9F6
ELpfu8yRQSH65qLNkXekyz7dVUVbbXJD8gBydhXMiBy1qG/9uDLch66mDYoZCIy65uV2bnAZOiOe
VrbIPwKxMa+mnDVvJ2htFBIeX/G54ypxs+iMJTX7xEj5Rz82nx0qClUBunuXDaI5E7IiwYRS+6qe
a6IaFI27NmfeOu6H9HxuPa0VjG32QQzfSblOVimijVVNxaiKZgn5yGCtpjqZfW1zBk0d746axkDu
yqS7rQiC9Uich5ltwjoZieoMIhsnRv3xhDN6UhHRrCRBte803mUsy0ilk9f4rY5lMGuDT3jjZv6U
whMMZIyAzO2HKbM2cC3t1Jglwk9SOYV2xnhb1p32Lc61cqibKcd1RJjV1CpagXqgEtCYV6UbiZCI
oVEZassjHvEyUVK24yurxzGAnsgcdcTojbAlej/pwrlGjhhXbj7Ha3dIXX+eZ7kDGgRqmOlGReYm
fV1gnKgyLaegBzQQtPHU+n08QBM+p2yFMucEsGi1gmpMVyLviV9hyIHw0gjb5Glr16PrOaGeombl
llIGVTXkqnNSTzmtewGJuVMmMWIpodc1tAQ7PTHPj4axOBkmclk4vD0bWPdJQq2I5jzz03S8mqa0
9vuuTFYzKu0JPKFaFVMyrbN26laSxutMGKMaJiYlyyRajZWYV02uW6CaTOpPOk+Ug6Ne1UmTqryY
P9g5I8oBRkpFGcsVs72reE975aFhqpStMogEmxCIDrgpLioJ0ZTCy+Z8DkXO0+M+YpE/zI2nMmCX
XsYVEz6VTu1HprMrSPnGjyfIaJ5n+mPXSepA5iY/t7QiqjI5X80WSjjtBDnXou1r31IbrT2aRn7U
Qhrv0jRRRmKjvGk2gamp2Qw0E8cjEJNHVST7C1olOKioBCwycbGmtEgDK+oucAGRBLKd+rNiapMV
NIQ8nHQyhd6Mu03H63GTQ7XOlrJNlwJeABAJc7fMg2jA3Q6a2d6Py9z1SyiBijXxmaiy4mVW2c5P
DHH8CPF+546s2OR7HNG1sPauHj/k/Xw50lqqeEEg8Rx/dMfss46aj1XTXnYLWCET0sG0ABhgw+DE
hsRnbk7jcGb6na6iImRFnSlkpnbDmIiOTU6iEzM5vXIGnCpcz86GJbQ9/X7q4+Tu5wX+G4iNhUWH
Xh4mSihw2gJetL1X3B6x6A/ePLhHajx1l9vGBL/wsKSUuwTGIqGpAH7iS2OCgS7fM9Y3ncl9UgNz
AlOtgnmSMXgR6mtnAtomvArsIuIijomQ+Hs6k33j8bAxgVfTQT7wqBAYxqUPOA3Oq37ARRdtorqZ
wpL2wH0OCV9Bp3HkyAyQOa4n/KbJM3TM4YNtLF26Ywt9Wrjx527ggDwA9zhqYEO5rp2xPWVj1m47
pxVnpWyAFqVtNp/OWcdej9nYb6IZmLtmqt5kfDaX7RBNR/VYAC5Nh+59mbbgncZtyXFrOiguScR2
QNhBU5NiM/mgALif6wLKbueS+qIbSPXH5FECbdGeiNUJZKN+LNOrbOFoB6fJj3M0vWYLd9tpOxyj
gq/QwumiJpU7Ns70/yEE/gb7998WJRyIPxCcQKmBN1o9cMhvd++Pp2cehsqjW30JFaDWBAZ/XFhA
mIP9Eiowri8ghgCgAf/IQID4GiowoyEk4VCsKUQhvI37NVQ4dP6LMEmh+0cw7P89kYIXGesAxIL6
5REJepAAtmCZLbgPYnED0AM68WSbkiqD3phPxauyGCY1zTK77K03nWX9MPiZGaG/0n0X9Emcron2
qJoKaEPTZOygvy+niyKFZn4YOxr2Ket2BsCFT5DJwhIevHNlaVXnWUjf0uZHRHQXcd1BPS37y5h1
b0D/2vUlSXbePJSvcuSQ01oQeHAyOK896gBB75WV79H5ZTJ4InBE7Ppkzt9KAAvQDKdurHiCN12s
7Yr0VqwKT/MtNApylxaV63sWZDA3Yjgk2jE7UjvR5yRx+wBlWeSLbmlXxik9KeOxnFVZGG+bsDJq
lByrROkxZtvRZUg5CXBq0G05wdBMzexXpZbHoHwNu3Zm+cZLPXximYM2SUYiV82AgTc4wg4wHigG
6BNFlw60dyEp6QQ8m4ejCdZW4zdzotm7OWncs0hqfmKTJj9tMq/aSQoNRWmpk/qjGIvLeM7T41Qk
r+M6+yBlXx2LXot13wK76PRJGshGDxsEMtraiYmOFSl7vS5RiRWFJCaoZ45FV+erxkyX0Na/a5sG
slcMeHk7tEX2yqta4g9uNx1VTWyOYbjU2VJr6xDZ5OJeDD3RRsGbK3/hgTAcft8DM6gxJdPC2di8
mqYAFVN+XoLcGlCWm1DnXB7BJmSxklPdvgS/MKmqeKa3PY3idzoh5A2DbjcHPFyQys+N08d+77Tt
a9vEqFCNQ2StBjNf1DrvP9oktwAZ09HxVEVz+q5IoVllVbTVoGT5cY3RKeaZQAoBq7pzF0/qF58S
4FzN3s0S0kBbDa4XS/BBvXijh8fzdB4an+09dfHZZvHeYvFjtnj0zGwC9AXaOcOcLU1hpaLBXkB8
5EcRBVRj5gwos6ghO9InuT9CmQk9Pla7hE9jyOrB28Qcwszxqm6rB0v9KKm5mvs4Ws0MsF26hChy
zODzqZvOxiWAZ2Sht85KCGrg6gbgiZKLaizqEBKMs60X646Lndli8XGxfbJ4Qbd3iARcQ3voEok+
X1mh7bEH7gNEBFbu4lEmLsC58OJnycz6DfQCaTAsXigXfwQgWh0n4KIZuGqy+KyOzXxUuBN0jGYR
yYaIo7NConlrOiTydYHIIDcdqOWfrDV8F3c18nvtiSMow96bQbROFbgjsdeNE6ctbIABbQ2odHkS
88jD0Dp75YrI3rIQS2I/uJnjvksjkwaVqHSoGzde29axmxla86s4isgfAhfmMmdRum2gJ4XWEENH
LL1In3w/hvwbBfS/ST5b8KHrcYBsHIYkgIuDAvbt+vllAPxh2Xx0h9uyCcWRYbgzlCeAsUBX3yub
8PsUMEcFvx6zL473yiZ/AS/fwz8UcCaw5XDNPeqbAgyWFH4xa3+37xDNxCP5+fH3vp+y2kQ6RhPL
N4Mb51JpIbtPRZnqI1zz7ENrq3mbjWUEDX/Z2OPcNcOHRJfitJs78zLXIncXykq8ZcIpSwXEA33f
eBGMW5Rs3IEog95nxmmubDrbd22bx1mQpi49mw3NVkk/yGOvmqBBS6puArU6N+3GJnbetV0hLkDM
q0KXgDqgeFfiNZ7j6bUntLvzIhafdHldMzXIoQgH246jr+uYnxoEv2MWcMQcH3igGTjVzAogOfIo
gDSEgNc0xbStBoi0oI/N6Cdljz/nzhgp4jbyFKRDVCkQJZKjmvPmuDaSvLTSmLOMxtl7Y4X1HZBR
whkBPHDGTp+BFl5cNLXs/9BAeivQHMujknfkjUFV+imn05QooZMCuErdNQqXeXWVuKn9QHIcw9jJ
YGyYWpg/YLMVG83qYjtjMh7VU4dXuiZcqKmVZdibju9EOTk75ET8NKmxt63cUpy03OQnhZsuqSJJ
u/8Zseu/DS8veBUCC1o/+NER/Kd4+YkXQQ8i//BeXwAz4gBE4deCXBgC20tbt70legHvrMCzJUyG
AV6/L3oBYJaQKAC73Ab//dB3XYh9eCkWRqmkZN/VW8rHcAWm/DEQeqDJLas4EL141vWsYTqCMsVK
7kek06cUfC7zjQQn9Cl0kCGLSX4+uY1QLUzanJnZDGuAGfG6XspQthQkupQmIJ2hSO3rFYgwJbAi
M8OqiHV0AjATaptmHtQ5upS8cV/9QEaGQriUxGQpju1SJvulYJb72mn3dbRcSipoFc7LNpd1B1yN
iY/L2CTKrTMbyj6/5qnDVITlvM4ddzj3tNOcxqAXRFDP48GnkWt9AFnD8SQrF6sqM/nWoVEPM2Sd
exR1QGArJ47SFerdxJ9go1YdVF9AjUlWrsucsE0vIzr6kIPa96Ic7NsxztwtbyvvOPNm5xz4w2gD
jTFkG7Yknmafg5IlHQGVNsAYWGaKsN3nK2y8Hgi4Fo2v2ZLU4I01yG/pkupG8IeLrNXzji+JMN7n
RLrPj8DwyuNpSZpxWkwnXQqieJCXdTYqO6TONtF9CaM5zNVvK0Brq4IRdpMGQNN+er6CLv3TQyri
obsciAQjUGdDmrB4C+NfA/CNcxGfxb3X9Mo4RG9hSN+sEtARz9KiE0dtYi+r3HP9MaYfrBvDlEMR
N+dJP0U+qQsalEmBT5oJGEr4BchiBxOKINxwbzzKHRAk28ZhwFxrHsFABlhkXmwTLVYyQx1Dr1X3
xyABDLWKyznfaizBtGVjhuMYujUfLZYHMhecgC7+AB46nEdRhtaeBVk3dUxAFv8pFk8qFp/6/wQi
fbz/G6B3b4ws2r4Lzcy3EdHdzyl9TYvL+bdZkMBk6pPSvxDwlr9AQKQBWQbUwIKM7iZTxQsXXB9o
NITwfp71axZkL2CsdvmHidus+h0IiPCHadAhGF45WH7o6KBbiyMQ38fWIyA0QfcLs6d1n/ngLMUG
BDpz1BcjsooBx1X4AuZaM0VhvmlS2i1w+1bnIvtDJIhD72Mr73OrR/JHNMFggD9nLoy/lN3gfWjL
os99WfAeBIJ50f0CmAOS70ZcJ+8HYtirKYnRSQVq+gk1IHqfg/oCQ0YwiydhYMDtQK5xOyf+nBng
ByADOzDu83gKlieF9YDL1pQH0JwAKoIcEE0bt/RYp5p5ijQMJWUwF1DMI452xhEwasN1ot/uh1gd
w2UdOjAhVPqWTa0XdIWE/FjgoUXA8DUjCDjLKCJIX2y9n0JM8Ji/P5g9LKa5zVQ3zl2isGbVhyHL
5RmM+w7rOIGBK4V52km1FxAbXrhG4ZYUsWpAebgutJPt9qogp7XO1nsJsESuhNEex16XLiA+lhJ+
GleufMVxnr+90fSagbaKuinP1F7GgwngYVZPCXdNnppM2Zylr/Jqbt6X3di9KjI6vkGxLAp/L8UN
Hms+7FU4SvNuJWosjP9VeRMT6oBf+Cq4SUKbs9HJacAdgU4l1Vmj9nIapQ1MjsBU18ggMxvvI2Ep
re6JYxX0Ixs6VDEkpDtNjLOuS1VtnTINYNat2d2TvTwQjkAm8wCqq6gR0QBjVyzLVaz7Ue9St8/H
ADn5zPw9zwOUlvc5mwzMPetmAB3vhsWxlLUXLXK8bHPD2MRRjqm/Z2vg7VvaB33RT05ovBpdtfmC
Pj0vdXVQ59NwvM/askQg2u2TNVDEoIPQqGYw9xYDxbGiNXfezbAtb7RkzrwG5g9kxbwa7RF2cPzZ
MTOnxaKNkHblNClufesVLglpQxIdwrRguYtTTl71WV07ypgkT3wYeARP7oYGnTgjyV/mQIi9gr5F
OIrncW+V9jA9gsnF/8vemTXJiWtb+BdxQgIE4hXIqbKqskYP9UJ4ZBBIzAj9+ruUPq4qu919wnGj
H/qe+2p3p3NA0t5rf2tpOnRuNrWHHIjFXhakPHSrY5JJuXDRePh0SRfm8ydU0stbj0fNnE6qZOBZ
12LcYKQ0v8u8Sa9ppCD/vGvwHwe7WSrW4mRX44elHl2aFnTl4SYDUqziNcv6U8c4zWOVUfDBeHZc
scNkVX+anLA+BNz4dYxWHWxdbaaDK0W7oOHJgzkmLXQf12PqBM3dufXZ7O2dpYFCRHFsblw95Fdt
0AQAdKrFAavs5dM+kgt4lZllqU9B6qall9MnACJqTJbGlO6mJczrEtkRb1NId72chVb4BdppvOIk
bEVSF5Tg2BtptFHrVLCYzqDM8zmTB0957s1YV+tVFnRundTS1kxTkYm7KBy7PAn14h9504x6S72G
XVZOE0SJZDXfdkauN0U11lPCSaueIl0wKHbd1NwGThnschPgzVisLyKjc/iG9FWSl8dBe+E14Wt5
Wn13nlO0McBDymy9U4P76ObgX4bsnWLZ8NhyrM+5CTS2Qy3obs708uW/5PD+wYnz+vA+e1E8EMKI
wuShS5n3l/3Oszvu5Tj/5Ss86xuYgYH7RXDGd8L3W5cDLBgQN8HhesaFXx/v4b9w7HJ4Qjz8r+hB
cPh+1zf+V8c7Ynh/LFsBM4aUoP7wgJ1QBsLvR1H25ZhngbNcKOb52OCITJxijtKVZjwl2if3oMGq
pOGtTiqoMokLEwoeXRJ+FrKf/10GyKpw74qRYYsEfZfUkeMdCqbDaxBb7ZWiBRh5zkxWQOtFeRDi
RAd2F2VvziWCWP1gwzs177xmRXnuim5KiN8LnK0NWeJ69U1SdfjHzRL56bfagXh+tqmARTlYwHIK
LlcH73iuwEJUQy0vQfo3B5qJ6O25sGimvjw1gYnil+oi8jCKnsHqpLXLswuUOcEXk5cGGzady5No
iekTOdafadfMG209D7w3sD/01gkRwH+R3WL5ihvgVrRMQmeJDsE0s8elxuSjVSN25ohG652pFrHt
yxFSydDkD6ARUcJzzdhDVmbmmjfuhdZ4hSbU2RX2x7ncUDHru66g+WYxThVzr+BbIFx+4pN8PBY6
GME4tkUqFo9+MnXBoKT0YYhiiizuV/esdkgrfExWAmmtGFJaWYRagSSyUkloRHhZGk9uqrOSwucr
GZLiocTjAPDEKZ1rxX1zEUhOTjpS5FMLduu+JIad2jJnF2Ew4uSKTHfF1RRd0240XUxKboqknRW7
D9GXymQuVhqmugwaVC6u3LCCySucoP1t5XJ9pIr0G55TwB2mp/cY+errzKH7QQCVUuC1Ex+t1JQE
OSnuWCGGdxnp/DsmhvVtJubwqBs17fDFzTdRlvnbYin9NQ5oHR3aVRWptEw7/ixIeuGsh9YS74tl
3/0mp/fNRJ0iBvx+N+JY2zO8j4tJ95/bItg19jsLRwH4dGwuZoEe/dW+i+1EbX2nH1O1ZHfDypwd
NzLfFiIC1dorN+GF7yUOc26wsrp0ImyIVxH0yWT8JcH7f9/Ocv4bd+l/kiwF1tl2SmiJAg9bYwS+
86+arj9L/3nZtX/5gs/aFIx9IKEJtOmz++JZlQaQ7VnVGRdNIB4Zs96Xriz8V4RJLgXFGiIDG6PW
l23bDnO9EMNXQBTgNbzgt6a59uqHV2rD+Y0zfBUM3A7gcEbwTbwWptcVFZvTKCBZgw7uupW7l1ix
/i4PpxBDUY9vi3XM4nJx273y2zotV+cCG5qzYTrim8rBXjSthUpsp7InvCEwp9Fbz/Kzplk+DWho
Ui8b/WPp5lk8yRwGDxbM28DSSaPllKozspS5RN/opVMxK4P6kIN3e+db1Cmw0FNh8afBglCY/hVb
1eMAKSwmVa9ZfivrlcWFM9e2/RLHFlwVs4CVa1Erx0JXXtC4YLy76da4cERks6SgrsI5LoXxYsdi
W1VRrHakBpowoB/HfIRfD3JWbCzwJQko9KDvxkPtlGSr4X/Y9hYRM1K3sT97Oygu8rLP0ZLOtQCX
KcP6scdrbqvZ9jxu/qWnTZtqy6NNK78Oh+BjM4bNVZ+LIOkg622y3CGbRvf3XVhf5ZgEJELWd6iK
dUoDjOL03N9FvVpjDu499YtabhqLyVUWmGstOid05yZDF3hbdxDDttXyElaxYVuHxXrQZoQwOHns
FAwT/0gspkcozjAvW/hxoeECaDpyLgZTNyehymzXNZXaYuQ33pcUyDsLIxOLeSw3Y0/YZo2qqwbQ
I4ro7ikMSvRrke8CLZymN2XnLhgPj2obLAOBD6017xfdk03V5NpOCGo40Zw5ZUG1XuZoJeCzkV/g
oPPvuhYTjtlX9bH03O6xExDqXNfXca2Zh7/QWdLhzSUl18GB9e57/B2LAX+P6H488IxOdmylAjve
wxBXDbzfFGizk6CRYicKGW1Qw+e3RIxRgpF2lagV4oFarC4mARvkNWmsl29NS6ea9k2V8y1dGngK
SsUTt6I0HlwM1tnoxVOnvlIX3/mC9wprZhelnqM4uP28PrAgnxMGsrtpW4k5LWDvOWgwwLcAuGdR
8AlM+O/X1P+krTi0JhgQZxDpXbvXAU/5y63431eq/NK0/auX+rYJW0cdUFbkMFvDGmAzSPDPpbPN
Qgfd7IPnATWFv3mRxuBSwewvsKYVpPjhnX2vnW1Zbfdn3/V8lN7U/51N+OzJfqX42vcNXhg5KlGI
LwEzrx/34IDqvs0Ch+39jKot+OoonoyjH/J19U9ScHT+LMwoRu7wSMc14NO4gjyR6kZcyha+MWOq
FFGyZUJWdH0VWSus7Gp4M7OVx0Ezq20eMnmRmYJt/BEIgKixdRpi1j6uhlDfnJtzRqZ6++rX+RWr
cT4//vyz4Rj88bPhu57hBC79/VC13XZZy/4EGsA9rJ2CsOf14oqgU5WpaXoUoRwfZUjKppruHFQ8
pygf82Pb4nYkokmWZiinN6Xbdl/JtIZhWpIWHocydL6MHc0++8JAwW5H9SX0y2zjtEbBK+QWst34
q+8V8dBhZohdnYfNNmcdIA+BKeq2b1cXvUeTDX5c+f56G5CSnIZ1CWGba7TzsZNkOXW+9NMhWxeA
0H5xFUaT/zBwYCMxz4L3wWDkPojabNssdLymxifHvnfaXUZgbIZakbk4LHoivRjWGJ5mI6yAcRhl
ImkYMJPY0W2+BxLdXrdyoJ+E07U0hkZxqXp1OThFs1+NhtcFZS+9ME6Nh0IBCDo1ldEPkcI2ns/4
oTtDSAtQXxUDXCCaXUejYy4ZCdbjSGq+F2Hp36sqax7bYF1iFxo9RsU1FDQwmA3GPZAL4OZe6uGg
gq5sEtGKzIVDwspP8D4GKfWkjhmdITGWzjy98Rs4ZCC5hIcBn2+TUyDdKXV7/+hAWYYE400YJVmb
5TTCcNkIXt30rZFvaW7aa9W5Gg8xLJrcmjV/fzf8P0ZQYLPAj+UjOpMHYP3Aa75akX/gdL/HtL6U
qnbD/cMLPAsMhOOyDswHXGyHmKO+2iVRobrnahEiwhmt+L5Lhv9ykWAdAOxHFN232cL3XRIZdZjJ
gjtkuHcM+673O7ukHdW+qlTP75tiFIuKGeAj7MyQVl5XqnW3hCpaHM+6f5wn6Y09xpGVBkReY1nH
pirm+zmYxSGqC+eNXiU5FXSmH2YHBl6YC9vE65vqRriqe4AyX7zrqgaAVN+QXS7b5QHPaTWAzseY
JO7XQcPeb45tDgMcRPD+vVjHNXHBBqg0wC1XRTyhCXtqsypPWxjC4PJYx7Sv/PCL8loI6Tqq3y1t
xlIvr8xG66XOoXwX4mrtwuoN4YN7gI7hbowgJplN4olNbr3LRTR3d3VVkd1ytjXP7vAec8r+drKe
Z0dQ9yin8BjO4ZwG1hVtrD+aLDnGeF3kHJE4nh2otVCPQ51hizn8LWvqH1eEgDAHnO4hNPE/mXJ/
vFDsx6WFVurHl3kuQGyJ8YIhoM36dwHC/2UfauAJWHioMX5MjcGf4rIrXJ+DdQQK/nUBgmR4TKfQ
s33rHn9nadkX+mlpnZe7j8sBYYI4zwdfL61K05pIFDr7qGJtl6Jc4UuS82FIMu5P7zMfB0NAGv40
k6JJWjtd4qMaoX5VcMjrdQx23DripWqEvgyYsuqGVOWDoHzY5c0EU0ajJd3MJiQggRT0Ja+eI3ro
oXLA9VLV9LhMfgZ8YZr3qOILjARdx3lSg/YPgSOD6zLP1tPsmOl9b7r8gecdpLPG6e/EEJSoyMXn
3qEzXJFiutASc4O2Kdp931HnQuSDs2dYLFsmqLwvAvaFKG/FUbqwq7BYip3KYcqbhekOdWn6t0OW
pa2oxxQ80tGgbk04Vea+Q/ZCIiIQjCwq+zhzkHgC7Km881l2O7Vcfs1K4t6oNRi3a6/5Rd1xTFpC
VZs0onBcIn8k26MYhWG/BgniFyGEvF6wfdtiTFTLgDpoX0K108FiEh//tcAJnftogngH0YgiP6TU
FBk6eMn8rmt6wBWas0dUPmL8DyBCYAezP5Vu9hB4fipwHLx+KtZKTcGsIrp35MD2Cojptshgu+s6
tiaN/Sis79H1yLYF/EwrnrRFWW3QEcJTVBfTFsC0e4NNVX1l+IK4/aaKPoADU02YvIDISyL7tc7r
iB0QwQJeZOZ0xHe/TMK8bYK8OSwFkIc594pdY38sZGPAlbXyL6Ms1H2N4n3LHTh4akA8F6Scu/0S
wjLGor65z5R8n9NSxSpiJ7jkrvmKCVcRldMWWTx+2gu/TXm/ONvMZHJPMhNUCV/6YPdt7jQCVn+o
5cTSaHBAvo5+CS8bc7eeW5aXYNaCr36xoGt3IN/mEa9OVJAs3y1Biyq9kUqe/pad95/Gg2JjQzYW
ag6bm/aXrqM/XLD3au89O49+eqVnBQ4SGyQuhtQR2Ltfmj/cfhChjkC8HmAva5pA4/VS1vhISoD/
wsff+pGLauRVWQOIwuXo/mjgoWT6nb03sKvo1Sr71ft+vcqc0IS6QFL8Ppv7kgJiMHmd+p70v5Zs
GmAGDtRi97IBxKOtZOA+gjOosCYh+CPKzdIXEEO6rhQ3jS+La1jbJDirzgD91xRu/AKD3ThnDQVU
ZrWvyudqAUku1Fci5nUbdKqG/59AsOMLzIO7nq/ZE6r+4Vb4fpXHhQXqPYvWQxyH4buR9Q3BBGdN
Mws9T2f+GeiZumwsFB1ZPFoBQHszBxX5IDxv2M+DWHYauwPiTRoehxZ2U1rnG3jCQcCpYqpPWPT1
1RSVA4EpXTl70xpw1ejp0RcPofO1XoUKYTcvQwbvfpfvnUg+ThD23iDJKIe9Sgd6o4vVe4uklSrF
ODjYk2Yoxbee9r88lASRUDAd2axJCM52Ifw5hPQWIaW/uhPyezTJH17qub1gPmI/sMrBGxEYqJ5r
IMwvsTpR+xArg/zEJwHthAQO82BgLyp5WYbQYBAmgCwmxPFB23F/q7v4lakEygtDPgSalV9Qmg2W
mC/ygO2jpvBQjkMAf/S1D/e8cVmLUbkB74yEnma3RrXrwjxt5l0fjoSmlUWJy5XwvWME33ijHkBr
y6KN6bICP7YgsndmkiOLJzdnUnmw0LKy+DIGSJgyMiDNYDzmN6hMmrcG5MVJYmvaZBaC9vx8BB0z
iaeBuP1pBGF5O2aiP6qpKS/qepwLKNGc3CMwPAOqB9Q6XGYkrEiIW2kGteQQKkP7HcyzGfxYcP32
GZunWHqaHaN+8A5gc4ZHyOLj03KmMBHaNADNVszZzhbT7HNf3hgpHrvMiHeOW+gEuXGQGjJJEuwg
F57p9HYdQv+tk1MvNe3M7iTo7Zt6qcsN7NehSpqqijBja4QNfcuivUGi2JfF1/RSmYm/VRnmrWPW
IZQkCsW8W0FCXhrUpHzT5pUod6tuzJF7A9sti+JPdOqKI6zl2Y3HqX5bqsUv8MOwN6XbrTdTjrK1
z7zlooA6Aw2+8oMTYPWihxcaFUYcoXTYcVrBh+IU5nrW1Nm5YwEn5yRxuJctAivakc4i7Rspzd6D
wXODMD35ZVEDIjWs5lSW0ZdyLBDmoVqvO6wha79mWbhuEFaVpbCTryhVIWJlVs4qrLAVnjUu1bHh
S1SupozVuX3MGjlO0Plsa8kqtH4bYttOhPwA8+psP0rOrWl+blNfrd+bb6fND7GRP/XWOIR+fPjt
378KpoDnVdjoQGy6tDZJoIv63Tw3j539zXsLh7qT0G9bzHGAQXlwrEv84Kv95Y3u5N+zwf7jOkz4
lXGTF4wgUGBsaNqf77Dfs11f1TdWJP75BZ57SxQq2CBxn4z1Vdth5nNv+afcJ8aIsLGG0HJgGsUw
FJvxS30DPAn7LYakcJiGkKt/h/v8qb6x7xvFEuRyCPCMQLD68dFqSsy3HLrSvRqWS9aw4BpmfgaB
ny2P0hbJ+lwvu+fa2clrfxsipWWTD3K98kU4Q6vxkbYTKHZBpnlI4OvyEO2yFjeUd2L7DfhSs39Z
N0WwDeHSOyIkViWwajtxVTJz1cMO85+aIzTZP9Ztf/hcP2GtU+Tqvuw12QfMhLFkFTlx7WLdNwiY
Yj1SIGVgbikd/Ue/zfOrM9BVwRmVIImjvyWjMQC0LR7f9OgjjVu9QaQmskNG6e6cXpn3Xda3uxzm
8xOx6XCSDcVXiMEe0ADWn3qbItfZPDlsxWzDbMacs/iInWL59Oj0FYJPcXgikq6x6XRErUMUR3UX
xWaK6gQwCH9qwMfGDkeLX9hmn3RRCJggC1WXsnNHSW1z2ds2s7UNJ4QC9J7LuQ/tbUs61cZ7ZOc+
dbUta2mb1+bcx3a2pS3XYXks/IGBiZmCa53XV6GpwgEBmOcfBj8RjB0q4fZn6xo5pTmoU42kkVNe
hp/AwdaxWMn7FrBvsgTMPQw4IhKauX5qUDXGY7u412u74FADULppHO1so9ljMMiD8cOBnyNqZuFp
hxTA9Az7lU19ybt5BbDOELqJqennLEMsEJJiHfgVjD72iJBJoh65nB3aCfB7aFRnywHiYB4P1Kzu
pufNBELUE+/PVCByw/ownjjYYa2iy1xOn3Pee8m6LogPkIvY9OtC9s3Ye7GnVv+YCwUP/7CGaYgp
booxhxsPXv/pzBHC7FQhTsQJ37m5DlLtLDxBTQ5QNVpUFwfO2G2noW+uQKh+1EM5pKKY+IEi++IS
wiESRixmiLF3uK2zcecO47wZdDWmNRHFxmtC2BphsEyWibmpdDG78MVtZjqgihnMzRnA6b+lcf1H
bei2b4NWhuGfS8DHR/wvEZKXXPVXW/qvXuK5ZaVoMH+IxPi2paNlRSRLBAoQQDAOktfzSmzpEUpr
HrxQ/q+3dIAuHIrhtzHn72zpaHD/0LL+/NFfVwteqejsZircz2uHoWNf1bAuDXOX3S5+3sNBrB1k
xPh9+CGIMkT/5jYFeFbBfIXV2h15ASMPhHbbmkW2S+NiKbblXIz3yHhZUfHadm62nR2owsfC9nr1
ue2bF1BgcSdARSXUNobk3CNK2y7O585R2yYyd/36hGBOIiDYi/I6A+ESJtJ6dVrr2pmtf6c8W3lG
6+phA0IJ4956J0mwdB9EVJAnjPz05Zot0Tt/IN5TUE/AEtx+5Y/imx0TlPttaT2aIOyXj70oBvC6
c9QieSk3B2J9nbV1eAYIgvvsm05E8UpA04VnsM4z2kJ2pHE/QbFE3hjClmLP0niIh0JYtovwbqNg
JLe8XmvJPTTr+m5F2JlKoprQLl4s5CcouciIMbDeDOyhQqUOFr4InHuoCf1phvtmi6cXgO+ZH5wt
SsgsVAhIM/r/yQAi3nEDD3R5eABw3RJqmb/sjH+6seRlrf/ydZ7bYlRfmGchMAZo73kA8O/yLfqX
/RNM1170/+/ylLXteLaeZGjafXALL+UbHM2gEgjaZXhwfte8iMb8h8V+fuOwaoNPs807UkfwBbxe
7H7rrbWrl2DfNS4oFhPMacPIGJdDD5MF4Ku8mY+ItL1jUmCRCbhEQs/XO2cgy6b35yKtyuHDEKDQ
UZHCOV0iKn500Waw0vAHhGRMaTl5E6I4QqBEUr5vFQO8asR97gULsj96Cn61qjbtsAZgbKrPSxV4
sMdg1QRTIZDJgPi2KqveZVKbYxkW4k5gxSDXQcIm0dUkqUo1g8jSmGIEmBq0LL+SKEr2bF4KRJNl
S1Iqf97ODtIvldCJCKpjpHKK+EQkzCmXutdUTAjrqxEopTLgQtAb+eVaS5mgu0Pwg0P9FAMADwGC
4AyQ2ngHvFZvKFF13Or2yZPyBiOLmxUuPYs3bPOsfE/GTiGfCnKeEy0GGrImT2wd2pMbTOsjqbss
DofwJiDIOOsBEm6gqucxl+1nb1iQTJKPJkZsuoyntoSZCbmnGwS3dEmB6T5t/ShhAdL/AndC5ERb
22hSUe0aJd+w3Ec2nMZwvpyj6ZpROmxBlCIrpSVjUjEn2pdCIbh/DburDgXUvg2R9VkA3NsiZe8N
SDl8U3o4kEzlyOKsVOxpTjcR77qEa2e61MCON6MTIsI06ti+DKHbDyPcEGQASeWBrEpWgQhjysrb
MAiWW6XKBQF0Ojv6Ur0NkQK6731fbUvVQuVQzvgorcsBCRHBlrVRkYzLsuxHMzrbFrz0tqqG4jrv
ww20RbnzgZzEQ2faQ+At0Xb0ePjGGIZIE5xFe+pmYxc7qzcnrpRR0nazl8AE9qF0MmQsMwS/A5gD
bNxxfZrnPkC9hBjXbhTrRV+FE/z3Bg8uAjQA3D8WDbI9hgnRk3TWw5uK+zBjIJJmU09LucdvJzbI
TkegK6s/iLVAQIYzk6OTSee64pnlKMdsWzTefAm3iBOLhd3pUsGr3zo3DH71hAjSfiyU+hTAiAkc
sj0FIm+33sIQc+2WcJ6RHL7YtjOwWCIMEVSIPC5jXh0aXBDxaHB+xYiLGS5G3Oy3RTjqgvBVuGat
oKSgH69qC5XnCsMnxMzhKohYlUonPKizewxX6t2ErSvGNpABevbukBLd3HpjdI841GCLgl/EIYxt
HPYoY1AU1wD/s0negEcut6RCSIiSy4Pj4FqKhM3rOsZdN5gddpo8Xqf+0VcBTbuMIzKvCC9bL3wo
1uhdpb0PlPZytzDafJTRPF8i97pDmwRokZruHmmsTuogPDOFrKNTnYPg8XzVx0iCpFie8LVgO9eb
fuYs7gBWIZ6o+9jVy92YU3FcCUHUCpJkL9yp965mMT0i+SO6qMb2Mlfhp4bgUYpwP0TcLgjTF5Vq
4qXIeZyFw5PMpkMzYehes3QIMxKPpPqAjO4w1l51Gcq8RJ2BdIMlLO+w+fmbwTNOPI4atzf0U5dA
JCtTp+KnXJcixh0B4x7pYoiDBL5pkcJ7hzXVpoAqg+VSfDBOX2wFXw+IOZnjZnWcjW9WUIhBtNzn
lXeCKPntKP9TEzIynn/Y9i3pYetMxFTjciLwDDam+vW2H5i5mhl1EDwsxf3iOjStQ/ngYoXGQkq9
RbqnwU6PBBSR5NP6YOwvXWOXgKm7vYHI66f50BA8nArPRikKdhNCB9t1uQNvXYNHx8UzNLp+c9vh
qQpqL0+XFW1QnvflDjNJ8SDtY5gjJx60kX00TXE924eV+0TB4IGuOulou6RhFea7YGjri9luixg0
e4906NCLzQRkvsrDXd1wRD/RQYokc3iZ4pISxLevXMLg5zHkCM0qLe1ibHg0XMN9I3AdimTvJWvf
CTcH+hpN5QWqUaRX5bRPxqbt06kU5IAh4mftigPwV4Qqtchrq4K1uuhdHWwgphb33Vrj8/uq3bvw
ze9CkcnPcKiLdObFcvA8AZHRZE1/YQqYB3DHx7jHVJ1vS7uhKbu1DXaTww0h+jPzlzzWrv48wr0G
o1genpDuPMUD4zg+PKDPqGbGzwtkZ6QY0/I0haTc5arAEBSvfoPtfN5XwzIh0HEI+KZwsDnNZuWb
wJ9Bm7UjObw4CAcgyv2xGVd//bSAJelBgYtq04fBHjN3bzvXs3iK5qq6dnNqNt1ahYkTIdGZV3hy
/axfto1gCOIoNL9BHuj4oSZjdIENkV23jRY2iQjPRlPgGo6l1XqbkwBBwMLaEZ2yVZsad3Zs4fBp
MSByAPxOyL2KnHl46Osp22YYJwA9Bn/jBdX92a4YEX3bN7hNADN3bPAQZHee7JzPTui2B7J63amE
jAZ83eD4m0fsgFTwJ9yByu5p3TdYXKxY08JjT2dLI8KHVPz7rfA/qs+1OhdyMKAH4uorxLb/dYLH
zYde/eG2w/Nc6Fev86xfgnyBNoh+GhdiuzbU7rkABpHCMfdhSMu3ly29ns8CHsRYFHl4yNDHTvW6
AMYIC7rmi7T5G/pl+JM0bt/3OQUIXQBAD8A9P26EBjR7RzCJ3DtVXVzmQBqOgzV4xRFsmNEWftsW
ydQG5ONgkBfvl5LcdWU0vVl8pKYm7MxMLhafrM8kZXumKgcLWPpn1hKFPOYUQGDAYHoWx+wsmAn4
Uj4iB96/B17D98i7WI+6bMml23F2Tc58Z39mPXtC+yipFqhcDiYem4wgB6f3JercoO6uvZ5Elwbt
J4xZ+haFBWL3emD9E6fyEjDJsOdsEskQwZrUtYifqxUcRYNytzooEJWrg+Br5zZtHRdYrioJz+BN
ZxmcydI4heVymCV0pGV1mKV2WLiCdp3PQA/gUnqEZRWYj3tGfpADgs53siRQRacGtxaZKj9VlhQC
GVQ+sDM+FBalByuIvXLjlZL+i1mHtWC+Hrj/4Qe1MNSrWQdj9cA6nXl7gKxcQbL08NlWfMoxD/B5
EVayLXzwT7Dt++CDFVx39guC9jnss96Rl27QwhWRhdFnGGXlpm1Ldgl7BL5qvxNxZL/+zP4QakWE
3xrmGU9C1jRIzR+RqF9G8E9A5A3wsmY4hiVvPyGZimx8pty3pJJmi/bOfRrdrNhlcsrEFpnQuBTI
HaZrxWxg3e9vSf/HIFmrrOFiUoSMcRfbhuf+Zdf+MJQ9Rtq/3rd+9VLPjTt2RGptU9DdXo9dIlzp
RpCR6eHiDA5wD//6974dQ2sMq30MmYH7AeD9wY+L5DLc1oxJOHRpDMJ/R6PDHcJ/eMxB8XourGeI
9oCIgAHP68cc/tWxRAaGt1+nBcYmBGSoVGUdrnGLsBQdmCLxRvW1B0Pv/TCExZbVmDmW1kXpWz9l
Xc/ySliP5Xno7S+cfTRR2ACCKmkHDR4+6HvH68LUH/3wos0D5zDhgoDbfiidLbCy6FqHUXclFxed
R4TxTbdk7EStNrVOHzt/qt6i3dx3paQnOCXJBTKanet16XME3zYFNoIww/xVNG9wrZ6+8Kox6GK1
kvlelcO8q1AVwRDA3augIP03SyhGF3ABUdPC1mCGeZOFnn4Y1m4oY2ZH+UbSW98rp1MzTDSVmJvH
de5oW5ACAM5LxCjABeDvO4sHq5rTN2j+qmviqjbpbRYvLQqKBHGgxZmFjBeLGxMLHkfUVE7cYI0m
YeV3WNxB7TwVd+MYjZfEXnDkqLlBykI77gYVIojb8ItBR18KjH3jPBgAIeMqhmjX9itFloML2ynC
tBGw4wEvVl6ac5gVuPiKSwQ1yN552i0G9/CgMbYxlwyb+lBfzyhfEBLv8RQDbHmoCy43dT6o2//6
HcOeCpDTkasL/BeZrMFfyvk3k/yA69x/vWP86qWedwwCuIZYqPJ70vVzpRN42EcA9boWZfGxL7xs
GRxXRmLAiyQyD6LeD1IfbgLD5kPwmpZgY7+1ZfyEon3TKGETQjWFyABcA/TTqDYa5mKALMH2Tb2U
d8QBgSJHPKpR3sJt6Gjc0mKGQwRXYDLNmZfgKSRPbeSEcQ9YMsHsdudNOCrrAnbMZiEfQER/Joo3
KcJ2rnhWYf0SUW9yhLZvC4l4KQH0YVfhFN3VUd1cyDxv44JVBg1TCw9lrXe4NcHHCKytEwwE7n22
4IqFcVWJBlCbFjXb4T6BOpXhsmeqbnejcUCZIOsMaYRvx652YBUlwICD/hFiy7QTg9fEzIdnEyAU
PXgR1tCMAfZmInmV9KpVCe5TQK587X7okQOWNi2y5XNksm2HAImxWmCgSgSCVkc531GOqWJfzwA9
WlLvJK7rjN2wbZDyvfZpLoEJeaWejtwJywQCHsfVNxAPmZURXSsotlZaXKzICCGNxojMOfZWgKwI
LtWykiRYHAQa1zUSWmm9XAjVH6ah1mCuu3fCqpq5n5OkXXKEeVNOIKq51V1TKHOE2vluIayJR6Y+
IjFGp4u/eggHyT9HuDAt1mOEXLmgRv0lca2khN66kKnfcivDVlaQrX0ypfX8P8ydS2/TQBDHvwri
TpQ0r+ZAD6ShpUiIQgGpFxQ1Ie/m4TiO8+n5zdpOs3ZsbC9SdyUOxaknO93Zef9nQZB2xqCJUbXO
O5zZDkPXWZGgXPUdCe8eHNfr0cm8v1lK8LclYeD14d390t9+BrXl61QCxc8SMt6tZWgGJX/0PV3u
6ZScDquTkd9de/iC41Hrx4Eu42tvBc7MbLGn4ROHGTS4egP/b0MVoOdPPzAIh4rztd/pOj5G+Pa3
49ws920iJVu+3tSb+n/c9fOju9t+208Xs7t3LoApc//e94BlqnbWnZ5X98c9x21RtdRoMNfS7fzc
j737HThrH/02dlt7dTm63h2aj+tls3W7uPA+bUeH78Wv0FQ/UJt/9msym6yGg0n/P04RCGsdz85H
PI6bladqzuzDspc5zzftQ5HXdf5F+QcuEoPSeyq0whlFXY0aznrjvL+dbN3BUM3ipe2+TgoVb1YW
hhEe/ih8TKsockIPFCacWviD0DvhWLntJidTJt+TtYGXXJJqmc10yUuwBBOWxqBozwmWiIGLbgo5
hl6wkCWZ6rsES1oNopno3fjxIMOOqqaeSS1y45bxQjyWOE6qqcSQgkQkMOnV0o8HJQmk2inN5Uza
yRLVt8gtko73UeZ4SLCKiWJnWVKrUIynP7bwlGS6yCVYQvIarGyBGDm5UDkeNQoAqXkMWfVaEvOU
G3IzZeuxF2gqhf45wRGI7xw8YvwJ7Hq1Xmvn2XhlgHxSj0qAlbJIqck3uyuCnl8OQiNFMMiwI4ht
kABk4efYJxgMT6WoHo7gFBJcNmUJHdIU5gr0abDn2PVZI1rEU/mnln3aVTQKGbv0Lq0UgYmdO01g
iKlTwEZza7B0walV6KyqYm6Ep8ROwckE+ivMEuZZSYU0MJ06L6oVQKBQXk37DFF1LrJmhhVmQrsi
sYwaXQ7BsSA2f6pKQMyi4JJ6EIrTZdknKlwZCXQFswsVlnRIf1HrFew5aY/CDv4Sr6xdY7L+4q6c
LX0zY0nsVFCxZpkOUaeASD6uAgMGgH0LDmpQfnF0h4s4rahVcgl0b4WCkTgFKNUWSHbhIYFDlrFE
7op40bDZKUAw2g0aFiNTIqZWqxUpWpSGxkDr2nd9inkRb+kxZglZesbShXpTZwmhDXBaGI4jLZiy
rLw+QZ7JQAMroVFatQbTf1RqTW5QTaPAEgBvLgC3QXRkWWlpJOYEmp4Set5xTFLtUXwZsiHRYytZ
kugxNmUJdd4C0xlKhi44yoWlpoQalWBZ6bUkxmKZsqR+iddC2YsmMfCCiTpNwOrCYGDgHuWKj+b4
0DH63B1P5gMVd54MHaUpgwjqPz8QRZ2TLwjDq+GUDe1zD/5qGLw5MFzk5yvNpFER4JOHUURYkQl/
PdxfkrJGK9pU9J+3k+GmT2sXY2WJUfvht/zSXxCsLthQoF4gX+b9W+3Ln3iwWdSKpzUNCT4UhnM0
JFgMusmQWN4uXkMyBWvuDKnlRZQzJNMdu1kJ9iZ2rmZdv0hmuaNffFSv4QaLFx0ZEiyO2mFIMPd0
A0M6uadEGtIpMZ3OkGL+rlFDQtxUg427enNHHhSx25wvbFEuXCxYbCp3hSGdDHdaaHC9Ia0AN35E
aWF8RkgiwGzKxrIQ9Zk7PGfOHDPhSSMnynCf+zXdgJNPPM2H/c3VXwAAAP//</cx:binary>
              </cx:geoCache>
            </cx:geography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size">
        <cx:f>_xlchart.v1.15</cx:f>
      </cx:numDim>
    </cx:data>
    <cx:data id="1">
      <cx:strDim type="cat">
        <cx:f>_xlchart.v1.13</cx:f>
      </cx:strDim>
      <cx:numDim type="size">
        <cx:f>_xlchart.v1.17</cx:f>
      </cx:numDim>
    </cx:data>
  </cx:chartData>
  <cx:chart>
    <cx:title pos="t" align="ctr" overlay="0"/>
    <cx:plotArea>
      <cx:plotAreaRegion>
        <cx:series layoutId="treemap" uniqueId="{ED3D0357-B84F-4501-8193-9EDF64A81EB6}" formatIdx="0">
          <cx:tx>
            <cx:txData>
              <cx:f>_xlchart.v1.14</cx:f>
              <cx:v>#REF!</cx:v>
            </cx:txData>
          </cx:tx>
          <cx:dataLabels>
            <cx:visibility seriesName="0" categoryName="0" value="1"/>
          </cx:dataLabels>
          <cx:dataId val="0"/>
          <cx:layoutPr/>
        </cx:series>
        <cx:series layoutId="treemap" hidden="1" uniqueId="{EABD2684-9CC2-4DF5-A30F-E88C6F400672}" formatIdx="1">
          <cx:tx>
            <cx:txData>
              <cx:f>_xlchart.v1.16</cx:f>
              <cx:v>#REF!</cx:v>
            </cx:txData>
          </cx:tx>
          <cx:dataLabels>
            <cx:visibility seriesName="0" categoryName="0" value="1"/>
          </cx:dataLabels>
          <cx:dataId val="1"/>
          <cx:layoutPr/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  <cx:data id="1">
      <cx:strDim type="cat">
        <cx:f>_xlchart.v1.18</cx:f>
      </cx:strDim>
      <cx:numDim type="size">
        <cx:f>_xlchart.v1.22</cx:f>
      </cx:numDim>
    </cx:data>
  </cx:chartData>
  <cx:chart>
    <cx:title pos="t" align="ctr" overlay="0"/>
    <cx:plotArea>
      <cx:plotAreaRegion>
        <cx:series layoutId="treemap" uniqueId="{ED3D0357-B84F-4501-8193-9EDF64A81EB6}" formatIdx="0">
          <cx:tx>
            <cx:txData>
              <cx:f>_xlchart.v1.19</cx:f>
              <cx:v>#REF!</cx:v>
            </cx:txData>
          </cx:tx>
          <cx:dataLabels>
            <cx:visibility seriesName="0" categoryName="0" value="1"/>
          </cx:dataLabels>
          <cx:dataId val="0"/>
          <cx:layoutPr/>
        </cx:series>
        <cx:series layoutId="treemap" hidden="1" uniqueId="{EABD2684-9CC2-4DF5-A30F-E88C6F400672}" formatIdx="1">
          <cx:tx>
            <cx:txData>
              <cx:f>_xlchart.v1.21</cx:f>
              <cx:v>#REF!</cx:v>
            </cx:txData>
          </cx:tx>
          <cx:dataLabels>
            <cx:visibility seriesName="0" categoryName="0" value="1"/>
          </cx:dataLabels>
          <cx:dataId val="1"/>
          <cx:layoutPr/>
        </cx:series>
      </cx:plotAreaRegion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_xlchart.v5.24</cx:f>
        <cx:nf>_xlchart.v5.23</cx:nf>
      </cx:strDim>
      <cx:numDim type="colorVal">
        <cx:f>_xlchart.v5.26</cx:f>
        <cx:nf>_xlchart.v5.25</cx:nf>
      </cx:numDim>
    </cx:data>
  </cx:chartData>
  <cx:chart>
    <cx:title pos="t" align="ctr" overlay="0">
      <cx:tx>
        <cx:txData>
          <cx:v>Total 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Population</a:t>
          </a:r>
        </a:p>
      </cx:txPr>
    </cx:title>
    <cx:plotArea>
      <cx:plotAreaRegion>
        <cx:plotSurface>
          <cx:spPr>
            <a:ln>
              <a:solidFill>
                <a:schemeClr val="tx1">
                  <a:alpha val="56000"/>
                </a:schemeClr>
              </a:solidFill>
            </a:ln>
            <a:effectLst>
              <a:glow>
                <a:schemeClr val="accent1"/>
              </a:glow>
              <a:outerShdw blurRad="1193800" dist="2540000" dir="18540000" sx="22000" sy="22000" algn="ctr" rotWithShape="0">
                <a:srgbClr val="000000">
                  <a:alpha val="43137"/>
                </a:srgbClr>
              </a:outerShdw>
              <a:softEdge rad="800100"/>
            </a:effectLst>
          </cx:spPr>
        </cx:plotSurface>
        <cx:series layoutId="regionMap" uniqueId="{61545B5D-BE07-42D2-B184-A07674FA9379}">
          <cx:tx>
            <cx:txData>
              <cx:f>_xlchart.v5.25</cx:f>
              <cx:v>Total_Population</cx:v>
            </cx:txData>
          </cx:tx>
          <cx:spPr>
            <a:effectLst>
              <a:glow>
                <a:schemeClr val="accent1">
                  <a:alpha val="40000"/>
                </a:schemeClr>
              </a:glow>
              <a:softEdge rad="0"/>
            </a:effectLst>
          </cx:spPr>
          <cx:dataPt idx="0">
            <cx:spPr>
              <a:solidFill>
                <a:srgbClr val="339966"/>
              </a:solidFill>
            </cx:spPr>
          </cx:dataPt>
          <cx:dataPt idx="2">
            <cx:spPr>
              <a:solidFill>
                <a:srgbClr val="7030A0"/>
              </a:solidFill>
            </cx:spPr>
          </cx:dataPt>
          <cx:dataPt idx="3">
            <cx:spPr>
              <a:solidFill>
                <a:srgbClr val="FF66CC"/>
              </a:solidFill>
            </cx:spPr>
          </cx:dataPt>
          <cx:dataPt idx="5">
            <cx:spPr>
              <a:solidFill>
                <a:srgbClr val="CC99FF"/>
              </a:solidFill>
            </cx:spPr>
          </cx:dataPt>
          <cx:dataPt idx="6">
            <cx:spPr>
              <a:solidFill>
                <a:srgbClr val="996600"/>
              </a:solidFill>
            </cx:spPr>
          </cx:dataPt>
          <cx:dataPt idx="7">
            <cx:spPr>
              <a:solidFill>
                <a:srgbClr val="FFFF00"/>
              </a:solidFill>
            </cx:spPr>
          </cx:dataPt>
          <cx:dataPt idx="8">
            <cx:spPr>
              <a:solidFill>
                <a:srgbClr val="660066"/>
              </a:solidFill>
            </cx:spPr>
          </cx:dataPt>
          <cx:dataPt idx="9">
            <cx:spPr>
              <a:solidFill>
                <a:srgbClr val="66FFFF"/>
              </a:solidFill>
            </cx:spPr>
          </cx:dataPt>
          <cx:dataPt idx="10">
            <cx:spPr>
              <a:solidFill>
                <a:srgbClr val="00FFCC"/>
              </a:solidFill>
            </cx:spPr>
          </cx:dataPt>
          <cx:dataPt idx="11">
            <cx:spPr>
              <a:solidFill>
                <a:srgbClr val="FFC000"/>
              </a:solidFill>
            </cx:spPr>
          </cx:dataPt>
          <cx:dataPt idx="12">
            <cx:spPr>
              <a:solidFill>
                <a:srgbClr val="CC9900"/>
              </a:solidFill>
            </cx:spPr>
          </cx:dataPt>
          <cx:dataPt idx="13">
            <cx:spPr>
              <a:solidFill>
                <a:srgbClr val="666699"/>
              </a:solidFill>
            </cx:spPr>
          </cx:dataPt>
          <cx:dataPt idx="14">
            <cx:spPr>
              <a:solidFill>
                <a:srgbClr val="FF7C80"/>
              </a:solidFill>
            </cx:spPr>
          </cx:dataPt>
          <cx:dataPt idx="16">
            <cx:spPr>
              <a:solidFill>
                <a:srgbClr val="FFCCFF"/>
              </a:solidFill>
            </cx:spPr>
          </cx:dataPt>
          <cx:dataPt idx="17">
            <cx:spPr>
              <a:solidFill>
                <a:srgbClr val="6699FF"/>
              </a:solidFill>
            </cx:spPr>
          </cx:dataPt>
          <cx:dataPt idx="19">
            <cx:spPr>
              <a:solidFill>
                <a:srgbClr val="993366"/>
              </a:solidFill>
            </cx:spPr>
          </cx:dataPt>
          <cx:dataLabels>
            <cx:numFmt formatCode="General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defRPr>
                </a:pPr>
                <a:endParaRPr lang="en-US" sz="900" b="1" i="0" u="none" strike="noStrike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7HzXctxItu2vKPR8oU5vJqbnIYFyNCJFUvYFwZaohE949/Vng0Yii1R360rn3hmdw5aiQ0RVVha2
W3vtlfjnx/EfH7Ory/rZmGdF84+P4+/Po7Yt//Hbb83H6Cq/bF7k8cfaNe5z++Kjy39znz/HH69+
+1RfDnFhfyMIs98+Rpd1ezU+/9c/YTV75Y7cx8s2dsWr7qqezq6aLmubP7n25KVnH11XtMvbLaz0
+3MTde1l8fzZ5ac8LoK4aev4Y4t/f35Ru8I2l8+fXRVt3E4XU3n1+/MHL3r+7Lf9T3i0m2cZbLjt
PsF7iXxBFcISKfL8WQaL3/5eoxccES4xxuj6h9995svLHN73NzZyvY3LT5/qq6aBL3L9/3tvfLDr
e7//xp2IG+ff3CPfLRs3F9ff9LeHNvjXP/d+Ad997zf3zLR/o/7q0t+1kunyNros7N0t+ylmkmAO
JTG9MQfet5bknFKimb7+EXcffWOtuw09u3Olu8tP7expuz2xxJ4Fn3jFL2DLzeVPDTe1Z7c7Q9zY
afmwH7DR3tv37LN39Qdt8zDu7mcU9QJhhAUj4IT3MorSLzSmkFA4v3FhSDg3Wew/7rvvZZT/LznG
j7o0+pmFQLzQSimusbxJIXrfepwrgTRCN5fBke9b72Y7P+C7jxbY895H13/Qf/8dbHh6Wbu72/hU
Jv7uUs6pxlxL+VSNgPijGglE7io6vfvom/hbNvMD9tt7+5719q7+Ara7qC+bKJ6gyrfN1d2d/ClG
FEJAiCnylBE1fsHw3uX7YfhgVz9gzW+ts2fWb73sB+377doiX0jEJZP8Nkc9TFLL3RFciLscpdmd
YW5c/Fvb/TaYfhoLfWud/zd3598hcwWX9rL4mdVHvkCaCybVbXl5aFjIXUoIrBC7jYo9fPvX23na
kHfv2zPc3a9/0I3/HQy1/blGolRSTdRtT/iwCQEjgYWgR7mrP3sAb3v5I9j24bv3DPbw4i9gttOu
uPy58E6+AEROFKOPI4sqSvht46j3Iut2Iz9QSh6vsGe8xy/4BQx4DFTKZX1Xfn4KLiAMS0UxfQqe
Q+UjWCCAdrfN1Z4Zb7bzA1Z8tMCeER9d/wVseBR1xc8Gd1JyCkb6FrjDjCJG7y7vGfF2Pz9gxccr
7Jnx8Qt+ATueArFrL9smusp+akAi6KYwl7f98h6zg19QgbUE1HITr/vd1t/b09Ow5cEX2rPgg2u/
gPHOL/NPdVc+O4CEChXxZ6ZUYDyokJBR2TdaLSGA80DyNqXuNRP7G/uBsPyTpfas+yev/DVs/bPz
7ZJNNbqjHB8BViS0QkpDx7j87MUo3Oy/2M7T4Xn3vse2u17ulzBUXf7c+YZ4obRkYCqwwT3SGMZQ
lElo6vleM3F++Zc7+JZxbt/4yDq3v/8FzHOxUFPQoP/cARSBaif1HTZ5GEqAP6WEq8vf65+9ULph
TP5qS09b7P5794x2/9KvYLcozsuo+6kgRWBGpFDqqa4BOnaBORFMAa2//OwBzoub/fxAZXu8wr4F
H33Er2DHJq5/dvQhwCmUq0fpEQtFyJeGYt+ANxv5EQM+WmHfgI9e8AsY8C1Y71N39ew0cp9+uiU5
A9RJ+C3m2Muj6AUWWEAlvAlItAc6v2djT2fTxyvsGfTxC34Bg34AcY/96SEpGUyz79qDR4ZUTC3X
b+28h1/+zoaeNuDXd+4Z7uuF/0CD3R/BPNj+9+uZGJAoTEEmfIgjGfAuDEQyN4G1lyjv9Fbf3sbT
xrh734Mtf5Vv/feIlvbmCvdUS1+UXsFle7m6loj97avXXxDkbHtv/TOl2c3d2n36/TnMbRiIk5RE
QHCRpZ+CcPgiRFuWfKAWeMQW/sVKV5dN+/tzAJkchCWcc6kEpjCGeP5suLq+gl5oIGIg1hhhsBUB
JHfh6ja6FrgxTTVVjMFVpgkEYuO660tAADAon0oxIE8pAp+5uwmnLpusK77cz9t/Pyu6/NTFwAr+
/lyAC5U3L/vmHSg/Xp6BbhBejf+PJ2c5RjC83YZ9HWNf57PNAkYL9jnmXTP5nnDDqsyjpjG9R8ih
9DROTJQM3QddNPFqqKM49KsqTk9zVkQvJ68vjGerOfHHEYs3dRRlkbE8xyf1TCbPT5hygwmH1H1G
aT+tReWyxhCUMV8NbV9uajWFH8o0bF6ljCXWRJnUB1Rk9SqHOxSkeZGdIlWOUxDyMD7uMpxTUzeJ
O8pFmOw0zut3jo3kTS8SdJlS2mz7Jh02YxQnJ5XMlZGWZKduHO2qz5My913UZSdDl2bHnY4b5Oel
87ZzOcO6wLPwLWuk9zmbUieDtIslX9musltPF687KvI3Wkg7GjaKcTVGE30bjTwJ1MzEFuVNnK7v
SwIfmPCjK6c6ttGtMvPLP/914XL4c60R/PrLRdj59V+bK7eMj5v9Fy1h+OVVXzVAi7N/ER3uBdON
OvTOyb7n4oMwfJBt7rqFxQkpwIVvR91dsvoabMvrb2OLvMCECaYRzGA5VC0Ik5vYUuqFBBaMCEyA
mxZKghL0LrbUCwozJYqAzsYaiO0HsQXUyvKfUKAFQ7De3dd+YBhIOE/EFpHoQXB5BAMLIGHyCJ9w
P6hsWIRsbDnZpraaKiNR2ad+7FX5NlJxfdDnI2qM6Oom9xWnKjUM9AGTiWmO29dxptI3KkLSmbBx
/HMbgy+HU55if05p1/hFN/A/2iLvMwhX2Q+ZmWFZHkQo0+9HXEYfBlKLsymy6Nh1aX3M6lwnpxpn
NtoyhjXyMe1wbGjn2c9pTebMtNiT9shjw4yMLSUuDcqmFhsZ5Q33bREzGcxZUgpTKRJOW1pw0Zlq
nsI4UFk6CJPPIw6Pak/1biXjKH6NbcJXXi11ufLmKSn8RkwtD7pc96XJ8dAiE4XV2ARUZ802Lnqx
obMojiM8Zh96YacDDpnxiAwk3ubT3KamG+cuMjgW7o8hzfRJVc/DxkbZ0Bosk06bVqVNACFOa4Nb
kltT4dxd5bGXHs1O14FkZZxusthz2wJR/aEpvOaqoMIei4TIl9ZRfSZxlr0Oe8IMrgbWGkYTmZpS
yeJk5tUwm0HF/YYKTwe56qu3bYb4QZUldWqaTCRnmZurD0U3dmd5ysYLZHWe+0hxuR64qP4QUSk+
MZZ1a1ViVftKOxJMKGnO1IQ6bGw/JKdzy+PYaMKqk9HLWCA9hV5qFqeVKVJNd4xVXmOQdaMwnaj5
RyIS5vwpiWa/FtQFTlK0ZYOz2yjR06qZMd5J0XWJKRuvSAKscHWUorY4kKEsIsNzD76kxwdqTVip
cAhcIdLM2Lgf46OE9tkYIC+bha9HF5l8ZPxzOtV5E8TVgMg2SklITcNE+7ZFHk+3M8fh5Nsww8yf
o4qeAEvD+qDP+8lb1bxEl21GpDKcJzQOymwaDosox8e6QFlsoGiOB3KuS21YWAoXKBtncs1K6b2f
4bZcxFp48wZ4OZSYzI3NAfaw/ezVs2R5MBFN2rVXJbj1G55TsmIVieKVBBse2USSsz4tS8/UNZQm
H9HFk7uhQsfeSLJXGY/lWUwa5RmZ2b4xMcfsgEnU7SoSduXOthXbFhGKd9XkzX7nCMB4Ct/Or6Tt
P9adHN5SpfM+6FzMV0MxRe2K6rZ/F9IOqpZ2IJd+l8OLxaYvHC+NQK69HLKW4CDCk5KrkHujM1MY
1icVV9gaF2LLDfgOSTee7MaPnSeznYAik5mm9bJTlc3djhRpOZjIWdEbVIb2PaHcncwEe68Y7+nW
G/LUGjxatiJjY49LkQtuumTwcjNR2211MdBd3/MwYLgecBBTiz+0KnGtP+RzTFYl4rTyiwrRVVSQ
6ahPRwcWKLv2GEYSZepnEUbgHy3WKzd1ETe4L21g+7DYUUfJaZsl03EoKpL5WeEoNl0UpmdatpX1
5TiwQ5Xn7bjGNOdHiZcL7Rc8U+tqLqbTKGmzzleodB/0GHFrSNXlr4QXi42dBWxmKLK1Rq23w15f
a5MUKj5sRipfIjXFJxMjfR9gHQln4nA6cw15Texxq5rwneNh87pUEJ99LkZIh2OKN304DiCig9J1
i20f1Ij7RfZ+zf3PLN4Purb7xfsaQzPQtgmQ8S8tDJZ/Ws1vDxk8Ine+oNH9tb6gaCQJAg4COqKb
yvwVRcOZD/hsQMUEKMEFA3yt9CD9VVwBRc8kAZHdVxQNJ0gowG44eiDgqhb4eyq9fljol3sAKQkj
Dc2aXHYBGP9+wZdp14tKxOG2i0Uh/ZB08Us2dTj1ay0AYbKc2pVYYOdEKwXVtkkADtfDJqmo3ZTK
xas0rJOApR59D+mr+YPqvhGrbuTF2s6zwCa3cXjsRQB0TSx40voAcZurUbWeC+RQ8Ish5uog6krk
t00tj3poCD4ViAx623RIZZtCo3mnJuK9ajNddn7R1/awsHVkaJk2K91nVzLxhAmxnjeZR4dTDpDl
pUUJCw22dvBZSBtfpvFwOOkldl1aZzuPhVDPUUcPws4WDrB/mKxRTyN/ghu17tqR+wON0mJTZERs
ew3QyO8K3H5QxdC8Hm1Kd7J1/DDls3fa2incJi2ea8iKwvMrBIeMgqi08qWT8zD6Nq3zVZuVgERw
zfve8BaN5wIW3ADok8gktXOrEfzhbdrG85HM6nZrXTeVhrnJi5cCqw+nmqVrm+TTcZeEURVkRZmO
phkSbxfFfZFAVaXxawdYZ50LIsw9l38CGDLgP8uHTddDd9nDh2NGiyGJhN3RCsq9P825PbE9r3pT
eyTewSGFeh3pqTtJ8k4dtFHzzmWc+pC4/2io5UdpbqvTqJ9Cn5Q5C64rZzWlxADpmh9hItubEpp5
mpu28kRjqliGq3GxyLzYJlysVA+ldaYp+8PEjkNpbDFnuxhrMG1R1cOhrVXjo8Xy3rw4AVv8ATx0
OA3DFG14QwFeeHVAFv/JF0/KF5/635S5tCuKA90jFYaUxf80ZT5Wt3xtha4zz/5SXzImg7MRAKsY
0AjyOvl94R0kEAtSEkoV7AHf4x3gGIzSRMJ5imtGQoE+5I53gIwpl7kzI8vAk35Xa4SXJmsvBBTI
LoF00fAdoBVbQuQe74CriqZJ2Ua7hLh0MJ6c8rMiHyYzzTp91zd8Okn7YfDTepSHNO67oI9ssiEx
Z2YC/Okn0djtPFFMb/OkmbfD2LFVn4juCJy28Amq01UBH3xEgaYwHW9Sg3STHRDVvbVlB25f9O+s
6C40x0d9QaIjPg/FWYY88rJUBD44GrxzzrzBz3jhfM7mV9HAVeApS31omV7rssd+2SYAmWWEt52N
mzXpG7XOAUHuikbroyR31OcN9FQ0FHhFYq8+IqUXfo4i2gcoTUNfdUn3So1TclzYsZhNkdd8F4ki
rMw11I5HK3YjFchA7tcm5KkXDNBUzr4rYn3YSDsctbPItjzh+LgRHroF4zN0J1scYi+gCbJrWoTh
O4+VakUKNuXmBqDzpsQXcxSL99cgPdSxPG6iKntZpdwdaZZFq6JhHnA5aszfWegADxMVndsy/UPr
3h2qPlabvvWQ7/VREugqHrbIVsnGsyQGgFb08aZABTYsbXdQputD1ZXZuqqnd5aV79uqItDypIPa
DW2ennHXEigW3XTgKlsfwvlPb8eaplyhJnr75zkYMPVfeCCwCvc9MJWUFCJW3rbJ3DQFKJ+y02Jh
mNjCNUG/oQ/gJgBg1lPZvgK/qBPjoPrtegbQOo4IuRDxmGXGYzlxflZ7vfV7r23Pm8qi3FQe0aUZ
6vltGWf9xybKmtLvk9HjxrGMvc+h9h8IF+5il8y+LTF6iWWqkEFsckd08aR+8SkFzlVdu1lEKuxT
cD2rwQfjxRs5Hk+Teah8ce2pi89C0Rr8fPFjsXj0LJroqEzQkTfMqe85cP1waN5CfGQHIStTU89p
Y+awIkekjzJ/LHS14nJ0R5GcxpUoB761EsLM467bxUPD/DAqpZl7G65nUXZBsoQo8urBl1M3nYxL
AM+omcycFhDUMU4Gg8GAbszLFSQYb1cu1h0XO4vF4uNi+2jxgu7aISJwjZijd0j12bpRcXPIwX3c
4kd08aja5uBcePGzaBb91g7ge8PihXrxx3DxzAhcNAVXjRafjW09H+R0wkFb43H2h1Cik3zBQ/U1
NMqvYVK3IKZmwU52QVH9gqfENbK6Bll0wVuVZwF6hdcwjAiqj60MOYZ+AXAauYZs+Bq9LTguWRCd
W7BdvKA86NOa7dxO6NKGIXmjFp4yWxjLauEu22saUy+M5v/4+gnnKUBcAxAO6hfQ45wBufdtAvGh
zP5e7XxqmZvaCRIDBrT715YCPuALrwi9Amh7COZw2OmaPLzrNkCsDsfUKIhNBPQp+GHthBNswKxx
AmQBKBfY93Qby0L3a+eybwzkJIPZugCRxMJt3s9cyYgzVDCBtzrhZRXAeEENvlVN44eKde9DlkeA
nnP1oUdR7pcLM6Za12ozJDI049SKjapG/rpweToeCe7ApePCxRcpVs3G5p09oflY4FU/S+RHwFFA
j5D1Gu/quQAeIk0yfDh0LIRWpOu3jrII6EzieR9cM7Kd8ArxMrbhdNJ7c/e+nit7oWzFU5N79Vna
iNg0JP1Ue7g3FbROB2MBnAfMGMptXWHvILWNt+Vi0mue4uI8EvwKOTqZDDLesYyGaONsB2k4natd
Fs/12yYMgzLN2kDX9eHMJPYVdvN5BYM1P9WQKriOaxN6NfCZaROfMR6+6kpVfA5jRE7dJNr1VI/q
IKsUsETSZXOgcUFMNkfhFprRyc8y6OpYJNN1Xad8W5ZAcWWFwJ6JPOk2oxhmn8GrU0Miy15XqaoO
eribcINGLEsDS9qzKq+hURoVf83SOW3/oqkQS72611Q88opl0nMPUU2J60TvNN56RcO3DnL5Ogpr
CbMZPvn58lV4XRPjirIElIET5ZcwEVlVTqgDl0XdGpAJOe0SeMwEhxsEVGp8FtUi2cyug2wLDbav
l9vaT+3s98VwSPXcBy3cexidzG9zYfPdEEH70lsabfLFWGhhtfWkrtoicucZiB7Xypu9bQYN+QGK
+2o7SO6tuK7z89AV7y2OnXGanwCJ+VJNwM5FOu7WfZ+woE5ZGah68NbhHBZbFM4igYlRLTY3nFkL
qPAiKzoe6MaDEtOy2BQJJ2tK4vhIykp8ZtHQrEIvzLZWq+QEpyi0m0GUNDZ54YqT/028oNmBo24g
6IGeQwEzCqj924n30eHnh7n30Upfcq+CvA6EKuMwiIHm5Uvu1S8I8DuCgRDlbtrzNfcS6FikhpCG
UQkkx699i4BJEDwTREnY7s2M6DtmOhg9Tr6cAD0O1BEca1l02A/DrOdiSGvXky2Zkf6DtQ0+71OP
BS5LxAfaFvPOwiDYz3HhAphMREGcdnqXzX05HrgEoU3TeAQ68dnzlRqyl5ik4Vrk1XxU9S6NDBEw
pen6hJ41vSKHqGnQsZw0vkK6sxupanLY4wko8ayuXw2keT/CBGAyjjRNa2AElL9j6WoM53itYaNb
Vwp13ugCSINwkMcFDA3e5mmRnvZto147T7UBZpk9TNJCDUCmxOyQYzvqNaIeFAtmYeZbU5gNiTlz
71wSz+laLsUjy3OxYSkNIS+P3hYUc/VoZhj0JDDMxd0ZjMKD2hvrNYs7EmAYiq7KRNjLCkdAV6uu
PilqRzfzqKLPM+v1dogFgvlsWm6yYZhWwGm9rh1gOjg36/wBai7MJKKdjnC0QTNtDrWAWdgQDpCd
e41W00BmICG4W8Wq18eRnKN1pGDg3LRDYTIUt4aE4irrYD41A8JeNUXJzTVnLMr6BFigdn3DG7uo
r4NkZu/aHO9iWr5KIhqvhKxgXjQcuqlYpy4879Ak/TRvsEkUgX5qFN5NRv+fTBZDkeIAXOAwtBLA
MQj6pwnk7kTrft7YW+CW70BAXYAwFOAQgSHmdQq4xWwgGGUgmGAaE+Bo6f1ZsHxB4OCn0EDdSn0z
Jr7jO24OWgDfwQHmSThu+D2YbWGh96ozxwtyJAKgIaQjoHzuV+esGqTTg0e3pUPeh4K2NTCtydj5
UValnpmTqD/vRZ/udBZ5b8apQCcR7vHltegCedA60jpPTlPiqgsYskbvqiSHxqzO0cYW5XARUajc
BueAQU09NaOflfNhaYvkI8wz6/fp1E4+6evOBQKOwkam6xD/UIaJDcq2pMIUUxvUCZNXjpYwEx11
9m4oQx5Qm8yrcRwyC0PMKD2eKpm8QaohuwiNZDWnCMDA7NN0ZZfcE+m+OsuSBG2G67TUQ4ICCrZ+
1S05y0sxOSw6eSh72QeA8PDVvOQ3NFhgKCvtHcKDIsIdXlJg22QhMCu7/5aifHz3PK1/H/nENycw
QoM2E56EhaAqwbNQoDkAPu/bVXnvgTpfY+vJdb7EFrQT4LWaQuzedD1fYmv5DcTQ16bnriYvOgu6
sHtcK8zYAhbuYgueiEDgAJMWHEQT3zt9ATHcg+C63jgBqAChymAACbLxh8HFSjplZBzEtspJAUVI
9EHOUWvipoapeGhf2bw/hMJzxotU+kUKY31J2bjxGjSsatZHQRI3l42AQYbTLgx6eIpZ0JJs9nk8
qwug4Log7mgHRJ+EuUNRvC8djwFUp+eWigGYxRqvcJokq7KZhHFl8mlIBAU9QxcFootSYHxUbpIw
eRcW43wYyyg9S8sIA2tUwFy7ypCfxK43YzFC6yagVSq5PS4YAHneD1EAU5PBjx3r172HTOXS0U9F
cqidxaYXYxs4gslLnHZFwLIwX7kQxCEgSlNHU1YUvrIt0EoeZgF0PdSvWxoZp6az0dpxhZHLTDmW
H2hRnEKfdjrBmCHOk25tw/g9aiu3EtAuGE8PMwDnEX3gU1OeENFNr1FWhUY28lSgWpkaRnAraCWs
UUX5iTYD8J62nU1Z28J0ZQzqkzgWK6CFKz8K89e4ZNrnAoQZgnRAaJVZ7+MkTTa5K95wy0C4MAIo
iXvdveQYN2vE4XlrIB5o/YR7ehunbjRyktVx1XbDtpQtjIpAw7yeK/wmiia4U2OzQ6Gza0UTZ+io
8EqrqvLV6HVHYzf2q9aTntG64ttYQrPStDC+Rk0uDI2B9pxSABqYx6/gyOTwyrl4WBE1hoescG9l
BiqxmjG3jl1ZHzrnta+LZSwN/JNY81JHfjsMw7adW29d9jNeJ0kTvbS1XIEArdgwN0AjXM3lTtBB
r1uq5Jt55kCY2qTZYhK2lfEm2vukKLRfVj31QbVzGXshICGeZCaTUeH3lRpP+r4Wqzi1aFW16XRQ
J7Izls3guEDPIc1eRzkwh01HiI/7sXmTKAbkLBDeq6wb4i3YLl2BFK0PYNh+mU4R0G9ejw69sPBe
JiqEDm1sw3WU0/4IxvueSQd+NsYuNlHpnfKkCX2UovKPyLmPAiZJgeDliUhtuaYDBzBKYpAKIQuD
vbKaYUY0w6CqYMXh0Npkl2NBXs+sQQbI6OaghdPia1GnQ5BiGPuBPqZzIDKc3Npx7xg67hpUJdNs
XOxGX4ksPIeOMtt0kLoMpIHQr1N6Blguf0VbfW4LLdbxom2RoERSoGeZ5854GWVB2BWnZV/Ea5QA
BemK4cLzUJz6vJ+mFopRM28g01gzdfVr5gQOqlDRJQEclVReRJN+l4z0EuO62Awc538Uuu+PAJ1W
ZibdaPBcnVtbeIHniTiAGeoYjJb0hjJXm1IWGMIThAiQzsdV3StuKhZiGH5Uf1TZcNZanB5OCAGR
m/D5gHQ1Pe7T7jVNPX2QtOWRdfJjjsCVdGQ9Uw6YbdLE5WaIrDKhbD4UYbfLOyitGQ8aGSLTouQS
kLQ0I02OJDxS0ZQVcmaQ8RkkP7Zq6OyZth0H4+qu8qdGxoGXqBM7xqmJcNFucTllqzQdK9NV7tzj
ebKKymqCcIkuZ6+O1qmadkCi9iafPG/F5gmbRujh3Cb0JBb5TSm/eYzO6Q2zcV+6Co9ge5D2FzzH
YXymgAsE+YGE4wcP076Y+6Tn2BPbokjPB+LhIJPFBYEINWlRjGs9ZTNkeuBXU99208W8WDqDLAFT
6fIUGDwW2CZH4JwOfCNOI34qbWs3lfVADJWD6xDwoZaw/FUFXiUyaoNhaomxto43QM+lF8Xihha6
OQMbAdeco5f94qyKIbdSFQMPrnA5BDKRdiOaMjvol7QI7Bp9jZsqM2OPWMCclZssVzBYwk2R+qGn
4iDJG2iyJlWAIotymFL0LoiXYMyVbl5CF5weCejr3he8fJcSOwRcd/EBaA9hNmZx7bd5WQddnKId
MCefRpLuRIxhZFO25DARU3JQk1GsYBAfnVdTBt+fuXJLYPC/kWlYfIIRexr0Khp2lKZ54s9hXh/M
kQdUIC/bLVCJah0vCc0tqa1ZklyE5vETZ4M1Ixk/tSA3AmWPlSeD1J1puILyQdP0ENBM+2nAAwh4
cxyfdBLFG+siYH5g9VNI5/02aYYu0G0j1CryIDn186RWgvXYDGWLdl8lX41sRH2YtxObPg6AGGsT
D2myqqXYAtFI133Wpx90nyQvicXzqpoS6Xu6I2uVgOeysB7WecorA/2pOiVz1V5mqNUHkBD5yzIf
02XOAb6RR9wdDOU4ri0SbXCjH/Pi0q2y0ok1KDZLUBF7oR93IHvTXt9c1FkXrkNMEAiuAGVTkZxf
68s0Gl/VOfT8QDRCgi9ptaFF5X3yJCl3COQhJ9eCM4VnKH99CxkQp+oDnBrg5zircwguHk1BRPmH
aw0ajDbc/0Xf+Z8EgOVCfYKQBxQ4cG4anvLz5xKkvae6fQXAT67zhZQCuh86QXigEzzIjCwj8y8A
GGh4JYBbEgvGXQbddwBYwvOfQEcME+5lRgGZ6j4AhvNSME+HP0SChPm75EfycXMJUiasGXQBwG7D
YORhIpzLrqsQyNW3XpJFRxZ43MMmIyo0GnRzeg0CydIF7VwjUIJKuWNxgc6qWHdvBqahL+TA6ghg
cf+LvS9rblvntvxF7AJJgMMrJ0mWbMV2HCd5YWXkCBIER+DX94JyTmI7ybmV6v6q+3Tf1zimKZHY
2HtNgNyyhfDeiYQ3VDwe13Y8UGAifYRGHpwCcH/ITl1oPpLBU9govKF7aOqF3oNTCPYQ7KjjVgly
coaA3RAoRcdYakJEJoktw7heV/DnBS/TnKgykrRDn+u1w40rSXjSemjSWmy3aCxA6su6z+bA7k5A
0Md9wOYmHsMGtVpAadr2dI3H3sk2r6xFvHne18Hhoo1KLNc+9i9sw2CIh9lQEKUhI5ihJTpDUDBD
VTBfOSpaLixGbQgNaAzBbTgXngNCJnAes6E/anvmdtrrujjXhh4BHVK9ZhfOxC8rt4+YAcaeTGS/
2Npc88BeYPnPHqgBIZ9g+Yy1Ixu23N3bbhf0cWW5+GwKn3IqPHxeqK2ykoL0gc6aRs3Qz1FoviAw
Q+M+l1Z3cjzRZyL3w89QNnapEBU72c2Kr5oOTRSarz83D6JXEAgov8iD2GecB/E8tW5ShVOV1lPn
4bJ6PPpVID5BYEJSynrnkdSdzjDeOe8nJy93eTfnTabsZkscZ5xvembo8P/I2P5/n+nht1O7Ue4A
kraRXUoxWWPh/qP36FlAypOS9aur/DWzw3eEUgCSFJCTiXwBJP6tZMGRZAMOA8aOVKa/kLIfJctA
VMARwK8CqQrxYv49syPsAElOsE24BAiW0Tj+AY7OjCLyyRt+uW9IkzyooAID2r2A0bH5LavN53yf
o4VMO7pM0GCXfjZzfWWFjR3GaDft10PbEOM5ag4FsImT5+XNHlrKr/MKOqpegtCKVnD0O2Ft0423
QSYwW1NwhobBgiVnavSNbmbvfmu2ZZ9DCR0Nqn/d+Fq+ndZcXYmNV2lhzEwdRId1JF00R5OEMwPe
BO/k+Z2Aqt6WKkbpd78K3njJ7DricV6d/o1i1LGiYRQgFqsy3KJl6+oPTR/UH1draI8tUfeAQMnN
XI3rkXA/I2Pd3ZChDk/epunNf2SR/Ou2dtfBOwcXD4PKyUOP/3ts6+dQtidLxXQJLy/1Hd4ing8l
AaDpvxfE993dQ8wcXnoQPrgLCtL1x1IJPBdLiEE+7ALIegZvgaNCbi2ili7WPvYnSwVz37O18g2X
QwQuOgi4nJzQgOZPd4NwXMoRozjb83at7ohVnTvE8oPVLkRCS2tLSk+Ph3BAlz4vuRuPy0zei9Dy
IwlWNC5aunNnbA9tqVjEV/IB0ofPpA94AkfQdZDXQ9STpk0LRaqs7KAJbYAJ72rsHLs2bPlVVxQi
KlmtMSQIGm3tthskZujNEm28uN49ZSuN8kn18QbmPClbtluKtU06f92zvhW7SVt9zCGoacbgcRpa
K+slAd/vyQcADPOuGV0eMbqJiHnwqrghWJYFvq50JkUdy170MXwtBNuz80FCvJtwEY5RASF1NnrQ
YG3QCUakgXRp6pY7OxBeItslT0JBoHy23SByfMFRDJRMis5xAO9s8zGw/CoGaBWchAHMmIHOHAOi
CQOnrQZYA3hkR/D1HKUB3WoCusfAcKsB5Jq2hebJbterppeHeWw3iCuGt41B8gpakFisBdY88icB
JDn1HS97fQTC93YljEcT6z/C1rIlK1UuHAzF5xBUXrRNIcTgXoueo3PXqAPGuJJZQgYG6LE2IGRL
yZy0Cwcw2cDwUxAX1xibBc3dKCJrER9GA2nqcV7TwMCcvQE8PQN9Dtq67dV0hLXkVW3A0c7ApMtg
L/Bo8DqCAHRLXKv+QqpCxcOK+acsvAe9OiJZBcwwDd+2qMWQCAm3SzHzSNgjV1VH2q8gLRlUGI8K
jeeUj+Ou33ygAxNur15r9XUeuvfzMt1tNW+urBmujlbdqnX1gJ8OYbq6qkzH2SNxT6mO7Dl8s5Xr
7QJxdKZ89Cq+CIpk0ez90DNvz531MBX6/s9r6G8L5DMbx2PVVOLL5+rDv4AiuDQbJjSKwTsB7RIx
JuTfl9F/yOt6Uk/NFv7ymn/VUwe2TAJ9r+2geGEkQtH+q/WA5dmFv9K4RUBVgEZ/Wk9tEAkUvwQ0
B/lJz1oP3/g7oVX2fDD5+K0/aD2wuJ/VU3wZyKkAh3hpgPCNOC/GpQoEQ9W4a7Cv4SCMRns+NJy/
F3Qp3gMDCe47Vq4wbXYNcPSc3dqFB8QSoCMB4OJbj51F59ufrZKdNXtxU5MpiPq6+ZBbsAsm/mrp
T50V8qxkC0gFu5jDtz6gnWQeHWefD5WV2oMPGFsr/4ZyQd8VIQRDtTPIzKZC3fENGl90Fr1qk6ly
qzMwd5ZZTlc58PrJRxhc+puL17Kq6CqjIqTLh63u8pQv4XYcOkEPPkpZDLnkWsUBB3478lWehkF8
8LlTxjNp6qiQTp6GUAqDwnDtrPRZswsbWsfAF9W+zIs+aVxYufKtttK1JU5S0q2LMI2+WkI3Wxen
SIsQMOQw194bRifgzSsLI+Kg6bLL2k45ZOU7Hs5HGZAmWhlTx4qFUwYoTD1w2c9pDqFP5AtvS/Jh
ZpEyUs0pXJ2Ig9uMgS5Z5GYM7RI27Y3LaHEW6wscFM6DcCov63xvPAObQtHsRbPeVf5qn0i9irPr
wPoZkDaGFjXtfb/ZsqFZmwe77rfXVIf0zNHdwWsoSEEj+MDdq61gjZd5oRPufNNzrnymJ75O/ZLU
SpAwJtKiB2k0F3PfqLQho0DNMu3dkI/LDaSL5AYMiH7VmnawdejYw6RuOsWghLsPSOs0HHW/Ltdl
PTaPnpw2mPDq0PvQDXPup9AED28HD1qlgFfgg9bOX25BpCyp5zbkk2VRDKtPFvkvpk5maLJnPfmL
dfFi6lxdYFk5RG8HSyygErhXvnEFgC8gclV2cemWeQVoO8ArfrHqUh80xFBaPOuk68YvTLveNkM8
L1YrloqLKLDyJtVqcyHfKMNUjvLLqjg/AVt+3Tghj6xa+Ps2h2gO/D4g3IpClihXG7uM40abeRtC
8150FsGoucIINY/VDIMl3p/SvEmLeacG83ZJuVxZy8p2xLx52ryD0ryN1LyXwryhFijL3WLe2hmv
L/IwXxXmfV7Mmy2svsoaS+cxrP1dUpgVIEpSxwxgQ/rnG86/0s7/+8nWNNoYFRFZQpHRjD0H/eo/
bjZP8govNsBfXeA7DodUjBBAn8kNxi7yfWf5J8O//z9cjJlPwbanQy0iHJB2il0HwafYCv5gZzFn
xTxdQOa+vQBC39CkAhLIW5436rySRWPZyt7343pinHk3U68Yjjdi60NnFIbbRWzoXISHFvryzGdt
nRZjp65p4y9QdtAgDbyeXZF5GWNMtm4EEVP5yg6GJvvm9O0Xemp56WU+vARHbPZ9jCnZiuqK6WvZ
Fv+lshQK5f/ic72wSsyhs8lKbmTvMe1HHavJOdgclRK+zhGTWM2dp29te6IPYDyK64uTtwaOENtt
JW/JpHXsoMWG71+iAmqnfoPSWEWAmJydJXv9bsil2BWY+8/EaME6NpZfe6MPCzSTZ2k0Y4NRjzlG
R8aMosxaqcw6VswPlgRnDA6XYQTgRotGejWGUdgOYaTnsI2H0g7ecwQjRFZAgQYapTQZQn+NWQ4Q
PmEXOa5tlLnSaHSFUesCS8M+vF5EvNLoeedWuw/sIvJVRu8LWrHf8YsIeDB64EqN60MJyj5pndm7
2Yr22te1j57524PBI4LDtY8D89gG3s1JgbiBbXbkuaj8T+DN2qhR5J1AykO8YuA8jPnUxXbu0EQj
oiSaxOrcKLFCn4AkgZRbm5WFi8uATcDcTUNWJKDBg2SA5i+5uLwr3p6CYQHRgVuAetdqP+d5W++w
41swburtKDcbfIVEfR0g2INxG7DKYgzgruLTARyEk8qAgzJlbvPuYgdXayD9aA4QGrH14ano5s9F
IN1YqRXITbc2qVQr2fNJupHbK3osmh7wyaj8xC/bLgkLEGijKz9dDOTWhkwCa7H8t06xeRgo1yBG
AAwSCsIV9IhnTUM2j5JfI5rg4zZWY9KUc3CwB6c4QWakvvnLrSXwszafds44YQza6ilpSVOmLvdh
voANJF5n5iSd473zaHOb6wFWxRwWrByJGf+Rev7bGeP/XD7L7wu66fRdNM2IYwx8GB8MXP1PBf1Z
yOl3Y/fLK3zHXgA0Qs+LI1L+Vu7+wF6QRYLwzosM+LlqD3LzAN0K/A9G0od69AOl/F9IcEFU/U+V
z7cJ+BnXbBHIcTLKoydA/I8kF+ZZ61XPAHosnHSxVS5houw8SMhGyX3Q13XMEUoU1yELYwdjA9IJ
iP+56eQSebNJeunq0rkrJ4YUjLVCYxRa7qFkm38z+7647u0SXU3AdF7Ce4YEGB+hLVDDhPmbSwpM
o6gHQrlfdi5XcCQ7zTDHhMoG8SmcrFGrqI7rAX9cryFNvsXDEJfmwPFVZ4HY6WbvpCzc8YKye1WP
bXdCb8YPdt6Ej5fsGD7L6sw9DaPI9wCZ0CVVssxWhaoW5FdIsvG+aMgoIEC2l+rcCKJl3E3tZ3vg
S7qZLjWQGg2rNL2rh445v0VCQ/NKgiauYt9aw4M3L+xhbeHEFP2E8I3QDtWdrle4K6pJnpuRF6+t
oYFrOdgYe51Xub4JuHOFQCmIrvwtv/Yh3amguFq2OxT3Il21VUeBWwYZJE00pqSYjuXmTWDxRZk0
q2t/0m0JSge1y0deDlmdr05Y1nPUuTVs9r5srwWolutK2AzxEbl/E3bKOvm68U+VdjsQUyauJFiu
O5+Uryu8DlVkWZV10wdUX3ldQM5b2JNPwp2s+4podhZVwa58b0I4SaiH66Cfwxt7mPQQkSrQZSyW
nt37sOJDxFMq2082aCQQTuN0KStZdw2dk7ytIWY42j2RaVDYZaa1tO+hhNhucsvej01Iox467JjC
PT7HXkEgcSub8W1OBnrHmlE95s3iHzckZ+3wxS2vwjynWblWVEWe3YYHofoy6YxWHf/mQTxjqYMw
SvbVaNopL+x7Ptsg/SFqv5uQXLJnuI+reZOfRentuPnO/Am0HPybcLwYI9GPaA2Ukz6jloQ8bc3v
RsUsbOddkZVNuES57J04KKkbW8x6hZU1JJCkjpFqPBnPGvwe7v8dFDrLfzCI499Upi/6ZhAqAfFc
lMYQgPE/lelvKcR/HQX2yziOX17wr6qN5GQTBwocxYYN5Dm5hON2gJmSb0Y3A778QMxDOMttYI4+
2G9Yv3+UbbTooMMBn6CtBynm/lGoHf7/s7J9uXGGr4JBtw3vByP4Jp6WbaUQymPxHpPsuHl3gwqc
E1Ys3RX+7MOk7QZZqaYcWhFH7Hsq2qRS1hUKmlG6hUFaW6hFsyr72IRR7UnACeAE+9bdkFKn+fpp
xDScuPlEj5VT5NHcFTBuMG/JPFrn8UTHfFcH0yKQBEK2V9s6gCauvPZQKDa8pVYpEo/J5VgqPUZj
6coYbuQSkDg2kBJ+rLg1otWuBVxfWksLrwdkM8LXKetgFXV4H8JvHagI6XNO0k/DfHuJ1suXzj4u
ub9Ay6TdyAKKHNXQQRqLryH17Y9TMQFhQYJHpCvE8nVkqWNPDtOhtSqSbfA1ZNLDhXUHJJ4u7g4h
E91JFnBaLG0D5L/z2weJa2b1YmKtnOKLtLlINm/+HM4quIEc5yOaSH6NSciLB3hh07ywSMo3eT/4
7XVhdUPcdO0dCPYtsT1Yg7dF3oWyV1HQtEhAQY+Y8noadzCieXuBnjWG5MyJxwFyHmdsxkxs3QnD
/ZhBAKkOm56QhTK77OyNc/CRyBlEgI09zM3X4Lja/robl9C6GnXLz01f5TvwJODGh2K6r0CJJ8wP
ddQsYLwnSViqwvqawxQH2c7w3odkyiBqTtpAY/GmGpwVdvWpz7x1JEAOhH63bpBV1LzYEpCOLbAD
a0mYV6tTgbQo+Ge6L8A86N0gOqALtG+PlesMcAgim8RxKMD0jbn4wYYQRdxcXAWbd2DSeYefMTAa
8wSxg0vxHuRH0fXbvpKAMOoxkGmJJLXY412za8ouTBHTVNySZgpjWOzruFdgNPrVRIF0CD8oWsIN
+qIS6FrnPa+LILNX6FxV1QexU9vQ6jlQvLLJNfK+r7aD73zFvQJMG0JwAn0QwYDUHphXLDHrus9c
CGit81DuFo/DAFPV5bXrT+pmDtr4z5vqf1MpNng7Mgk9SBOpAQX+C4fy00D45wD7Txd5ArDj2j/n
HoLbh7/FYQBJvjGZzwB2aCVNC49YNCQmoWb+3TTjHDuoK+Ek9gh+G0dx/hEKwp7L8S8fHrXXR7cM
6T+2ghdpSKLN4fnflLVXMtzwDo5XtQiRFeM1b2F+QdjA6DuHFi4r5Hewg4Nkw7NvoRLN00iQViGm
uCeI9IAUAOx6aH9FXfD3kyWLwxJodA71ggRDKMkj1Tng54M5P3ieBhqQ0wYYb13tqgLABBDCMl0o
e1T1UMagtiRqJXdiTLDQvQ4tBMOL0yUTFFEhOnL0ikGeBo3mSWCp8YgOdE06C/QU1YF1LXvaZd3U
HWTLjEzd1dfVEOCPttaj4JBeV3W+ZsEQIlEN0T1xO+mv3B1cRNwFI/D8Ru0qNsZqg7RBh9MaD1BO
JUDnIT9HSKMhVSFkXYSTtKxoHslQ1QdWhjz2h7Dbs2lcTqszfHXm8XaluMdi8dRO+LO3n/w6fwWN
5ZKRAMEoYvKudGW9ciiSWO3RKe6Q/rjFmwPC1NlYlUx0gzJeVmm+FYeWQu9DYRMqAVVl0kdbi/MS
3sq8hRZoYw7UplDVz9j4dpz31W7WBUkc13sjw7zNbCLSggov9TAB7dra9g2Ufli8cgOlSpHWanvv
lxx6y3FFP1l6tZuwwFrO0M7DdGu193lVoaZt3rCf5/YztSs/smGyT2Hd1VDtU9AjMLo3qwO0iPRr
MqIk4u8HJIFIfEZp7+6Qx4eAi3KF7FVVCfTnyyOwDAm0RUPcgenq6OpV7tEv8QQYdI3It9qH9tS5
p2Y/r7Gxk8LXd3Y1wBkMyXjUu4XKQIEDi5PCShVE173btInTq+LYT/6HZnSG1J0nEAPz3O8VYrVO
/tx6dwtqHzVFkJhyqN2aR8SUyByxtaBgu8943m1cgsu+GlgFIbB02LGAFyO2iHUFEpXs5m68k6Vr
7/HGAZbxq3pf6qo/TDmBHE8ErxHeiUQLvMjgSj+2iMWABQRS8rkIs1G5JFo6npaNnK4w+IG3Yk2J
RFsSvA2Xyc+QWNKkkKMjSKQjXjy15Zq167hGHgY0fMARg17riEh7nn3GMIXtgws8x1lDOuC4dZoH
znuch4lwkiAUmRDtW6Wsc9kFR2nlxd4HjRzPtB1ibXsmVqAFJSWcADacEcJZRJ7UJvCGbD4esb63
+/mrTaUXTdQuP5LFhk5xZjwNWWeccuhE3GlnYaZ6G8iq2XuLfIdDaCH9cbSfzhrtk4k+zUBev+be
6MWI3bEiYKo7rUqezsISaTnNB6I98EWzu2EhFiEMMOJLu6gymYSg3/aq38rSkcb2rPn8ufyZnz/B
DCbLmvU6IqGganh5Q5BRlFCYAOKCI05HrJ59QAgIHng/2/ElsRQqI7ovMWNHDYSHKVfrbRj2UGR6
lX8DYAJ9lwfbAkIJ0XT2Wx1bM3mjxfQ1tNgb1dvvL+GmUGWbgbks9nbIi4/cd9ydJUonu+SdNpiL
T2BfaTwzf4z5wMfbyWf3OZ+7aET+V5x3zhLTbs70tnzyN4QfB9re9s1k87ictilGnJ2XjJNfJt/i
Ud3WuV2hsd/77QQGzOuttKRVmF6yUqliSFuZhykZVmnFvc7z3a+SUwF71qeeT/2+lU4LHUPdJ5o4
VxNZprjokV8AXmZKuAYFK+CbOMDb06UWYMts5O0nULM6U603PCiQM9ElZ9XXM2QLbpOfL2GrntO9
WbbhK6B1HvUQa75D0sxw/hG8KrRwooHkG0JYPLZ7ksCKuA8II/CZItdq+sipoAtDawipiw5RjyQy
dJWABKNC8itoKX++GqCLSS8Zrb2DbFLYTmGZGIdUlJsTzRJRqVZBliPUkvS6d4IhCx0iYmtgb4uw
y6Ma80E8VUWY6Era1z5Csp6kujp6+qiaEYm5I50heSmD+Ee8ayfmKh6BtyOPyIV9wbUCNK10ROwd
2IqohAE269wc+U/BOkRPsl/DcNruxmrbEjj25RXw6GqPCC3yXlXc+kKsYMtcAOI7d63dWGsdnkDk
Yg8zjTYU8/U9t22MEnWnkgXdQIIIvymG+gfDl669DFDzNTzXfYbdmGZBu8BsY5p6pNB7+9Y0+puL
DIhK5QNCqsIw6XskGs9WzSJrch9RmOdIlnCXYQv9ImB9P1XKY3G+bvx6Vc5bJNdO59XMH9grct1C
BVtvH5SCTHaZO0AmpBuv8Rf6jKtS7ZpJzVlIi10TSBkNZtgJuzLPtj7QEKRUE8hyCeOXGY8sO18i
UQ5IOOX642iGKAucepSbwcobF9iBFooEQrIq5In1DVbCWDpYHbiobYY07Kv9CbmFadD6NSYzL49X
PSBABfz4bWEGPRpaGBLlPGYo+fCPmIGQmdHQNUNi2Mr21Uh7NOES+bd6xBZO58B5VV2Gy9HMmcxM
nPmEMj7XNUTVoQ1lmNIykYLK/Uqb4LhBWnHVw5b2SPvSTnoaohdRfrCjlNfJGMAkhnzaFYYLtZy5
msoMc7WfqqpUKdP2vJ99se1b7NaN2bap2cA5GpEUOYZtkq/2fEJow4KY6NZFrGSAL2cozkHf8Num
H2Fxlo4V58RfTu7m8X176SPmCfc+i+1ju+i3G4X2vDAdCHRQn9yt+Vrlw6d+mN7OpllxIEwzsb7I
PK5X/Eeg/2e3pUWqvepd1UO15XEkWRGppj0Sc/KjbJ38WiKLPrJWyDptgdARr6TTfysuLyYIKJIx
IBgvAQYCzAm/B/t/PirpyQBjRp+Xl/rO45qT00C9Xqz1Tw5FQPSSOQcDGxGFtwsiHQwPf+NHCCeE
vRfCZGhaoJg2mYE/JhiwroCWKDSaIOvtPwpYugiAngghzH2jtPu2YYSpj5np+Q7u2ZsUuQfBJTx5
fYatMIQXwNpeF0rRc9cEeFmZn9tIL4MgJ2pRJ6LaYmuy8ebUCURZaF0nUHRWMVHIJK6JqgFK1OOb
hakg8vjSZ4XPuqtclyylE9LUmhbFQBOtZFSP/vbqEh3NyNxmT57OLzQeOLX1eXfy4rMBwXv+2fBd
L5CdVHQ/wo2ZraqSZwSrOQcFV/GbwJUN3PgdeDrNJfDzAB9ljI0b+A6hA/QM9q44CjGp12QjeZKD
CUgrRwxfyax8P6mIQDta+daXabDzz8g5Qt6omPovPq3y1BK6x1jnlJ1IqaIwIY/IPoCIqAl8nhVs
QF5eMzBgUELBKunxfKRRTam69UhFzqNafSR58M36OHRkPQ+0o8mYqxV7Fi2vYTKjr8cACXxRkIPo
G3W390KRZ3y1pxtbU3KU0hK7nEBFgyztHPYPWGLAsGOKCZJ8Ar8MAWTeQKeKxL7I2kSxx+4lbkQ3
2p8aaxCwn+EJg5c+jVbJ90rD2or4E8e+0laLl6KHrfXMa729DnsgUMWCBz1cDDD6YoaZvY3dhJOl
T0jJUMeJtMG+8St639ewQwvjqXGMuwZ+FIzJ0OjDdONeDDjSeHHgt4Etp7lYdBbj1qEX4w48Ihvs
h8scRrDtzm8oxzCDQHD/MBrLT2Fj901sR9KjBb8SAsLdGcG/JvkFA3fwwJugfiWF7h7tQoubfnA2
vMRIjQlMfsyfAzn/j6ldLuQoQ54+8lQRCYTR58mKNIdlPDtD5rXEibDjh58StN0XV/hOjvoA2CF+
RCwiMB3DgX4XUjr4kc2ojSwVQE34q3+XSYQrgGT8O/LasAA/qqTRo8MVgkPZLlf7A7HLJVThSZH8
1ed+NuaUoSUrZ/T3ODSgxasHp/Zn3tXVlS385uM09vrQbF2O7rYbxmPryvVjWXXBzaxnedtWQeua
+Sx48AIL0Ci6bPoeax/qyM7bTkjaIe8baQ0fxlqP76YJuhYsC5eetYluLk2IM7vkOZeXbGekIU37
sRz1aZp58IiEpj7FWTzIg/ZNNLStC3XPgso9sRynPcyX/Og1XHm6jtO2IXoAAdPykjXtm9hpDD1I
oEZYXICOvs0NtEswxEuuDv2K2MdkKSSg+m6xv7bWlkeOO4Q3yIOCoRq7SXklkDd2FDJ0bkdk0p0b
WjTv5Yg0ZQuYYaoJsmqhfICOHzKLx0GEy5uKYXpDkFR31fmz81qSvv7cUgWfVlCVHIN5NcOl2rX9
h9Ktx49Oa0OSX69yTGG/91MYAIJ9hajxg7ad7UogezyrLpSlmsIuRfCLfwoMo0kMt1kalrM33N1k
mE9uOFAE49fzN0Xh/+4Eo38btBvYLjJycKwLuhPX+ef1/tNBg0/6I7OEXl7q+8IHq2Yb8go2kqcy
txBHlhIomF3AtdBDP81u9mHr8imFLgKGKsQrPVNFoITgME2gstABobX5E4D3Vz0Ec+ClAQFojoTH
GarPewioCKYKh824ewXPlkKiQ4sjR/IB8ucQqlQL1DRudLtxIau4H0e/zFjrIVLXcNnQ2GL1t0t3
3RimG6FffEfXgH3Uoc+R2FfZAzRP0JLcW+7gJ3Si/pUoPOswA5a6lWNlZdB2hzebHw7X3eogMSKE
XG5Yc3a2S8+6V/PHgc71I+jz/VB19hl8NbnCZGDdqFUW8HjxEgZOP69j0fA3kKNvV249eUPUK7Lc
99W47Gq42dHbBM61VxL5jZiHVAxcjK0FOjQ9Lmnuu9vrUQ1jFbGNykR39i11q/nMx9lOurYFcVNY
mwkSEOvrosJ5JWho6H4w4U19G9hvENpR3xCnF/HFdmaXpY25FcFPuYmAWk0YFDGxUKGtawvgGyYp
v6YDTJlea70v76YpnE7ExMdZ/cKheRXTbux9jH86uBq38EvJuykqvBERUQAAw52QysahKQ7If4xw
SHZ3Ef7Uu0kRoO8Kmq8Q32/IXVrm3arhv0GgiQk/ZjDjju3NAts5oAk3SObO6wDfB13aFmN/+98d
glnmCJMNsF17IL7NXv37iernkyxfVowXl/peMUz4UegRAq0WgUni71bBnJeLdQ8bBjEzzSUu9u9W
ARMVuHq0C8gmg8QdSOWPVgG6KpQMrHCsVVjf/qhi/CJs2xQe4PIIU/vFARkc6a60KTy2D3npIi4M
RPwDNcuGaYeJBAoZHPNwKQYqbGHPor1edtKfiJ3UZlerFAn2lm6C1J22EY1DV4oIERLYCc2e6F62
x9DslPyyaY5m/+zNTgohC9ROZneVZp9FkCx/1Djk59zBvJfmZj92aTGZoJnm/UigxkRBcW+nvEGm
z8yrK6zkpQQjHpB7FmLSK8yu768LmK0OlSjJMfoc/F7bcgfQAuJMqE2vZM4WIy7a2DGUo3vAMVDj
A+j56T2cYxQNRzOP6BKQaZMt5oQMWdDule6ahyHXzVsLMtcYjgORIeoUfqh2vHL1sGUIZaGPVmG7
iRYLu+vQSLxq17ZKAXvB9s7rOoTWhzfGLpCHe42j5b6sdLNPvZ6Dxx5y0qspH0AGhX6z7BQOoThp
RAgHqSjqptqpjetj4I5st6598N6eh/IISC9/5Qb29lj1Ky3xYNibyhnUqxn28Ujm7npVYtSCFqCm
3hl9UymBQSEQNgqR9LoL7Br53Fapb5bNtnbOVAK7RwH5SisBokBM9tIkkned3rsgFFLYMLovaz+C
yjADZFWFX6qpBInSIyjjoHwmvua5D+VxOMPcRwuFZGFMpLmZTUszpfqXgbUf2PglrBQ0xj14HETt
oRRCqnyJvmM1oulSYmLxYDrCiWKDycsjl+i84hKj92T9/mrm/pkQeP7yvyAEYHBujOkEZwraiBTz
trJ9uyz8YTDPXJpzOZy52R4F9CQ4ccsFUtjhgSvz5PU2dN8QgP/vezLgegB+HILEjTDAzPP7Cvvj
yNkXlfXlJf6qrL+wy38fwoCchhCvQvsHp8NTrAqCphCVOPB+nD/4d2mFkR5dE7h44FQXiOtPSmvw
QptvesiX9/10DHOr3l6cvPf3ixoAOMm6xSFD4zLkoIkLiSD+zQKUS6X/wQvzjUcIF2sel95briEn
H45BCbweaLU5qDLU1NsHzVpm1VJO94BiFQqkOdwSHl/+BmLYh9KcfNnOFQ7BXFaIF6OhgZgvtn0c
k0mEOTGzE4hFWy7naG7mSM3Coe0ZObGkQf5kU93kEGYhg8+cqiMGnK/zP5k7t90mYiAMvwsPUG1z
3gt6kaqIogICgoR6Uy1t1ISkB3Js8vR8Y++m8R7Meg2SfQdJ1+uJPR7P/P7/jSjtTJXozkr0d7pL
sAPDhZz6ot72dzKLJ9E16Z6Xq93NNv4BUVj7ujdfc2RsLXaD7zN9kER/78tUTpdo/21/LmaTJUpi
m/iZAsn9/jKSE+lczqY96rV3HZhG4uFOQKB9hQdt718EGxo9tG7hI6csSE1k2BYQKVUcbuVB77Tc
P1HyFJgptH33F0iXvnzdUZN8Oo/nEaRfW8Gmzk6jDzfRfo9IzrI7+oVjJ2MtQSnaqovPG3Ry3jF7
kR5TsNeNIGC7goUFWxxf/pc46n8cvVJXVCoUetCmlU+VKO3o6cIq+Vv1pSx1Uf6ghsqjqjMlPmx7
wDxZTVfru7HW6a0p3Iw/OjJMs1EVlViLzzFe3I7phxxELuKWy7ZVmCL3RMMUkIDC5MHhTDUCUFPL
Gh9AiAlRk2r4scBMQmqcCqeF3dzZJFAIc0onKuzrMRP4H5mEwBzsT4+sEL1KAyobnkmA0VqUNpxN
wr4I0pc9E3CYNHOWYBLYEJhEJDlUI1QKzyR2CusGJom4EM+FlnQaFGYJGzxWYXqqFt7CkRhEDpZk
gspl1BuYhDQ1MRVqKroZCweQI9LnnGblIr+04EyiOVsoUVZyMjubBOdw5DtEgTKwhcEssKvaOQ+Z
QoYUiOED1j+z6SuExgqqSCj/gl0YUmy1EhM2MAkJYUjQM/9omgT3KeniiOK1tpiu3YcWd1hpzxqY
BAdAyrufbrK5hQIgmnMh/MwA5aSFZxKZJXliKta2RhwewttiVGoLxXodaG4hpzKcBtODEyl8VmkI
FgfnNwU8SemCEKCKqMZ5ehCDocbFTtKpcCI9sqMDkCj6Y4omgflVmR5WOgVnkwD3x2uiO5qOueBE
EMSg4Cy5ZGnhrRiZJfnrxH4rhpwMeCRswmCNbRY0Empv3W5wgWjp7Tw/I/RPFLstAGr9w5vzgv0W
1g086NHHAS6VPODM2ySnHZAWqnoq24cxPXCoKM60UJfhDCctSIdauETka5IW2y01o6pZQj0Y4tDs
zBuo98jhbXxNAu4H9rIBXsL0HkjTd8ERpuGYTkuHFo7lIQi+tiAPDr5I7uSatjiFG4cUS7DRuuwq
1jptg40WaR65J53upDmHGp1wd6nHtqOdRxRe7KHCMVthpYFJ4PijEJ7FWwWTiIyPFMq1TRy23RrL
6pB9Pp9M53cq7zwdL1VkrVOrf/1CFpYXH5DmXYXupP2KPlbfG+2ex/rJuuAk/z4zoneVGj76MEsV
H/95Or5iz6XvlP3n++l4kUCmA4cySetd+pafkgey145SUOoB8u5v3xgvryJmfVqx9eZOzuvZoTs2
3bNDN6Vhz84g6azFm+bZjaNagmdvdRX/PLtxVib17O9qsn7kxypl2ZAjbyFv9uoKmq21kTPs0HOE
7qglzw6/JTVZpjz7qQ3Y9uxnuH5YTZLH+8o5MshX63znSH0YhOfQPOiEPXv+CNg+WVSbNF+08DWp
k0qD59hcSCP+SVfuVEHWbsvCmUOJvBjkZKXvsj8zAzj5xu18nCzO/gAAAP//</cx:binary>
              </cx:geoCache>
            </cx:geography>
          </cx:layoutPr>
          <cx:valueColors>
            <cx:minColor>
              <a:srgbClr val="00B0F0"/>
            </cx:minColor>
            <cx:midColor>
              <a:srgbClr val="002060"/>
            </cx:midColor>
            <cx:maxColor>
              <a:srgbClr val="FF0000"/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50800">
      <a:solidFill>
        <a:schemeClr val="tx1">
          <a:alpha val="99000"/>
        </a:schemeClr>
      </a:solidFill>
    </a:ln>
    <a:effectLst>
      <a:softEdge rad="0"/>
    </a:effectLst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hyperlink" Target="#'Tashiyangtse Dashboard'!A1"/><Relationship Id="rId18" Type="http://schemas.openxmlformats.org/officeDocument/2006/relationships/chart" Target="../charts/chart15.xml"/><Relationship Id="rId26" Type="http://schemas.openxmlformats.org/officeDocument/2006/relationships/hyperlink" Target="#'Zhemgang Dashboard'!A1"/><Relationship Id="rId3" Type="http://schemas.openxmlformats.org/officeDocument/2006/relationships/chart" Target="../charts/chart6.xml"/><Relationship Id="rId21" Type="http://schemas.openxmlformats.org/officeDocument/2006/relationships/chart" Target="../charts/chart18.xml"/><Relationship Id="rId34" Type="http://schemas.openxmlformats.org/officeDocument/2006/relationships/hyperlink" Target="#'Chhukha Dashboard'!A1"/><Relationship Id="rId7" Type="http://schemas.openxmlformats.org/officeDocument/2006/relationships/chart" Target="../charts/chart10.xml"/><Relationship Id="rId12" Type="http://schemas.openxmlformats.org/officeDocument/2006/relationships/hyperlink" Target="#'Samdrup Jongkhar Dashboard'!A1"/><Relationship Id="rId17" Type="http://schemas.openxmlformats.org/officeDocument/2006/relationships/chart" Target="../charts/chart14.xml"/><Relationship Id="rId25" Type="http://schemas.openxmlformats.org/officeDocument/2006/relationships/hyperlink" Target="#'Sarpang Dashboard'!A1"/><Relationship Id="rId33" Type="http://schemas.openxmlformats.org/officeDocument/2006/relationships/hyperlink" Target="#'Haa Dashboard'!A1"/><Relationship Id="rId2" Type="http://schemas.openxmlformats.org/officeDocument/2006/relationships/image" Target="../media/image1.png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29" Type="http://schemas.openxmlformats.org/officeDocument/2006/relationships/hyperlink" Target="#'Bumthang Dashboard'!A1"/><Relationship Id="rId1" Type="http://schemas.openxmlformats.org/officeDocument/2006/relationships/chart" Target="../charts/chart5.xml"/><Relationship Id="rId6" Type="http://schemas.openxmlformats.org/officeDocument/2006/relationships/chart" Target="../charts/chart9.xml"/><Relationship Id="rId11" Type="http://schemas.openxmlformats.org/officeDocument/2006/relationships/hyperlink" Target="#'Pema Gatshel Dashboard'!A1"/><Relationship Id="rId24" Type="http://schemas.openxmlformats.org/officeDocument/2006/relationships/hyperlink" Target="#'Trongsa Dashboard'!A1"/><Relationship Id="rId32" Type="http://schemas.openxmlformats.org/officeDocument/2006/relationships/hyperlink" Target="#'Paro Dashboard'!A1"/><Relationship Id="rId37" Type="http://schemas.openxmlformats.org/officeDocument/2006/relationships/chart" Target="../charts/chart20.xml"/><Relationship Id="rId5" Type="http://schemas.openxmlformats.org/officeDocument/2006/relationships/chart" Target="../charts/chart8.xml"/><Relationship Id="rId15" Type="http://schemas.openxmlformats.org/officeDocument/2006/relationships/hyperlink" Target="#'Thimphu Dashboard'!A1"/><Relationship Id="rId23" Type="http://schemas.openxmlformats.org/officeDocument/2006/relationships/hyperlink" Target="#'Wangdue Phodrang Dashboard'!A1"/><Relationship Id="rId28" Type="http://schemas.openxmlformats.org/officeDocument/2006/relationships/hyperlink" Target="#'Lhuntse Dashboard'!A1"/><Relationship Id="rId36" Type="http://schemas.openxmlformats.org/officeDocument/2006/relationships/hyperlink" Target="#'Dagana Dashboard'!A1"/><Relationship Id="rId10" Type="http://schemas.openxmlformats.org/officeDocument/2006/relationships/hyperlink" Target="#'Tsirang Dashboard'!A1"/><Relationship Id="rId19" Type="http://schemas.openxmlformats.org/officeDocument/2006/relationships/chart" Target="../charts/chart16.xml"/><Relationship Id="rId31" Type="http://schemas.openxmlformats.org/officeDocument/2006/relationships/hyperlink" Target="#'Gasa Dasbhboard'!A1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hyperlink" Target="#' Punakha Dashboard'!A1"/><Relationship Id="rId22" Type="http://schemas.openxmlformats.org/officeDocument/2006/relationships/chart" Target="../charts/chart19.xml"/><Relationship Id="rId27" Type="http://schemas.openxmlformats.org/officeDocument/2006/relationships/hyperlink" Target="#'Mongar Dashboard'!A1"/><Relationship Id="rId30" Type="http://schemas.openxmlformats.org/officeDocument/2006/relationships/hyperlink" Target="#'Tashigang Dashboard'!A1"/><Relationship Id="rId35" Type="http://schemas.openxmlformats.org/officeDocument/2006/relationships/hyperlink" Target="#'Samtse Dashboard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microsoft.com/office/2014/relationships/chartEx" Target="../charts/chartEx3.xml"/><Relationship Id="rId1" Type="http://schemas.openxmlformats.org/officeDocument/2006/relationships/chart" Target="../charts/chart21.xml"/><Relationship Id="rId4" Type="http://schemas.microsoft.com/office/2014/relationships/chartEx" Target="../charts/chartEx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12" Type="http://schemas.openxmlformats.org/officeDocument/2006/relationships/chart" Target="../charts/chart33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'Overall Dashboard'!A1"/><Relationship Id="rId11" Type="http://schemas.openxmlformats.org/officeDocument/2006/relationships/image" Target="../media/image14.emf"/><Relationship Id="rId5" Type="http://schemas.openxmlformats.org/officeDocument/2006/relationships/image" Target="../media/image12.png"/><Relationship Id="rId10" Type="http://schemas.openxmlformats.org/officeDocument/2006/relationships/hyperlink" Target="https://www.google.com/maps/place/Wangdi+Chholing+general+Hospital/@27.5589118,90.7421176,619m/data=!3m1!1e3!4m14!1m7!3m6!1s0x375ee7fab6b13acb:0xd2f16257bd2bb691!2sWangdi+Chholing+general+Hospital!8m2!3d27.5589071!4d90.7446925!16s%2Fg%2F11c4b3c_z2!3m5!1s0x375ee7fab6b13acb:0xd2f16257bd2bb691!8m2!3d27.5589071!4d90.7446925!16s%2Fg%2F11c4b3c_z2!5m1!1e4?entry=ttu" TargetMode="External"/><Relationship Id="rId4" Type="http://schemas.openxmlformats.org/officeDocument/2006/relationships/image" Target="../media/image11.png"/><Relationship Id="rId9" Type="http://schemas.openxmlformats.org/officeDocument/2006/relationships/chart" Target="../charts/chart32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6.xml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12" Type="http://schemas.openxmlformats.org/officeDocument/2006/relationships/hyperlink" Target="https://www.google.com/maps/place/Phuentsholing+General+Hospital/@26.8675223,89.3833555,623m/data=!3m1!1e3!4m14!1m7!3m6!1s0x39e3cb476ce12acf:0xbc8fc3a3ef96cbaf!2sPhuentsholing+General+Hospital!8m2!3d26.8675175!4d89.3859304!16s%2Fg%2F11c5splkdf!3m5!1s0x39e3cb476ce12acf:0xbc8fc3a3ef96cbaf!8m2!3d26.8675175!4d89.3859304!16s%2Fg%2F11c5splkdf!5m1!1e4?entry=ttu" TargetMode="External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hyperlink" Target="#'Overall Dashboard'!A1"/><Relationship Id="rId11" Type="http://schemas.openxmlformats.org/officeDocument/2006/relationships/hyperlink" Target="https://www.google.com/maps/place/Gedu+Hospital/@26.9188914,89.5267268,622m/data=!3m1!1e3!4m14!1m7!3m6!1s0x39e2316a6e08e977:0x27a174ff3c77ca77!2sGedu+Hospital!8m2!3d26.9188866!4d89.5293017!16s%2Fg%2F11gmc20ql4!3m5!1s0x39e2316a6e08e977:0x27a174ff3c77ca77!8m2!3d26.9188866!4d89.5293017!16s%2Fg%2F11gmc20ql4!5m1!1e4?entry=ttu" TargetMode="External"/><Relationship Id="rId5" Type="http://schemas.openxmlformats.org/officeDocument/2006/relationships/image" Target="../media/image19.png"/><Relationship Id="rId10" Type="http://schemas.openxmlformats.org/officeDocument/2006/relationships/hyperlink" Target="https://www.google.com/maps/place/Tsimalakha+Hospital/@27.0869305,89.5374584,621m/data=!3m1!1e3!4m14!1m7!3m6!1s0x39e228b1d72acd6b:0xe2e224970c42b791!2sTsimalakha+Hospital!8m2!3d27.0869257!4d89.5400333!16s%2Fg%2F1pp2wybq0!3m5!1s0x39e228b1d72acd6b:0xe2e224970c42b791!8m2!3d27.0869257!4d89.5400333!16s%2Fg%2F1pp2wybq0!5m1!1e4?entry=ttu" TargetMode="External"/><Relationship Id="rId4" Type="http://schemas.openxmlformats.org/officeDocument/2006/relationships/image" Target="../media/image18.png"/><Relationship Id="rId9" Type="http://schemas.openxmlformats.org/officeDocument/2006/relationships/chart" Target="../charts/chart35.xml"/><Relationship Id="rId14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hyperlink" Target="https://www.google.com/maps/place/Dagapela+Hospital/@26.9338738,89.8293419,12z/data=!4m10!1m2!2m1!1sDagana+hospitals!3m6!1s0x39e209031283e72d:0x9a55be1cde3af3ab!8m2!3d26.9338798!4d89.9550806!15sChBEYWdhbmEgaG9zcGl0YWxzkgEIaG9zcGl0YWzgAQA!16s%2Fg%2F11fxzjjmcy?entry=ttu" TargetMode="External"/><Relationship Id="rId3" Type="http://schemas.openxmlformats.org/officeDocument/2006/relationships/image" Target="../media/image24.png"/><Relationship Id="rId7" Type="http://schemas.openxmlformats.org/officeDocument/2006/relationships/chart" Target="../charts/chart38.xml"/><Relationship Id="rId12" Type="http://schemas.openxmlformats.org/officeDocument/2006/relationships/hyperlink" Target="https://www.google.com/maps/place/Damphu+Hospital/@27.003411,90.1188738,15.87z/data=!4m10!1m2!2m1!1sDamphu+hospitals!3m6!1s0x3758af96cec13f57:0x4d250ccf5e1477b6!8m2!3d27.0033238!4d90.1245811!15sChBEYW1waHUgaG9zcGl0YWxzkgEIaG9zcGl0YWzgAQA!16s%2Fg%2F11d_2308nq?entry=ttu" TargetMode="External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chart" Target="../charts/chart37.xml"/><Relationship Id="rId11" Type="http://schemas.openxmlformats.org/officeDocument/2006/relationships/image" Target="../media/image27.png"/><Relationship Id="rId5" Type="http://schemas.openxmlformats.org/officeDocument/2006/relationships/image" Target="../media/image16.png"/><Relationship Id="rId10" Type="http://schemas.openxmlformats.org/officeDocument/2006/relationships/hyperlink" Target="#'Overall Dashboard'!A1"/><Relationship Id="rId4" Type="http://schemas.openxmlformats.org/officeDocument/2006/relationships/image" Target="../media/image25.png"/><Relationship Id="rId9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image" Target="../media/image5.png"/><Relationship Id="rId7" Type="http://schemas.openxmlformats.org/officeDocument/2006/relationships/chart" Target="../charts/chart40.xml"/><Relationship Id="rId12" Type="http://schemas.openxmlformats.org/officeDocument/2006/relationships/hyperlink" Target="https://www.google.com/maps/place/Mongar+Regional+Referral+Hospital/@27.2785332,91.2362087,17z/data=!4m14!1m7!3m6!1s0x375c023a344957ad:0x3d838e04d0a78f89!2sMongar+Regional+Referral+Hospital!8m2!3d27.2785285!4d91.2387836!16s%2Fg%2F11b7q79znn!3m5!1s0x375c023a344957ad:0x3d838e04d0a78f89!8m2!3d27.2785285!4d91.2387836!16s%2Fg%2F11b7q79znn?entry=ttu" TargetMode="External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28.png"/><Relationship Id="rId11" Type="http://schemas.openxmlformats.org/officeDocument/2006/relationships/hyperlink" Target="https://www.google.com/maps/place/Lhuntse+Dristrict+Hospital/@27.6732883,91.1823588,17z/data=!4m14!1m7!3m6!1s0x375e9dbacc2992d5:0x89a9de3614473421!2sLhuntse+Dristrict+Hospital!8m2!3d27.6732836!4d91.1849337!16s%2Fg%2F11c46d2v_x!3m5!1s0x375e9dbacc2992d5:0x89a9de3614473421!8m2!3d27.6732836!4d91.1849337!16s%2Fg%2F11c46d2v_x?entry=ttu" TargetMode="External"/><Relationship Id="rId5" Type="http://schemas.openxmlformats.org/officeDocument/2006/relationships/hyperlink" Target="#'Overall Dashboard'!A1"/><Relationship Id="rId10" Type="http://schemas.openxmlformats.org/officeDocument/2006/relationships/image" Target="../media/image29.png"/><Relationship Id="rId4" Type="http://schemas.openxmlformats.org/officeDocument/2006/relationships/image" Target="../media/image16.png"/><Relationship Id="rId9" Type="http://schemas.openxmlformats.org/officeDocument/2006/relationships/chart" Target="../charts/chart42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chart" Target="../charts/chart44.xml"/><Relationship Id="rId3" Type="http://schemas.openxmlformats.org/officeDocument/2006/relationships/image" Target="../media/image4.png"/><Relationship Id="rId7" Type="http://schemas.openxmlformats.org/officeDocument/2006/relationships/hyperlink" Target="#'Overall Dashboard'!A1"/><Relationship Id="rId12" Type="http://schemas.openxmlformats.org/officeDocument/2006/relationships/hyperlink" Target="https://www.google.com/maps/place/Gidagom+Hospital/@27.4048959,89.5668652,620m/data=!3m1!1e3!4m14!1m7!3m6!1s0x39e1905e3373598f:0xaae1c10424ab4a7e!2sGidagom+Hospital!8m2!3d27.4048912!4d89.5694401!16s%2Fg%2F11c61gpvkw!3m5!1s0x39e1905e3373598f:0xaae1c10424ab4a7e!8m2!3d27.4048912!4d89.5694401!16s%2Fg%2F11c61gpvkw!5m1!1e4?entry=ttu" TargetMode="External"/><Relationship Id="rId2" Type="http://schemas.openxmlformats.org/officeDocument/2006/relationships/image" Target="../media/image16.png"/><Relationship Id="rId1" Type="http://schemas.openxmlformats.org/officeDocument/2006/relationships/image" Target="../media/image30.png"/><Relationship Id="rId6" Type="http://schemas.openxmlformats.org/officeDocument/2006/relationships/chart" Target="../charts/chart43.xml"/><Relationship Id="rId11" Type="http://schemas.openxmlformats.org/officeDocument/2006/relationships/hyperlink" Target="https://www.google.com/maps/place/Jigme+Dorji+Wangchuck+National+Referral+Hospital/@27.4632545,89.6353044,641m/data=!3m1!1e3!4m15!1m8!3m7!1s0x39e1940ecf3ea999:0x77fe9721eca221ef!2sJigme+Dorji+Wangchuck+Nat'l+Referral+Hospital,+323+JDWNRH2+Lam+SW,+Thimphu!3b1!8m2!3d27.4616397!4d89.6377787!16s%2Fm%2F05f3352!3m5!1s0x39e1940e86a8ee65:0x7c4e9f89b875a76c!8m2!3d27.4637305!4d89.6382666!16s%2Fg%2F11_rs0b29!5m1!1e4?entry=ttu" TargetMode="External"/><Relationship Id="rId5" Type="http://schemas.openxmlformats.org/officeDocument/2006/relationships/image" Target="../media/image5.png"/><Relationship Id="rId15" Type="http://schemas.openxmlformats.org/officeDocument/2006/relationships/image" Target="../media/image32.png"/><Relationship Id="rId10" Type="http://schemas.openxmlformats.org/officeDocument/2006/relationships/hyperlink" Target="https://www.google.com/maps/place/District+Hospital+Punakha/@27.5841867,89.8409021,2474m/data=!3m1!1e3!4m10!1m2!2m1!1sPunakha+Hospital!3m6!1s0x39e1dd305d2808e9:0xc384871c6656a659!8m2!3d27.584187!4d89.8589265!15sChBQdW5ha2hhIEhvc3BpdGFskgEIaG9zcGl0YWzgAQA!16s%2Fg%2F11c54h93g3!5m1!1e4?entry=ttu" TargetMode="External"/><Relationship Id="rId4" Type="http://schemas.openxmlformats.org/officeDocument/2006/relationships/image" Target="../media/image6.png"/><Relationship Id="rId9" Type="http://schemas.openxmlformats.org/officeDocument/2006/relationships/hyperlink" Target="https://www.google.com/maps/place/Wangdue+Hospital/@27.4878939,89.8911654,619m/data=!3m1!1e3!4m14!1m7!3m6!1s0x39e1e6fb437ce8a9:0x1a2b74ec40e609f5!2sWangdue+Hospital!8m2!3d27.4878892!4d89.8937403!16s%2Fg%2F11c1r7m4km!3m5!1s0x39e1e6fb437ce8a9:0x1a2b74ec40e609f5!8m2!3d27.4878892!4d89.8937403!16s%2Fg%2F11c1r7m4km!5m1!1e4?entry=ttu" TargetMode="External"/><Relationship Id="rId14" Type="http://schemas.openxmlformats.org/officeDocument/2006/relationships/chart" Target="../charts/chart4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hyperlink" Target="https://www.google.com/maps/place/New+District+Hospital/@27.3823572,89.2841449,17z/data=!4m14!1m7!3m6!1s0x39e1708adbb8d9db:0x81e4a1c0571a7fa5!2sNew+District+Hospital!8m2!3d27.3823525!4d89.2867198!16s%2Fg%2F11dfq5kp0v!3m5!1s0x39e1708adbb8d9db:0x81e4a1c0571a7fa5!8m2!3d27.3823525!4d89.2867198!16s%2Fg%2F11dfq5kp0v?entry=ttu\" TargetMode="External"/><Relationship Id="rId3" Type="http://schemas.openxmlformats.org/officeDocument/2006/relationships/image" Target="../media/image35.png"/><Relationship Id="rId7" Type="http://schemas.openxmlformats.org/officeDocument/2006/relationships/chart" Target="../charts/chart47.xml"/><Relationship Id="rId12" Type="http://schemas.openxmlformats.org/officeDocument/2006/relationships/hyperlink" Target="https://www.google.com/maps/place/Paro+Hospital/@27.4275152,89.4029961,17z/data=!4m14!1m7!3m6!1s0x39e19d8c5344eb27:0xdf122ff3323ec920!2sParo+Hospital!8m2!3d27.4275105!4d89.405571!16s%2Fg%2F1tg5y0yw!3m5!1s0x39e19d8c5344eb27:0xdf122ff3323ec920!8m2!3d27.4275105!4d89.405571!16s%2Fg%2F1tg5y0yw?entry=ttu" TargetMode="External"/><Relationship Id="rId17" Type="http://schemas.openxmlformats.org/officeDocument/2006/relationships/hyperlink" Target="https://www.google.com/maps/place/Samtse+General+Hospital/@26.8977312,88.9427376,12z/data=!4m7!3m6!1s0x39e3e9fae3435e81:0x5e3d43271b10a258!8m2!3d26.897739!4d89.086924!15sCg9TYW10c2UgSG9zcGl0YWySAQhob3NwaXRhbOABAA!16s%2Fg%2F11cs5p2vr3?entry=ttu" TargetMode="External"/><Relationship Id="rId2" Type="http://schemas.openxmlformats.org/officeDocument/2006/relationships/image" Target="../media/image34.png"/><Relationship Id="rId16" Type="http://schemas.openxmlformats.org/officeDocument/2006/relationships/hyperlink" Target="https://www.google.com/maps/place/Gomtu+Hospital/@26.8212849,89.1849072,17z/data=!4m14!1m7!3m6!1s0x39e3c7522fdba033:0xed2debd6f5cbed30!2sGomtu+Hospital!8m2!3d26.8212801!4d89.1874821!16s%2Fg%2F11h_7k42wz!3m5!1s0x39e3c7522fdba033:0xed2debd6f5cbed30!8m2!3d26.8212801!4d89.1874821!16s%2Fg%2F11h_7k42wz?entry=ttu" TargetMode="External"/><Relationship Id="rId1" Type="http://schemas.openxmlformats.org/officeDocument/2006/relationships/image" Target="../media/image33.png"/><Relationship Id="rId6" Type="http://schemas.openxmlformats.org/officeDocument/2006/relationships/chart" Target="../charts/chart46.xml"/><Relationship Id="rId11" Type="http://schemas.openxmlformats.org/officeDocument/2006/relationships/image" Target="../media/image39.jpg"/><Relationship Id="rId5" Type="http://schemas.openxmlformats.org/officeDocument/2006/relationships/image" Target="../media/image37.png"/><Relationship Id="rId15" Type="http://schemas.openxmlformats.org/officeDocument/2006/relationships/hyperlink" Target="https://www.google.com/maps/place/Phuentsholing+General+Hospital/@26.8675223,89.3833555,17z/data=!4m14!1m7!3m6!1s0x39e3cb476ce12acf:0xbc8fc3a3ef96cbaf!2sPhuentsholing+General+Hospital!8m2!3d26.8675175!4d89.3859304!16s%2Fg%2F11c5splkdf!3m5!1s0x39e3cb476ce12acf:0xbc8fc3a3ef96cbaf!8m2!3d26.8675175!4d89.3859304!16s%2Fg%2F11c5splkdf?entry=ttu" TargetMode="External"/><Relationship Id="rId10" Type="http://schemas.openxmlformats.org/officeDocument/2006/relationships/image" Target="../media/image38.jpg"/><Relationship Id="rId4" Type="http://schemas.openxmlformats.org/officeDocument/2006/relationships/image" Target="../media/image36.png"/><Relationship Id="rId9" Type="http://schemas.openxmlformats.org/officeDocument/2006/relationships/hyperlink" Target="#'Overall Dashboard'!A1"/><Relationship Id="rId14" Type="http://schemas.openxmlformats.org/officeDocument/2006/relationships/hyperlink" Target="https://www.google.com/maps/place/Tsimalakha+Hospital/@27.0869305,89.5374584,17z/data=!4m14!1m7!3m6!1s0x39e228b1d72acd6b:0xe2e224970c42b791!2sTsimalakha+Hospital!8m2!3d27.0869257!4d89.5400333!16s%2Fg%2F1pp2wybq0!3m5!1s0x39e228b1d72acd6b:0xe2e224970c42b791!8m2!3d27.0869257!4d89.5400333!16s%2Fg%2F1pp2wybq0?entry=ttu" TargetMode="Externa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image" Target="../media/image5.png"/><Relationship Id="rId7" Type="http://schemas.openxmlformats.org/officeDocument/2006/relationships/chart" Target="../charts/chart52.xml"/><Relationship Id="rId12" Type="http://schemas.openxmlformats.org/officeDocument/2006/relationships/hyperlink" Target="https://www.google.com/maps/place/Trashigang+General+Hospital/@27.3331877,91.5510888,17z/data=!4m10!1m2!2m1!1strashigang+Hospital!3m6!1s0x375c728b8b3f1df3:0x3943b09e74c894aa!8m2!3d27.3338646!4d91.5549839!15sChN0cmFzaGlnYW5nIEhvc3BpdGFskgEIaG9zcGl0YWzgAQA!16s%2Fg%2F12ll6c4gc?entry=ttu" TargetMode="External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40.png"/><Relationship Id="rId11" Type="http://schemas.openxmlformats.org/officeDocument/2006/relationships/hyperlink" Target="https://www.google.com/maps/place/Mongar+Regional+Referral+Hospital/@27.2785332,91.2362087,17z/data=!4m14!1m7!3m6!1s0x375c023a344957ad:0x3d838e04d0a78f89!2sMongar+Regional+Referral+Hospital!8m2!3d27.2785285!4d91.2387836!16s%2Fg%2F11b7q79znn!3m5!1s0x375c023a344957ad:0x3d838e04d0a78f89!8m2!3d27.2785285!4d91.2387836!16s%2Fg%2F11b7q79znn?entry=ttu" TargetMode="External"/><Relationship Id="rId5" Type="http://schemas.openxmlformats.org/officeDocument/2006/relationships/hyperlink" Target="#'Overall Dashboard'!A1"/><Relationship Id="rId10" Type="http://schemas.openxmlformats.org/officeDocument/2006/relationships/image" Target="../media/image41.png"/><Relationship Id="rId4" Type="http://schemas.openxmlformats.org/officeDocument/2006/relationships/image" Target="../media/image16.png"/><Relationship Id="rId9" Type="http://schemas.openxmlformats.org/officeDocument/2006/relationships/chart" Target="../charts/chart54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hyperlink" Target="https://www.google.com/maps/place/Dewathang+Hospital/@26.8613574,91.4643876,17z/data=!4m14!1m7!3m6!1s0x375beb95e818b3d1:0x8a8889e0f0687423!2sDewathang+Hospital!8m2!3d26.8613526!4d91.4669625!16s%2Fg%2F11cs6bs1p8!3m5!1s0x375beb95e818b3d1:0x8a8889e0f0687423!8m2!3d26.8613526!4d91.4669625!16s%2Fg%2F11cs6bs1p8?entry=ttu" TargetMode="External"/><Relationship Id="rId3" Type="http://schemas.openxmlformats.org/officeDocument/2006/relationships/image" Target="../media/image5.png"/><Relationship Id="rId7" Type="http://schemas.openxmlformats.org/officeDocument/2006/relationships/chart" Target="../charts/chart55.xml"/><Relationship Id="rId12" Type="http://schemas.openxmlformats.org/officeDocument/2006/relationships/hyperlink" Target="https://www.google.com/maps/place/Pemagatshel+District+Hospital/@27.0290169,91.420115,17z/data=!4m14!1m7!3m6!1s0x375bf10b173270a3:0xd9250f811d358620!2sPemagatshel+District+Hospital!8m2!3d27.0290121!4d91.4226899!16s%2Fg%2F11c1qy0_w3!3m5!1s0x375bf10b173270a3:0xd9250f811d358620!8m2!3d27.0290121!4d91.4226899!16s%2Fg%2F11c1qy0_w3?entry=ttu" TargetMode="External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42.png"/><Relationship Id="rId11" Type="http://schemas.openxmlformats.org/officeDocument/2006/relationships/hyperlink" Target="https://www.google.com/maps/place/Riserbo+Hospital/@27.1332031,91.552034,17z/data=!4m14!1m7!3m6!1s0x375b8af12dccc0cb:0x968354ecaa3a8207!2sRiserbo+Hospital!8m2!3d27.1331983!4d91.5546089!16s%2Fg%2F11fxzklm1g!3m5!1s0x375b8af12dccc0cb:0x968354ecaa3a8207!8m2!3d27.1331983!4d91.5546089!16s%2Fg%2F11fxzklm1g?entry=ttu" TargetMode="External"/><Relationship Id="rId5" Type="http://schemas.openxmlformats.org/officeDocument/2006/relationships/hyperlink" Target="#'Overall Dashboard'!A1"/><Relationship Id="rId10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chart" Target="../charts/chart57.xml"/><Relationship Id="rId14" Type="http://schemas.openxmlformats.org/officeDocument/2006/relationships/hyperlink" Target="https://www.google.com/maps/place/Samdrup+Jongkhar+General+Hospital/@26.8002875,91.5058293,17z/data=!4m10!1m2!2m1!1sSamdrup+jonkhar+Hospital!3m6!1s0x375beaa4d6b8278b:0x82de61b08313cbbd!8m2!3d26.8001227!4d91.5084958!15sChlTYW1kcnVwIGpvbmdraGFyIEhvc3BpdGFskgEIaG9zcGl0YWzgAQA!16s%2Fg%2F1hc9356wl?entry=ttu" TargetMode="Externa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'Overall Dashboard'!A1"/><Relationship Id="rId13" Type="http://schemas.openxmlformats.org/officeDocument/2006/relationships/hyperlink" Target="https://www.google.com/maps/place/Paro+Hospital/@27.4275152,89.4029961,17z/data=!4m14!1m7!3m6!1s0x39e19d8c5344eb27:0xdf122ff3323ec920!2sParo+Hospital!8m2!3d27.4275105!4d89.405571!16s%2Fg%2F1tg5y0yw!3m5!1s0x39e19d8c5344eb27:0xdf122ff3323ec920!8m2!3d27.4275105!4d89.405571!16s%2Fg%2F1tg5y0yw?entry=ttu" TargetMode="External"/><Relationship Id="rId3" Type="http://schemas.openxmlformats.org/officeDocument/2006/relationships/image" Target="../media/image46.png"/><Relationship Id="rId7" Type="http://schemas.openxmlformats.org/officeDocument/2006/relationships/chart" Target="../charts/chart59.xml"/><Relationship Id="rId12" Type="http://schemas.openxmlformats.org/officeDocument/2006/relationships/hyperlink" Target="https://www.google.com/maps/place/Gidagom+Hospital/@27.4048959,89.5668652,17z/data=!4m14!1m7!3m6!1s0x39e1905e3373598f:0xaae1c10424ab4a7e!2sGidagom+Hospital!8m2!3d27.4048912!4d89.5694401!16s%2Fg%2F11c61gpvkw!3m5!1s0x39e1905e3373598f:0xaae1c10424ab4a7e!8m2!3d27.4048912!4d89.5694401!16s%2Fg%2F11c61gpvkw?entry=ttu" TargetMode="External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chart" Target="../charts/chart58.xml"/><Relationship Id="rId11" Type="http://schemas.openxmlformats.org/officeDocument/2006/relationships/image" Target="../media/image49.jpg"/><Relationship Id="rId5" Type="http://schemas.openxmlformats.org/officeDocument/2006/relationships/image" Target="../media/image7.png"/><Relationship Id="rId10" Type="http://schemas.openxmlformats.org/officeDocument/2006/relationships/chart" Target="../charts/chart60.xml"/><Relationship Id="rId4" Type="http://schemas.openxmlformats.org/officeDocument/2006/relationships/image" Target="../media/image47.png"/><Relationship Id="rId9" Type="http://schemas.openxmlformats.org/officeDocument/2006/relationships/image" Target="../media/image48.jpg"/><Relationship Id="rId14" Type="http://schemas.openxmlformats.org/officeDocument/2006/relationships/hyperlink" Target="https://www.google.com/maps/place/New+District+Hospital/@27.3823572,89.2841449,17z/data=!4m14!1m7!3m6!1s0x39e1708adbb8d9db:0x81e4a1c0571a7fa5!2sNew+District+Hospital!8m2!3d27.3823525!4d89.2867198!16s%2Fg%2F11dfq5kp0v!3m5!1s0x39e1708adbb8d9db:0x81e4a1c0571a7fa5!8m2!3d27.3823525!4d89.2867198!16s%2Fg%2F11dfq5kp0v?entry=ttu" TargetMode="Externa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chart" Target="../charts/chart64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12" Type="http://schemas.openxmlformats.org/officeDocument/2006/relationships/hyperlink" Target="https://www.google.com/maps/place/District+Hospital+Punakha/@27.5641389,89.7630133,12z/data=!4m10!1m2!2m1!1spunakha+Hospital!3m6!1s0x39e1dd305d2808e9:0xc384871c6656a659!8m2!3d27.584187!4d89.8589265!15sChBwdW5ha2hhIEhvc3BpdGFskgEIaG9zcGl0YWzgAQA!16s%2Fg%2F11c54h93g3?entry=ttu\" TargetMode="External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hyperlink" Target="#'Overall Dashboard'!A1"/><Relationship Id="rId11" Type="http://schemas.openxmlformats.org/officeDocument/2006/relationships/image" Target="../media/image56.png"/><Relationship Id="rId5" Type="http://schemas.openxmlformats.org/officeDocument/2006/relationships/image" Target="../media/image54.png"/><Relationship Id="rId10" Type="http://schemas.openxmlformats.org/officeDocument/2006/relationships/chart" Target="../charts/chart67.xml"/><Relationship Id="rId4" Type="http://schemas.openxmlformats.org/officeDocument/2006/relationships/image" Target="../media/image53.png"/><Relationship Id="rId9" Type="http://schemas.openxmlformats.org/officeDocument/2006/relationships/chart" Target="../charts/chart6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emf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1.emf"/><Relationship Id="rId3" Type="http://schemas.openxmlformats.org/officeDocument/2006/relationships/image" Target="../media/image16.png"/><Relationship Id="rId7" Type="http://schemas.openxmlformats.org/officeDocument/2006/relationships/chart" Target="../charts/chart68.xml"/><Relationship Id="rId12" Type="http://schemas.openxmlformats.org/officeDocument/2006/relationships/chart" Target="../charts/chart70.xml"/><Relationship Id="rId2" Type="http://schemas.openxmlformats.org/officeDocument/2006/relationships/image" Target="../media/image59.png"/><Relationship Id="rId1" Type="http://schemas.openxmlformats.org/officeDocument/2006/relationships/hyperlink" Target="#'Overall Dashboard'!A1"/><Relationship Id="rId6" Type="http://schemas.openxmlformats.org/officeDocument/2006/relationships/image" Target="../media/image5.png"/><Relationship Id="rId11" Type="http://schemas.openxmlformats.org/officeDocument/2006/relationships/chart" Target="../charts/chart69.xml"/><Relationship Id="rId5" Type="http://schemas.openxmlformats.org/officeDocument/2006/relationships/image" Target="../media/image6.png"/><Relationship Id="rId10" Type="http://schemas.openxmlformats.org/officeDocument/2006/relationships/hyperlink" Target="https://www.google.com/maps/place/Gomtu+Hospital/@26.8212981,89.169028,2491m/data=!3m1!1e3!4m14!1m7!3m6!1s0x39e3c7522fdba033:0xed2debd6f5cbed30!2sGomtu+Hospital!8m2!3d26.8212801!4d89.1874821!16s%2Fg%2F11h_7k42wz!3m5!1s0x39e3c7522fdba033:0xed2debd6f5cbed30!8m2!3d26.8212801!4d89.1874821!16s%2Fg%2F11h_7k42wz!5m1!1e4?entry=ttu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s://www.google.com/maps/place/Samtse+General+Hospital/@26.8977408,89.0254643,9958m/data=!3m1!1e3!4m10!1m2!2m1!1sSamtse+Hospital!3m6!1s0x39e3e9fae3435e81:0x5e3d43271b10a258!8m2!3d26.897739!4d89.086924!15sCg9TYW10c2UgSG9zcGl0YWySAQhob3NwaXRhbOABAA!16s%2Fg%2F11cs5p2vr3!5m1!1e4?entry=ttu" TargetMode="External"/><Relationship Id="rId14" Type="http://schemas.openxmlformats.org/officeDocument/2006/relationships/image" Target="../media/image6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hyperlink" Target="https://www.google.com/maps/place/Sarpang+Hospital/@26.8655024,90.2619349,17z/data=!4m14!1m7!3m6!1s0x3758bf1fab2d8f03:0xd922674d7b42b7f5!2sSarpang+Hospital!8m2!3d26.8654976!4d90.2645098!16s%2Fg%2F11bx4cfx0b!3m5!1s0x3758bf1fab2d8f03:0xd922674d7b42b7f5!8m2!3d26.8654976!4d90.2645098!16s%2Fg%2F11bx4cfx0b?entry=ttu" TargetMode="External"/><Relationship Id="rId3" Type="http://schemas.openxmlformats.org/officeDocument/2006/relationships/image" Target="../media/image66.png"/><Relationship Id="rId7" Type="http://schemas.openxmlformats.org/officeDocument/2006/relationships/image" Target="../media/image69.png"/><Relationship Id="rId12" Type="http://schemas.openxmlformats.org/officeDocument/2006/relationships/hyperlink" Target="https://www.google.com/maps/place/Gelegphu+General+Hospital/@26.8740876,90.4878244,17z/data=!4m10!1m2!2m1!1sGelephu+Hospital!3m6!1s0x3758dc6249b6023f:0x8b28e4d67e6d1a4f!8m2!3d26.8740385!4d90.4909626!15sChBHZWxlcGh1IEhvc3BpdGFskgEIaG9zcGl0YWzgAQA!16s%2Fg%2F1hc82cqvr?entry=ttu" TargetMode="External"/><Relationship Id="rId17" Type="http://schemas.openxmlformats.org/officeDocument/2006/relationships/chart" Target="../charts/chart73.xml"/><Relationship Id="rId2" Type="http://schemas.openxmlformats.org/officeDocument/2006/relationships/image" Target="../media/image65.svg"/><Relationship Id="rId16" Type="http://schemas.openxmlformats.org/officeDocument/2006/relationships/chart" Target="../charts/chart72.xml"/><Relationship Id="rId1" Type="http://schemas.openxmlformats.org/officeDocument/2006/relationships/image" Target="../media/image64.png"/><Relationship Id="rId6" Type="http://schemas.openxmlformats.org/officeDocument/2006/relationships/image" Target="../media/image68.png"/><Relationship Id="rId11" Type="http://schemas.openxmlformats.org/officeDocument/2006/relationships/hyperlink" Target="https://www.google.com/maps/place/Damphu+Hospital/@27.0033286,90.1220062,17z/data=!4m14!1m7!3m6!1s0x3758af96cec13f57:0x4d250ccf5e1477b6!2sDamphu+Hospital!8m2!3d27.0033238!4d90.1245811!16s%2Fg%2F11d_2308nq!3m5!1s0x3758af96cec13f57:0x4d250ccf5e1477b6!8m2!3d27.0033238!4d90.1245811!16s%2Fg%2F11d_2308nq?entry=ttu" TargetMode="External"/><Relationship Id="rId5" Type="http://schemas.openxmlformats.org/officeDocument/2006/relationships/image" Target="../media/image67.png"/><Relationship Id="rId15" Type="http://schemas.openxmlformats.org/officeDocument/2006/relationships/chart" Target="../charts/chart71.xml"/><Relationship Id="rId10" Type="http://schemas.openxmlformats.org/officeDocument/2006/relationships/image" Target="../media/image72.png"/><Relationship Id="rId4" Type="http://schemas.openxmlformats.org/officeDocument/2006/relationships/hyperlink" Target="#'Overall Dashboard'!A1"/><Relationship Id="rId9" Type="http://schemas.openxmlformats.org/officeDocument/2006/relationships/image" Target="../media/image71.png"/><Relationship Id="rId14" Type="http://schemas.openxmlformats.org/officeDocument/2006/relationships/hyperlink" Target="https://www.google.com/maps/place/Yebilabtsa+Hospital/@27.1328549,90.698519,17z/data=!4m14!1m7!3m6!1s0x37592cf17d496e7f:0xba386d144aac1187!2sYebilabtsa+Hospital!8m2!3d27.1328501!4d90.7010939!16s%2Fg%2F11bzx84qzr!3m5!1s0x37592cf17d496e7f:0xba386d144aac1187!8m2!3d27.1328501!4d90.7010939!16s%2Fg%2F11bzx84qzr?entry=ttu" TargetMode="Externa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hyperlink" Target="#'Overall Dashboard'!A1"/><Relationship Id="rId13" Type="http://schemas.openxmlformats.org/officeDocument/2006/relationships/image" Target="../media/image78.png"/><Relationship Id="rId3" Type="http://schemas.openxmlformats.org/officeDocument/2006/relationships/image" Target="../media/image75.png"/><Relationship Id="rId7" Type="http://schemas.openxmlformats.org/officeDocument/2006/relationships/chart" Target="../charts/chart75.xml"/><Relationship Id="rId12" Type="http://schemas.openxmlformats.org/officeDocument/2006/relationships/chart" Target="../charts/chart76.xml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chart" Target="../charts/chart74.xml"/><Relationship Id="rId11" Type="http://schemas.openxmlformats.org/officeDocument/2006/relationships/hyperlink" Target="https://www.google.com/maps/place/Samdrup+Jongkhar+General+Hospital/@26.8001227,91.5059209,623m/data=!3m1!1e3!4m10!1m2!2m1!1ssamdrup+jongkhar+Hospital!3m6!1s0x375beaa4d6b8278b:0x82de61b08313cbbd!8m2!3d26.8001227!4d91.5084958!15sChlzYW1kcnVwIGpvbmdraGFyIEhvc3BpdGFskgEIaG9zcGl0YWzgAQA!16s%2Fg%2F1hc9356wl!5m1!1e4?entry=ttu" TargetMode="External"/><Relationship Id="rId5" Type="http://schemas.openxmlformats.org/officeDocument/2006/relationships/image" Target="../media/image76.png"/><Relationship Id="rId10" Type="http://schemas.openxmlformats.org/officeDocument/2006/relationships/hyperlink" Target="https://www.google.com/maps/place/Dewathang+Hospital/@26.8613574,91.4643876,623m/data=!3m1!1e3!4m14!1m7!3m6!1s0x375beb95e818b3d1:0x8a8889e0f0687423!2sDewathang+Hospital!8m2!3d26.8613526!4d91.4669625!16s%2Fg%2F11cs6bs1p8!3m5!1s0x375beb95e818b3d1:0x8a8889e0f0687423!8m2!3d26.8613526!4d91.4669625!16s%2Fg%2F11cs6bs1p8!5m1!1e4?entry=ttu" TargetMode="External"/><Relationship Id="rId4" Type="http://schemas.openxmlformats.org/officeDocument/2006/relationships/image" Target="../media/image16.png"/><Relationship Id="rId9" Type="http://schemas.openxmlformats.org/officeDocument/2006/relationships/image" Target="../media/image7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emf"/><Relationship Id="rId1" Type="http://schemas.openxmlformats.org/officeDocument/2006/relationships/chart" Target="../charts/chart7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emf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emf"/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hyperlink" Target="#'Overall Dashboard'!A1"/><Relationship Id="rId13" Type="http://schemas.openxmlformats.org/officeDocument/2006/relationships/hyperlink" Target="https://www.google.com/maps/search/trashigang+Hospital/@27.3331877,91.5510888,17z/data=!3m1!4b1?entry=ttu" TargetMode="External"/><Relationship Id="rId3" Type="http://schemas.openxmlformats.org/officeDocument/2006/relationships/image" Target="../media/image87.png"/><Relationship Id="rId7" Type="http://schemas.openxmlformats.org/officeDocument/2006/relationships/chart" Target="../charts/chart93.xml"/><Relationship Id="rId12" Type="http://schemas.openxmlformats.org/officeDocument/2006/relationships/hyperlink" Target="https://www.google.com/maps/place/Tashi+yangtse+hospital/@27.6025411,90.9202333,10z/data=!4m10!1m2!2m1!1sTrashi+yangtse+Hospital!3m6!1s0x375c3fcb2096c88f:0xcf62f231f0c73c9a!8m2!3d27.6025411!4d91.4970155!15sChdUcmFzaGkgeWFuZ3RzZSBIb3NwaXRhbJIBCGhvc3BpdGFs4AEA!16s%2Fg%2F11h94268rq?entry=ttu" TargetMode="External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chart" Target="../charts/chart92.xml"/><Relationship Id="rId11" Type="http://schemas.openxmlformats.org/officeDocument/2006/relationships/image" Target="../media/image91.png"/><Relationship Id="rId5" Type="http://schemas.openxmlformats.org/officeDocument/2006/relationships/image" Target="../media/image89.png"/><Relationship Id="rId10" Type="http://schemas.openxmlformats.org/officeDocument/2006/relationships/chart" Target="../charts/chart94.xml"/><Relationship Id="rId4" Type="http://schemas.openxmlformats.org/officeDocument/2006/relationships/image" Target="../media/image88.png"/><Relationship Id="rId9" Type="http://schemas.openxmlformats.org/officeDocument/2006/relationships/image" Target="../media/image90.png"/><Relationship Id="rId14" Type="http://schemas.openxmlformats.org/officeDocument/2006/relationships/hyperlink" Target="https://www.google.com/maps/place/Riserbo+Hospital/@27.1332031,91.552034,17z/data=!4m14!1m7!3m6!1s0x375b8af12dccc0cb:0x968354ecaa3a8207!2sRiserbo+Hospital!8m2!3d27.1331983!4d91.5546089!16s%2Fg%2F11fxzklm1g!3m5!1s0x375b8af12dccc0cb:0x968354ecaa3a8207!8m2!3d27.1331983!4d91.5546089!16s%2Fg%2F11fxzklm1g?entry=ttu" TargetMode="Externa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hyperlink" Target="#'Overall Dashboard'!A1"/><Relationship Id="rId13" Type="http://schemas.openxmlformats.org/officeDocument/2006/relationships/hyperlink" Target="https://www.google.com/maps/place/Riserbo+Hospital/@27.1332031,91.552034,17z/data=!4m14!1m7!3m6!1s0x375b8af12dccc0cb:0x968354ecaa3a8207!2sRiserbo+Hospital!8m2!3d27.1331983!4d91.5546089!16s%2Fg%2F11fxzklm1g!3m5!1s0x375b8af12dccc0cb:0x968354ecaa3a8207!8m2!3d27.1331983!4d91.5546089!16s%2Fg%2F11fxzklm1g?entry=ttu" TargetMode="External"/><Relationship Id="rId3" Type="http://schemas.openxmlformats.org/officeDocument/2006/relationships/image" Target="../media/image94.png"/><Relationship Id="rId7" Type="http://schemas.openxmlformats.org/officeDocument/2006/relationships/chart" Target="../charts/chart96.xml"/><Relationship Id="rId12" Type="http://schemas.openxmlformats.org/officeDocument/2006/relationships/hyperlink" Target="https://www.google.com/maps/place/Trashigang+General+Hospital/@27.3331877,91.5510888,17z/data=!4m10!1m2!2m1!1strashigang+Hospital!3m6!1s0x375c728b8b3f1df3:0x3943b09e74c894aa!8m2!3d27.3338646!4d91.5549839!15sChN0cmFzaGlnYW5nIEhvc3BpdGFskgEIaG9zcGl0YWzgAQA!16s%2Fg%2F12ll6c4gc?entry=ttu" TargetMode="External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chart" Target="../charts/chart95.xml"/><Relationship Id="rId11" Type="http://schemas.openxmlformats.org/officeDocument/2006/relationships/image" Target="../media/image98.png"/><Relationship Id="rId5" Type="http://schemas.openxmlformats.org/officeDocument/2006/relationships/image" Target="../media/image96.png"/><Relationship Id="rId10" Type="http://schemas.openxmlformats.org/officeDocument/2006/relationships/chart" Target="../charts/chart97.xml"/><Relationship Id="rId4" Type="http://schemas.openxmlformats.org/officeDocument/2006/relationships/image" Target="../media/image95.png"/><Relationship Id="rId9" Type="http://schemas.openxmlformats.org/officeDocument/2006/relationships/image" Target="../media/image97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hyperlink" Target="https://www.google.com/maps/place/Gidagom+Hospital/@27.4048959,89.5668652,17z/data=!4m14!1m7!3m6!1s0x39e1905e3373598f:0xaae1c10424ab4a7e!2sGidagom+Hospital!8m2!3d27.4048912!4d89.5694401!16s%2Fg%2F11c61gpvkw!3m5!1s0x39e1905e3373598f:0xaae1c10424ab4a7e!8m2!3d27.4048912!4d89.5694401!16s%2Fg%2F11c61gpvkw?entry=ttu" TargetMode="External"/><Relationship Id="rId3" Type="http://schemas.openxmlformats.org/officeDocument/2006/relationships/image" Target="../media/image101.png"/><Relationship Id="rId7" Type="http://schemas.openxmlformats.org/officeDocument/2006/relationships/chart" Target="../charts/chart99.xml"/><Relationship Id="rId12" Type="http://schemas.openxmlformats.org/officeDocument/2006/relationships/hyperlink" Target="https://www.google.com/maps/place/Jigme+Dorji+Wangchuck+National+Referral+Hospital/@27.4635002,89.6320352,15z/data=!4m15!1m8!3m7!1s0x39e1940ecf3ea999:0x77fe9721eca221ef!2sJigme+Dorji+Wangchuck+Nat'l+Referral+Hospital,+323+JDWNRH2+Lam+SW,+Thimphu!3b1!8m2!3d27.4616397!4d89.6377787!16s%2Fm%2F05f3352!3m5!1s0x39e1940e86a8ee65:0x7c4e9f89b875a76c!8m2!3d27.4637305!4d89.6382666!16s%2Fg%2F11_rs0b29?entry=ttu" TargetMode="External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chart" Target="../charts/chart98.xml"/><Relationship Id="rId11" Type="http://schemas.openxmlformats.org/officeDocument/2006/relationships/image" Target="../media/image105.png"/><Relationship Id="rId5" Type="http://schemas.openxmlformats.org/officeDocument/2006/relationships/image" Target="../media/image103.png"/><Relationship Id="rId10" Type="http://schemas.openxmlformats.org/officeDocument/2006/relationships/hyperlink" Target="#'Overall Dashboard'!A1"/><Relationship Id="rId4" Type="http://schemas.openxmlformats.org/officeDocument/2006/relationships/image" Target="../media/image102.png"/><Relationship Id="rId9" Type="http://schemas.openxmlformats.org/officeDocument/2006/relationships/image" Target="../media/image104.png"/><Relationship Id="rId14" Type="http://schemas.openxmlformats.org/officeDocument/2006/relationships/hyperlink" Target="https://www.google.com/maps/place/Paro+Hospital/@27.4275152,89.4029961,17z/data=!4m14!1m7!3m6!1s0x39e19d8c5344eb27:0xdf122ff3323ec920!2sParo+Hospital!8m2!3d27.4275105!4d89.405571!16s%2Fg%2F1tg5y0yw!3m5!1s0x39e19d8c5344eb27:0xdf122ff3323ec920!8m2!3d27.4275105!4d89.405571!16s%2Fg%2F1tg5y0yw?entry=ttu" TargetMode="External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hyperlink" Target="#'Overall Dashboard'!A1"/><Relationship Id="rId13" Type="http://schemas.openxmlformats.org/officeDocument/2006/relationships/hyperlink" Target="https://www.google.com/maps/place/Yebilabtsa+Hospital/@27.1328501,90.6965878,17z/data=!4m10!1m2!2m1!1szhemgang+Hospital!3m6!1s0x37592cf17d496e7f:0xba386d144aac1187!8m2!3d27.1328501!4d90.7010939!15sChF6aGVtZ2FuZyBIb3NwaXRhbJIBCGhvc3BpdGFs4AEA!16s%2Fg%2F11bzx84qzr?entry=ttu" TargetMode="External"/><Relationship Id="rId3" Type="http://schemas.openxmlformats.org/officeDocument/2006/relationships/chart" Target="../charts/chart101.xml"/><Relationship Id="rId7" Type="http://schemas.openxmlformats.org/officeDocument/2006/relationships/chart" Target="../charts/chart102.xml"/><Relationship Id="rId12" Type="http://schemas.openxmlformats.org/officeDocument/2006/relationships/hyperlink" Target="https://www.google.com/maps/place/Trongsa+General+Hospital/@27.5042413,90.5030859,17z/data=!4m14!1m7!3m6!1s0x375f224af35a8b93:0xfed16fce285d828d!2sTrongsa+General+Hospital!8m2!3d27.5042366!4d90.5056608!16s%2Fg%2F1hc3_4hzv!3m5!1s0x375f224af35a8b93:0xfed16fce285d828d!8m2!3d27.5042366!4d90.5056608!16s%2Fg%2F1hc3_4hzv?entry=ttu" TargetMode="External"/><Relationship Id="rId2" Type="http://schemas.openxmlformats.org/officeDocument/2006/relationships/image" Target="../media/image22.png"/><Relationship Id="rId1" Type="http://schemas.openxmlformats.org/officeDocument/2006/relationships/image" Target="../media/image16.png"/><Relationship Id="rId6" Type="http://schemas.openxmlformats.org/officeDocument/2006/relationships/image" Target="../media/image4.png"/><Relationship Id="rId11" Type="http://schemas.openxmlformats.org/officeDocument/2006/relationships/chart" Target="../charts/chart103.xml"/><Relationship Id="rId5" Type="http://schemas.openxmlformats.org/officeDocument/2006/relationships/image" Target="../media/image5.png"/><Relationship Id="rId10" Type="http://schemas.openxmlformats.org/officeDocument/2006/relationships/image" Target="../media/image107.png"/><Relationship Id="rId4" Type="http://schemas.openxmlformats.org/officeDocument/2006/relationships/image" Target="../media/image6.png"/><Relationship Id="rId9" Type="http://schemas.openxmlformats.org/officeDocument/2006/relationships/image" Target="../media/image106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chart" Target="../charts/chart105.xml"/><Relationship Id="rId3" Type="http://schemas.openxmlformats.org/officeDocument/2006/relationships/hyperlink" Target="#'Overall Dashboard'!A1"/><Relationship Id="rId7" Type="http://schemas.openxmlformats.org/officeDocument/2006/relationships/image" Target="../media/image68.png"/><Relationship Id="rId12" Type="http://schemas.openxmlformats.org/officeDocument/2006/relationships/chart" Target="../charts/chart104.xml"/><Relationship Id="rId2" Type="http://schemas.openxmlformats.org/officeDocument/2006/relationships/image" Target="../media/image65.sv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hyperlink" Target="https://www.google.com/maps/place/Damphu+Hospital/@27.0033286,90.1220062,17z/data=!4m14!1m7!3m6!1s0x3758af96cec13f57:0x4d250ccf5e1477b6!2sDamphu+Hospital!8m2!3d27.0033238!4d90.1245811!16s%2Fg%2F11d_2308nq!3m5!1s0x3758af96cec13f57:0x4d250ccf5e1477b6!8m2!3d27.0033238!4d90.1245811!16s%2Fg%2F11d_2308nq?entry=ttu" TargetMode="External"/><Relationship Id="rId5" Type="http://schemas.openxmlformats.org/officeDocument/2006/relationships/image" Target="../media/image109.png"/><Relationship Id="rId10" Type="http://schemas.openxmlformats.org/officeDocument/2006/relationships/image" Target="../media/image110.png"/><Relationship Id="rId4" Type="http://schemas.openxmlformats.org/officeDocument/2006/relationships/image" Target="../media/image108.png"/><Relationship Id="rId9" Type="http://schemas.openxmlformats.org/officeDocument/2006/relationships/image" Target="../media/image71.png"/><Relationship Id="rId14" Type="http://schemas.openxmlformats.org/officeDocument/2006/relationships/chart" Target="../charts/chart106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hyperlink" Target="https://www.google.com/maps/place/Wangdue+Hospital/@27.4878892,89.3663965,10z/data=!4m10!1m2!2m1!1swangdue+Hospital!3m6!1s0x39e1e6fb437ce8a9:0x1a2b74ec40e609f5!8m2!3d27.4878892!4d89.8937403!15sChB3YW5nZHVlIEhvc3BpdGFskgEIaG9zcGl0YWzgAQA!16s%2Fg%2F11c1r7m4km?entry=ttu" TargetMode="External"/><Relationship Id="rId3" Type="http://schemas.openxmlformats.org/officeDocument/2006/relationships/image" Target="../media/image16.png"/><Relationship Id="rId7" Type="http://schemas.openxmlformats.org/officeDocument/2006/relationships/hyperlink" Target="#'Overall Dashboard'!A1"/><Relationship Id="rId12" Type="http://schemas.openxmlformats.org/officeDocument/2006/relationships/hyperlink" Target="https://www.google.com/maps/place/Trongsa+General+Hospital/@27.5042413,90.5030859,17z/data=!4m14!1m7!3m6!1s0x375f224af35a8b93:0xfed16fce285d828d!2sTrongsa+General+Hospital!8m2!3d27.5042366!4d90.5056608!16s%2Fg%2F1hc3_4hzv!3m5!1s0x375f224af35a8b93:0xfed16fce285d828d!8m2!3d27.5042366!4d90.5056608!16s%2Fg%2F1hc3_4hzv?entry=ttu" TargetMode="External"/><Relationship Id="rId2" Type="http://schemas.openxmlformats.org/officeDocument/2006/relationships/image" Target="../media/image111.png"/><Relationship Id="rId1" Type="http://schemas.openxmlformats.org/officeDocument/2006/relationships/chart" Target="../charts/chart111.xml"/><Relationship Id="rId6" Type="http://schemas.openxmlformats.org/officeDocument/2006/relationships/chart" Target="../charts/chart113.xml"/><Relationship Id="rId11" Type="http://schemas.openxmlformats.org/officeDocument/2006/relationships/image" Target="../media/image6.png"/><Relationship Id="rId5" Type="http://schemas.openxmlformats.org/officeDocument/2006/relationships/chart" Target="../charts/chart112.xml"/><Relationship Id="rId10" Type="http://schemas.openxmlformats.org/officeDocument/2006/relationships/image" Target="../media/image5.png"/><Relationship Id="rId4" Type="http://schemas.openxmlformats.org/officeDocument/2006/relationships/image" Target="../media/image112.png"/><Relationship Id="rId9" Type="http://schemas.openxmlformats.org/officeDocument/2006/relationships/image" Target="../media/image4.png"/><Relationship Id="rId14" Type="http://schemas.openxmlformats.org/officeDocument/2006/relationships/hyperlink" Target="https://www.google.com/maps/place/Damphu+Hospital/@27.0033286,90.1220062,17z/data=!4m14!1m7!3m6!1s0x3758af96cec13f57:0x4d250ccf5e1477b6!2sDamphu+Hospital!8m2!3d27.0033238!4d90.1245811!16s%2Fg%2F11d_2308nq!3m5!1s0x3758af96cec13f57:0x4d250ccf5e1477b6!8m2!3d27.0033238!4d90.1245811!16s%2Fg%2F11d_2308nq?entry=ttu" TargetMode="Externa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7.png"/><Relationship Id="rId3" Type="http://schemas.openxmlformats.org/officeDocument/2006/relationships/chart" Target="../charts/chart114.xml"/><Relationship Id="rId7" Type="http://schemas.openxmlformats.org/officeDocument/2006/relationships/image" Target="../media/image4.png"/><Relationship Id="rId12" Type="http://schemas.openxmlformats.org/officeDocument/2006/relationships/chart" Target="../charts/chart116.xml"/><Relationship Id="rId2" Type="http://schemas.openxmlformats.org/officeDocument/2006/relationships/image" Target="../media/image16.png"/><Relationship Id="rId1" Type="http://schemas.openxmlformats.org/officeDocument/2006/relationships/image" Target="../media/image74.png"/><Relationship Id="rId6" Type="http://schemas.openxmlformats.org/officeDocument/2006/relationships/image" Target="../media/image116.png"/><Relationship Id="rId11" Type="http://schemas.openxmlformats.org/officeDocument/2006/relationships/hyperlink" Target="https://www.google.com/maps/place/CRRH,+Hospital/@26.8735544,90.486674,2490m/data=!3m1!1e3!4m14!1m7!3m6!1s0x3758dc6249b6023f:0x2f292cf5a1d15f92!2sCRRH,+Hospital!8m2!3d26.8740341!4d90.490966!16s%2Fg%2F11bc73rdmt!3m5!1s0x3758dc6249b6023f:0x2f292cf5a1d15f92!8m2!3d26.8740341!4d90.490966!16s%2Fg%2F11bc73rdmt!5m1!1e4?entry=ttu" TargetMode="External"/><Relationship Id="rId5" Type="http://schemas.openxmlformats.org/officeDocument/2006/relationships/hyperlink" Target="#'Overall Dashboard'!A1"/><Relationship Id="rId10" Type="http://schemas.openxmlformats.org/officeDocument/2006/relationships/hyperlink" Target="https://www.google.com/maps/place/Yebilabtsa+Hospital/@27.1329653,90.6996735,343m/data=!3m1!1e3!4m6!3m5!1s0x37592cf17d496e7f:0xba386d144aac1187!8m2!3d27.1328501!4d90.7010939!16s%2Fg%2F11bzx84qzr!5m1!1e4?entry=ttu" TargetMode="External"/><Relationship Id="rId4" Type="http://schemas.openxmlformats.org/officeDocument/2006/relationships/chart" Target="../charts/chart115.xml"/><Relationship Id="rId9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377824</xdr:colOff>
      <xdr:row>2</xdr:row>
      <xdr:rowOff>117474</xdr:rowOff>
    </xdr:from>
    <xdr:to>
      <xdr:col>17</xdr:col>
      <xdr:colOff>533399</xdr:colOff>
      <xdr:row>20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5868C-1318-4BD5-81F0-38602E78A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234950</xdr:colOff>
      <xdr:row>1</xdr:row>
      <xdr:rowOff>57150</xdr:rowOff>
    </xdr:from>
    <xdr:to>
      <xdr:col>44</xdr:col>
      <xdr:colOff>165100</xdr:colOff>
      <xdr:row>23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6C0C978-58BA-4485-8C3A-A300AF7161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89675" y="219075"/>
              <a:ext cx="10902950" cy="4137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41275</xdr:rowOff>
    </xdr:from>
    <xdr:to>
      <xdr:col>10</xdr:col>
      <xdr:colOff>60325</xdr:colOff>
      <xdr:row>20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E70E8-B8BC-489F-94AA-FCC50FC2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558452</xdr:colOff>
      <xdr:row>3</xdr:row>
      <xdr:rowOff>94118</xdr:rowOff>
    </xdr:from>
    <xdr:to>
      <xdr:col>11</xdr:col>
      <xdr:colOff>624561</xdr:colOff>
      <xdr:row>18</xdr:row>
      <xdr:rowOff>97250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AE637-E13F-43C7-AC96-D1579A269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0.76826</cdr:x>
      <cdr:y>0.28596</cdr:y>
    </cdr:from>
    <cdr:to>
      <cdr:x>0.96233</cdr:x>
      <cdr:y>0.38743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881CFD-362E-4214-B08C-E7DD75A0AA84}"/>
            </a:ext>
          </a:extLst>
        </cdr:cNvPr>
        <cdr:cNvSpPr txBox="1"/>
      </cdr:nvSpPr>
      <cdr:spPr>
        <a:xfrm xmlns:a="http://schemas.openxmlformats.org/drawingml/2006/main">
          <a:off x="3512507" y="784443"/>
          <a:ext cx="887259" cy="2783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60000"/>
            <a:lumOff val="4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Male</a:t>
          </a:r>
          <a:r>
            <a:rPr lang="en-US" sz="1600" b="1"/>
            <a:t> </a:t>
          </a:r>
        </a:p>
      </cdr:txBody>
    </cdr:sp>
  </cdr:relSizeAnchor>
  <cdr:relSizeAnchor xmlns:cdr="http://schemas.openxmlformats.org/drawingml/2006/chartDrawing">
    <cdr:from>
      <cdr:x>0.76263</cdr:x>
      <cdr:y>0.16121</cdr:y>
    </cdr:from>
    <cdr:to>
      <cdr:x>0.95662</cdr:x>
      <cdr:y>0.26059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17CD13-A2B2-4652-AC2E-694AEA5EC0C9}"/>
            </a:ext>
          </a:extLst>
        </cdr:cNvPr>
        <cdr:cNvSpPr txBox="1"/>
      </cdr:nvSpPr>
      <cdr:spPr>
        <a:xfrm xmlns:a="http://schemas.openxmlformats.org/drawingml/2006/main">
          <a:off x="3486758" y="442238"/>
          <a:ext cx="886913" cy="272616"/>
        </a:xfrm>
        <a:prstGeom xmlns:a="http://schemas.openxmlformats.org/drawingml/2006/main" prst="rect">
          <a:avLst/>
        </a:prstGeom>
        <a:solidFill xmlns:a="http://schemas.openxmlformats.org/drawingml/2006/main">
          <a:srgbClr val="F3948D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/>
            <a:t>Female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482600</xdr:colOff>
      <xdr:row>2</xdr:row>
      <xdr:rowOff>88900</xdr:rowOff>
    </xdr:from>
    <xdr:to>
      <xdr:col>34</xdr:col>
      <xdr:colOff>222250</xdr:colOff>
      <xdr:row>20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10CEB5-5843-4C5C-90D3-BB53BD670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455311</xdr:colOff>
      <xdr:row>2</xdr:row>
      <xdr:rowOff>120314</xdr:rowOff>
    </xdr:from>
    <xdr:to>
      <xdr:col>53</xdr:col>
      <xdr:colOff>381000</xdr:colOff>
      <xdr:row>94</xdr:row>
      <xdr:rowOff>127000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AD92AB7-0181-9C17-F868-1EE9D8C15D8F}"/>
            </a:ext>
          </a:extLst>
        </xdr:cNvPr>
        <xdr:cNvGrpSpPr/>
      </xdr:nvGrpSpPr>
      <xdr:grpSpPr>
        <a:xfrm>
          <a:off x="3396855" y="456490"/>
          <a:ext cx="29677307" cy="15470804"/>
          <a:chOff x="3403525" y="437814"/>
          <a:chExt cx="19742099" cy="10203048"/>
        </a:xfrm>
      </xdr:grpSpPr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12AE5AB7-AA71-41B9-9F16-F7A829E4978A}"/>
              </a:ext>
            </a:extLst>
          </xdr:cNvPr>
          <xdr:cNvSpPr/>
        </xdr:nvSpPr>
        <xdr:spPr>
          <a:xfrm>
            <a:off x="3403525" y="437814"/>
            <a:ext cx="19742099" cy="10203048"/>
          </a:xfrm>
          <a:prstGeom prst="rect">
            <a:avLst/>
          </a:prstGeom>
          <a:solidFill>
            <a:sysClr val="window" lastClr="FFFFFF"/>
          </a:solidFill>
          <a:ln>
            <a:noFill/>
          </a:ln>
          <a:scene3d>
            <a:camera prst="orthographicFront"/>
            <a:lightRig rig="threePt" dir="t"/>
          </a:scene3d>
          <a:sp3d>
            <a:bevelT prst="slop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60" name="Chart 59">
            <a:extLst>
              <a:ext uri="{FF2B5EF4-FFF2-40B4-BE49-F238E27FC236}">
                <a16:creationId xmlns:a16="http://schemas.microsoft.com/office/drawing/2014/main" id="{9026B884-DFC5-4DEB-AD7F-1AC62F73AF61}"/>
              </a:ext>
            </a:extLst>
          </xdr:cNvPr>
          <xdr:cNvGraphicFramePr>
            <a:graphicFrameLocks/>
          </xdr:cNvGraphicFramePr>
        </xdr:nvGraphicFramePr>
        <xdr:xfrm>
          <a:off x="3432271" y="2511772"/>
          <a:ext cx="9858269" cy="458253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096C959-D7D1-9F50-7BEF-3757CA602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58506" y="2562273"/>
            <a:ext cx="9792099" cy="4500801"/>
          </a:xfrm>
          <a:prstGeom prst="rect">
            <a:avLst/>
          </a:prstGeom>
        </xdr:spPr>
      </xdr:pic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6AADF917-46D8-40D1-BA68-FD5C83D2F574}"/>
              </a:ext>
            </a:extLst>
          </xdr:cNvPr>
          <xdr:cNvGraphicFramePr>
            <a:graphicFrameLocks/>
          </xdr:cNvGraphicFramePr>
        </xdr:nvGraphicFramePr>
        <xdr:xfrm>
          <a:off x="3418319" y="510872"/>
          <a:ext cx="19603374" cy="10445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CDC1F70A-1754-4620-A48F-9BD60308A3C9}"/>
              </a:ext>
            </a:extLst>
          </xdr:cNvPr>
          <xdr:cNvGraphicFramePr>
            <a:graphicFrameLocks/>
          </xdr:cNvGraphicFramePr>
        </xdr:nvGraphicFramePr>
        <xdr:xfrm>
          <a:off x="5662859" y="1573987"/>
          <a:ext cx="3895914" cy="9193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2" name="Chart 61">
            <a:extLst>
              <a:ext uri="{FF2B5EF4-FFF2-40B4-BE49-F238E27FC236}">
                <a16:creationId xmlns:a16="http://schemas.microsoft.com/office/drawing/2014/main" id="{5877B38B-73DA-46DF-9CF1-70ACC227F4C0}"/>
              </a:ext>
            </a:extLst>
          </xdr:cNvPr>
          <xdr:cNvGraphicFramePr>
            <a:graphicFrameLocks/>
          </xdr:cNvGraphicFramePr>
        </xdr:nvGraphicFramePr>
        <xdr:xfrm>
          <a:off x="3429375" y="1575548"/>
          <a:ext cx="2229128" cy="9193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63" name="Chart 62">
            <a:extLst>
              <a:ext uri="{FF2B5EF4-FFF2-40B4-BE49-F238E27FC236}">
                <a16:creationId xmlns:a16="http://schemas.microsoft.com/office/drawing/2014/main" id="{6C5AD3DA-A297-4EE7-BB96-9D9C5F969D5A}"/>
              </a:ext>
            </a:extLst>
          </xdr:cNvPr>
          <xdr:cNvGraphicFramePr>
            <a:graphicFrameLocks/>
          </xdr:cNvGraphicFramePr>
        </xdr:nvGraphicFramePr>
        <xdr:xfrm>
          <a:off x="20728530" y="1556699"/>
          <a:ext cx="2278880" cy="9335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64" name="Chart 63">
            <a:extLst>
              <a:ext uri="{FF2B5EF4-FFF2-40B4-BE49-F238E27FC236}">
                <a16:creationId xmlns:a16="http://schemas.microsoft.com/office/drawing/2014/main" id="{4AF212DF-093B-4065-837A-23514576BABE}"/>
              </a:ext>
            </a:extLst>
          </xdr:cNvPr>
          <xdr:cNvGraphicFramePr>
            <a:graphicFrameLocks/>
          </xdr:cNvGraphicFramePr>
        </xdr:nvGraphicFramePr>
        <xdr:xfrm>
          <a:off x="9572912" y="1573987"/>
          <a:ext cx="3605293" cy="9193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65" name="Chart 64">
            <a:extLst>
              <a:ext uri="{FF2B5EF4-FFF2-40B4-BE49-F238E27FC236}">
                <a16:creationId xmlns:a16="http://schemas.microsoft.com/office/drawing/2014/main" id="{AB0C2BD0-3C54-436D-8BCC-A5DA67A5B016}"/>
              </a:ext>
            </a:extLst>
          </xdr:cNvPr>
          <xdr:cNvGraphicFramePr>
            <a:graphicFrameLocks/>
          </xdr:cNvGraphicFramePr>
        </xdr:nvGraphicFramePr>
        <xdr:xfrm>
          <a:off x="13201203" y="1573987"/>
          <a:ext cx="3575904" cy="9193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66" name="Chart 65">
            <a:extLst>
              <a:ext uri="{FF2B5EF4-FFF2-40B4-BE49-F238E27FC236}">
                <a16:creationId xmlns:a16="http://schemas.microsoft.com/office/drawing/2014/main" id="{2B82B657-3933-4939-BC45-F2FBD9592F51}"/>
              </a:ext>
            </a:extLst>
          </xdr:cNvPr>
          <xdr:cNvGraphicFramePr>
            <a:graphicFrameLocks/>
          </xdr:cNvGraphicFramePr>
        </xdr:nvGraphicFramePr>
        <xdr:xfrm>
          <a:off x="16799219" y="1573987"/>
          <a:ext cx="3917704" cy="9193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67" name="TextBox 66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BDF8310C-F764-4D2E-A09E-E446C6ECB143}"/>
              </a:ext>
            </a:extLst>
          </xdr:cNvPr>
          <xdr:cNvSpPr txBox="1"/>
        </xdr:nvSpPr>
        <xdr:spPr>
          <a:xfrm>
            <a:off x="7146625" y="6291657"/>
            <a:ext cx="612420" cy="375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Tsirang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68" name="TextBox 67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B2BB7B18-D6FA-43F3-B675-6F8F947FBC44}"/>
              </a:ext>
            </a:extLst>
          </xdr:cNvPr>
          <xdr:cNvSpPr txBox="1"/>
        </xdr:nvSpPr>
        <xdr:spPr>
          <a:xfrm>
            <a:off x="10568133" y="6080976"/>
            <a:ext cx="815395" cy="378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Pemagatsel</a:t>
            </a:r>
          </a:p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District</a:t>
            </a:r>
          </a:p>
        </xdr:txBody>
      </xdr:sp>
      <xdr:sp macro="" textlink="">
        <xdr:nvSpPr>
          <xdr:cNvPr id="69" name="TextBox 68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EDC77D7A-F13A-4C50-B53D-0DD70A73129A}"/>
              </a:ext>
            </a:extLst>
          </xdr:cNvPr>
          <xdr:cNvSpPr txBox="1"/>
        </xdr:nvSpPr>
        <xdr:spPr>
          <a:xfrm>
            <a:off x="11698406" y="6104648"/>
            <a:ext cx="694503" cy="4977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Samdrup</a:t>
            </a:r>
            <a:r>
              <a:rPr lang="en-US" sz="900" baseline="0">
                <a:ln>
                  <a:noFill/>
                </a:ln>
                <a:solidFill>
                  <a:schemeClr val="tx1"/>
                </a:solidFill>
              </a:rPr>
              <a:t> J</a:t>
            </a:r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ongkhar</a:t>
            </a:r>
          </a:p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District</a:t>
            </a:r>
          </a:p>
        </xdr:txBody>
      </xdr:sp>
      <xdr:sp macro="" textlink="">
        <xdr:nvSpPr>
          <xdr:cNvPr id="70" name="TextBox 6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BFC848AA-F41A-435E-BA16-F36EA8519375}"/>
              </a:ext>
            </a:extLst>
          </xdr:cNvPr>
          <xdr:cNvSpPr txBox="1"/>
        </xdr:nvSpPr>
        <xdr:spPr>
          <a:xfrm>
            <a:off x="10958413" y="4075474"/>
            <a:ext cx="909172" cy="366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Tashi</a:t>
            </a:r>
            <a:r>
              <a:rPr lang="en-US" sz="900" baseline="0">
                <a:ln>
                  <a:noFill/>
                </a:ln>
                <a:solidFill>
                  <a:schemeClr val="tx1"/>
                </a:solidFill>
              </a:rPr>
              <a:t>yangtse </a:t>
            </a:r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District</a:t>
            </a:r>
          </a:p>
        </xdr:txBody>
      </xdr:sp>
      <xdr:sp macro="" textlink="">
        <xdr:nvSpPr>
          <xdr:cNvPr id="71" name="TextBox 70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F4FD9292-5106-4330-95E1-29630D8200D5}"/>
              </a:ext>
            </a:extLst>
          </xdr:cNvPr>
          <xdr:cNvSpPr txBox="1"/>
        </xdr:nvSpPr>
        <xdr:spPr>
          <a:xfrm>
            <a:off x="6545468" y="4037424"/>
            <a:ext cx="686395" cy="3737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Punakha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72" name="TextBox 71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98C5072-9AF1-4364-914B-0EC77933A2C2}"/>
              </a:ext>
            </a:extLst>
          </xdr:cNvPr>
          <xdr:cNvSpPr txBox="1"/>
        </xdr:nvSpPr>
        <xdr:spPr>
          <a:xfrm>
            <a:off x="5936620" y="4605368"/>
            <a:ext cx="689983" cy="3939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Thimphu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0EB1590B-F55A-4C14-BF57-84E06684E2DA}"/>
              </a:ext>
            </a:extLst>
          </xdr:cNvPr>
          <xdr:cNvGraphicFramePr>
            <a:graphicFrameLocks/>
          </xdr:cNvGraphicFramePr>
        </xdr:nvGraphicFramePr>
        <xdr:xfrm>
          <a:off x="13307960" y="2528385"/>
          <a:ext cx="9710272" cy="45665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74" name="Chart 73">
            <a:extLst>
              <a:ext uri="{FF2B5EF4-FFF2-40B4-BE49-F238E27FC236}">
                <a16:creationId xmlns:a16="http://schemas.microsoft.com/office/drawing/2014/main" id="{895182C8-1B53-4992-AF81-9CD08F568C9F}"/>
              </a:ext>
            </a:extLst>
          </xdr:cNvPr>
          <xdr:cNvGraphicFramePr>
            <a:graphicFrameLocks/>
          </xdr:cNvGraphicFramePr>
        </xdr:nvGraphicFramePr>
        <xdr:xfrm>
          <a:off x="13362912" y="2576633"/>
          <a:ext cx="9589547" cy="44816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BED46FC3-3549-4716-BBA7-23BA78523D5D}"/>
              </a:ext>
            </a:extLst>
          </xdr:cNvPr>
          <xdr:cNvGraphicFramePr>
            <a:graphicFrameLocks/>
          </xdr:cNvGraphicFramePr>
        </xdr:nvGraphicFramePr>
        <xdr:xfrm>
          <a:off x="3440520" y="7131538"/>
          <a:ext cx="5106037" cy="34307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95E41E4B-DAB1-4E04-A529-4499D6E543E3}"/>
              </a:ext>
            </a:extLst>
          </xdr:cNvPr>
          <xdr:cNvGraphicFramePr>
            <a:graphicFrameLocks/>
          </xdr:cNvGraphicFramePr>
        </xdr:nvGraphicFramePr>
        <xdr:xfrm>
          <a:off x="8571105" y="7131538"/>
          <a:ext cx="5081090" cy="3435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5C239103-6ACB-4A37-9A0D-1EC896531FEA}"/>
              </a:ext>
            </a:extLst>
          </xdr:cNvPr>
          <xdr:cNvGraphicFramePr>
            <a:graphicFrameLocks/>
          </xdr:cNvGraphicFramePr>
        </xdr:nvGraphicFramePr>
        <xdr:xfrm>
          <a:off x="8618737" y="7180322"/>
          <a:ext cx="4963983" cy="33349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78" name="Chart 77">
            <a:extLst>
              <a:ext uri="{FF2B5EF4-FFF2-40B4-BE49-F238E27FC236}">
                <a16:creationId xmlns:a16="http://schemas.microsoft.com/office/drawing/2014/main" id="{B2E216A7-9657-4E7F-909B-DE841979AC28}"/>
              </a:ext>
            </a:extLst>
          </xdr:cNvPr>
          <xdr:cNvGraphicFramePr>
            <a:graphicFrameLocks/>
          </xdr:cNvGraphicFramePr>
        </xdr:nvGraphicFramePr>
        <xdr:xfrm>
          <a:off x="13705291" y="7141394"/>
          <a:ext cx="9265486" cy="34093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79" name="Chart 78">
            <a:extLst>
              <a:ext uri="{FF2B5EF4-FFF2-40B4-BE49-F238E27FC236}">
                <a16:creationId xmlns:a16="http://schemas.microsoft.com/office/drawing/2014/main" id="{36259CFC-99F9-440A-9CEC-DFF6DB648341}"/>
              </a:ext>
            </a:extLst>
          </xdr:cNvPr>
          <xdr:cNvGraphicFramePr>
            <a:graphicFrameLocks/>
          </xdr:cNvGraphicFramePr>
        </xdr:nvGraphicFramePr>
        <xdr:xfrm>
          <a:off x="13765893" y="7181952"/>
          <a:ext cx="9149029" cy="33688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sp macro="" textlink="">
        <xdr:nvSpPr>
          <xdr:cNvPr id="80" name="TextBox 79">
            <a:hlinkClick xmlns:r="http://schemas.openxmlformats.org/officeDocument/2006/relationships" r:id="rId23"/>
            <a:extLst>
              <a:ext uri="{FF2B5EF4-FFF2-40B4-BE49-F238E27FC236}">
                <a16:creationId xmlns:a16="http://schemas.microsoft.com/office/drawing/2014/main" id="{2BEBAB4C-3A4E-44FA-ADF7-E25DF416B99C}"/>
              </a:ext>
            </a:extLst>
          </xdr:cNvPr>
          <xdr:cNvSpPr txBox="1"/>
        </xdr:nvSpPr>
        <xdr:spPr>
          <a:xfrm>
            <a:off x="7113455" y="4733468"/>
            <a:ext cx="739278" cy="362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Wangdue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Phodrang</a:t>
            </a:r>
          </a:p>
        </xdr:txBody>
      </xdr:sp>
      <xdr:sp macro="" textlink="">
        <xdr:nvSpPr>
          <xdr:cNvPr id="81" name="TextBox 80">
            <a:hlinkClick xmlns:r="http://schemas.openxmlformats.org/officeDocument/2006/relationships" r:id="rId24"/>
            <a:extLst>
              <a:ext uri="{FF2B5EF4-FFF2-40B4-BE49-F238E27FC236}">
                <a16:creationId xmlns:a16="http://schemas.microsoft.com/office/drawing/2014/main" id="{0942DB78-687E-4B0C-A77B-B5F7B302138E}"/>
              </a:ext>
            </a:extLst>
          </xdr:cNvPr>
          <xdr:cNvSpPr txBox="1"/>
        </xdr:nvSpPr>
        <xdr:spPr>
          <a:xfrm>
            <a:off x="8259925" y="5064559"/>
            <a:ext cx="662791" cy="2210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Trongsa</a:t>
            </a:r>
          </a:p>
        </xdr:txBody>
      </xdr:sp>
      <xdr:sp macro="" textlink="">
        <xdr:nvSpPr>
          <xdr:cNvPr id="82" name="TextBox 81">
            <a:hlinkClick xmlns:r="http://schemas.openxmlformats.org/officeDocument/2006/relationships" r:id="rId25"/>
            <a:extLst>
              <a:ext uri="{FF2B5EF4-FFF2-40B4-BE49-F238E27FC236}">
                <a16:creationId xmlns:a16="http://schemas.microsoft.com/office/drawing/2014/main" id="{B50B9684-28B2-47F0-9988-BE71B1A4C970}"/>
              </a:ext>
            </a:extLst>
          </xdr:cNvPr>
          <xdr:cNvSpPr txBox="1"/>
        </xdr:nvSpPr>
        <xdr:spPr>
          <a:xfrm>
            <a:off x="7986263" y="6200297"/>
            <a:ext cx="674720" cy="259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Sarpang</a:t>
            </a:r>
          </a:p>
        </xdr:txBody>
      </xdr:sp>
      <xdr:sp macro="" textlink="">
        <xdr:nvSpPr>
          <xdr:cNvPr id="83" name="TextBox 82">
            <a:hlinkClick xmlns:r="http://schemas.openxmlformats.org/officeDocument/2006/relationships" r:id="rId26"/>
            <a:extLst>
              <a:ext uri="{FF2B5EF4-FFF2-40B4-BE49-F238E27FC236}">
                <a16:creationId xmlns:a16="http://schemas.microsoft.com/office/drawing/2014/main" id="{2561E0CF-60C9-48DF-B591-E5FDC4897834}"/>
              </a:ext>
            </a:extLst>
          </xdr:cNvPr>
          <xdr:cNvSpPr txBox="1"/>
        </xdr:nvSpPr>
        <xdr:spPr>
          <a:xfrm>
            <a:off x="9119472" y="5893214"/>
            <a:ext cx="830101" cy="2329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Zhemgang</a:t>
            </a:r>
          </a:p>
        </xdr:txBody>
      </xdr:sp>
      <xdr:sp macro="" textlink="">
        <xdr:nvSpPr>
          <xdr:cNvPr id="84" name="TextBox 83">
            <a:hlinkClick xmlns:r="http://schemas.openxmlformats.org/officeDocument/2006/relationships" r:id="rId27"/>
            <a:extLst>
              <a:ext uri="{FF2B5EF4-FFF2-40B4-BE49-F238E27FC236}">
                <a16:creationId xmlns:a16="http://schemas.microsoft.com/office/drawing/2014/main" id="{7F2509DB-D4DA-4E08-BE59-4499F04738EF}"/>
              </a:ext>
            </a:extLst>
          </xdr:cNvPr>
          <xdr:cNvSpPr txBox="1"/>
        </xdr:nvSpPr>
        <xdr:spPr>
          <a:xfrm>
            <a:off x="10241106" y="5403104"/>
            <a:ext cx="626020" cy="4055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Mongar District</a:t>
            </a:r>
          </a:p>
        </xdr:txBody>
      </xdr:sp>
      <xdr:sp macro="" textlink="">
        <xdr:nvSpPr>
          <xdr:cNvPr id="85" name="TextBox 84">
            <a:hlinkClick xmlns:r="http://schemas.openxmlformats.org/officeDocument/2006/relationships" r:id="rId28"/>
            <a:extLst>
              <a:ext uri="{FF2B5EF4-FFF2-40B4-BE49-F238E27FC236}">
                <a16:creationId xmlns:a16="http://schemas.microsoft.com/office/drawing/2014/main" id="{F2EE9AFB-E1B8-4C02-93D9-98AEB22141E9}"/>
              </a:ext>
            </a:extLst>
          </xdr:cNvPr>
          <xdr:cNvSpPr txBox="1"/>
        </xdr:nvSpPr>
        <xdr:spPr>
          <a:xfrm>
            <a:off x="10085231" y="4096313"/>
            <a:ext cx="656977" cy="3955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Lhuntse</a:t>
            </a:r>
            <a:r>
              <a:rPr lang="en-US" sz="900" baseline="0">
                <a:ln>
                  <a:noFill/>
                </a:ln>
                <a:solidFill>
                  <a:schemeClr val="bg1"/>
                </a:solidFill>
              </a:rPr>
              <a:t> 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86" name="TextBox 85">
            <a:hlinkClick xmlns:r="http://schemas.openxmlformats.org/officeDocument/2006/relationships" r:id="rId29"/>
            <a:extLst>
              <a:ext uri="{FF2B5EF4-FFF2-40B4-BE49-F238E27FC236}">
                <a16:creationId xmlns:a16="http://schemas.microsoft.com/office/drawing/2014/main" id="{EED68AA6-AF70-4CAE-A137-9908FBFEA51C}"/>
              </a:ext>
            </a:extLst>
          </xdr:cNvPr>
          <xdr:cNvSpPr txBox="1"/>
        </xdr:nvSpPr>
        <xdr:spPr>
          <a:xfrm>
            <a:off x="8992520" y="4149332"/>
            <a:ext cx="769676" cy="3737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Bumthang</a:t>
            </a:r>
          </a:p>
          <a:p>
            <a:r>
              <a:rPr lang="en-US" sz="900">
                <a:ln>
                  <a:noFill/>
                </a:ln>
                <a:solidFill>
                  <a:schemeClr val="tx1"/>
                </a:solidFill>
              </a:rPr>
              <a:t> District</a:t>
            </a:r>
          </a:p>
        </xdr:txBody>
      </xdr:sp>
      <xdr:sp macro="" textlink="">
        <xdr:nvSpPr>
          <xdr:cNvPr id="87" name="TextBox 86">
            <a:hlinkClick xmlns:r="http://schemas.openxmlformats.org/officeDocument/2006/relationships" r:id="rId30"/>
            <a:extLst>
              <a:ext uri="{FF2B5EF4-FFF2-40B4-BE49-F238E27FC236}">
                <a16:creationId xmlns:a16="http://schemas.microsoft.com/office/drawing/2014/main" id="{6703B7E8-FAD5-4E00-AD31-AA74CDDC4431}"/>
              </a:ext>
            </a:extLst>
          </xdr:cNvPr>
          <xdr:cNvSpPr txBox="1"/>
        </xdr:nvSpPr>
        <xdr:spPr>
          <a:xfrm>
            <a:off x="11532141" y="5369377"/>
            <a:ext cx="813925" cy="2649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Trashigang</a:t>
            </a:r>
          </a:p>
        </xdr:txBody>
      </xdr:sp>
      <xdr:sp macro="" textlink="">
        <xdr:nvSpPr>
          <xdr:cNvPr id="88" name="TextBox 87">
            <a:hlinkClick xmlns:r="http://schemas.openxmlformats.org/officeDocument/2006/relationships" r:id="rId31"/>
            <a:extLst>
              <a:ext uri="{FF2B5EF4-FFF2-40B4-BE49-F238E27FC236}">
                <a16:creationId xmlns:a16="http://schemas.microsoft.com/office/drawing/2014/main" id="{7198736D-69BD-40C4-9743-E1443BD8C1B8}"/>
              </a:ext>
            </a:extLst>
          </xdr:cNvPr>
          <xdr:cNvSpPr txBox="1"/>
        </xdr:nvSpPr>
        <xdr:spPr>
          <a:xfrm>
            <a:off x="6530582" y="3263162"/>
            <a:ext cx="997959" cy="2917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Gasa District</a:t>
            </a:r>
          </a:p>
        </xdr:txBody>
      </xdr:sp>
      <xdr:sp macro="" textlink="">
        <xdr:nvSpPr>
          <xdr:cNvPr id="89" name="TextBox 88">
            <a:hlinkClick xmlns:r="http://schemas.openxmlformats.org/officeDocument/2006/relationships" r:id="rId32"/>
            <a:extLst>
              <a:ext uri="{FF2B5EF4-FFF2-40B4-BE49-F238E27FC236}">
                <a16:creationId xmlns:a16="http://schemas.microsoft.com/office/drawing/2014/main" id="{FE691DE4-282C-4CF1-88F8-55099255011E}"/>
              </a:ext>
            </a:extLst>
          </xdr:cNvPr>
          <xdr:cNvSpPr txBox="1"/>
        </xdr:nvSpPr>
        <xdr:spPr>
          <a:xfrm>
            <a:off x="5138556" y="4492617"/>
            <a:ext cx="652288" cy="416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Paro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90" name="TextBox 89">
            <a:hlinkClick xmlns:r="http://schemas.openxmlformats.org/officeDocument/2006/relationships" r:id="rId33"/>
            <a:extLst>
              <a:ext uri="{FF2B5EF4-FFF2-40B4-BE49-F238E27FC236}">
                <a16:creationId xmlns:a16="http://schemas.microsoft.com/office/drawing/2014/main" id="{74219D5D-CB51-4892-83A3-9D483D14D2EC}"/>
              </a:ext>
            </a:extLst>
          </xdr:cNvPr>
          <xdr:cNvSpPr txBox="1"/>
        </xdr:nvSpPr>
        <xdr:spPr>
          <a:xfrm>
            <a:off x="4585741" y="5112122"/>
            <a:ext cx="615461" cy="410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Haa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91" name="TextBox 90">
            <a:hlinkClick xmlns:r="http://schemas.openxmlformats.org/officeDocument/2006/relationships" r:id="rId34"/>
            <a:extLst>
              <a:ext uri="{FF2B5EF4-FFF2-40B4-BE49-F238E27FC236}">
                <a16:creationId xmlns:a16="http://schemas.microsoft.com/office/drawing/2014/main" id="{A4B49B1D-C826-4718-A7CB-F1C2F11E471E}"/>
              </a:ext>
            </a:extLst>
          </xdr:cNvPr>
          <xdr:cNvSpPr txBox="1"/>
        </xdr:nvSpPr>
        <xdr:spPr>
          <a:xfrm>
            <a:off x="5545610" y="6036978"/>
            <a:ext cx="616270" cy="406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Chukha</a:t>
            </a:r>
          </a:p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District</a:t>
            </a:r>
          </a:p>
        </xdr:txBody>
      </xdr:sp>
      <xdr:sp macro="" textlink="">
        <xdr:nvSpPr>
          <xdr:cNvPr id="92" name="TextBox 91">
            <a:hlinkClick xmlns:r="http://schemas.openxmlformats.org/officeDocument/2006/relationships" r:id="rId35"/>
            <a:extLst>
              <a:ext uri="{FF2B5EF4-FFF2-40B4-BE49-F238E27FC236}">
                <a16:creationId xmlns:a16="http://schemas.microsoft.com/office/drawing/2014/main" id="{B403B499-08FE-4A17-B934-D2DE5C5F9839}"/>
              </a:ext>
            </a:extLst>
          </xdr:cNvPr>
          <xdr:cNvSpPr txBox="1"/>
        </xdr:nvSpPr>
        <xdr:spPr>
          <a:xfrm>
            <a:off x="4150074" y="5952891"/>
            <a:ext cx="629528" cy="253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Samtse</a:t>
            </a:r>
          </a:p>
        </xdr:txBody>
      </xdr:sp>
      <xdr:sp macro="" textlink="">
        <xdr:nvSpPr>
          <xdr:cNvPr id="93" name="TextBox 92">
            <a:hlinkClick xmlns:r="http://schemas.openxmlformats.org/officeDocument/2006/relationships" r:id="rId36"/>
            <a:extLst>
              <a:ext uri="{FF2B5EF4-FFF2-40B4-BE49-F238E27FC236}">
                <a16:creationId xmlns:a16="http://schemas.microsoft.com/office/drawing/2014/main" id="{953D3ADB-E5CC-4354-827D-72940E5C1811}"/>
              </a:ext>
            </a:extLst>
          </xdr:cNvPr>
          <xdr:cNvSpPr txBox="1"/>
        </xdr:nvSpPr>
        <xdr:spPr>
          <a:xfrm>
            <a:off x="6298202" y="5731718"/>
            <a:ext cx="687541" cy="2201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>
                <a:ln>
                  <a:noFill/>
                </a:ln>
                <a:solidFill>
                  <a:schemeClr val="bg1"/>
                </a:solidFill>
              </a:rPr>
              <a:t>Dagana</a:t>
            </a:r>
          </a:p>
        </xdr:txBody>
      </xdr:sp>
      <xdr:graphicFrame macro="">
        <xdr:nvGraphicFramePr>
          <xdr:cNvPr id="94" name="Chart 93">
            <a:extLst>
              <a:ext uri="{FF2B5EF4-FFF2-40B4-BE49-F238E27FC236}">
                <a16:creationId xmlns:a16="http://schemas.microsoft.com/office/drawing/2014/main" id="{0883442A-7280-4FF2-82F0-383A6248B97A}"/>
              </a:ext>
            </a:extLst>
          </xdr:cNvPr>
          <xdr:cNvGraphicFramePr>
            <a:graphicFrameLocks/>
          </xdr:cNvGraphicFramePr>
        </xdr:nvGraphicFramePr>
        <xdr:xfrm>
          <a:off x="3481797" y="7193829"/>
          <a:ext cx="4981237" cy="33473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7"/>
          </a:graphicData>
        </a:graphic>
      </xdr:graphicFrame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0.00462</cdr:x>
      <cdr:y>0.05344</cdr:y>
    </cdr:from>
    <cdr:to>
      <cdr:x>0.06422</cdr:x>
      <cdr:y>0.93893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4BC0274-9A4D-4219-83D7-A3AA747B49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90052" y="57776"/>
          <a:ext cx="1161670" cy="957335"/>
        </a:xfrm>
        <a:prstGeom xmlns:a="http://schemas.openxmlformats.org/drawingml/2006/main" prst="rect">
          <a:avLst/>
        </a:prstGeom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88900"/>
        </a:sp3d>
      </cdr:spPr>
    </cdr:pic>
  </cdr:relSizeAnchor>
  <cdr:relSizeAnchor xmlns:cdr="http://schemas.openxmlformats.org/drawingml/2006/chartDrawing">
    <cdr:from>
      <cdr:x>0.93348</cdr:x>
      <cdr:y>0.0599</cdr:y>
    </cdr:from>
    <cdr:to>
      <cdr:x>0.99609</cdr:x>
      <cdr:y>0.93893</cdr:y>
    </cdr:to>
    <cdr:pic>
      <cdr:nvPicPr>
        <cdr:cNvPr id="7" name="Picture 6">
          <a:extLst xmlns:a="http://schemas.openxmlformats.org/drawingml/2006/main">
            <a:ext uri="{FF2B5EF4-FFF2-40B4-BE49-F238E27FC236}">
              <a16:creationId xmlns:a16="http://schemas.microsoft.com/office/drawing/2014/main" id="{22678113-2693-4484-B2E1-7009FDE491D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8195232" y="64760"/>
          <a:ext cx="1220280" cy="950351"/>
        </a:xfrm>
        <a:prstGeom xmlns:a="http://schemas.openxmlformats.org/drawingml/2006/main" prst="rect">
          <a:avLst/>
        </a:prstGeom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88900"/>
        </a:sp3d>
      </cdr:spPr>
    </cdr:pic>
  </cdr:relSizeAnchor>
  <cdr:relSizeAnchor xmlns:cdr="http://schemas.openxmlformats.org/drawingml/2006/chartDrawing">
    <cdr:from>
      <cdr:x>0.23176</cdr:x>
      <cdr:y>0.06603</cdr:y>
    </cdr:from>
    <cdr:to>
      <cdr:x>0.774</cdr:x>
      <cdr:y>0.93396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78529251-87EB-4328-8DE0-03E21B34F6D4}"/>
            </a:ext>
          </a:extLst>
        </cdr:cNvPr>
        <cdr:cNvSpPr txBox="1"/>
      </cdr:nvSpPr>
      <cdr:spPr>
        <a:xfrm xmlns:a="http://schemas.openxmlformats.org/drawingml/2006/main">
          <a:off x="2682865" y="54927"/>
          <a:ext cx="6276985" cy="721987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effectLst xmlns:a="http://schemas.openxmlformats.org/drawingml/2006/main"/>
        <a:scene3d xmlns:a="http://schemas.openxmlformats.org/drawingml/2006/main">
          <a:camera prst="orthographicFront">
            <a:rot lat="0" lon="0" rev="0"/>
          </a:camera>
          <a:lightRig rig="glow" dir="t">
            <a:rot lat="0" lon="0" rev="14100000"/>
          </a:lightRig>
        </a:scene3d>
        <a:sp3d xmlns:a="http://schemas.openxmlformats.org/drawingml/2006/main" prstMaterial="softEdge">
          <a:bevelT/>
          <a:bevelB prst="angle"/>
        </a:sp3d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4000">
              <a:solidFill>
                <a:schemeClr val="tx1">
                  <a:lumMod val="50000"/>
                  <a:lumOff val="50000"/>
                </a:schemeClr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  <a:reflection stA="27000" endPos="27000" dist="50800" dir="5400000" sy="-100000" algn="bl" rotWithShape="0"/>
              </a:effectLst>
            </a:rPr>
            <a:t>Gyalsung Pilot Project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0.13889</cdr:y>
    </cdr:from>
    <cdr:to>
      <cdr:x>0.37475</cdr:x>
      <cdr:y>0.92882</cdr:y>
    </cdr:to>
    <cdr:pic>
      <cdr:nvPicPr>
        <cdr:cNvPr id="11" name="Picture 10">
          <a:extLst xmlns:a="http://schemas.openxmlformats.org/drawingml/2006/main">
            <a:ext uri="{FF2B5EF4-FFF2-40B4-BE49-F238E27FC236}">
              <a16:creationId xmlns:a16="http://schemas.microsoft.com/office/drawing/2014/main" id="{0A842F51-E9E3-475C-9325-6477918608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0" y="101600"/>
          <a:ext cx="774439" cy="57784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0.25997</cdr:x>
      <cdr:y>0.10136</cdr:y>
    </cdr:from>
    <cdr:to>
      <cdr:x>0.98822</cdr:x>
      <cdr:y>0.38194</cdr:y>
    </cdr:to>
    <cdr:sp macro="" textlink="#REF!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7FEFAEE9-5E3A-4CBF-A1F2-5A09DAD115D8}"/>
            </a:ext>
          </a:extLst>
        </cdr:cNvPr>
        <cdr:cNvSpPr txBox="1"/>
      </cdr:nvSpPr>
      <cdr:spPr>
        <a:xfrm xmlns:a="http://schemas.openxmlformats.org/drawingml/2006/main">
          <a:off x="537240" y="74146"/>
          <a:ext cx="1504958" cy="205254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cs typeface="Arial"/>
            </a:rPr>
            <a:t>Total Population</a:t>
          </a:r>
        </a:p>
      </cdr:txBody>
    </cdr:sp>
  </cdr:relSizeAnchor>
  <cdr:relSizeAnchor xmlns:cdr="http://schemas.openxmlformats.org/drawingml/2006/chartDrawing">
    <cdr:from>
      <cdr:x>0.43512</cdr:x>
      <cdr:y>0.52877</cdr:y>
    </cdr:from>
    <cdr:to>
      <cdr:x>0.80692</cdr:x>
      <cdr:y>0.88611</cdr:y>
    </cdr:to>
    <cdr:sp macro="" textlink="'[6]1'!$E$22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60CB3D88-0BFC-4E11-985E-457240FAAC55}"/>
            </a:ext>
          </a:extLst>
        </cdr:cNvPr>
        <cdr:cNvSpPr txBox="1"/>
      </cdr:nvSpPr>
      <cdr:spPr>
        <a:xfrm xmlns:a="http://schemas.openxmlformats.org/drawingml/2006/main">
          <a:off x="899198" y="386806"/>
          <a:ext cx="768343" cy="26140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F5960B8A-62BF-400C-AF15-7F0F2C1FBA8F}" type="TxLink">
            <a:rPr lang="en-US" sz="1300" b="1" i="0" u="none" strike="noStrike">
              <a:solidFill>
                <a:srgbClr val="000000"/>
              </a:solidFill>
              <a:latin typeface="+mj-lt"/>
              <a:ea typeface="+mn-ea"/>
              <a:cs typeface="Arial"/>
            </a:rPr>
            <a:pPr algn="ctr"/>
            <a:t> 770,279 </a:t>
          </a:fld>
          <a:endParaRPr lang="en-US" sz="1300" b="1">
            <a:latin typeface="+mj-lt"/>
            <a:ea typeface="+mn-ea"/>
            <a:cs typeface="+mn-cs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0.0259</cdr:x>
      <cdr:y>0.15715</cdr:y>
    </cdr:from>
    <cdr:to>
      <cdr:x>0.95808</cdr:x>
      <cdr:y>0.43725</cdr:y>
    </cdr:to>
    <cdr:sp macro="" textlink="#REF!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699AD8F-5D81-4D1A-8D42-B49EFBAD0DD7}"/>
            </a:ext>
          </a:extLst>
        </cdr:cNvPr>
        <cdr:cNvSpPr txBox="1"/>
      </cdr:nvSpPr>
      <cdr:spPr>
        <a:xfrm xmlns:a="http://schemas.openxmlformats.org/drawingml/2006/main">
          <a:off x="31378" y="113648"/>
          <a:ext cx="1129518" cy="202569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ea typeface="+mn-ea"/>
              <a:cs typeface="Arial"/>
            </a:rPr>
            <a:t>Total District</a:t>
          </a:r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1.27791E-6</cdr:x>
      <cdr:y>0</cdr:y>
    </cdr:from>
    <cdr:to>
      <cdr:x>0.05843</cdr:x>
      <cdr:y>0.59361</cdr:y>
    </cdr:to>
    <cdr:sp macro="" textlink="#REF!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2699AD8F-5D81-4D1A-8D42-B49EFBAD0DD7}"/>
            </a:ext>
          </a:extLst>
        </cdr:cNvPr>
        <cdr:cNvSpPr txBox="1"/>
      </cdr:nvSpPr>
      <cdr:spPr>
        <a:xfrm xmlns:a="http://schemas.openxmlformats.org/drawingml/2006/main">
          <a:off x="1" y="0"/>
          <a:ext cx="45719" cy="399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endParaRPr lang="en-US" sz="1100" b="1" i="0" u="none" strike="noStrike">
            <a:solidFill>
              <a:schemeClr val="tx1"/>
            </a:solidFill>
            <a:latin typeface="Arial"/>
            <a:ea typeface="+mn-ea"/>
            <a:cs typeface="Arial"/>
          </a:endParaRPr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0.34146</cdr:x>
      <cdr:y>0.58652</cdr:y>
    </cdr:from>
    <cdr:to>
      <cdr:x>0.63316</cdr:x>
      <cdr:y>0.89384</cdr:y>
    </cdr:to>
    <cdr:sp macro="" textlink="'[6]1'!$B$22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CA01418-19DB-4389-94AD-2663727FA4EB}"/>
            </a:ext>
          </a:extLst>
        </cdr:cNvPr>
        <cdr:cNvSpPr txBox="1"/>
      </cdr:nvSpPr>
      <cdr:spPr>
        <a:xfrm xmlns:a="http://schemas.openxmlformats.org/drawingml/2006/main">
          <a:off x="413743" y="429049"/>
          <a:ext cx="353453" cy="22481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753E66EC-1046-4B4B-8207-F4BBDF2BD6F5}" type="TxLink">
            <a:rPr lang="en-US" sz="1300" b="1" i="0" u="none" strike="noStrike">
              <a:solidFill>
                <a:srgbClr val="000000"/>
              </a:solidFill>
              <a:latin typeface="+mj-lt"/>
              <a:cs typeface="Arial"/>
            </a:rPr>
            <a:pPr algn="ctr"/>
            <a:t>20</a:t>
          </a:fld>
          <a:endParaRPr lang="en-US" sz="1300" b="1">
            <a:latin typeface="+mj-lt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0.0378</cdr:x>
      <cdr:y>0.09631</cdr:y>
    </cdr:from>
    <cdr:to>
      <cdr:x>0.95879</cdr:x>
      <cdr:y>0.35861</cdr:y>
    </cdr:to>
    <cdr:sp macro="" textlink="#REF!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699AD8F-5D81-4D1A-8D42-B49EFBAD0DD7}"/>
            </a:ext>
          </a:extLst>
        </cdr:cNvPr>
        <cdr:cNvSpPr txBox="1"/>
      </cdr:nvSpPr>
      <cdr:spPr>
        <a:xfrm xmlns:a="http://schemas.openxmlformats.org/drawingml/2006/main">
          <a:off x="50800" y="71332"/>
          <a:ext cx="1237704" cy="194280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ea typeface="+mn-ea"/>
              <a:cs typeface="Arial"/>
            </a:rPr>
            <a:t>Total Hospital</a:t>
          </a:r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1.27791E-6</cdr:x>
      <cdr:y>0.02544</cdr:y>
    </cdr:from>
    <cdr:to>
      <cdr:x>1</cdr:x>
      <cdr:y>0.69539</cdr:y>
    </cdr:to>
    <cdr:sp macro="" textlink="#REF!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699AD8F-5D81-4D1A-8D42-B49EFBAD0DD7}"/>
            </a:ext>
          </a:extLst>
        </cdr:cNvPr>
        <cdr:cNvSpPr txBox="1"/>
      </cdr:nvSpPr>
      <cdr:spPr>
        <a:xfrm xmlns:a="http://schemas.openxmlformats.org/drawingml/2006/main">
          <a:off x="1" y="19242"/>
          <a:ext cx="782525" cy="5067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endParaRPr lang="en-US" sz="1100" b="1" i="0" u="none" strike="noStrike" baseline="0">
            <a:solidFill>
              <a:schemeClr val="tx1"/>
            </a:solidFill>
            <a:latin typeface="Arial"/>
            <a:ea typeface="+mn-ea"/>
            <a:cs typeface="Arial"/>
          </a:endParaRPr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1.27791E-6</cdr:x>
      <cdr:y>0</cdr:y>
    </cdr:from>
    <cdr:to>
      <cdr:x>0.05843</cdr:x>
      <cdr:y>0.59361</cdr:y>
    </cdr:to>
    <cdr:sp macro="" textlink="#REF!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2699AD8F-5D81-4D1A-8D42-B49EFBAD0DD7}"/>
            </a:ext>
          </a:extLst>
        </cdr:cNvPr>
        <cdr:cNvSpPr txBox="1"/>
      </cdr:nvSpPr>
      <cdr:spPr>
        <a:xfrm xmlns:a="http://schemas.openxmlformats.org/drawingml/2006/main">
          <a:off x="1" y="0"/>
          <a:ext cx="45719" cy="399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endParaRPr lang="en-US" sz="1100" b="1" i="0" u="none" strike="noStrike">
            <a:solidFill>
              <a:schemeClr val="tx1"/>
            </a:solidFill>
            <a:latin typeface="Arial"/>
            <a:ea typeface="+mn-ea"/>
            <a:cs typeface="Arial"/>
          </a:endParaRPr>
        </a:p>
      </cdr:txBody>
    </cdr:sp>
  </cdr:relSizeAnchor>
  <cdr:relSizeAnchor xmlns:cdr="http://schemas.openxmlformats.org/drawingml/2006/chartDrawing">
    <cdr:from>
      <cdr:x>0.30084</cdr:x>
      <cdr:y>0.24593</cdr:y>
    </cdr:from>
    <cdr:to>
      <cdr:x>0.55893</cdr:x>
      <cdr:y>0.87347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75A114E4-6036-4674-9200-47E8E14489BA}"/>
            </a:ext>
          </a:extLst>
        </cdr:cNvPr>
        <cdr:cNvSpPr txBox="1"/>
      </cdr:nvSpPr>
      <cdr:spPr>
        <a:xfrm xmlns:a="http://schemas.openxmlformats.org/drawingml/2006/main">
          <a:off x="665403" y="186010"/>
          <a:ext cx="570859" cy="474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0.41214</cdr:x>
      <cdr:y>0.54723</cdr:y>
    </cdr:from>
    <cdr:to>
      <cdr:x>0.71821</cdr:x>
      <cdr:y>0.87758</cdr:y>
    </cdr:to>
    <cdr:sp macro="" textlink="'[6]1'!$H$29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CA01418-19DB-4389-94AD-2663727FA4EB}"/>
            </a:ext>
          </a:extLst>
        </cdr:cNvPr>
        <cdr:cNvSpPr txBox="1"/>
      </cdr:nvSpPr>
      <cdr:spPr>
        <a:xfrm xmlns:a="http://schemas.openxmlformats.org/drawingml/2006/main">
          <a:off x="553871" y="405311"/>
          <a:ext cx="411329" cy="24468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99297C37-CB2B-4E23-AD39-798014468CFC}" type="TxLink">
            <a:rPr lang="en-US" sz="1300" b="1" i="0" u="none" strike="noStrike">
              <a:solidFill>
                <a:srgbClr val="000000"/>
              </a:solidFill>
              <a:latin typeface="+mj-lt"/>
              <a:cs typeface="Arial"/>
            </a:rPr>
            <a:pPr algn="ctr"/>
            <a:t>26</a:t>
          </a:fld>
          <a:endParaRPr lang="en-US" sz="1300" b="1">
            <a:latin typeface="+mj-lt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0.41551</cdr:x>
      <cdr:y>0.351</cdr:y>
    </cdr:from>
    <cdr:to>
      <cdr:x>0.8079</cdr:x>
      <cdr:y>0.7334</cdr:y>
    </cdr:to>
    <cdr:sp macro="" textlink="'[6]1'!$C$22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60CB3D88-0BFC-4E11-985E-457240FAAC55}"/>
            </a:ext>
          </a:extLst>
        </cdr:cNvPr>
        <cdr:cNvSpPr txBox="1"/>
      </cdr:nvSpPr>
      <cdr:spPr>
        <a:xfrm xmlns:a="http://schemas.openxmlformats.org/drawingml/2006/main">
          <a:off x="886813" y="252476"/>
          <a:ext cx="837456" cy="275062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E20D7C31-F2FB-4CA7-A4CC-D48704051505}" type="TxLink">
            <a:rPr lang="en-US" sz="1300" b="1" i="0" u="none" strike="noStrike">
              <a:solidFill>
                <a:srgbClr val="000000"/>
              </a:solidFill>
              <a:latin typeface="+mj-lt"/>
              <a:ea typeface="+mn-ea"/>
              <a:cs typeface="Arial"/>
            </a:rPr>
            <a:pPr algn="ctr"/>
            <a:t> 369,185 </a:t>
          </a:fld>
          <a:endParaRPr lang="en-US" sz="1300" b="1">
            <a:latin typeface="+mj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0.05838</cdr:x>
      <cdr:y>0.15625</cdr:y>
    </cdr:from>
    <cdr:to>
      <cdr:x>0.34591</cdr:x>
      <cdr:y>0.91998</cdr:y>
    </cdr:to>
    <cdr:pic>
      <cdr:nvPicPr>
        <cdr:cNvPr id="14" name="Picture 13">
          <a:extLst xmlns:a="http://schemas.openxmlformats.org/drawingml/2006/main">
            <a:ext uri="{FF2B5EF4-FFF2-40B4-BE49-F238E27FC236}">
              <a16:creationId xmlns:a16="http://schemas.microsoft.com/office/drawing/2014/main" id="{1B4D07C7-3CF2-40BA-A8AB-69CFFA0CB9C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0650" y="114300"/>
          <a:ext cx="594180" cy="5586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0.34415</cdr:x>
      <cdr:y>0.09549</cdr:y>
    </cdr:from>
    <cdr:to>
      <cdr:x>0.94586</cdr:x>
      <cdr:y>0.37195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A0EFA12-FED9-4347-8626-E52FD5101DB7}"/>
            </a:ext>
          </a:extLst>
        </cdr:cNvPr>
        <cdr:cNvSpPr txBox="1"/>
      </cdr:nvSpPr>
      <cdr:spPr>
        <a:xfrm xmlns:a="http://schemas.openxmlformats.org/drawingml/2006/main">
          <a:off x="711203" y="69854"/>
          <a:ext cx="1243460" cy="202236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ea typeface="+mn-ea"/>
              <a:cs typeface="Arial"/>
            </a:rPr>
            <a:t>Total Female</a:t>
          </a:r>
        </a:p>
      </cdr:txBody>
    </cdr:sp>
  </cdr:relSizeAnchor>
  <cdr:relSizeAnchor xmlns:cdr="http://schemas.openxmlformats.org/drawingml/2006/chartDrawing">
    <cdr:from>
      <cdr:x>0.44942</cdr:x>
      <cdr:y>0.65973</cdr:y>
    </cdr:from>
    <cdr:to>
      <cdr:x>0.80332</cdr:x>
      <cdr:y>0.93712</cdr:y>
    </cdr:to>
    <cdr:sp macro="" textlink="'[6]1'!$C$23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EDB2110-D88C-4C4B-8CC4-376E2C679E87}"/>
            </a:ext>
          </a:extLst>
        </cdr:cNvPr>
        <cdr:cNvSpPr txBox="1"/>
      </cdr:nvSpPr>
      <cdr:spPr>
        <a:xfrm xmlns:a="http://schemas.openxmlformats.org/drawingml/2006/main">
          <a:off x="959173" y="474550"/>
          <a:ext cx="755328" cy="19952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379A2D83-3874-4802-88CD-F490D7729916}" type="TxLink">
            <a:rPr lang="en-US" sz="1300" b="1" i="0" u="none" strike="noStrike">
              <a:solidFill>
                <a:srgbClr val="000000"/>
              </a:solidFill>
              <a:latin typeface="+mj-lt"/>
              <a:cs typeface="Arial"/>
            </a:rPr>
            <a:pPr algn="ctr"/>
            <a:t>47.93%</a:t>
          </a:fld>
          <a:endParaRPr lang="en-US" sz="1300" b="1">
            <a:latin typeface="+mj-lt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0.42271</cdr:x>
      <cdr:y>0.34232</cdr:y>
    </cdr:from>
    <cdr:to>
      <cdr:x>0.82025</cdr:x>
      <cdr:y>0.66549</cdr:y>
    </cdr:to>
    <cdr:sp macro="" textlink="'[6]1'!$D$22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60CB3D88-0BFC-4E11-985E-457240FAAC55}"/>
            </a:ext>
          </a:extLst>
        </cdr:cNvPr>
        <cdr:cNvSpPr txBox="1"/>
      </cdr:nvSpPr>
      <cdr:spPr>
        <a:xfrm xmlns:a="http://schemas.openxmlformats.org/drawingml/2006/main">
          <a:off x="884473" y="246232"/>
          <a:ext cx="831789" cy="23246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D4D4D008-FED5-4775-8471-DAEF7122C72C}" type="TxLink">
            <a:rPr lang="en-US" sz="1300" b="1" i="0" u="none" strike="noStrike">
              <a:solidFill>
                <a:srgbClr val="000000"/>
              </a:solidFill>
              <a:effectLst/>
              <a:latin typeface="+mj-lt"/>
              <a:cs typeface="Arial"/>
            </a:rPr>
            <a:pPr algn="ctr"/>
            <a:t> 401,094 </a:t>
          </a:fld>
          <a:endParaRPr lang="en-US" sz="1300" b="1">
            <a:effectLst/>
            <a:latin typeface="+mj-lt"/>
          </a:endParaRPr>
        </a:p>
      </cdr:txBody>
    </cdr:sp>
  </cdr:relSizeAnchor>
  <cdr:relSizeAnchor xmlns:cdr="http://schemas.openxmlformats.org/drawingml/2006/chartDrawing">
    <cdr:from>
      <cdr:x>0.35942</cdr:x>
      <cdr:y>0.11285</cdr:y>
    </cdr:from>
    <cdr:to>
      <cdr:x>0.91513</cdr:x>
      <cdr:y>0.36458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A0EFA12-FED9-4347-8626-E52FD5101DB7}"/>
            </a:ext>
          </a:extLst>
        </cdr:cNvPr>
        <cdr:cNvSpPr txBox="1"/>
      </cdr:nvSpPr>
      <cdr:spPr>
        <a:xfrm xmlns:a="http://schemas.openxmlformats.org/drawingml/2006/main">
          <a:off x="742757" y="82553"/>
          <a:ext cx="1148399" cy="184145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ea typeface="+mn-ea"/>
              <a:cs typeface="Arial"/>
            </a:rPr>
            <a:t>Total Male</a:t>
          </a:r>
        </a:p>
      </cdr:txBody>
    </cdr:sp>
  </cdr:relSizeAnchor>
  <cdr:relSizeAnchor xmlns:cdr="http://schemas.openxmlformats.org/drawingml/2006/chartDrawing">
    <cdr:from>
      <cdr:x>0.44947</cdr:x>
      <cdr:y>0.66729</cdr:y>
    </cdr:from>
    <cdr:to>
      <cdr:x>0.82025</cdr:x>
      <cdr:y>0.93712</cdr:y>
    </cdr:to>
    <cdr:sp macro="" textlink="'[6]1'!$D$23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EDB2110-D88C-4C4B-8CC4-376E2C679E87}"/>
            </a:ext>
          </a:extLst>
        </cdr:cNvPr>
        <cdr:cNvSpPr txBox="1"/>
      </cdr:nvSpPr>
      <cdr:spPr>
        <a:xfrm xmlns:a="http://schemas.openxmlformats.org/drawingml/2006/main">
          <a:off x="940464" y="479986"/>
          <a:ext cx="775798" cy="194092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EB82F4F9-E8F4-47DF-9F86-E6192E950D23}" type="TxLink">
            <a:rPr lang="en-US" sz="1300" b="1" i="0" u="none" strike="noStrike">
              <a:solidFill>
                <a:srgbClr val="000000"/>
              </a:solidFill>
              <a:effectLst/>
              <a:latin typeface="+mj-lt"/>
              <a:cs typeface="Arial"/>
            </a:rPr>
            <a:pPr algn="ctr"/>
            <a:t>52.07%</a:t>
          </a:fld>
          <a:endParaRPr lang="en-US" sz="1300" b="1">
            <a:effectLst/>
            <a:latin typeface="+mj-lt"/>
          </a:endParaRPr>
        </a:p>
      </cdr:txBody>
    </cdr:sp>
  </cdr:relSizeAnchor>
  <cdr:relSizeAnchor xmlns:cdr="http://schemas.openxmlformats.org/drawingml/2006/chartDrawing">
    <cdr:from>
      <cdr:x>0.08425</cdr:x>
      <cdr:y>0.16493</cdr:y>
    </cdr:from>
    <cdr:to>
      <cdr:x>0.31922</cdr:x>
      <cdr:y>0.92743</cdr:y>
    </cdr:to>
    <cdr:pic>
      <cdr:nvPicPr>
        <cdr:cNvPr id="5" name="Picture 5">
          <a:extLst xmlns:a="http://schemas.openxmlformats.org/drawingml/2006/main">
            <a:ext uri="{FF2B5EF4-FFF2-40B4-BE49-F238E27FC236}">
              <a16:creationId xmlns:a16="http://schemas.microsoft.com/office/drawing/2014/main" id="{A9D65D81-2038-4ADC-B042-9C6B1AF71D3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flipH="1">
          <a:off x="176283" y="118636"/>
          <a:ext cx="491646" cy="548473"/>
        </a:xfrm>
        <a:prstGeom xmlns:a="http://schemas.openxmlformats.org/drawingml/2006/main" prst="rect">
          <a:avLst/>
        </a:prstGeom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0.20607</cdr:x>
      <cdr:y>0.084</cdr:y>
    </cdr:from>
    <cdr:to>
      <cdr:x>0.99693</cdr:x>
      <cdr:y>0.40799</cdr:y>
    </cdr:to>
    <cdr:sp macro="" textlink="#REF!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FEFAEE9-5E3A-4CBF-A1F2-5A09DAD115D8}"/>
            </a:ext>
          </a:extLst>
        </cdr:cNvPr>
        <cdr:cNvSpPr txBox="1"/>
      </cdr:nvSpPr>
      <cdr:spPr>
        <a:xfrm xmlns:a="http://schemas.openxmlformats.org/drawingml/2006/main">
          <a:off x="476249" y="61446"/>
          <a:ext cx="1827733" cy="237004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0" h="0"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500" b="1" i="0" u="none" strike="noStrike">
              <a:solidFill>
                <a:schemeClr val="tx1"/>
              </a:solidFill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  <a:latin typeface="Arial"/>
              <a:ea typeface="+mn-ea"/>
              <a:cs typeface="Arial"/>
            </a:rPr>
            <a:t>Eligible Candidates</a:t>
          </a:r>
        </a:p>
      </cdr:txBody>
    </cdr:sp>
  </cdr:relSizeAnchor>
  <cdr:relSizeAnchor xmlns:cdr="http://schemas.openxmlformats.org/drawingml/2006/chartDrawing">
    <cdr:from>
      <cdr:x>0.40859</cdr:x>
      <cdr:y>0.52877</cdr:y>
    </cdr:from>
    <cdr:to>
      <cdr:x>0.77836</cdr:x>
      <cdr:y>0.84205</cdr:y>
    </cdr:to>
    <cdr:sp macro="" textlink="'1. Total_ROW'!$L$29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60CB3D88-0BFC-4E11-985E-457240FAAC55}"/>
            </a:ext>
          </a:extLst>
        </cdr:cNvPr>
        <cdr:cNvSpPr txBox="1"/>
      </cdr:nvSpPr>
      <cdr:spPr>
        <a:xfrm xmlns:a="http://schemas.openxmlformats.org/drawingml/2006/main">
          <a:off x="939402" y="418367"/>
          <a:ext cx="850150" cy="24787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E839E084-C13A-458B-9C8B-F8355E20E003}" type="TxLink">
            <a:rPr lang="en-US" sz="1300" b="1" i="0" u="none" strike="noStrike">
              <a:solidFill>
                <a:srgbClr val="000000"/>
              </a:solidFill>
              <a:effectLst/>
              <a:latin typeface="+mj-lt"/>
              <a:ea typeface="Calibri"/>
              <a:cs typeface="Calibri"/>
            </a:rPr>
            <a:pPr algn="ctr"/>
            <a:t> 10,345 </a:t>
          </a:fld>
          <a:endParaRPr lang="en-US" sz="1300" b="1">
            <a:effectLst/>
            <a:latin typeface="+mj-lt"/>
          </a:endParaRPr>
        </a:p>
      </cdr:txBody>
    </cdr:sp>
  </cdr:relSizeAnchor>
  <cdr:relSizeAnchor xmlns:cdr="http://schemas.openxmlformats.org/drawingml/2006/chartDrawing">
    <cdr:from>
      <cdr:x>0.01784</cdr:x>
      <cdr:y>0.11247</cdr:y>
    </cdr:from>
    <cdr:to>
      <cdr:x>0.26852</cdr:x>
      <cdr:y>0.92197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44EA2B0D-82D7-40D9-9271-30B56836478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1031" y="80901"/>
          <a:ext cx="576385" cy="582282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0.75301</cdr:x>
      <cdr:y>0.26856</cdr:y>
    </cdr:from>
    <cdr:to>
      <cdr:x>0.96078</cdr:x>
      <cdr:y>0.31905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881CFD-362E-4214-B08C-E7DD75A0AA84}"/>
            </a:ext>
          </a:extLst>
        </cdr:cNvPr>
        <cdr:cNvSpPr txBox="1"/>
      </cdr:nvSpPr>
      <cdr:spPr>
        <a:xfrm xmlns:a="http://schemas.openxmlformats.org/drawingml/2006/main">
          <a:off x="2194758" y="716254"/>
          <a:ext cx="605592" cy="1346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60000"/>
            <a:lumOff val="40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88900"/>
        </a:sp3d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r>
            <a:rPr lang="en-US" sz="900" b="1">
              <a:latin typeface="+mn-lt"/>
              <a:ea typeface="+mn-ea"/>
              <a:cs typeface="+mn-cs"/>
            </a:rPr>
            <a:t>Male </a:t>
          </a:r>
        </a:p>
      </cdr:txBody>
    </cdr:sp>
  </cdr:relSizeAnchor>
  <cdr:relSizeAnchor xmlns:cdr="http://schemas.openxmlformats.org/drawingml/2006/chartDrawing">
    <cdr:from>
      <cdr:x>0.75163</cdr:x>
      <cdr:y>0.19286</cdr:y>
    </cdr:from>
    <cdr:to>
      <cdr:x>0.96326</cdr:x>
      <cdr:y>0.24567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17CD13-A2B2-4652-AC2E-694AEA5EC0C9}"/>
            </a:ext>
          </a:extLst>
        </cdr:cNvPr>
        <cdr:cNvSpPr txBox="1"/>
      </cdr:nvSpPr>
      <cdr:spPr>
        <a:xfrm xmlns:a="http://schemas.openxmlformats.org/drawingml/2006/main">
          <a:off x="2190750" y="514350"/>
          <a:ext cx="616829" cy="140865"/>
        </a:xfrm>
        <a:prstGeom xmlns:a="http://schemas.openxmlformats.org/drawingml/2006/main" prst="rect">
          <a:avLst/>
        </a:prstGeom>
        <a:solidFill xmlns:a="http://schemas.openxmlformats.org/drawingml/2006/main">
          <a:srgbClr val="F3948D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88900"/>
        </a:sp3d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 b="1"/>
            <a:t>Female</a:t>
          </a:r>
          <a:r>
            <a:rPr lang="en-US" sz="1200" b="1"/>
            <a:t> 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414555</xdr:colOff>
      <xdr:row>29</xdr:row>
      <xdr:rowOff>100750</xdr:rowOff>
    </xdr:from>
    <xdr:to>
      <xdr:col>13</xdr:col>
      <xdr:colOff>160769</xdr:colOff>
      <xdr:row>65</xdr:row>
      <xdr:rowOff>154609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B142C-183E-44A5-BFEF-EB6A1D06DB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48930" y="5787175"/>
              <a:ext cx="10899989" cy="6911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2</xdr:row>
      <xdr:rowOff>3174</xdr:rowOff>
    </xdr:from>
    <xdr:to>
      <xdr:col>11</xdr:col>
      <xdr:colOff>279399</xdr:colOff>
      <xdr:row>19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453A7-D9D1-43EA-A4AA-FA530C2C1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234950</xdr:colOff>
      <xdr:row>1</xdr:row>
      <xdr:rowOff>57150</xdr:rowOff>
    </xdr:from>
    <xdr:to>
      <xdr:col>44</xdr:col>
      <xdr:colOff>165100</xdr:colOff>
      <xdr:row>23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F23B69-10A5-4AA3-918D-3677BA1271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13375" y="219075"/>
              <a:ext cx="10388600" cy="4137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123824</xdr:colOff>
      <xdr:row>2</xdr:row>
      <xdr:rowOff>3174</xdr:rowOff>
    </xdr:from>
    <xdr:to>
      <xdr:col>11</xdr:col>
      <xdr:colOff>279399</xdr:colOff>
      <xdr:row>19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B8029A-D297-4CC6-89C1-450C5BBE7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234950</xdr:colOff>
      <xdr:row>1</xdr:row>
      <xdr:rowOff>57150</xdr:rowOff>
    </xdr:from>
    <xdr:to>
      <xdr:col>44</xdr:col>
      <xdr:colOff>165100</xdr:colOff>
      <xdr:row>23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3AE6F61-D069-47A7-926C-26B0CE0E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13375" y="219075"/>
              <a:ext cx="10388600" cy="4137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0</xdr:row>
      <xdr:rowOff>3175</xdr:rowOff>
    </xdr:from>
    <xdr:to>
      <xdr:col>12</xdr:col>
      <xdr:colOff>358775</xdr:colOff>
      <xdr:row>14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AB2C3-3FE7-4779-9E1C-A28686F4E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300015</xdr:colOff>
      <xdr:row>5</xdr:row>
      <xdr:rowOff>110066</xdr:rowOff>
    </xdr:from>
    <xdr:to>
      <xdr:col>11</xdr:col>
      <xdr:colOff>178537</xdr:colOff>
      <xdr:row>20</xdr:row>
      <xdr:rowOff>92397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C9F63-2D5D-4156-95DD-2372FC89B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482600</xdr:colOff>
      <xdr:row>2</xdr:row>
      <xdr:rowOff>88900</xdr:rowOff>
    </xdr:from>
    <xdr:to>
      <xdr:col>34</xdr:col>
      <xdr:colOff>222250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FA780-607C-4FB7-9B2C-9309000F4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467483</xdr:colOff>
      <xdr:row>10</xdr:row>
      <xdr:rowOff>134720</xdr:rowOff>
    </xdr:from>
    <xdr:to>
      <xdr:col>31</xdr:col>
      <xdr:colOff>157695</xdr:colOff>
      <xdr:row>53</xdr:row>
      <xdr:rowOff>5537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6D900D-D062-4EB8-8654-8648F10A79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49183" y="2068295"/>
              <a:ext cx="13634812" cy="73288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168275</xdr:colOff>
      <xdr:row>3</xdr:row>
      <xdr:rowOff>6350</xdr:rowOff>
    </xdr:from>
    <xdr:to>
      <xdr:col>22</xdr:col>
      <xdr:colOff>107950</xdr:colOff>
      <xdr:row>14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C8410-D39A-4B0C-ACC6-2AE7B0357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720725</xdr:colOff>
      <xdr:row>2</xdr:row>
      <xdr:rowOff>158749</xdr:rowOff>
    </xdr:from>
    <xdr:to>
      <xdr:col>19</xdr:col>
      <xdr:colOff>0</xdr:colOff>
      <xdr:row>14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251D3-7B84-4B4F-9686-4F719F7BA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866775</xdr:colOff>
      <xdr:row>13</xdr:row>
      <xdr:rowOff>133350</xdr:rowOff>
    </xdr:from>
    <xdr:to>
      <xdr:col>7</xdr:col>
      <xdr:colOff>682625</xdr:colOff>
      <xdr:row>22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FC0F8E-954A-4D96-9704-ABD3050C7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546100</xdr:colOff>
      <xdr:row>22</xdr:row>
      <xdr:rowOff>187325</xdr:rowOff>
    </xdr:from>
    <xdr:to>
      <xdr:col>11</xdr:col>
      <xdr:colOff>38100</xdr:colOff>
      <xdr:row>36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B85A23-871D-442C-9696-88F76B89E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320675</xdr:colOff>
      <xdr:row>28</xdr:row>
      <xdr:rowOff>98425</xdr:rowOff>
    </xdr:from>
    <xdr:to>
      <xdr:col>15</xdr:col>
      <xdr:colOff>1101725</xdr:colOff>
      <xdr:row>37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A35241-F11C-4AA1-A41F-ED2F14B8A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166806</xdr:colOff>
      <xdr:row>6</xdr:row>
      <xdr:rowOff>23812</xdr:rowOff>
    </xdr:from>
    <xdr:to>
      <xdr:col>43</xdr:col>
      <xdr:colOff>428625</xdr:colOff>
      <xdr:row>74</xdr:row>
      <xdr:rowOff>23813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794FAAC-10D4-CDA1-4C96-371B665358F7}"/>
            </a:ext>
          </a:extLst>
        </xdr:cNvPr>
        <xdr:cNvGrpSpPr/>
      </xdr:nvGrpSpPr>
      <xdr:grpSpPr>
        <a:xfrm>
          <a:off x="2591351" y="933017"/>
          <a:ext cx="27949263" cy="10304319"/>
          <a:chOff x="1" y="0"/>
          <a:chExt cx="14733984" cy="8354616"/>
        </a:xfrm>
      </xdr:grpSpPr>
      <xdr:sp macro="" textlink="">
        <xdr:nvSpPr>
          <xdr:cNvPr id="43" name="Shape 148">
            <a:extLst>
              <a:ext uri="{FF2B5EF4-FFF2-40B4-BE49-F238E27FC236}">
                <a16:creationId xmlns:a16="http://schemas.microsoft.com/office/drawing/2014/main" id="{EAACBBFE-028F-4734-A02D-A99BDFAF177D}"/>
              </a:ext>
            </a:extLst>
          </xdr:cNvPr>
          <xdr:cNvSpPr txBox="1"/>
        </xdr:nvSpPr>
        <xdr:spPr>
          <a:xfrm>
            <a:off x="8737748" y="715483"/>
            <a:ext cx="2438400" cy="1123950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47" name="Shape 149">
            <a:extLst>
              <a:ext uri="{FF2B5EF4-FFF2-40B4-BE49-F238E27FC236}">
                <a16:creationId xmlns:a16="http://schemas.microsoft.com/office/drawing/2014/main" id="{C5BF422A-B4E5-484E-90DB-4759C059B4C2}"/>
              </a:ext>
            </a:extLst>
          </xdr:cNvPr>
          <xdr:cNvSpPr/>
        </xdr:nvSpPr>
        <xdr:spPr>
          <a:xfrm>
            <a:off x="1" y="0"/>
            <a:ext cx="14733984" cy="8354616"/>
          </a:xfrm>
          <a:prstGeom prst="rect">
            <a:avLst/>
          </a:prstGeom>
          <a:noFill/>
          <a:ln w="12700" cap="flat" cmpd="sng">
            <a:solidFill>
              <a:srgbClr val="000000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48" name="Shape 150">
            <a:extLst>
              <a:ext uri="{FF2B5EF4-FFF2-40B4-BE49-F238E27FC236}">
                <a16:creationId xmlns:a16="http://schemas.microsoft.com/office/drawing/2014/main" id="{9F631CBF-7282-47E1-B7B4-EA3527CDE412}"/>
              </a:ext>
            </a:extLst>
          </xdr:cNvPr>
          <xdr:cNvSpPr/>
        </xdr:nvSpPr>
        <xdr:spPr>
          <a:xfrm>
            <a:off x="209550" y="193158"/>
            <a:ext cx="14157325" cy="400050"/>
          </a:xfrm>
          <a:prstGeom prst="rect">
            <a:avLst/>
          </a:prstGeom>
          <a:noFill/>
          <a:ln w="12700" cap="flat" cmpd="sng">
            <a:solidFill>
              <a:srgbClr val="000000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Bumthamg Dzongkhag </a:t>
            </a:r>
            <a:endParaRPr sz="1400"/>
          </a:p>
        </xdr:txBody>
      </xdr:sp>
      <xdr:sp macro="" textlink="">
        <xdr:nvSpPr>
          <xdr:cNvPr id="49" name="Shape 151">
            <a:extLst>
              <a:ext uri="{FF2B5EF4-FFF2-40B4-BE49-F238E27FC236}">
                <a16:creationId xmlns:a16="http://schemas.microsoft.com/office/drawing/2014/main" id="{80836572-FED1-4FA6-B0F1-D9D6E66D420F}"/>
              </a:ext>
            </a:extLst>
          </xdr:cNvPr>
          <xdr:cNvSpPr txBox="1"/>
        </xdr:nvSpPr>
        <xdr:spPr>
          <a:xfrm>
            <a:off x="3296648" y="755503"/>
            <a:ext cx="3067050" cy="1114425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0" name="Shape 152">
            <a:extLst>
              <a:ext uri="{FF2B5EF4-FFF2-40B4-BE49-F238E27FC236}">
                <a16:creationId xmlns:a16="http://schemas.microsoft.com/office/drawing/2014/main" id="{02969CF7-4E15-4A6D-AA99-2FA5350B952B}"/>
              </a:ext>
            </a:extLst>
          </xdr:cNvPr>
          <xdr:cNvSpPr txBox="1"/>
        </xdr:nvSpPr>
        <xdr:spPr>
          <a:xfrm>
            <a:off x="11239857" y="705958"/>
            <a:ext cx="3105150" cy="1133475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1" name="Shape 153">
            <a:extLst>
              <a:ext uri="{FF2B5EF4-FFF2-40B4-BE49-F238E27FC236}">
                <a16:creationId xmlns:a16="http://schemas.microsoft.com/office/drawing/2014/main" id="{188FE999-CF28-4A2F-BEA4-55F978842956}"/>
              </a:ext>
            </a:extLst>
          </xdr:cNvPr>
          <xdr:cNvSpPr txBox="1"/>
        </xdr:nvSpPr>
        <xdr:spPr>
          <a:xfrm>
            <a:off x="4437063" y="825500"/>
            <a:ext cx="1704975" cy="972141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 i="0" u="none" strike="noStrike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Total Students</a:t>
            </a:r>
            <a:endParaRPr sz="2400" b="1">
              <a:solidFill>
                <a:sysClr val="windowText" lastClr="000000"/>
              </a:solidFill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>
                <a:solidFill>
                  <a:sysClr val="windowText" lastClr="000000"/>
                </a:solidFill>
                <a:latin typeface="Arial Black"/>
                <a:ea typeface="Arial Black"/>
                <a:cs typeface="Arial Black"/>
                <a:sym typeface="Arial Black"/>
              </a:rPr>
              <a:t>1955</a:t>
            </a:r>
            <a:endParaRPr sz="2400" b="1">
              <a:solidFill>
                <a:sysClr val="windowText" lastClr="000000"/>
              </a:solidFill>
              <a:latin typeface="Arial Black"/>
              <a:ea typeface="Arial Black"/>
              <a:cs typeface="Arial Black"/>
              <a:sym typeface="Arial Black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2400" b="1">
              <a:solidFill>
                <a:sysClr val="windowText" lastClr="000000"/>
              </a:solidFill>
              <a:latin typeface="Arial"/>
              <a:ea typeface="Arial"/>
              <a:cs typeface="Arial"/>
              <a:sym typeface="Arial"/>
            </a:endParaRPr>
          </a:p>
        </xdr:txBody>
      </xdr:sp>
      <xdr:sp macro="" textlink="">
        <xdr:nvSpPr>
          <xdr:cNvPr id="52" name="Shape 154">
            <a:extLst>
              <a:ext uri="{FF2B5EF4-FFF2-40B4-BE49-F238E27FC236}">
                <a16:creationId xmlns:a16="http://schemas.microsoft.com/office/drawing/2014/main" id="{DFBEF1D4-80D7-4234-82C4-6038AA5709D3}"/>
              </a:ext>
            </a:extLst>
          </xdr:cNvPr>
          <xdr:cNvSpPr txBox="1"/>
        </xdr:nvSpPr>
        <xdr:spPr>
          <a:xfrm>
            <a:off x="6322311" y="735493"/>
            <a:ext cx="2352675" cy="1123950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Shape 155">
            <a:extLst>
              <a:ext uri="{FF2B5EF4-FFF2-40B4-BE49-F238E27FC236}">
                <a16:creationId xmlns:a16="http://schemas.microsoft.com/office/drawing/2014/main" id="{CA748250-F701-408F-B3F1-516757B086FF}"/>
              </a:ext>
            </a:extLst>
          </xdr:cNvPr>
          <xdr:cNvSpPr txBox="1"/>
        </xdr:nvSpPr>
        <xdr:spPr>
          <a:xfrm>
            <a:off x="9980870" y="773593"/>
            <a:ext cx="1057275" cy="100965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Male</a:t>
            </a: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000" b="1" i="0" u="none" strike="noStrike">
                <a:effectLst/>
                <a:latin typeface="+mn-lt"/>
                <a:ea typeface="+mn-ea"/>
                <a:cs typeface="+mn-cs"/>
              </a:rPr>
              <a:t>9482</a:t>
            </a:r>
            <a:r>
              <a:rPr lang="en-US" sz="2000" b="1"/>
              <a:t> </a:t>
            </a:r>
            <a:endParaRPr sz="2000" b="1"/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50%</a:t>
            </a:r>
            <a:endParaRPr sz="1800"/>
          </a:p>
        </xdr:txBody>
      </xdr:sp>
      <xdr:sp macro="" textlink="">
        <xdr:nvSpPr>
          <xdr:cNvPr id="54" name="Shape 156">
            <a:extLst>
              <a:ext uri="{FF2B5EF4-FFF2-40B4-BE49-F238E27FC236}">
                <a16:creationId xmlns:a16="http://schemas.microsoft.com/office/drawing/2014/main" id="{8DAC8521-B087-4885-BACB-0A8D12D8D071}"/>
              </a:ext>
            </a:extLst>
          </xdr:cNvPr>
          <xdr:cNvSpPr txBox="1"/>
        </xdr:nvSpPr>
        <xdr:spPr>
          <a:xfrm>
            <a:off x="7222313" y="793602"/>
            <a:ext cx="1285875" cy="97155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b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Female</a:t>
            </a: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000" b="1" i="0" u="none" strike="noStrike">
                <a:effectLst/>
                <a:latin typeface="+mn-lt"/>
                <a:ea typeface="+mn-ea"/>
                <a:cs typeface="+mn-cs"/>
              </a:rPr>
              <a:t>8915</a:t>
            </a:r>
            <a:r>
              <a:rPr lang="en-US" sz="2000" b="1"/>
              <a:t> </a:t>
            </a:r>
            <a:endParaRPr sz="2000" b="1"/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 i="0">
                <a:solidFill>
                  <a:schemeClr val="dk1"/>
                </a:solidFill>
                <a:latin typeface="Arial Black"/>
                <a:ea typeface="Arial Black"/>
                <a:cs typeface="Arial Black"/>
                <a:sym typeface="Arial Black"/>
              </a:rPr>
              <a:t>49</a:t>
            </a:r>
            <a:r>
              <a:rPr lang="en-US" sz="18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%</a:t>
            </a:r>
            <a:r>
              <a:rPr lang="en-US" sz="1800" b="1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 </a:t>
            </a:r>
            <a:endParaRPr sz="1800"/>
          </a:p>
        </xdr:txBody>
      </xdr:sp>
      <xdr:sp macro="" textlink="">
        <xdr:nvSpPr>
          <xdr:cNvPr id="55" name="Shape 157">
            <a:extLst>
              <a:ext uri="{FF2B5EF4-FFF2-40B4-BE49-F238E27FC236}">
                <a16:creationId xmlns:a16="http://schemas.microsoft.com/office/drawing/2014/main" id="{A7AD7E8F-D8D4-49A3-A4BD-CFE1638A563A}"/>
              </a:ext>
            </a:extLst>
          </xdr:cNvPr>
          <xdr:cNvSpPr txBox="1"/>
        </xdr:nvSpPr>
        <xdr:spPr>
          <a:xfrm>
            <a:off x="250825" y="785333"/>
            <a:ext cx="3051175" cy="1095375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6" name="Shape 158">
            <a:extLst>
              <a:ext uri="{FF2B5EF4-FFF2-40B4-BE49-F238E27FC236}">
                <a16:creationId xmlns:a16="http://schemas.microsoft.com/office/drawing/2014/main" id="{ED0FF078-6EF6-458C-A4FB-EA1F009295AA}"/>
              </a:ext>
            </a:extLst>
          </xdr:cNvPr>
          <xdr:cNvSpPr txBox="1"/>
        </xdr:nvSpPr>
        <xdr:spPr>
          <a:xfrm>
            <a:off x="1524000" y="886933"/>
            <a:ext cx="1562100" cy="9906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 i="0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Total Population</a:t>
            </a:r>
            <a:endParaRPr sz="2000" b="1">
              <a:solidFill>
                <a:sysClr val="windowText" lastClr="000000"/>
              </a:solidFill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400" b="1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          </a:t>
            </a:r>
            <a:r>
              <a:rPr lang="en-US" sz="2400" b="1">
                <a:solidFill>
                  <a:sysClr val="windowText" lastClr="000000"/>
                </a:solidFill>
                <a:latin typeface="Arial Black"/>
                <a:ea typeface="Arial Black"/>
                <a:cs typeface="Arial Black"/>
                <a:sym typeface="Arial Black"/>
              </a:rPr>
              <a:t>18397 </a:t>
            </a:r>
            <a:endParaRPr sz="20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" name="Shape 159">
            <a:extLst>
              <a:ext uri="{FF2B5EF4-FFF2-40B4-BE49-F238E27FC236}">
                <a16:creationId xmlns:a16="http://schemas.microsoft.com/office/drawing/2014/main" id="{53F5AB1C-46EE-4101-9D7B-91B28BF91DE1}"/>
              </a:ext>
            </a:extLst>
          </xdr:cNvPr>
          <xdr:cNvSpPr txBox="1"/>
        </xdr:nvSpPr>
        <xdr:spPr>
          <a:xfrm>
            <a:off x="12720638" y="824835"/>
            <a:ext cx="1438275" cy="100012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 i="0" u="none" strike="noStrike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Total_Elgilible </a:t>
            </a:r>
            <a:endParaRPr sz="2800" b="1">
              <a:solidFill>
                <a:sysClr val="windowText" lastClr="000000"/>
              </a:solidFill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 i="0" u="none" strike="noStrike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Candidates</a:t>
            </a:r>
            <a:endParaRPr sz="2800" b="1">
              <a:solidFill>
                <a:sysClr val="windowText" lastClr="000000"/>
              </a:solidFill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3200" b="1">
                <a:solidFill>
                  <a:sysClr val="windowText" lastClr="000000"/>
                </a:solidFill>
                <a:latin typeface="Arial"/>
                <a:ea typeface="Arial"/>
                <a:cs typeface="Arial"/>
                <a:sym typeface="Arial"/>
              </a:rPr>
              <a:t> </a:t>
            </a:r>
            <a:r>
              <a:rPr lang="en-US" sz="32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281</a:t>
            </a:r>
            <a:r>
              <a:rPr lang="en-US" sz="3200" b="1">
                <a:solidFill>
                  <a:sysClr val="windowText" lastClr="000000"/>
                </a:solidFill>
              </a:rPr>
              <a:t> </a:t>
            </a:r>
            <a:endParaRPr sz="3200" b="1">
              <a:solidFill>
                <a:sysClr val="windowText" lastClr="000000"/>
              </a:solidFill>
            </a:endParaRPr>
          </a:p>
        </xdr:txBody>
      </xdr:sp>
      <xdr:pic>
        <xdr:nvPicPr>
          <xdr:cNvPr id="58" name="image54.png">
            <a:extLst>
              <a:ext uri="{FF2B5EF4-FFF2-40B4-BE49-F238E27FC236}">
                <a16:creationId xmlns:a16="http://schemas.microsoft.com/office/drawing/2014/main" id="{1D57A0EF-750B-4625-96DD-878E2F410DCD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3421063" y="655674"/>
            <a:ext cx="1327150" cy="1228725"/>
          </a:xfrm>
          <a:prstGeom prst="rect">
            <a:avLst/>
          </a:prstGeom>
          <a:noFill/>
        </xdr:spPr>
      </xdr:pic>
      <xdr:pic>
        <xdr:nvPicPr>
          <xdr:cNvPr id="59" name="image53.png">
            <a:extLst>
              <a:ext uri="{FF2B5EF4-FFF2-40B4-BE49-F238E27FC236}">
                <a16:creationId xmlns:a16="http://schemas.microsoft.com/office/drawing/2014/main" id="{C1DA3493-0423-4EC9-92A2-14D75C43D548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11402792" y="808149"/>
            <a:ext cx="1028700" cy="1000125"/>
          </a:xfrm>
          <a:prstGeom prst="rect">
            <a:avLst/>
          </a:prstGeom>
          <a:noFill/>
        </xdr:spPr>
      </xdr:pic>
      <xdr:pic>
        <xdr:nvPicPr>
          <xdr:cNvPr id="60" name="image55.png">
            <a:extLst>
              <a:ext uri="{FF2B5EF4-FFF2-40B4-BE49-F238E27FC236}">
                <a16:creationId xmlns:a16="http://schemas.microsoft.com/office/drawing/2014/main" id="{182A38BD-735F-4699-A54F-3536AA4543ED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9064367" y="809920"/>
            <a:ext cx="628650" cy="1028700"/>
          </a:xfrm>
          <a:prstGeom prst="rect">
            <a:avLst/>
          </a:prstGeom>
          <a:noFill/>
        </xdr:spPr>
      </xdr:pic>
      <xdr:pic>
        <xdr:nvPicPr>
          <xdr:cNvPr id="61" name="image57.png">
            <a:extLst>
              <a:ext uri="{FF2B5EF4-FFF2-40B4-BE49-F238E27FC236}">
                <a16:creationId xmlns:a16="http://schemas.microsoft.com/office/drawing/2014/main" id="{1EFFD336-1992-4EC8-8B1F-C486BD0C3688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434248" y="823729"/>
            <a:ext cx="771525" cy="1038225"/>
          </a:xfrm>
          <a:prstGeom prst="rect">
            <a:avLst/>
          </a:prstGeom>
          <a:noFill/>
        </xdr:spPr>
      </xdr:pic>
      <xdr:pic>
        <xdr:nvPicPr>
          <xdr:cNvPr id="62" name="image56.png">
            <a:extLst>
              <a:ext uri="{FF2B5EF4-FFF2-40B4-BE49-F238E27FC236}">
                <a16:creationId xmlns:a16="http://schemas.microsoft.com/office/drawing/2014/main" id="{8C746D73-2DD9-4D38-A26A-61B68813A032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314325" y="817083"/>
            <a:ext cx="1200150" cy="971550"/>
          </a:xfrm>
          <a:prstGeom prst="rect">
            <a:avLst/>
          </a:prstGeom>
          <a:noFill/>
        </xdr:spPr>
      </xdr:pic>
      <xdr:pic>
        <xdr:nvPicPr>
          <xdr:cNvPr id="63" name="Picture 6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50F23E0B-CDBF-4494-BD4E-8FCCF912B6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727" y="2130564"/>
            <a:ext cx="5740795" cy="2411090"/>
          </a:xfrm>
          <a:prstGeom prst="rect">
            <a:avLst/>
          </a:prstGeom>
        </xdr:spPr>
      </xdr:pic>
      <xdr:graphicFrame macro="">
        <xdr:nvGraphicFramePr>
          <xdr:cNvPr id="64" name="Chart 1">
            <a:extLst>
              <a:ext uri="{FF2B5EF4-FFF2-40B4-BE49-F238E27FC236}">
                <a16:creationId xmlns:a16="http://schemas.microsoft.com/office/drawing/2014/main" id="{EBE76F4E-2481-421F-89F7-754E99A0A9C1}"/>
              </a:ext>
            </a:extLst>
          </xdr:cNvPr>
          <xdr:cNvGraphicFramePr>
            <a:graphicFrameLocks/>
          </xdr:cNvGraphicFramePr>
        </xdr:nvGraphicFramePr>
        <xdr:xfrm>
          <a:off x="4834533" y="2155059"/>
          <a:ext cx="5211762" cy="255981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65" name="Chart 3">
            <a:extLst>
              <a:ext uri="{FF2B5EF4-FFF2-40B4-BE49-F238E27FC236}">
                <a16:creationId xmlns:a16="http://schemas.microsoft.com/office/drawing/2014/main" id="{8A830750-4114-463B-9336-5579711849BB}"/>
              </a:ext>
            </a:extLst>
          </xdr:cNvPr>
          <xdr:cNvGraphicFramePr>
            <a:graphicFrameLocks/>
          </xdr:cNvGraphicFramePr>
        </xdr:nvGraphicFramePr>
        <xdr:xfrm>
          <a:off x="249634" y="4834702"/>
          <a:ext cx="6378574" cy="33567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66" name="Oval 65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69A016DA-F45D-443A-8126-873D1BE84701}"/>
              </a:ext>
            </a:extLst>
          </xdr:cNvPr>
          <xdr:cNvSpPr/>
        </xdr:nvSpPr>
        <xdr:spPr>
          <a:xfrm>
            <a:off x="2602634" y="3706903"/>
            <a:ext cx="161636" cy="155058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9FAB1A68-F46D-4384-B667-37B7470158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12452" y="4869354"/>
            <a:ext cx="7514736" cy="33538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aphicFrame macro="">
        <xdr:nvGraphicFramePr>
          <xdr:cNvPr id="68" name="Chart 2">
            <a:extLst>
              <a:ext uri="{FF2B5EF4-FFF2-40B4-BE49-F238E27FC236}">
                <a16:creationId xmlns:a16="http://schemas.microsoft.com/office/drawing/2014/main" id="{345C193C-52D6-48C6-99B3-2BC0E028D183}"/>
              </a:ext>
            </a:extLst>
          </xdr:cNvPr>
          <xdr:cNvGraphicFramePr>
            <a:graphicFrameLocks/>
          </xdr:cNvGraphicFramePr>
        </xdr:nvGraphicFramePr>
        <xdr:xfrm>
          <a:off x="9997966" y="2152769"/>
          <a:ext cx="4319300" cy="25938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493259</xdr:colOff>
      <xdr:row>1</xdr:row>
      <xdr:rowOff>102053</xdr:rowOff>
    </xdr:from>
    <xdr:to>
      <xdr:col>34</xdr:col>
      <xdr:colOff>105834</xdr:colOff>
      <xdr:row>50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B8804AF-9467-8D6F-9956-E499B6987514}"/>
            </a:ext>
          </a:extLst>
        </xdr:cNvPr>
        <xdr:cNvGrpSpPr/>
      </xdr:nvGrpSpPr>
      <xdr:grpSpPr>
        <a:xfrm>
          <a:off x="3486830" y="265339"/>
          <a:ext cx="16975290" cy="7898947"/>
          <a:chOff x="1" y="0"/>
          <a:chExt cx="15902335" cy="9886177"/>
        </a:xfrm>
      </xdr:grpSpPr>
      <xdr:sp macro="" textlink="">
        <xdr:nvSpPr>
          <xdr:cNvPr id="49" name="Shape 161">
            <a:extLst>
              <a:ext uri="{FF2B5EF4-FFF2-40B4-BE49-F238E27FC236}">
                <a16:creationId xmlns:a16="http://schemas.microsoft.com/office/drawing/2014/main" id="{456F5331-3E73-4462-B836-3D84E28A1377}"/>
              </a:ext>
            </a:extLst>
          </xdr:cNvPr>
          <xdr:cNvSpPr/>
        </xdr:nvSpPr>
        <xdr:spPr>
          <a:xfrm>
            <a:off x="1" y="0"/>
            <a:ext cx="15902335" cy="9886177"/>
          </a:xfrm>
          <a:prstGeom prst="rect">
            <a:avLst/>
          </a:prstGeom>
          <a:noFill/>
          <a:ln w="12700" cap="flat" cmpd="sng">
            <a:solidFill>
              <a:srgbClr val="000000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0" name="Shape 162">
            <a:extLst>
              <a:ext uri="{FF2B5EF4-FFF2-40B4-BE49-F238E27FC236}">
                <a16:creationId xmlns:a16="http://schemas.microsoft.com/office/drawing/2014/main" id="{7609522B-1E62-47B2-A223-37924F409B2A}"/>
              </a:ext>
            </a:extLst>
          </xdr:cNvPr>
          <xdr:cNvSpPr/>
        </xdr:nvSpPr>
        <xdr:spPr>
          <a:xfrm>
            <a:off x="219075" y="260396"/>
            <a:ext cx="15182257" cy="438859"/>
          </a:xfrm>
          <a:prstGeom prst="rect">
            <a:avLst/>
          </a:prstGeom>
          <a:noFill/>
          <a:ln w="1270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Chukha Dzongkhag </a:t>
            </a:r>
            <a:endParaRPr sz="1400"/>
          </a:p>
        </xdr:txBody>
      </xdr:sp>
      <xdr:sp macro="" textlink="">
        <xdr:nvSpPr>
          <xdr:cNvPr id="51" name="Shape 163">
            <a:extLst>
              <a:ext uri="{FF2B5EF4-FFF2-40B4-BE49-F238E27FC236}">
                <a16:creationId xmlns:a16="http://schemas.microsoft.com/office/drawing/2014/main" id="{DD61EAF1-CC55-480B-B789-9F252E419C0C}"/>
              </a:ext>
            </a:extLst>
          </xdr:cNvPr>
          <xdr:cNvSpPr txBox="1"/>
        </xdr:nvSpPr>
        <xdr:spPr>
          <a:xfrm>
            <a:off x="3452291" y="969274"/>
            <a:ext cx="3314700" cy="1171575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2" name="Shape 164">
            <a:extLst>
              <a:ext uri="{FF2B5EF4-FFF2-40B4-BE49-F238E27FC236}">
                <a16:creationId xmlns:a16="http://schemas.microsoft.com/office/drawing/2014/main" id="{927EC02C-C8ED-4976-A9C5-737AEAA505C3}"/>
              </a:ext>
            </a:extLst>
          </xdr:cNvPr>
          <xdr:cNvSpPr txBox="1"/>
        </xdr:nvSpPr>
        <xdr:spPr>
          <a:xfrm>
            <a:off x="12293973" y="1014715"/>
            <a:ext cx="3100543" cy="1185957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3" name="Shape 165">
            <a:extLst>
              <a:ext uri="{FF2B5EF4-FFF2-40B4-BE49-F238E27FC236}">
                <a16:creationId xmlns:a16="http://schemas.microsoft.com/office/drawing/2014/main" id="{74951753-7771-4FC1-AF17-7FE1284CF02F}"/>
              </a:ext>
            </a:extLst>
          </xdr:cNvPr>
          <xdr:cNvSpPr txBox="1"/>
        </xdr:nvSpPr>
        <xdr:spPr>
          <a:xfrm>
            <a:off x="4881032" y="1207786"/>
            <a:ext cx="1857375" cy="88582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Total Students</a:t>
            </a:r>
            <a:endParaRPr sz="1800"/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6534</a:t>
            </a: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54" name="Shape 166">
            <a:extLst>
              <a:ext uri="{FF2B5EF4-FFF2-40B4-BE49-F238E27FC236}">
                <a16:creationId xmlns:a16="http://schemas.microsoft.com/office/drawing/2014/main" id="{DC161CB7-6216-485C-987B-F2EDD99349EA}"/>
              </a:ext>
            </a:extLst>
          </xdr:cNvPr>
          <xdr:cNvSpPr txBox="1"/>
        </xdr:nvSpPr>
        <xdr:spPr>
          <a:xfrm>
            <a:off x="13529431" y="1130120"/>
            <a:ext cx="1781175" cy="113347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6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Total_Elgilible </a:t>
            </a:r>
            <a:endParaRPr sz="1400"/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6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Candidates</a:t>
            </a:r>
            <a:endParaRPr sz="1400"/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>
                <a:solidFill>
                  <a:schemeClr val="dk1"/>
                </a:solidFill>
                <a:latin typeface="Arial Black"/>
                <a:ea typeface="Arial Black"/>
                <a:cs typeface="Arial Black"/>
                <a:sym typeface="Arial Black"/>
              </a:rPr>
              <a:t> 787</a:t>
            </a:r>
            <a:endParaRPr sz="1400"/>
          </a:p>
        </xdr:txBody>
      </xdr:sp>
      <xdr:sp macro="" textlink="">
        <xdr:nvSpPr>
          <xdr:cNvPr id="55" name="Shape 167">
            <a:extLst>
              <a:ext uri="{FF2B5EF4-FFF2-40B4-BE49-F238E27FC236}">
                <a16:creationId xmlns:a16="http://schemas.microsoft.com/office/drawing/2014/main" id="{4E346250-98FB-4E4E-B81B-06D2B4678012}"/>
              </a:ext>
            </a:extLst>
          </xdr:cNvPr>
          <xdr:cNvSpPr txBox="1"/>
        </xdr:nvSpPr>
        <xdr:spPr>
          <a:xfrm>
            <a:off x="6813021" y="993549"/>
            <a:ext cx="2522818" cy="1181100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56" name="Shape 169">
            <a:extLst>
              <a:ext uri="{FF2B5EF4-FFF2-40B4-BE49-F238E27FC236}">
                <a16:creationId xmlns:a16="http://schemas.microsoft.com/office/drawing/2014/main" id="{E37D46FC-709C-46F7-9389-C6F8DC553AC9}"/>
              </a:ext>
            </a:extLst>
          </xdr:cNvPr>
          <xdr:cNvSpPr txBox="1"/>
        </xdr:nvSpPr>
        <xdr:spPr>
          <a:xfrm>
            <a:off x="8018462" y="1034522"/>
            <a:ext cx="1238250" cy="100965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b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0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Female</a:t>
            </a: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 i="0">
                <a:solidFill>
                  <a:schemeClr val="dk1"/>
                </a:solidFill>
                <a:latin typeface="Arial Black"/>
                <a:ea typeface="Arial Black"/>
                <a:cs typeface="Arial Black"/>
                <a:sym typeface="Arial Black"/>
              </a:rPr>
              <a:t> </a:t>
            </a:r>
            <a:r>
              <a:rPr lang="en-US" sz="1800" b="1" i="0" u="none" strike="noStrike">
                <a:effectLst/>
                <a:latin typeface="+mn-lt"/>
                <a:ea typeface="+mn-ea"/>
                <a:cs typeface="+mn-cs"/>
              </a:rPr>
              <a:t>33959</a:t>
            </a:r>
            <a:r>
              <a:rPr lang="en-US" sz="1800" b="1"/>
              <a:t> </a:t>
            </a:r>
            <a:endParaRPr lang="en-US" sz="1800" b="1" i="0" u="none" strike="noStrike">
              <a:effectLst/>
              <a:latin typeface="+mn-lt"/>
              <a:ea typeface="+mn-ea"/>
              <a:cs typeface="+mn-cs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 i="0" u="none" strike="noStrike">
                <a:effectLst/>
                <a:latin typeface="+mn-lt"/>
                <a:ea typeface="+mn-ea"/>
                <a:cs typeface="+mn-cs"/>
              </a:rPr>
              <a:t>48.50%</a:t>
            </a:r>
            <a:r>
              <a:rPr lang="en-US" sz="1800" b="1"/>
              <a:t> </a:t>
            </a:r>
          </a:p>
        </xdr:txBody>
      </xdr:sp>
      <xdr:sp macro="" textlink="">
        <xdr:nvSpPr>
          <xdr:cNvPr id="57" name="Shape 170">
            <a:extLst>
              <a:ext uri="{FF2B5EF4-FFF2-40B4-BE49-F238E27FC236}">
                <a16:creationId xmlns:a16="http://schemas.microsoft.com/office/drawing/2014/main" id="{F78FF0D7-F730-413C-BD44-AB1ACB92BD08}"/>
              </a:ext>
            </a:extLst>
          </xdr:cNvPr>
          <xdr:cNvSpPr txBox="1"/>
        </xdr:nvSpPr>
        <xdr:spPr>
          <a:xfrm>
            <a:off x="211666" y="972382"/>
            <a:ext cx="3162300" cy="1181100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 macro="" textlink="">
        <xdr:nvSpPr>
          <xdr:cNvPr id="58" name="Shape 171">
            <a:extLst>
              <a:ext uri="{FF2B5EF4-FFF2-40B4-BE49-F238E27FC236}">
                <a16:creationId xmlns:a16="http://schemas.microsoft.com/office/drawing/2014/main" id="{6CC5BFB2-1D89-4A10-A400-01FA614231A4}"/>
              </a:ext>
            </a:extLst>
          </xdr:cNvPr>
          <xdr:cNvSpPr txBox="1"/>
        </xdr:nvSpPr>
        <xdr:spPr>
          <a:xfrm>
            <a:off x="1294341" y="1487714"/>
            <a:ext cx="2012950" cy="70274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 i="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rPr>
              <a:t>Total Population</a:t>
            </a:r>
            <a:endParaRPr sz="1100" b="1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800" b="1">
                <a:solidFill>
                  <a:schemeClr val="dk1"/>
                </a:solidFill>
                <a:latin typeface="Arial Black"/>
                <a:ea typeface="Arial Black"/>
                <a:cs typeface="Arial Black"/>
                <a:sym typeface="Arial Black"/>
              </a:rPr>
              <a:t>70020</a:t>
            </a:r>
            <a:endParaRPr sz="1400"/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2800" b="1">
              <a:latin typeface="Arial Black"/>
              <a:ea typeface="Arial Black"/>
              <a:cs typeface="Arial Black"/>
              <a:sym typeface="Arial Black"/>
            </a:endParaRPr>
          </a:p>
        </xdr:txBody>
      </xdr:sp>
      <xdr:pic>
        <xdr:nvPicPr>
          <xdr:cNvPr id="59" name="image59.png">
            <a:extLst>
              <a:ext uri="{FF2B5EF4-FFF2-40B4-BE49-F238E27FC236}">
                <a16:creationId xmlns:a16="http://schemas.microsoft.com/office/drawing/2014/main" id="{73072367-DAE4-41EE-A4F4-E49961C40768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3340629" y="1038860"/>
            <a:ext cx="1543050" cy="1228725"/>
          </a:xfrm>
          <a:prstGeom prst="rect">
            <a:avLst/>
          </a:prstGeom>
          <a:noFill/>
        </xdr:spPr>
      </xdr:pic>
      <xdr:pic>
        <xdr:nvPicPr>
          <xdr:cNvPr id="60" name="image25.png">
            <a:extLst>
              <a:ext uri="{FF2B5EF4-FFF2-40B4-BE49-F238E27FC236}">
                <a16:creationId xmlns:a16="http://schemas.microsoft.com/office/drawing/2014/main" id="{B45265EE-94DB-4727-8F78-6BF4DD66F712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12416518" y="1050335"/>
            <a:ext cx="1154304" cy="1087274"/>
          </a:xfrm>
          <a:prstGeom prst="rect">
            <a:avLst/>
          </a:prstGeom>
          <a:noFill/>
        </xdr:spPr>
      </xdr:pic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ABEEC62F-3F3F-4ABC-89B7-21A6CEA8F530}"/>
              </a:ext>
            </a:extLst>
          </xdr:cNvPr>
          <xdr:cNvGrpSpPr/>
        </xdr:nvGrpSpPr>
        <xdr:grpSpPr>
          <a:xfrm>
            <a:off x="9463710" y="977861"/>
            <a:ext cx="2542930" cy="1304250"/>
            <a:chOff x="12925896" y="826606"/>
            <a:chExt cx="2741368" cy="1110609"/>
          </a:xfrm>
        </xdr:grpSpPr>
        <xdr:sp macro="" textlink="">
          <xdr:nvSpPr>
            <xdr:cNvPr id="62" name="Shape 160">
              <a:extLst>
                <a:ext uri="{FF2B5EF4-FFF2-40B4-BE49-F238E27FC236}">
                  <a16:creationId xmlns:a16="http://schemas.microsoft.com/office/drawing/2014/main" id="{BF4B5747-B564-4D30-8117-57AE248883D2}"/>
                </a:ext>
              </a:extLst>
            </xdr:cNvPr>
            <xdr:cNvSpPr txBox="1"/>
          </xdr:nvSpPr>
          <xdr:spPr>
            <a:xfrm>
              <a:off x="12925896" y="826606"/>
              <a:ext cx="2741368" cy="1086128"/>
            </a:xfrm>
            <a:prstGeom prst="rect">
              <a:avLst/>
            </a:prstGeom>
            <a:noFill/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3" name="Shape 168">
              <a:extLst>
                <a:ext uri="{FF2B5EF4-FFF2-40B4-BE49-F238E27FC236}">
                  <a16:creationId xmlns:a16="http://schemas.microsoft.com/office/drawing/2014/main" id="{95106E33-5402-4006-8889-82491FB7E8F8}"/>
                </a:ext>
              </a:extLst>
            </xdr:cNvPr>
            <xdr:cNvSpPr txBox="1"/>
          </xdr:nvSpPr>
          <xdr:spPr>
            <a:xfrm>
              <a:off x="14350243" y="927565"/>
              <a:ext cx="1009650" cy="1009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000" b="1" i="0" u="none" strike="noStrike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Male</a:t>
              </a:r>
              <a:endParaRPr lang="en-US" sz="2400" b="1" i="0" u="none" strike="noStrike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1" i="0" u="none" strike="noStrike">
                  <a:effectLst/>
                  <a:latin typeface="+mn-lt"/>
                  <a:ea typeface="+mn-ea"/>
                  <a:cs typeface="+mn-cs"/>
                </a:rPr>
                <a:t>36061</a:t>
              </a: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1" i="0" u="none" strike="noStrike">
                  <a:effectLst/>
                  <a:latin typeface="+mn-lt"/>
                  <a:ea typeface="+mn-ea"/>
                  <a:cs typeface="+mn-cs"/>
                </a:rPr>
                <a:t>51.50%</a:t>
              </a:r>
              <a:r>
                <a:rPr lang="en-US" sz="1800" b="1"/>
                <a:t> </a:t>
              </a:r>
            </a:p>
          </xdr:txBody>
        </xdr:sp>
        <xdr:pic>
          <xdr:nvPicPr>
            <xdr:cNvPr id="64" name="image60.png">
              <a:extLst>
                <a:ext uri="{FF2B5EF4-FFF2-40B4-BE49-F238E27FC236}">
                  <a16:creationId xmlns:a16="http://schemas.microsoft.com/office/drawing/2014/main" id="{7FED9DFC-F90F-403D-95A4-685CF0A59E28}"/>
                </a:ext>
              </a:extLst>
            </xdr:cNvPr>
            <xdr:cNvPicPr preferRelativeResize="0"/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13106702" y="849958"/>
              <a:ext cx="819150" cy="1085850"/>
            </a:xfrm>
            <a:prstGeom prst="rect">
              <a:avLst/>
            </a:prstGeom>
            <a:noFill/>
          </xdr:spPr>
        </xdr:pic>
      </xdr:grpSp>
      <xdr:pic>
        <xdr:nvPicPr>
          <xdr:cNvPr id="65" name="image61.png">
            <a:extLst>
              <a:ext uri="{FF2B5EF4-FFF2-40B4-BE49-F238E27FC236}">
                <a16:creationId xmlns:a16="http://schemas.microsoft.com/office/drawing/2014/main" id="{A0974815-E8F2-428E-9209-251CA0F70CE4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941638" y="1109975"/>
            <a:ext cx="828675" cy="1028700"/>
          </a:xfrm>
          <a:prstGeom prst="rect">
            <a:avLst/>
          </a:prstGeom>
          <a:noFill/>
        </xdr:spPr>
      </xdr:pic>
      <xdr:pic>
        <xdr:nvPicPr>
          <xdr:cNvPr id="66" name="image62.png">
            <a:extLst>
              <a:ext uri="{FF2B5EF4-FFF2-40B4-BE49-F238E27FC236}">
                <a16:creationId xmlns:a16="http://schemas.microsoft.com/office/drawing/2014/main" id="{F22E8095-32AD-4CC6-AF87-1556ECDE7BE4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32832" y="1107547"/>
            <a:ext cx="1209675" cy="981075"/>
          </a:xfrm>
          <a:prstGeom prst="rect">
            <a:avLst/>
          </a:prstGeom>
          <a:noFill/>
        </xdr:spPr>
      </xdr:pic>
      <xdr:pic>
        <xdr:nvPicPr>
          <xdr:cNvPr id="67" name="Picture 6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AAE1A803-FCFD-477E-ADC5-7C48247712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6549" y="2768223"/>
            <a:ext cx="4735706" cy="3423527"/>
          </a:xfrm>
          <a:prstGeom prst="rect">
            <a:avLst/>
          </a:prstGeom>
        </xdr:spPr>
      </xdr:pic>
      <xdr:graphicFrame macro="">
        <xdr:nvGraphicFramePr>
          <xdr:cNvPr id="68" name="Chart 2">
            <a:extLst>
              <a:ext uri="{FF2B5EF4-FFF2-40B4-BE49-F238E27FC236}">
                <a16:creationId xmlns:a16="http://schemas.microsoft.com/office/drawing/2014/main" id="{09C5E61D-84DB-4CF1-B200-276EB4E446EC}"/>
              </a:ext>
            </a:extLst>
          </xdr:cNvPr>
          <xdr:cNvGraphicFramePr>
            <a:graphicFrameLocks/>
          </xdr:cNvGraphicFramePr>
        </xdr:nvGraphicFramePr>
        <xdr:xfrm>
          <a:off x="247043" y="6449559"/>
          <a:ext cx="8743530" cy="33513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69" name="Chart 6">
            <a:extLst>
              <a:ext uri="{FF2B5EF4-FFF2-40B4-BE49-F238E27FC236}">
                <a16:creationId xmlns:a16="http://schemas.microsoft.com/office/drawing/2014/main" id="{B2F20B71-ED0F-4A2C-AAAC-402587EA9B4D}"/>
              </a:ext>
            </a:extLst>
          </xdr:cNvPr>
          <xdr:cNvGraphicFramePr>
            <a:graphicFrameLocks/>
          </xdr:cNvGraphicFramePr>
        </xdr:nvGraphicFramePr>
        <xdr:xfrm>
          <a:off x="5204632" y="2763396"/>
          <a:ext cx="4908903" cy="35057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70" name="Oval 69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35D88E8C-727D-44F0-95D7-8D97ACC23A03}"/>
              </a:ext>
            </a:extLst>
          </xdr:cNvPr>
          <xdr:cNvSpPr/>
        </xdr:nvSpPr>
        <xdr:spPr>
          <a:xfrm>
            <a:off x="2313464" y="3996116"/>
            <a:ext cx="76200" cy="11171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1" name="Oval 70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161AC590-8C67-4E6D-ACB1-B2CEBF1809C5}"/>
              </a:ext>
            </a:extLst>
          </xdr:cNvPr>
          <xdr:cNvSpPr/>
        </xdr:nvSpPr>
        <xdr:spPr>
          <a:xfrm>
            <a:off x="2219790" y="4776965"/>
            <a:ext cx="95250" cy="9525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Oval 71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9881CC79-1319-4DC9-82CE-04181987640A}"/>
              </a:ext>
            </a:extLst>
          </xdr:cNvPr>
          <xdr:cNvSpPr/>
        </xdr:nvSpPr>
        <xdr:spPr>
          <a:xfrm>
            <a:off x="1553529" y="5055685"/>
            <a:ext cx="95250" cy="111711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3" name="Chart 3">
            <a:extLst>
              <a:ext uri="{FF2B5EF4-FFF2-40B4-BE49-F238E27FC236}">
                <a16:creationId xmlns:a16="http://schemas.microsoft.com/office/drawing/2014/main" id="{52B23F90-1B15-4829-866A-40CBC6B417A3}"/>
              </a:ext>
            </a:extLst>
          </xdr:cNvPr>
          <xdr:cNvGraphicFramePr>
            <a:graphicFrameLocks/>
          </xdr:cNvGraphicFramePr>
        </xdr:nvGraphicFramePr>
        <xdr:xfrm>
          <a:off x="10228726" y="2747908"/>
          <a:ext cx="5118719" cy="34267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1F926B88-5070-4644-BAC9-2C3DFC641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39443" y="6427323"/>
            <a:ext cx="6245566" cy="3437856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261937</xdr:colOff>
      <xdr:row>2</xdr:row>
      <xdr:rowOff>0</xdr:rowOff>
    </xdr:from>
    <xdr:to>
      <xdr:col>75</xdr:col>
      <xdr:colOff>388055</xdr:colOff>
      <xdr:row>121</xdr:row>
      <xdr:rowOff>141111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98B1C5D-096A-CE36-69D2-9E28C7930072}"/>
            </a:ext>
          </a:extLst>
        </xdr:cNvPr>
        <xdr:cNvGrpSpPr/>
      </xdr:nvGrpSpPr>
      <xdr:grpSpPr>
        <a:xfrm>
          <a:off x="2061104" y="352778"/>
          <a:ext cx="43306118" cy="21131389"/>
          <a:chOff x="619125" y="333375"/>
          <a:chExt cx="15268611" cy="8848293"/>
        </a:xfrm>
      </xdr:grpSpPr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A05DA0D2-FBDE-4B78-844C-7CB17310ED92}"/>
              </a:ext>
            </a:extLst>
          </xdr:cNvPr>
          <xdr:cNvSpPr/>
        </xdr:nvSpPr>
        <xdr:spPr>
          <a:xfrm>
            <a:off x="619125" y="333375"/>
            <a:ext cx="15268611" cy="8848293"/>
          </a:xfrm>
          <a:prstGeom prst="rect">
            <a:avLst/>
          </a:prstGeom>
          <a:noFill/>
          <a:ln>
            <a:solidFill>
              <a:srgbClr val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8F6BFA4F-C884-422E-8114-7AA00A22EE1A}"/>
              </a:ext>
            </a:extLst>
          </xdr:cNvPr>
          <xdr:cNvSpPr txBox="1"/>
        </xdr:nvSpPr>
        <xdr:spPr>
          <a:xfrm>
            <a:off x="850614" y="1121405"/>
            <a:ext cx="3080485" cy="155761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GB" sz="2000" b="1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A70C49EB-6B72-408F-A8F9-5021665486F8}"/>
              </a:ext>
            </a:extLst>
          </xdr:cNvPr>
          <xdr:cNvSpPr/>
        </xdr:nvSpPr>
        <xdr:spPr>
          <a:xfrm>
            <a:off x="856575" y="466043"/>
            <a:ext cx="14751185" cy="553949"/>
          </a:xfrm>
          <a:prstGeom prst="rect">
            <a:avLst/>
          </a:prstGeom>
          <a:noFill/>
          <a:ln>
            <a:solidFill>
              <a:srgbClr val="000000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Dagana_Dzongkhag</a:t>
            </a:r>
            <a:r>
              <a:rPr lang="en-GB" sz="2800" b="1">
                <a:solidFill>
                  <a:schemeClr val="tx1"/>
                </a:solidFill>
                <a:latin typeface="+mn-lt"/>
              </a:rPr>
              <a:t> </a:t>
            </a: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2E86F902-9F24-4D72-A66A-E74357AC7FB2}"/>
              </a:ext>
            </a:extLst>
          </xdr:cNvPr>
          <xdr:cNvSpPr txBox="1"/>
        </xdr:nvSpPr>
        <xdr:spPr>
          <a:xfrm>
            <a:off x="4046964" y="1121724"/>
            <a:ext cx="3328673" cy="1567138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20E7748E-B5DC-4785-B7A3-225C397DAB1F}"/>
              </a:ext>
            </a:extLst>
          </xdr:cNvPr>
          <xdr:cNvSpPr txBox="1"/>
        </xdr:nvSpPr>
        <xdr:spPr>
          <a:xfrm>
            <a:off x="7520357" y="1138914"/>
            <a:ext cx="2652464" cy="156050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2021EF37-8CF1-4F22-B0B5-3B5DEEE4C33E}"/>
              </a:ext>
            </a:extLst>
          </xdr:cNvPr>
          <xdr:cNvSpPr txBox="1"/>
        </xdr:nvSpPr>
        <xdr:spPr>
          <a:xfrm>
            <a:off x="10339222" y="1120831"/>
            <a:ext cx="2606055" cy="1578538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89C00FEC-30D1-4189-8CBF-D4B587464A38}"/>
              </a:ext>
            </a:extLst>
          </xdr:cNvPr>
          <xdr:cNvSpPr txBox="1"/>
        </xdr:nvSpPr>
        <xdr:spPr>
          <a:xfrm>
            <a:off x="13095629" y="1138518"/>
            <a:ext cx="2512131" cy="15605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5EDEA299-9EE6-470D-9272-A13057BB3D3F}"/>
              </a:ext>
            </a:extLst>
          </xdr:cNvPr>
          <xdr:cNvSpPr txBox="1"/>
        </xdr:nvSpPr>
        <xdr:spPr>
          <a:xfrm>
            <a:off x="842816" y="2916362"/>
            <a:ext cx="4687771" cy="294824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337AA738-5E26-49F4-95BF-6676785757F3}"/>
              </a:ext>
            </a:extLst>
          </xdr:cNvPr>
          <xdr:cNvSpPr txBox="1"/>
        </xdr:nvSpPr>
        <xdr:spPr>
          <a:xfrm>
            <a:off x="6066621" y="2910488"/>
            <a:ext cx="4693574" cy="296039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09E67C89-AC67-4C93-8398-01AE111E96EB}"/>
              </a:ext>
            </a:extLst>
          </xdr:cNvPr>
          <xdr:cNvSpPr txBox="1"/>
        </xdr:nvSpPr>
        <xdr:spPr>
          <a:xfrm>
            <a:off x="11249449" y="2891240"/>
            <a:ext cx="4362919" cy="298345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79E7B621-972C-44D8-9330-1659E10D6876}"/>
              </a:ext>
            </a:extLst>
          </xdr:cNvPr>
          <xdr:cNvSpPr txBox="1"/>
        </xdr:nvSpPr>
        <xdr:spPr>
          <a:xfrm>
            <a:off x="1862683" y="1274666"/>
            <a:ext cx="2019359" cy="12765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Total_Dzongkhag</a:t>
            </a:r>
            <a:endParaRPr lang="en-GB" sz="1800">
              <a:effectLst/>
            </a:endParaRPr>
          </a:p>
          <a:p>
            <a:pPr algn="ctr"/>
            <a:r>
              <a:rPr lang="en-GB" sz="1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(Population)</a:t>
            </a:r>
            <a:endParaRPr lang="en-GB" sz="1800">
              <a:effectLst/>
            </a:endParaRPr>
          </a:p>
          <a:p>
            <a:r>
              <a:rPr lang="en-GB" sz="1100"/>
              <a:t>        </a:t>
            </a:r>
            <a:r>
              <a:rPr lang="en-GB" sz="2800" b="1" i="0" u="none" strike="noStrike">
                <a:solidFill>
                  <a:schemeClr val="tx1"/>
                </a:solidFill>
                <a:effectLst/>
                <a:latin typeface="Bahnschrift SemiBold" panose="020B0502040204020203" pitchFamily="34" charset="0"/>
                <a:ea typeface="+mn-ea"/>
                <a:cs typeface="+mn-cs"/>
              </a:rPr>
              <a:t>25902</a:t>
            </a:r>
            <a:r>
              <a:rPr lang="en-GB" sz="2800" b="1">
                <a:latin typeface="Bahnschrift SemiBold" panose="020B0502040204020203" pitchFamily="34" charset="0"/>
              </a:rPr>
              <a:t> </a:t>
            </a:r>
          </a:p>
        </xdr:txBody>
      </xdr: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6B5E047A-3DBF-47B7-9679-A1FFC8DCA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1927" y="1307912"/>
            <a:ext cx="1476071" cy="1118607"/>
          </a:xfrm>
          <a:prstGeom prst="rect">
            <a:avLst/>
          </a:prstGeom>
        </xdr:spPr>
      </xdr:pic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DA96E6DF-9060-423E-87CA-5705B6E6E83C}"/>
              </a:ext>
            </a:extLst>
          </xdr:cNvPr>
          <xdr:cNvSpPr txBox="1"/>
        </xdr:nvSpPr>
        <xdr:spPr>
          <a:xfrm>
            <a:off x="8415698" y="1206838"/>
            <a:ext cx="1474418" cy="12765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Female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(students)</a:t>
            </a:r>
            <a:r>
              <a:rPr lang="en-GB" sz="1800" b="1">
                <a:latin typeface="+mn-lt"/>
              </a:rPr>
              <a:t>  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1501</a:t>
            </a:r>
            <a:r>
              <a:rPr lang="en-GB" sz="1800"/>
              <a:t> 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51%</a:t>
            </a:r>
            <a:r>
              <a:rPr lang="en-GB" sz="1800" b="1">
                <a:latin typeface="Bahnschrift Light SemiCondensed" panose="020B0502040204020203" pitchFamily="34" charset="0"/>
              </a:rPr>
              <a:t>  </a:t>
            </a:r>
          </a:p>
        </xdr:txBody>
      </xdr:sp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A6ECF501-B1AA-4A73-9582-F74E7C7364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98087" y="1270988"/>
            <a:ext cx="772222" cy="1182746"/>
          </a:xfrm>
          <a:prstGeom prst="rect">
            <a:avLst/>
          </a:prstGeom>
        </xdr:spPr>
      </xdr:pic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E255018C-57EC-4769-A4F5-BE091AE21779}"/>
              </a:ext>
            </a:extLst>
          </xdr:cNvPr>
          <xdr:cNvSpPr txBox="1"/>
        </xdr:nvSpPr>
        <xdr:spPr>
          <a:xfrm>
            <a:off x="11220894" y="1140751"/>
            <a:ext cx="1474418" cy="12765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Male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(students)</a:t>
            </a:r>
            <a:r>
              <a:rPr lang="en-GB" sz="1800" b="1">
                <a:latin typeface="+mn-lt"/>
              </a:rPr>
              <a:t>  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1456</a:t>
            </a:r>
            <a:r>
              <a:rPr lang="en-GB" sz="1800"/>
              <a:t> 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49%</a:t>
            </a:r>
            <a:r>
              <a:rPr lang="en-GB" sz="1800" b="1">
                <a:latin typeface="Bahnschrift Light SemiCondensed" panose="020B0502040204020203" pitchFamily="34" charset="0"/>
              </a:rPr>
              <a:t> </a:t>
            </a:r>
          </a:p>
        </xdr:txBody>
      </xdr:sp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C2AB4F7D-7DDB-43C1-BA93-68CF31DDC284}"/>
              </a:ext>
            </a:extLst>
          </xdr:cNvPr>
          <xdr:cNvSpPr txBox="1"/>
        </xdr:nvSpPr>
        <xdr:spPr>
          <a:xfrm>
            <a:off x="5311010" y="1364466"/>
            <a:ext cx="1851196" cy="8849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Students</a:t>
            </a:r>
            <a:r>
              <a:rPr lang="en-GB" sz="1800"/>
              <a:t> </a:t>
            </a:r>
          </a:p>
          <a:p>
            <a:pPr algn="ctr"/>
            <a:r>
              <a:rPr lang="en-GB" sz="28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2957</a:t>
            </a:r>
            <a:r>
              <a:rPr lang="en-GB" sz="1800"/>
              <a:t> </a:t>
            </a:r>
          </a:p>
          <a:p>
            <a:pPr algn="ctr"/>
            <a:endParaRPr lang="en-GB" sz="1800" b="1">
              <a:latin typeface="Bahnschrift SemiBold" panose="020B0502040204020203" pitchFamily="34" charset="0"/>
            </a:endParaRPr>
          </a:p>
        </xdr:txBody>
      </xdr:sp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FDB46BFC-E24D-49E9-887D-76363F4BF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29027" y="841571"/>
            <a:ext cx="2044845" cy="1931603"/>
          </a:xfrm>
          <a:prstGeom prst="rect">
            <a:avLst/>
          </a:prstGeom>
        </xdr:spPr>
      </xdr:pic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6A98AD18-9584-44CF-9C77-C2BA943562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78578" y="1224375"/>
            <a:ext cx="529160" cy="1289502"/>
          </a:xfrm>
          <a:prstGeom prst="rect">
            <a:avLst/>
          </a:prstGeom>
        </xdr:spPr>
      </xdr:pic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3A5E9F4C-F869-445F-9678-B682348B9878}"/>
              </a:ext>
            </a:extLst>
          </xdr:cNvPr>
          <xdr:cNvSpPr txBox="1"/>
        </xdr:nvSpPr>
        <xdr:spPr>
          <a:xfrm>
            <a:off x="13962954" y="1376343"/>
            <a:ext cx="1618531" cy="8920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Total_Elgilible</a:t>
            </a:r>
          </a:p>
          <a:p>
            <a:pPr algn="ctr"/>
            <a:r>
              <a:rPr lang="en-GB" sz="1800" b="1">
                <a:latin typeface="Bahnschrift Light Condensed" panose="020B0502040204020203" pitchFamily="34" charset="0"/>
              </a:rPr>
              <a:t> 325 </a:t>
            </a:r>
          </a:p>
        </xdr:txBody>
      </xdr:sp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6B0FFAA5-AA2A-4EE9-AB9E-329E619AF3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121164" y="1213417"/>
            <a:ext cx="1016771" cy="1481098"/>
          </a:xfrm>
          <a:prstGeom prst="rect">
            <a:avLst/>
          </a:prstGeom>
        </xdr:spPr>
      </xdr:pic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C3BAF37A-30AB-434A-A293-07CB256B3A10}"/>
              </a:ext>
            </a:extLst>
          </xdr:cNvPr>
          <xdr:cNvGraphicFramePr>
            <a:graphicFrameLocks/>
          </xdr:cNvGraphicFramePr>
        </xdr:nvGraphicFramePr>
        <xdr:xfrm>
          <a:off x="6079327" y="2921397"/>
          <a:ext cx="4725416" cy="29563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74" name="Chart 73">
            <a:extLst>
              <a:ext uri="{FF2B5EF4-FFF2-40B4-BE49-F238E27FC236}">
                <a16:creationId xmlns:a16="http://schemas.microsoft.com/office/drawing/2014/main" id="{5C91FDF0-630E-455D-8FD9-E7A145CFF2D6}"/>
              </a:ext>
            </a:extLst>
          </xdr:cNvPr>
          <xdr:cNvGraphicFramePr>
            <a:graphicFrameLocks/>
          </xdr:cNvGraphicFramePr>
        </xdr:nvGraphicFramePr>
        <xdr:xfrm>
          <a:off x="795243" y="6023310"/>
          <a:ext cx="9996465" cy="29570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6C716421-873C-4EB7-9239-B16A99CED205}"/>
              </a:ext>
            </a:extLst>
          </xdr:cNvPr>
          <xdr:cNvGraphicFramePr>
            <a:graphicFrameLocks/>
          </xdr:cNvGraphicFramePr>
        </xdr:nvGraphicFramePr>
        <xdr:xfrm>
          <a:off x="11247096" y="2909787"/>
          <a:ext cx="4360873" cy="29461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14D31CEE-CFCD-4D5B-9F14-788AAF40B5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22987" y="6003842"/>
            <a:ext cx="4401386" cy="3012317"/>
          </a:xfrm>
          <a:prstGeom prst="rect">
            <a:avLst/>
          </a:prstGeom>
        </xdr:spPr>
      </xdr:pic>
      <xdr:pic>
        <xdr:nvPicPr>
          <xdr:cNvPr id="3" name="Picture 2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AB25129B-4569-4163-B4E8-8B370D9EFC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5686" y="2759604"/>
            <a:ext cx="4332353" cy="3189712"/>
          </a:xfrm>
          <a:prstGeom prst="rect">
            <a:avLst/>
          </a:prstGeom>
        </xdr:spPr>
      </xdr:pic>
      <xdr:sp macro="" textlink="">
        <xdr:nvSpPr>
          <xdr:cNvPr id="4" name="Rectangle 3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9040F87B-BCCA-4EE6-A6E5-9E4ECC74EA8D}"/>
              </a:ext>
            </a:extLst>
          </xdr:cNvPr>
          <xdr:cNvSpPr/>
        </xdr:nvSpPr>
        <xdr:spPr>
          <a:xfrm>
            <a:off x="4008437" y="4683126"/>
            <a:ext cx="119063" cy="119062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0347ED18-64B9-4D72-8320-810150A23E46}"/>
              </a:ext>
            </a:extLst>
          </xdr:cNvPr>
          <xdr:cNvSpPr/>
        </xdr:nvSpPr>
        <xdr:spPr>
          <a:xfrm>
            <a:off x="3224211" y="5033963"/>
            <a:ext cx="119063" cy="119062"/>
          </a:xfrm>
          <a:prstGeom prst="rect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47</xdr:col>
      <xdr:colOff>194829</xdr:colOff>
      <xdr:row>82</xdr:row>
      <xdr:rowOff>108239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5D056FC-B3F9-29DD-D32D-D81C749C72BB}"/>
            </a:ext>
          </a:extLst>
        </xdr:cNvPr>
        <xdr:cNvGrpSpPr/>
      </xdr:nvGrpSpPr>
      <xdr:grpSpPr>
        <a:xfrm>
          <a:off x="584489" y="303068"/>
          <a:ext cx="27081306" cy="12230966"/>
          <a:chOff x="584489" y="303068"/>
          <a:chExt cx="17327603" cy="10751798"/>
        </a:xfrm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8D4CF3A1-9FB7-448C-A6C3-CCFE65A03997}"/>
              </a:ext>
            </a:extLst>
          </xdr:cNvPr>
          <xdr:cNvSpPr/>
        </xdr:nvSpPr>
        <xdr:spPr>
          <a:xfrm>
            <a:off x="584489" y="303068"/>
            <a:ext cx="17327603" cy="10751798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C4EF350D-5A1B-4B85-8851-FDE25D464E1A}"/>
              </a:ext>
            </a:extLst>
          </xdr:cNvPr>
          <xdr:cNvSpPr/>
        </xdr:nvSpPr>
        <xdr:spPr>
          <a:xfrm>
            <a:off x="697532" y="411476"/>
            <a:ext cx="17105703" cy="921715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6000" b="1">
                <a:solidFill>
                  <a:sysClr val="windowText" lastClr="000000"/>
                </a:solidFill>
              </a:rPr>
              <a:t>Lhuntse Dzongkhag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91467135-1861-4149-8349-D983ACF3F153}"/>
              </a:ext>
            </a:extLst>
          </xdr:cNvPr>
          <xdr:cNvSpPr/>
        </xdr:nvSpPr>
        <xdr:spPr>
          <a:xfrm>
            <a:off x="697532" y="1447502"/>
            <a:ext cx="3325822" cy="154223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Total Population</a:t>
            </a:r>
          </a:p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13464</a:t>
            </a: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F34D87A6-4695-4C95-9F05-2D681AB86553}"/>
              </a:ext>
            </a:extLst>
          </xdr:cNvPr>
          <xdr:cNvSpPr/>
        </xdr:nvSpPr>
        <xdr:spPr>
          <a:xfrm>
            <a:off x="4140272" y="1436614"/>
            <a:ext cx="3324725" cy="154223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r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220E4832-9DA4-46AB-BE9D-04711FA30125}"/>
              </a:ext>
            </a:extLst>
          </xdr:cNvPr>
          <xdr:cNvSpPr/>
        </xdr:nvSpPr>
        <xdr:spPr>
          <a:xfrm>
            <a:off x="7597055" y="1424627"/>
            <a:ext cx="3305187" cy="154223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7F9F6BF5-95E1-45E2-8C03-F55621374E43}"/>
              </a:ext>
            </a:extLst>
          </xdr:cNvPr>
          <xdr:cNvSpPr/>
        </xdr:nvSpPr>
        <xdr:spPr>
          <a:xfrm>
            <a:off x="11016159" y="1431885"/>
            <a:ext cx="3305190" cy="154223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694D6736-1B7C-4113-A7F0-0435817D849E}"/>
              </a:ext>
            </a:extLst>
          </xdr:cNvPr>
          <xdr:cNvSpPr/>
        </xdr:nvSpPr>
        <xdr:spPr>
          <a:xfrm>
            <a:off x="14494090" y="1439142"/>
            <a:ext cx="3301888" cy="154223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7563670F-AC12-49C9-B3B3-DABD1BEA08E7}"/>
              </a:ext>
            </a:extLst>
          </xdr:cNvPr>
          <xdr:cNvSpPr/>
        </xdr:nvSpPr>
        <xdr:spPr>
          <a:xfrm>
            <a:off x="661245" y="3085907"/>
            <a:ext cx="5674424" cy="334938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DF0416B1-3E78-4B82-BD96-1428948FB933}"/>
              </a:ext>
            </a:extLst>
          </xdr:cNvPr>
          <xdr:cNvSpPr/>
        </xdr:nvSpPr>
        <xdr:spPr>
          <a:xfrm>
            <a:off x="6415497" y="3093164"/>
            <a:ext cx="5653790" cy="334938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86B1D878-EB6D-4EBD-BE42-187978B307A4}"/>
              </a:ext>
            </a:extLst>
          </xdr:cNvPr>
          <xdr:cNvSpPr/>
        </xdr:nvSpPr>
        <xdr:spPr>
          <a:xfrm>
            <a:off x="12149116" y="3082278"/>
            <a:ext cx="5650490" cy="334938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D05A392-2489-41F3-A34B-8E95AF4AEB8B}"/>
              </a:ext>
            </a:extLst>
          </xdr:cNvPr>
          <xdr:cNvSpPr/>
        </xdr:nvSpPr>
        <xdr:spPr>
          <a:xfrm>
            <a:off x="679389" y="6533658"/>
            <a:ext cx="9580231" cy="446347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5FC7C698-49E2-4C08-A8EB-B97280A86B97}"/>
              </a:ext>
            </a:extLst>
          </xdr:cNvPr>
          <xdr:cNvSpPr/>
        </xdr:nvSpPr>
        <xdr:spPr>
          <a:xfrm>
            <a:off x="10650682" y="6710796"/>
            <a:ext cx="7145749" cy="4026478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0017A3A7-E2FE-4703-A22E-14FCF7B25E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43463" y="1509626"/>
            <a:ext cx="1279616" cy="1479249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90E90529-9DB4-4B71-A011-EB85636220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96107" y="1471141"/>
            <a:ext cx="1167690" cy="1460007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ECE2341F-6515-4BBC-A9E7-E64D266A41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48268" y="1471141"/>
            <a:ext cx="1173203" cy="1505954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0FBADE0E-6A32-4F8E-B1AF-0400FE3C6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10143" y="1509626"/>
            <a:ext cx="1269606" cy="1448227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272626BF-B809-4970-AAE3-E1243214EEEA}"/>
              </a:ext>
            </a:extLst>
          </xdr:cNvPr>
          <xdr:cNvSpPr txBox="1"/>
        </xdr:nvSpPr>
        <xdr:spPr>
          <a:xfrm>
            <a:off x="5451361" y="1451899"/>
            <a:ext cx="1981090" cy="15059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Students</a:t>
            </a:r>
          </a:p>
          <a:p>
            <a:pPr algn="ctr"/>
            <a:r>
              <a:rPr lang="en-US" sz="2000" b="1"/>
              <a:t>1561</a:t>
            </a:r>
          </a:p>
        </xdr:txBody>
      </xdr: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73AFE7E9-42B3-410E-A601-F446D32F5AD4}"/>
              </a:ext>
            </a:extLst>
          </xdr:cNvPr>
          <xdr:cNvSpPr txBox="1"/>
        </xdr:nvSpPr>
        <xdr:spPr>
          <a:xfrm>
            <a:off x="8855511" y="1471141"/>
            <a:ext cx="2038816" cy="1467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661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42%</a:t>
            </a: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863C6267-868D-4F66-912B-26B1732E1394}"/>
              </a:ext>
            </a:extLst>
          </xdr:cNvPr>
          <xdr:cNvSpPr txBox="1"/>
        </xdr:nvSpPr>
        <xdr:spPr>
          <a:xfrm>
            <a:off x="12202227" y="1451899"/>
            <a:ext cx="2136307" cy="15059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Female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900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58%</a:t>
            </a: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2872FABF-F61C-46F2-B09F-9498E47594FE}"/>
              </a:ext>
            </a:extLst>
          </xdr:cNvPr>
          <xdr:cNvSpPr txBox="1"/>
        </xdr:nvSpPr>
        <xdr:spPr>
          <a:xfrm>
            <a:off x="15779749" y="1432657"/>
            <a:ext cx="2019088" cy="15251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Eligible</a:t>
            </a:r>
          </a:p>
          <a:p>
            <a:pPr algn="ctr"/>
            <a:r>
              <a:rPr lang="en-US" sz="2000" b="1"/>
              <a:t>228</a:t>
            </a:r>
          </a:p>
        </xdr:txBody>
      </xdr:sp>
      <xdr:pic>
        <xdr:nvPicPr>
          <xdr:cNvPr id="73" name="Picture 7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C1EA431D-CEA6-488F-BBAE-02A76D0DB5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15" y="3127691"/>
            <a:ext cx="5500693" cy="3274615"/>
          </a:xfrm>
          <a:prstGeom prst="rect">
            <a:avLst/>
          </a:prstGeom>
        </xdr:spPr>
      </xdr:pic>
      <xdr:graphicFrame macro="">
        <xdr:nvGraphicFramePr>
          <xdr:cNvPr id="74" name="Chart 73">
            <a:extLst>
              <a:ext uri="{FF2B5EF4-FFF2-40B4-BE49-F238E27FC236}">
                <a16:creationId xmlns:a16="http://schemas.microsoft.com/office/drawing/2014/main" id="{8A3C25DF-F6DE-4BF0-81A6-8DDD1E299C9E}"/>
              </a:ext>
            </a:extLst>
          </xdr:cNvPr>
          <xdr:cNvGraphicFramePr>
            <a:graphicFrameLocks/>
          </xdr:cNvGraphicFramePr>
        </xdr:nvGraphicFramePr>
        <xdr:xfrm>
          <a:off x="6410457" y="3102035"/>
          <a:ext cx="5613777" cy="33130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144E9A31-BD3E-4D77-8A2D-BBD60BC9D51D}"/>
              </a:ext>
            </a:extLst>
          </xdr:cNvPr>
          <xdr:cNvGraphicFramePr>
            <a:graphicFrameLocks/>
          </xdr:cNvGraphicFramePr>
        </xdr:nvGraphicFramePr>
        <xdr:xfrm>
          <a:off x="12139037" y="3122193"/>
          <a:ext cx="5646056" cy="3313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958CF2B8-15E7-4EFA-BDE6-12B2E2245C9A}"/>
              </a:ext>
            </a:extLst>
          </xdr:cNvPr>
          <xdr:cNvGraphicFramePr>
            <a:graphicFrameLocks/>
          </xdr:cNvGraphicFramePr>
        </xdr:nvGraphicFramePr>
        <xdr:xfrm>
          <a:off x="686604" y="6531459"/>
          <a:ext cx="9550475" cy="44632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A2F339F1-EA03-462F-94BA-B4340720F5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16909" y="6517027"/>
            <a:ext cx="7348749" cy="4528623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4390CF4B-46BA-4571-9A85-CA9042E92071}"/>
              </a:ext>
            </a:extLst>
          </xdr:cNvPr>
          <xdr:cNvSpPr/>
        </xdr:nvSpPr>
        <xdr:spPr>
          <a:xfrm>
            <a:off x="2480830" y="4019260"/>
            <a:ext cx="214313" cy="191223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6F0239EE-836F-452F-B18F-C6214C32E3A1}"/>
              </a:ext>
            </a:extLst>
          </xdr:cNvPr>
          <xdr:cNvSpPr/>
        </xdr:nvSpPr>
        <xdr:spPr>
          <a:xfrm>
            <a:off x="2744355" y="5026024"/>
            <a:ext cx="187613" cy="191223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599724</xdr:colOff>
      <xdr:row>0</xdr:row>
      <xdr:rowOff>141111</xdr:rowOff>
    </xdr:from>
    <xdr:to>
      <xdr:col>36</xdr:col>
      <xdr:colOff>70556</xdr:colOff>
      <xdr:row>59</xdr:row>
      <xdr:rowOff>52917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32CC8301-082E-5198-1580-4CE2FCB563DB}"/>
            </a:ext>
          </a:extLst>
        </xdr:cNvPr>
        <xdr:cNvGrpSpPr/>
      </xdr:nvGrpSpPr>
      <xdr:grpSpPr>
        <a:xfrm>
          <a:off x="599724" y="141111"/>
          <a:ext cx="21187832" cy="9278056"/>
          <a:chOff x="599724" y="141111"/>
          <a:chExt cx="12281774" cy="7044902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ACD8C64B-C244-46FE-A72F-6386DDA23E27}"/>
              </a:ext>
            </a:extLst>
          </xdr:cNvPr>
          <xdr:cNvSpPr/>
        </xdr:nvSpPr>
        <xdr:spPr>
          <a:xfrm>
            <a:off x="599724" y="141111"/>
            <a:ext cx="12281774" cy="704490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8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FC1A1401-26F8-422E-A317-0148B691901C}"/>
              </a:ext>
            </a:extLst>
          </xdr:cNvPr>
          <xdr:cNvSpPr/>
        </xdr:nvSpPr>
        <xdr:spPr>
          <a:xfrm>
            <a:off x="1023056" y="191832"/>
            <a:ext cx="11575455" cy="462943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000"/>
              <a:t>Gasa Dzongkhag</a:t>
            </a: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EFB7C41C-8ACA-4B64-AF37-458248A22D13}"/>
              </a:ext>
            </a:extLst>
          </xdr:cNvPr>
          <xdr:cNvSpPr/>
        </xdr:nvSpPr>
        <xdr:spPr>
          <a:xfrm>
            <a:off x="1049832" y="781847"/>
            <a:ext cx="2076951" cy="1189025"/>
          </a:xfrm>
          <a:prstGeom prst="rect">
            <a:avLst/>
          </a:prstGeom>
          <a:noFill/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800" u="none"/>
          </a:p>
        </xdr:txBody>
      </xdr:sp>
      <xdr:sp macro="" textlink="[15]Gasa!BX41">
        <xdr:nvSpPr>
          <xdr:cNvPr id="6" name="TextBox 5">
            <a:extLst>
              <a:ext uri="{FF2B5EF4-FFF2-40B4-BE49-F238E27FC236}">
                <a16:creationId xmlns:a16="http://schemas.microsoft.com/office/drawing/2014/main" id="{4E9C48E8-A606-4775-8C97-DF3C8EA0B0BA}"/>
              </a:ext>
            </a:extLst>
          </xdr:cNvPr>
          <xdr:cNvSpPr txBox="1"/>
        </xdr:nvSpPr>
        <xdr:spPr>
          <a:xfrm>
            <a:off x="1949662" y="994896"/>
            <a:ext cx="1147318" cy="866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Population</a:t>
            </a:r>
            <a:endParaRPr lang="en-GB" sz="1400" b="1">
              <a:effectLst/>
            </a:endParaRPr>
          </a:p>
          <a:p>
            <a:pPr algn="ctr"/>
            <a:fld id="{B14E97B4-15C6-4B03-8FC3-778AE590A133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4363</a:t>
            </a:fld>
            <a:endParaRPr lang="en-US" sz="1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C041AB9F-5FA9-41B7-9D8C-0E7F7150DC21}"/>
              </a:ext>
            </a:extLst>
          </xdr:cNvPr>
          <xdr:cNvSpPr/>
        </xdr:nvSpPr>
        <xdr:spPr>
          <a:xfrm>
            <a:off x="3212674" y="795245"/>
            <a:ext cx="2221302" cy="1186793"/>
          </a:xfrm>
          <a:prstGeom prst="rect">
            <a:avLst/>
          </a:prstGeom>
          <a:noFill/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800" u="none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449F17B8-0BD5-43DF-A6E4-6970AB8C6A25}"/>
              </a:ext>
            </a:extLst>
          </xdr:cNvPr>
          <xdr:cNvSpPr/>
        </xdr:nvSpPr>
        <xdr:spPr>
          <a:xfrm>
            <a:off x="5545977" y="788822"/>
            <a:ext cx="2224219" cy="1204384"/>
          </a:xfrm>
          <a:prstGeom prst="rect">
            <a:avLst/>
          </a:prstGeom>
          <a:noFill/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800" u="s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C221582-60A1-41AF-90BB-ADE3F2923D27}"/>
              </a:ext>
            </a:extLst>
          </xdr:cNvPr>
          <xdr:cNvSpPr/>
        </xdr:nvSpPr>
        <xdr:spPr>
          <a:xfrm>
            <a:off x="7898246" y="791099"/>
            <a:ext cx="2273858" cy="1202107"/>
          </a:xfrm>
          <a:prstGeom prst="rect">
            <a:avLst/>
          </a:prstGeom>
          <a:noFill/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lang="en-US" sz="800" u="none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7C2EA170-7482-40C6-998F-CBD6F9F841B7}"/>
              </a:ext>
            </a:extLst>
          </xdr:cNvPr>
          <xdr:cNvSpPr/>
        </xdr:nvSpPr>
        <xdr:spPr>
          <a:xfrm>
            <a:off x="10308125" y="796165"/>
            <a:ext cx="2298078" cy="1197042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800" u="none"/>
          </a:p>
        </xdr:txBody>
      </xdr:sp>
      <xdr:sp macro="" textlink="[15]Gasa!BK41">
        <xdr:nvSpPr>
          <xdr:cNvPr id="11" name="TextBox 10">
            <a:extLst>
              <a:ext uri="{FF2B5EF4-FFF2-40B4-BE49-F238E27FC236}">
                <a16:creationId xmlns:a16="http://schemas.microsoft.com/office/drawing/2014/main" id="{94FB010D-BBB1-455C-AD96-AC182638DF06}"/>
              </a:ext>
            </a:extLst>
          </xdr:cNvPr>
          <xdr:cNvSpPr txBox="1"/>
        </xdr:nvSpPr>
        <xdr:spPr>
          <a:xfrm>
            <a:off x="4061967" y="1213959"/>
            <a:ext cx="1326721" cy="4082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Students</a:t>
            </a:r>
            <a:endParaRPr lang="en-GB" sz="1400" b="1">
              <a:effectLst/>
            </a:endParaRPr>
          </a:p>
          <a:p>
            <a:pPr algn="ctr"/>
            <a:fld id="{7ED92675-1338-444B-AE19-DDFBB417AE1F}" type="TxLink">
              <a:rPr lang="en-US" sz="1400" b="1" i="0" u="none" strike="noStrike">
                <a:solidFill>
                  <a:srgbClr val="000000"/>
                </a:solidFill>
                <a:latin typeface="Rockwell"/>
              </a:rPr>
              <a:pPr algn="ctr"/>
              <a:t>414</a:t>
            </a:fld>
            <a:endParaRPr lang="en-US" sz="1400" b="1" i="0" u="none" strike="noStrike">
              <a:solidFill>
                <a:srgbClr val="000000"/>
              </a:solidFill>
              <a:latin typeface="Rockwell"/>
            </a:endParaRPr>
          </a:p>
        </xdr:txBody>
      </xdr:sp>
      <xdr:sp macro="" textlink="[15]Gasa!BP41">
        <xdr:nvSpPr>
          <xdr:cNvPr id="14" name="TextBox 13">
            <a:extLst>
              <a:ext uri="{FF2B5EF4-FFF2-40B4-BE49-F238E27FC236}">
                <a16:creationId xmlns:a16="http://schemas.microsoft.com/office/drawing/2014/main" id="{1546CBCF-7F92-4E8E-B277-987892A764FD}"/>
              </a:ext>
            </a:extLst>
          </xdr:cNvPr>
          <xdr:cNvSpPr txBox="1"/>
        </xdr:nvSpPr>
        <xdr:spPr>
          <a:xfrm>
            <a:off x="11072181" y="1075015"/>
            <a:ext cx="1477422" cy="440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4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Eligible Candidates</a:t>
            </a:r>
            <a:endParaRPr lang="en-GB" sz="1400" b="1">
              <a:solidFill>
                <a:schemeClr val="tx1"/>
              </a:solidFill>
              <a:effectLst/>
            </a:endParaRPr>
          </a:p>
          <a:p>
            <a:pPr algn="ctr"/>
            <a:r>
              <a:rPr lang="en-US" sz="1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81</a:t>
            </a:r>
            <a:r>
              <a:rPr lang="en-US" sz="1400" b="1"/>
              <a:t>  </a:t>
            </a:r>
            <a:endParaRPr lang="en-US" sz="1400" b="1" i="0" u="none" strike="noStrike">
              <a:solidFill>
                <a:schemeClr val="tx1"/>
              </a:solidFill>
              <a:latin typeface="Arial"/>
              <a:cs typeface="Arial"/>
            </a:endParaRPr>
          </a:p>
        </xdr:txBody>
      </xdr:sp>
      <xdr:sp macro="" textlink="[15]Gasa!$P$2">
        <xdr:nvSpPr>
          <xdr:cNvPr id="15" name="TextBox 14">
            <a:extLst>
              <a:ext uri="{FF2B5EF4-FFF2-40B4-BE49-F238E27FC236}">
                <a16:creationId xmlns:a16="http://schemas.microsoft.com/office/drawing/2014/main" id="{E12DF3A9-BF37-4886-ADA4-A8BE154BDBD0}"/>
              </a:ext>
            </a:extLst>
          </xdr:cNvPr>
          <xdr:cNvSpPr txBox="1"/>
        </xdr:nvSpPr>
        <xdr:spPr>
          <a:xfrm>
            <a:off x="8876623" y="1071979"/>
            <a:ext cx="984621" cy="621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Female</a:t>
            </a:r>
            <a:r>
              <a:rPr lang="en-US" sz="14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sz="14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Student</a:t>
            </a:r>
            <a:endParaRPr lang="en-GB" sz="1400" b="1">
              <a:solidFill>
                <a:schemeClr val="tx1"/>
              </a:solidFill>
              <a:effectLst/>
            </a:endParaRPr>
          </a:p>
          <a:p>
            <a:pPr algn="ctr"/>
            <a:r>
              <a:rPr lang="en-US" sz="1400" b="1" i="0" u="none" strike="noStrike">
                <a:solidFill>
                  <a:schemeClr val="tx1"/>
                </a:solidFill>
                <a:latin typeface="Corbel"/>
              </a:rPr>
              <a:t>222</a:t>
            </a:r>
          </a:p>
          <a:p>
            <a:pPr algn="ctr"/>
            <a:r>
              <a:rPr lang="en-US" sz="1400" b="1" i="0" u="none" strike="noStrike">
                <a:solidFill>
                  <a:schemeClr val="tx1"/>
                </a:solidFill>
                <a:latin typeface="Corbel"/>
              </a:rPr>
              <a:t>54%</a:t>
            </a: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C5A03768-B294-448D-9EA0-40B7256153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0139" y="807709"/>
            <a:ext cx="1066179" cy="1052381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5959AD17-DA95-4E0F-8A70-3FBC81E820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57967" y="833279"/>
            <a:ext cx="1053165" cy="1163274"/>
          </a:xfrm>
          <a:prstGeom prst="rect">
            <a:avLst/>
          </a:prstGeom>
        </xdr:spPr>
      </xdr:pic>
      <xdr:sp macro="" textlink="[15]Gasa!$O$2">
        <xdr:nvSpPr>
          <xdr:cNvPr id="18" name="TextBox 17">
            <a:extLst>
              <a:ext uri="{FF2B5EF4-FFF2-40B4-BE49-F238E27FC236}">
                <a16:creationId xmlns:a16="http://schemas.microsoft.com/office/drawing/2014/main" id="{0A85077B-B0BE-4B36-93CE-67212CC3018E}"/>
              </a:ext>
            </a:extLst>
          </xdr:cNvPr>
          <xdr:cNvSpPr txBox="1"/>
        </xdr:nvSpPr>
        <xdr:spPr>
          <a:xfrm>
            <a:off x="6622873" y="1209211"/>
            <a:ext cx="978956" cy="6257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Male Students</a:t>
            </a:r>
            <a:endParaRPr lang="en-GB" sz="1400" b="1">
              <a:solidFill>
                <a:schemeClr val="tx1"/>
              </a:solidFill>
              <a:effectLst/>
            </a:endParaRPr>
          </a:p>
          <a:p>
            <a:pPr algn="ctr"/>
            <a:r>
              <a:rPr lang="en-US" sz="1400" b="1" i="0" u="none" strike="noStrike">
                <a:solidFill>
                  <a:schemeClr val="tx1"/>
                </a:solidFill>
                <a:latin typeface="Rockwell"/>
              </a:rPr>
              <a:t>192</a:t>
            </a:r>
          </a:p>
          <a:p>
            <a:pPr algn="ctr"/>
            <a:r>
              <a:rPr lang="en-US" sz="1400" b="1" i="0" u="none" strike="noStrike">
                <a:solidFill>
                  <a:schemeClr val="tx1"/>
                </a:solidFill>
                <a:latin typeface="Rockwell"/>
              </a:rPr>
              <a:t>46%</a:t>
            </a:r>
          </a:p>
          <a:p>
            <a:pPr algn="ctr"/>
            <a:endParaRPr lang="en-US" sz="1400" b="1" i="0" u="none" strike="noStrike">
              <a:solidFill>
                <a:schemeClr val="tx1"/>
              </a:solidFill>
            </a:endParaRP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F6AEA4C2-5C0C-4024-9E4E-C8DE8818E5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2367" y="697481"/>
            <a:ext cx="1139716" cy="1222217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96C17DA0-03D8-4E28-8B68-5D3720654A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45548" y="873025"/>
            <a:ext cx="823385" cy="1046673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069B8D8-4E0F-4494-858C-B9B5AAF60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63596" y="704802"/>
            <a:ext cx="831306" cy="1259371"/>
          </a:xfrm>
          <a:prstGeom prst="rect">
            <a:avLst/>
          </a:prstGeom>
        </xdr:spPr>
      </xdr:pic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6B78BFA-944A-43A2-A129-B2DB023462BA}"/>
              </a:ext>
            </a:extLst>
          </xdr:cNvPr>
          <xdr:cNvGraphicFramePr>
            <a:graphicFrameLocks/>
          </xdr:cNvGraphicFramePr>
        </xdr:nvGraphicFramePr>
        <xdr:xfrm>
          <a:off x="3564178" y="2084783"/>
          <a:ext cx="5215096" cy="22925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pic>
        <xdr:nvPicPr>
          <xdr:cNvPr id="26" name="Picture 25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8BBA678F-EDB8-47BB-9449-FA9A5E651D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6964" y="2041257"/>
            <a:ext cx="2238297" cy="2319219"/>
          </a:xfrm>
          <a:prstGeom prst="rect">
            <a:avLst/>
          </a:prstGeom>
        </xdr:spPr>
      </xdr:pic>
      <xdr:sp macro="" textlink="">
        <xdr:nvSpPr>
          <xdr:cNvPr id="27" name="Oval 2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30B49904-B2D3-4C02-AD98-AF7E24F27AEE}"/>
              </a:ext>
            </a:extLst>
          </xdr:cNvPr>
          <xdr:cNvSpPr/>
        </xdr:nvSpPr>
        <xdr:spPr>
          <a:xfrm>
            <a:off x="2510603" y="3461305"/>
            <a:ext cx="118065" cy="118156"/>
          </a:xfrm>
          <a:prstGeom prst="ellipse">
            <a:avLst/>
          </a:prstGeom>
          <a:ln>
            <a:noFill/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63CAEEC6-A5B9-4750-9706-E9B5AB3D86E9}"/>
              </a:ext>
            </a:extLst>
          </xdr:cNvPr>
          <xdr:cNvSpPr/>
        </xdr:nvSpPr>
        <xdr:spPr>
          <a:xfrm>
            <a:off x="2058809" y="3406007"/>
            <a:ext cx="118065" cy="118156"/>
          </a:xfrm>
          <a:prstGeom prst="ellipse">
            <a:avLst/>
          </a:prstGeom>
          <a:ln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Oval 28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ACFD4FAA-BF06-4B6B-B1EB-E0396D8A7859}"/>
              </a:ext>
            </a:extLst>
          </xdr:cNvPr>
          <xdr:cNvSpPr/>
        </xdr:nvSpPr>
        <xdr:spPr>
          <a:xfrm>
            <a:off x="1696969" y="3628379"/>
            <a:ext cx="118065" cy="118156"/>
          </a:xfrm>
          <a:prstGeom prst="ellipse">
            <a:avLst/>
          </a:prstGeom>
          <a:solidFill>
            <a:srgbClr val="F244D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Oval 29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8CB6F964-0CF5-4251-BAE8-E93820EB3268}"/>
              </a:ext>
            </a:extLst>
          </xdr:cNvPr>
          <xdr:cNvSpPr/>
        </xdr:nvSpPr>
        <xdr:spPr>
          <a:xfrm>
            <a:off x="1593746" y="3714868"/>
            <a:ext cx="118065" cy="118156"/>
          </a:xfrm>
          <a:prstGeom prst="ellipse">
            <a:avLst/>
          </a:prstGeom>
          <a:solidFill>
            <a:schemeClr val="accent5">
              <a:lumMod val="60000"/>
              <a:lumOff val="40000"/>
            </a:schemeClr>
          </a:solidFill>
          <a:ln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B54E08E6-B22D-4745-BD99-19F564D48F2C}"/>
              </a:ext>
            </a:extLst>
          </xdr:cNvPr>
          <xdr:cNvGraphicFramePr>
            <a:graphicFrameLocks/>
          </xdr:cNvGraphicFramePr>
        </xdr:nvGraphicFramePr>
        <xdr:xfrm>
          <a:off x="1011133" y="4524796"/>
          <a:ext cx="6092961" cy="25049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D22B21A9-792C-4F10-8519-EFB50E9767E6}"/>
              </a:ext>
            </a:extLst>
          </xdr:cNvPr>
          <xdr:cNvGraphicFramePr>
            <a:graphicFrameLocks/>
          </xdr:cNvGraphicFramePr>
        </xdr:nvGraphicFramePr>
        <xdr:xfrm>
          <a:off x="8866406" y="2072363"/>
          <a:ext cx="3775500" cy="23648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480A8EF-6191-4237-97DB-E31F9D9976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336723" y="4586388"/>
            <a:ext cx="5361627" cy="2387284"/>
          </a:xfrm>
          <a:prstGeom prst="rect">
            <a:avLst/>
          </a:prstGeom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282773</xdr:colOff>
      <xdr:row>3</xdr:row>
      <xdr:rowOff>74414</xdr:rowOff>
    </xdr:from>
    <xdr:to>
      <xdr:col>29</xdr:col>
      <xdr:colOff>448235</xdr:colOff>
      <xdr:row>50</xdr:row>
      <xdr:rowOff>28014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1BF9E63-1AED-F7C1-3200-AC90F58B57AD}"/>
            </a:ext>
          </a:extLst>
        </xdr:cNvPr>
        <xdr:cNvGrpSpPr/>
      </xdr:nvGrpSpPr>
      <xdr:grpSpPr>
        <a:xfrm>
          <a:off x="2579979" y="578679"/>
          <a:ext cx="14522999" cy="7853747"/>
          <a:chOff x="582083" y="158750"/>
          <a:chExt cx="8115226" cy="5880573"/>
        </a:xfrm>
      </xdr:grpSpPr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D19B35EE-1E07-45D2-92E9-2EFF1BBB553B}"/>
              </a:ext>
            </a:extLst>
          </xdr:cNvPr>
          <xdr:cNvSpPr/>
        </xdr:nvSpPr>
        <xdr:spPr>
          <a:xfrm>
            <a:off x="582083" y="158750"/>
            <a:ext cx="8115226" cy="5880573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F6AA33C6-5159-45C9-930A-F8C964E60C5C}"/>
              </a:ext>
            </a:extLst>
          </xdr:cNvPr>
          <xdr:cNvSpPr/>
        </xdr:nvSpPr>
        <xdr:spPr>
          <a:xfrm>
            <a:off x="7115944" y="663420"/>
            <a:ext cx="1431566" cy="70914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DAA67DD1-8CD1-4F4B-A8C8-B6D6F8C755D0}"/>
              </a:ext>
            </a:extLst>
          </xdr:cNvPr>
          <xdr:cNvSpPr/>
        </xdr:nvSpPr>
        <xdr:spPr>
          <a:xfrm>
            <a:off x="5561911" y="663420"/>
            <a:ext cx="1418577" cy="70279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2782C72A-998E-4C1F-A973-BE47316D0D94}"/>
              </a:ext>
            </a:extLst>
          </xdr:cNvPr>
          <xdr:cNvSpPr/>
        </xdr:nvSpPr>
        <xdr:spPr>
          <a:xfrm>
            <a:off x="829733" y="676120"/>
            <a:ext cx="1502093" cy="72184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70729E65-E0D0-4B1B-B05A-114F3D1E1B43}"/>
              </a:ext>
            </a:extLst>
          </xdr:cNvPr>
          <xdr:cNvSpPr/>
        </xdr:nvSpPr>
        <xdr:spPr>
          <a:xfrm>
            <a:off x="2453205" y="676120"/>
            <a:ext cx="1431565" cy="70914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36E6D098-44A1-4087-95E8-EA156E9A4670}"/>
              </a:ext>
            </a:extLst>
          </xdr:cNvPr>
          <xdr:cNvSpPr/>
        </xdr:nvSpPr>
        <xdr:spPr>
          <a:xfrm>
            <a:off x="4008307" y="669770"/>
            <a:ext cx="1398336" cy="70914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BD15AE6A-84FA-485C-BEB0-BCD382D11FDE}"/>
              </a:ext>
            </a:extLst>
          </xdr:cNvPr>
          <xdr:cNvSpPr txBox="1"/>
        </xdr:nvSpPr>
        <xdr:spPr>
          <a:xfrm>
            <a:off x="810683" y="222250"/>
            <a:ext cx="7748161" cy="397387"/>
          </a:xfrm>
          <a:prstGeom prst="rect">
            <a:avLst/>
          </a:prstGeom>
          <a:solidFill>
            <a:schemeClr val="bg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1"/>
              <a:t>Haa Dzongkhag</a:t>
            </a:r>
            <a:r>
              <a:rPr lang="en-US" sz="1600" b="1" baseline="0"/>
              <a:t> </a:t>
            </a:r>
            <a:endParaRPr lang="en-US" sz="1600" b="1"/>
          </a:p>
        </xdr:txBody>
      </xdr:sp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71595935-0D75-47B0-9665-365FE3BD76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8783" y="657070"/>
            <a:ext cx="572908" cy="763312"/>
          </a:xfrm>
          <a:prstGeom prst="rect">
            <a:avLst/>
          </a:prstGeom>
        </xdr:spPr>
      </xdr:pic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A3588489-2E49-444C-95B8-2C3E28D68E74}"/>
              </a:ext>
            </a:extLst>
          </xdr:cNvPr>
          <xdr:cNvSpPr txBox="1"/>
        </xdr:nvSpPr>
        <xdr:spPr>
          <a:xfrm>
            <a:off x="1330770" y="655049"/>
            <a:ext cx="999764" cy="8022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00" b="1"/>
              <a:t>Total Dzongkhag Population</a:t>
            </a:r>
          </a:p>
          <a:p>
            <a:pPr algn="ctr"/>
            <a:r>
              <a:rPr lang="en-US" sz="1600" b="1"/>
              <a:t>31233         </a:t>
            </a:r>
          </a:p>
        </xdr:txBody>
      </xdr:sp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986C6BA8-BD1B-47C8-9F82-A07479D6F7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72255" y="637145"/>
            <a:ext cx="655459" cy="853963"/>
          </a:xfrm>
          <a:prstGeom prst="rect">
            <a:avLst/>
          </a:prstGeom>
        </xdr:spPr>
      </xdr:pic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A6F9184F-30C3-4925-9FE8-CB81DE7DC5BE}"/>
              </a:ext>
            </a:extLst>
          </xdr:cNvPr>
          <xdr:cNvSpPr txBox="1"/>
        </xdr:nvSpPr>
        <xdr:spPr>
          <a:xfrm>
            <a:off x="2887892" y="730292"/>
            <a:ext cx="1107715" cy="8572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Student</a:t>
            </a:r>
          </a:p>
          <a:p>
            <a:pPr algn="ctr"/>
            <a:r>
              <a:rPr lang="en-US" sz="18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1635</a:t>
            </a:r>
            <a:r>
              <a:rPr lang="en-US" sz="1800"/>
              <a:t> </a:t>
            </a:r>
            <a:endParaRPr lang="en-US" sz="1800" b="1"/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A8EC7836-6652-4294-B325-0BD06F046B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83029" y="698542"/>
            <a:ext cx="285749" cy="680369"/>
          </a:xfrm>
          <a:prstGeom prst="rect">
            <a:avLst/>
          </a:prstGeom>
        </xdr:spPr>
      </xdr:pic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166BD8FB-EFA8-493E-A8EC-85E7B4ECE814}"/>
              </a:ext>
            </a:extLst>
          </xdr:cNvPr>
          <xdr:cNvSpPr txBox="1"/>
        </xdr:nvSpPr>
        <xdr:spPr>
          <a:xfrm>
            <a:off x="4241778" y="685933"/>
            <a:ext cx="1139465" cy="6651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Male</a:t>
            </a:r>
          </a:p>
          <a:p>
            <a:pPr algn="ctr"/>
            <a:r>
              <a:rPr lang="en-US" sz="18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774</a:t>
            </a:r>
            <a:r>
              <a:rPr lang="en-US" sz="1800"/>
              <a:t> </a:t>
            </a:r>
            <a:endParaRPr lang="en-US" sz="1800" b="1"/>
          </a:p>
        </xdr:txBody>
      </xdr:sp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EDFDDCC3-4DEC-474D-87FE-1927579DD8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28893" y="676120"/>
            <a:ext cx="274458" cy="690527"/>
          </a:xfrm>
          <a:prstGeom prst="rect">
            <a:avLst/>
          </a:prstGeom>
        </xdr:spPr>
      </xdr:pic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71793435-C41E-4238-A675-F93F5509CAD4}"/>
              </a:ext>
            </a:extLst>
          </xdr:cNvPr>
          <xdr:cNvSpPr txBox="1"/>
        </xdr:nvSpPr>
        <xdr:spPr>
          <a:xfrm>
            <a:off x="5801021" y="711242"/>
            <a:ext cx="1216395" cy="654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Female</a:t>
            </a:r>
          </a:p>
          <a:p>
            <a:pPr algn="ctr"/>
            <a:r>
              <a:rPr lang="en-US" sz="18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861</a:t>
            </a:r>
            <a:r>
              <a:rPr lang="en-US" sz="1800"/>
              <a:t> </a:t>
            </a:r>
            <a:endParaRPr lang="en-US" sz="1800" b="1"/>
          </a:p>
        </xdr:txBody>
      </xdr:sp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1D8B121A-F6D4-4448-BDCD-BAB1D26A4A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3560" y="692284"/>
            <a:ext cx="444494" cy="642177"/>
          </a:xfrm>
          <a:prstGeom prst="rect">
            <a:avLst/>
          </a:prstGeom>
        </xdr:spPr>
      </xdr:pic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C72FB61D-BE5C-4B81-96F6-5ECBABA54D27}"/>
              </a:ext>
            </a:extLst>
          </xdr:cNvPr>
          <xdr:cNvSpPr txBox="1"/>
        </xdr:nvSpPr>
        <xdr:spPr>
          <a:xfrm>
            <a:off x="7380242" y="681901"/>
            <a:ext cx="1069616" cy="697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Eligilible</a:t>
            </a:r>
          </a:p>
          <a:p>
            <a:pPr algn="ctr"/>
            <a:r>
              <a:rPr lang="en-US" sz="16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211</a:t>
            </a:r>
            <a:r>
              <a:rPr lang="en-US" sz="1600"/>
              <a:t> </a:t>
            </a:r>
            <a:endParaRPr lang="en-US" sz="1600" b="1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A38DCB7B-858C-4A7A-9B3D-358F6839748F}"/>
              </a:ext>
            </a:extLst>
          </xdr:cNvPr>
          <xdr:cNvSpPr/>
        </xdr:nvSpPr>
        <xdr:spPr>
          <a:xfrm>
            <a:off x="797983" y="1472058"/>
            <a:ext cx="2513881" cy="191738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C1F9DBC0-7783-42F8-8A75-155815B74072}"/>
              </a:ext>
            </a:extLst>
          </xdr:cNvPr>
          <xdr:cNvSpPr/>
        </xdr:nvSpPr>
        <xdr:spPr>
          <a:xfrm>
            <a:off x="3388064" y="1459358"/>
            <a:ext cx="2477187" cy="191738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23773D2E-4570-4257-B6FA-74D68CCAFA57}"/>
              </a:ext>
            </a:extLst>
          </xdr:cNvPr>
          <xdr:cNvSpPr/>
        </xdr:nvSpPr>
        <xdr:spPr>
          <a:xfrm>
            <a:off x="4638498" y="3481805"/>
            <a:ext cx="3899961" cy="242494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4BA39E84-1B62-4FC0-88FB-B67862CE47BA}"/>
              </a:ext>
            </a:extLst>
          </xdr:cNvPr>
          <xdr:cNvSpPr/>
        </xdr:nvSpPr>
        <xdr:spPr>
          <a:xfrm>
            <a:off x="829734" y="3456404"/>
            <a:ext cx="3737626" cy="248716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CCFA71C8-62F6-41BB-B68A-617D711BD2CC}"/>
              </a:ext>
            </a:extLst>
          </xdr:cNvPr>
          <xdr:cNvGraphicFramePr>
            <a:graphicFrameLocks/>
          </xdr:cNvGraphicFramePr>
        </xdr:nvGraphicFramePr>
        <xdr:xfrm>
          <a:off x="848784" y="3462755"/>
          <a:ext cx="3670076" cy="2443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D4CFBA5B-8AD9-4E3C-9A8A-BC9D87C28A9A}"/>
              </a:ext>
            </a:extLst>
          </xdr:cNvPr>
          <xdr:cNvGraphicFramePr>
            <a:graphicFrameLocks/>
          </xdr:cNvGraphicFramePr>
        </xdr:nvGraphicFramePr>
        <xdr:xfrm>
          <a:off x="6017074" y="1473213"/>
          <a:ext cx="2495986" cy="188283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024B093E-B8F1-4615-ABED-0AA8638DE1A7}"/>
              </a:ext>
            </a:extLst>
          </xdr:cNvPr>
          <xdr:cNvGraphicFramePr>
            <a:graphicFrameLocks/>
          </xdr:cNvGraphicFramePr>
        </xdr:nvGraphicFramePr>
        <xdr:xfrm>
          <a:off x="3401918" y="1479563"/>
          <a:ext cx="2443705" cy="18637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6E0618D4-8961-45CD-B268-D77A3A30BD05}"/>
              </a:ext>
            </a:extLst>
          </xdr:cNvPr>
          <xdr:cNvSpPr/>
        </xdr:nvSpPr>
        <xdr:spPr>
          <a:xfrm>
            <a:off x="6004951" y="1465708"/>
            <a:ext cx="2513881" cy="191738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" name="Picture 2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4EBE183A-21AA-46E2-B2C2-1DFED0F21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9028" y="1511066"/>
            <a:ext cx="2481204" cy="1857963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AFA7328-7DD2-4AAC-9636-209951BF82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57688" y="3514397"/>
            <a:ext cx="3874669" cy="2381250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3EAAE3F8-CF86-48F1-8A8C-C025B6C11047}"/>
              </a:ext>
            </a:extLst>
          </xdr:cNvPr>
          <xdr:cNvSpPr/>
        </xdr:nvSpPr>
        <xdr:spPr>
          <a:xfrm>
            <a:off x="2059517" y="2211916"/>
            <a:ext cx="93133" cy="91017"/>
          </a:xfrm>
          <a:prstGeom prst="ellipse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Oval 2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9EC29100-535C-46EB-AE14-FDABF5C764E3}"/>
              </a:ext>
            </a:extLst>
          </xdr:cNvPr>
          <xdr:cNvSpPr/>
        </xdr:nvSpPr>
        <xdr:spPr>
          <a:xfrm>
            <a:off x="1843617" y="2286000"/>
            <a:ext cx="93133" cy="93133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Oval 30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E4187A88-0A36-4524-A0CD-2AE6B62AC738}"/>
              </a:ext>
            </a:extLst>
          </xdr:cNvPr>
          <xdr:cNvSpPr/>
        </xdr:nvSpPr>
        <xdr:spPr>
          <a:xfrm>
            <a:off x="2309284" y="2787650"/>
            <a:ext cx="65616" cy="91016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Oval 31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2FAFA3D0-1C44-4F5F-837D-DEF403155A06}"/>
              </a:ext>
            </a:extLst>
          </xdr:cNvPr>
          <xdr:cNvSpPr/>
        </xdr:nvSpPr>
        <xdr:spPr>
          <a:xfrm>
            <a:off x="2292351" y="3045883"/>
            <a:ext cx="65616" cy="93133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Oval 33">
            <a:hlinkClick xmlns:r="http://schemas.openxmlformats.org/officeDocument/2006/relationships" r:id="rId16"/>
            <a:extLst>
              <a:ext uri="{FF2B5EF4-FFF2-40B4-BE49-F238E27FC236}">
                <a16:creationId xmlns:a16="http://schemas.microsoft.com/office/drawing/2014/main" id="{0509620E-DCA1-4ACF-AA8D-AB375537AA76}"/>
              </a:ext>
            </a:extLst>
          </xdr:cNvPr>
          <xdr:cNvSpPr/>
        </xdr:nvSpPr>
        <xdr:spPr>
          <a:xfrm>
            <a:off x="1706034" y="3204633"/>
            <a:ext cx="65616" cy="93133"/>
          </a:xfrm>
          <a:prstGeom prst="ellipse">
            <a:avLst/>
          </a:prstGeom>
          <a:solidFill>
            <a:schemeClr val="tx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Oval 3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66BFD4D1-EB94-4D08-B7E0-45B51245087F}"/>
              </a:ext>
            </a:extLst>
          </xdr:cNvPr>
          <xdr:cNvSpPr/>
        </xdr:nvSpPr>
        <xdr:spPr>
          <a:xfrm>
            <a:off x="1540934" y="3079749"/>
            <a:ext cx="93133" cy="93133"/>
          </a:xfrm>
          <a:prstGeom prst="ellipse">
            <a:avLst/>
          </a:prstGeom>
          <a:solidFill>
            <a:schemeClr val="tx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222250</xdr:colOff>
      <xdr:row>15</xdr:row>
      <xdr:rowOff>22225</xdr:rowOff>
    </xdr:from>
    <xdr:to>
      <xdr:col>13</xdr:col>
      <xdr:colOff>615950</xdr:colOff>
      <xdr:row>24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254B7-5E40-47B1-8286-4B372727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854075</xdr:colOff>
      <xdr:row>41</xdr:row>
      <xdr:rowOff>34925</xdr:rowOff>
    </xdr:from>
    <xdr:to>
      <xdr:col>12</xdr:col>
      <xdr:colOff>34925</xdr:colOff>
      <xdr:row>53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D4395D-706D-4ED9-BCB2-0269E83B3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427632</xdr:colOff>
      <xdr:row>8</xdr:row>
      <xdr:rowOff>32345</xdr:rowOff>
    </xdr:from>
    <xdr:to>
      <xdr:col>21</xdr:col>
      <xdr:colOff>1259085</xdr:colOff>
      <xdr:row>22</xdr:row>
      <xdr:rowOff>37107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EF1C2-5698-4E45-ADFC-86F971E7A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340178</xdr:colOff>
      <xdr:row>3</xdr:row>
      <xdr:rowOff>68035</xdr:rowOff>
    </xdr:from>
    <xdr:to>
      <xdr:col>55</xdr:col>
      <xdr:colOff>250658</xdr:colOff>
      <xdr:row>105</xdr:row>
      <xdr:rowOff>50132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5C3A9256-508F-A7EE-1011-3896AD7576B4}"/>
            </a:ext>
          </a:extLst>
        </xdr:cNvPr>
        <xdr:cNvGrpSpPr/>
      </xdr:nvGrpSpPr>
      <xdr:grpSpPr>
        <a:xfrm>
          <a:off x="3222744" y="519219"/>
          <a:ext cx="28736138" cy="15322360"/>
          <a:chOff x="589643" y="3016250"/>
          <a:chExt cx="17148236" cy="11055118"/>
        </a:xfrm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24B70EBC-AA97-43B8-A223-9D7ED0BAB8FA}"/>
              </a:ext>
            </a:extLst>
          </xdr:cNvPr>
          <xdr:cNvSpPr/>
        </xdr:nvSpPr>
        <xdr:spPr>
          <a:xfrm>
            <a:off x="589643" y="3016250"/>
            <a:ext cx="17148236" cy="11055118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B9D7F000-0B68-4F03-9129-76513E236DBE}"/>
              </a:ext>
            </a:extLst>
          </xdr:cNvPr>
          <xdr:cNvSpPr/>
        </xdr:nvSpPr>
        <xdr:spPr>
          <a:xfrm>
            <a:off x="691690" y="3121909"/>
            <a:ext cx="16951714" cy="94851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6000" b="1">
                <a:solidFill>
                  <a:sysClr val="windowText" lastClr="000000"/>
                </a:solidFill>
              </a:rPr>
              <a:t>Mongar Dzongkhag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9AA9E0CF-736C-4F7C-BBEF-EEDF67CA7F95}"/>
              </a:ext>
            </a:extLst>
          </xdr:cNvPr>
          <xdr:cNvSpPr/>
        </xdr:nvSpPr>
        <xdr:spPr>
          <a:xfrm>
            <a:off x="691690" y="4189203"/>
            <a:ext cx="3296615" cy="158690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Total Population</a:t>
            </a:r>
          </a:p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36228</a:t>
            </a: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B9FE39C-D5F5-42CC-A7AE-2E546F3C7BAF}"/>
              </a:ext>
            </a:extLst>
          </xdr:cNvPr>
          <xdr:cNvSpPr/>
        </xdr:nvSpPr>
        <xdr:spPr>
          <a:xfrm>
            <a:off x="4115235" y="4178315"/>
            <a:ext cx="3279664" cy="158690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r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E81F1EB5-7DFC-416A-9159-7C5C32F355FF}"/>
              </a:ext>
            </a:extLst>
          </xdr:cNvPr>
          <xdr:cNvSpPr/>
        </xdr:nvSpPr>
        <xdr:spPr>
          <a:xfrm>
            <a:off x="7526957" y="4166328"/>
            <a:ext cx="3270139" cy="158690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16B01606-F256-4829-BE32-8A679D002523}"/>
              </a:ext>
            </a:extLst>
          </xdr:cNvPr>
          <xdr:cNvSpPr/>
        </xdr:nvSpPr>
        <xdr:spPr>
          <a:xfrm>
            <a:off x="10911013" y="4173586"/>
            <a:ext cx="3281138" cy="158690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31DCE9CB-1369-4283-881E-0DDFE8C02EB9}"/>
              </a:ext>
            </a:extLst>
          </xdr:cNvPr>
          <xdr:cNvSpPr/>
        </xdr:nvSpPr>
        <xdr:spPr>
          <a:xfrm>
            <a:off x="14353896" y="4180843"/>
            <a:ext cx="3282251" cy="158690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932C6667-322F-4775-AB4E-9AB128777322}"/>
              </a:ext>
            </a:extLst>
          </xdr:cNvPr>
          <xdr:cNvSpPr/>
        </xdr:nvSpPr>
        <xdr:spPr>
          <a:xfrm>
            <a:off x="655403" y="5876746"/>
            <a:ext cx="5621852" cy="344378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96FAE74-244D-48BD-8BCB-58A6D1B32E05}"/>
              </a:ext>
            </a:extLst>
          </xdr:cNvPr>
          <xdr:cNvSpPr/>
        </xdr:nvSpPr>
        <xdr:spPr>
          <a:xfrm>
            <a:off x="6357083" y="5884003"/>
            <a:ext cx="5595374" cy="344378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B6F60072-BFB1-4F5C-871B-00B7E98E512D}"/>
              </a:ext>
            </a:extLst>
          </xdr:cNvPr>
          <xdr:cNvSpPr/>
        </xdr:nvSpPr>
        <xdr:spPr>
          <a:xfrm>
            <a:off x="12032286" y="5869245"/>
            <a:ext cx="5607489" cy="344765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8AF71340-B098-40B6-99CF-9BA1CD5035EE}"/>
              </a:ext>
            </a:extLst>
          </xdr:cNvPr>
          <xdr:cNvSpPr/>
        </xdr:nvSpPr>
        <xdr:spPr>
          <a:xfrm>
            <a:off x="673547" y="9423365"/>
            <a:ext cx="9486768" cy="4593023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CE5F303F-9774-4001-8A6A-385CE07F996E}"/>
              </a:ext>
            </a:extLst>
          </xdr:cNvPr>
          <xdr:cNvSpPr/>
        </xdr:nvSpPr>
        <xdr:spPr>
          <a:xfrm>
            <a:off x="10295012" y="9402584"/>
            <a:ext cx="7363237" cy="4593023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1F8C66F6-9877-4F56-9B0C-E97C7AE2A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18426" y="4251327"/>
            <a:ext cx="1252080" cy="1531479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180033E4-6EE3-43B9-BDA2-2926669700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35534" y="4212842"/>
            <a:ext cx="1156008" cy="1504678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B462AFD9-5AAE-4725-8897-224CFDEB7D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43122" y="4212842"/>
            <a:ext cx="1161519" cy="1550625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37389694-6E3A-4F90-B9CA-4BCE030412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69949" y="4251327"/>
            <a:ext cx="1276972" cy="1492898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3BD69E2D-7970-4F60-8C60-E08C3D8A69E0}"/>
              </a:ext>
            </a:extLst>
          </xdr:cNvPr>
          <xdr:cNvSpPr txBox="1"/>
        </xdr:nvSpPr>
        <xdr:spPr>
          <a:xfrm>
            <a:off x="5398788" y="4193600"/>
            <a:ext cx="1963565" cy="15506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Students</a:t>
            </a:r>
          </a:p>
          <a:p>
            <a:pPr algn="ctr"/>
            <a:r>
              <a:rPr lang="en-US" sz="2000" b="1"/>
              <a:t>4099</a:t>
            </a:r>
          </a:p>
        </xdr:txBody>
      </xdr: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C96CE613-6999-475C-89C1-EFD4639528E3}"/>
              </a:ext>
            </a:extLst>
          </xdr:cNvPr>
          <xdr:cNvSpPr txBox="1"/>
        </xdr:nvSpPr>
        <xdr:spPr>
          <a:xfrm>
            <a:off x="8793267" y="4212842"/>
            <a:ext cx="1995914" cy="151214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1858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45%</a:t>
            </a: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E350E8A1-99F0-4365-8A06-F7FB80C0262F}"/>
              </a:ext>
            </a:extLst>
          </xdr:cNvPr>
          <xdr:cNvSpPr txBox="1"/>
        </xdr:nvSpPr>
        <xdr:spPr>
          <a:xfrm>
            <a:off x="12085397" y="4193600"/>
            <a:ext cx="2188341" cy="15506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Female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2241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55%</a:t>
            </a: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1B7A8373-2B4F-4E96-977B-9D8DC3AD0C39}"/>
              </a:ext>
            </a:extLst>
          </xdr:cNvPr>
          <xdr:cNvSpPr txBox="1"/>
        </xdr:nvSpPr>
        <xdr:spPr>
          <a:xfrm>
            <a:off x="15646921" y="4174358"/>
            <a:ext cx="1992085" cy="156986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Eligible</a:t>
            </a:r>
          </a:p>
          <a:p>
            <a:pPr algn="ctr"/>
            <a:r>
              <a:rPr lang="en-US" sz="2000" b="1"/>
              <a:t>520</a:t>
            </a:r>
          </a:p>
        </xdr:txBody>
      </xdr:sp>
      <xdr:pic>
        <xdr:nvPicPr>
          <xdr:cNvPr id="73" name="Picture 7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5C5F9B30-459E-4085-B69A-D101172C80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476" y="5908168"/>
            <a:ext cx="5576747" cy="3382303"/>
          </a:xfrm>
          <a:prstGeom prst="rect">
            <a:avLst/>
          </a:prstGeom>
        </xdr:spPr>
      </xdr:pic>
      <xdr:graphicFrame macro="">
        <xdr:nvGraphicFramePr>
          <xdr:cNvPr id="74" name="Chart 73">
            <a:extLst>
              <a:ext uri="{FF2B5EF4-FFF2-40B4-BE49-F238E27FC236}">
                <a16:creationId xmlns:a16="http://schemas.microsoft.com/office/drawing/2014/main" id="{31A914E9-6518-47FE-AEDC-A0DD75866919}"/>
              </a:ext>
            </a:extLst>
          </xdr:cNvPr>
          <xdr:cNvGraphicFramePr>
            <a:graphicFrameLocks/>
          </xdr:cNvGraphicFramePr>
        </xdr:nvGraphicFramePr>
        <xdr:xfrm>
          <a:off x="6370742" y="5893812"/>
          <a:ext cx="5569893" cy="34298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551C6575-7C07-49E2-BDB4-C8936ABE5FA3}"/>
              </a:ext>
            </a:extLst>
          </xdr:cNvPr>
          <xdr:cNvGraphicFramePr>
            <a:graphicFrameLocks/>
          </xdr:cNvGraphicFramePr>
        </xdr:nvGraphicFramePr>
        <xdr:xfrm>
          <a:off x="12049050" y="5893110"/>
          <a:ext cx="5562334" cy="34150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4532BF4F-6121-4A25-8D2A-4087783E01DF}"/>
              </a:ext>
            </a:extLst>
          </xdr:cNvPr>
          <xdr:cNvGraphicFramePr>
            <a:graphicFrameLocks/>
          </xdr:cNvGraphicFramePr>
        </xdr:nvGraphicFramePr>
        <xdr:xfrm>
          <a:off x="669768" y="9430415"/>
          <a:ext cx="9494472" cy="45799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40CCA102-8DE6-4565-97B1-456B2FFA62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329" y="9382222"/>
            <a:ext cx="7328359" cy="4676348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42775250-6A79-433F-89FD-99BF10EB237E}"/>
              </a:ext>
            </a:extLst>
          </xdr:cNvPr>
          <xdr:cNvSpPr/>
        </xdr:nvSpPr>
        <xdr:spPr>
          <a:xfrm>
            <a:off x="2289421" y="7370164"/>
            <a:ext cx="126404" cy="137930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9F5B973B-15C0-4116-8724-383DE359D4CB}"/>
              </a:ext>
            </a:extLst>
          </xdr:cNvPr>
          <xdr:cNvSpPr/>
        </xdr:nvSpPr>
        <xdr:spPr>
          <a:xfrm>
            <a:off x="3235942" y="7192051"/>
            <a:ext cx="145738" cy="137931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246945</xdr:colOff>
      <xdr:row>11</xdr:row>
      <xdr:rowOff>70556</xdr:rowOff>
    </xdr:from>
    <xdr:to>
      <xdr:col>77</xdr:col>
      <xdr:colOff>529167</xdr:colOff>
      <xdr:row>127</xdr:row>
      <xdr:rowOff>70555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0ADE9E1-90F8-F824-AB15-77917889FC83}"/>
            </a:ext>
          </a:extLst>
        </xdr:cNvPr>
        <xdr:cNvGrpSpPr/>
      </xdr:nvGrpSpPr>
      <xdr:grpSpPr>
        <a:xfrm>
          <a:off x="3069167" y="2010834"/>
          <a:ext cx="40922222" cy="20461110"/>
          <a:chOff x="571500" y="163286"/>
          <a:chExt cx="16416029" cy="12694936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9779C725-AD8B-44EB-8BC4-4A678324A1DE}"/>
              </a:ext>
            </a:extLst>
          </xdr:cNvPr>
          <xdr:cNvSpPr/>
        </xdr:nvSpPr>
        <xdr:spPr>
          <a:xfrm>
            <a:off x="571500" y="163286"/>
            <a:ext cx="16416029" cy="12694936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1FEB3B-7C36-40FF-8F88-3BCA0FBB7DAC}"/>
              </a:ext>
            </a:extLst>
          </xdr:cNvPr>
          <xdr:cNvSpPr/>
        </xdr:nvSpPr>
        <xdr:spPr>
          <a:xfrm>
            <a:off x="673547" y="268945"/>
            <a:ext cx="16205125" cy="1095119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6000" b="1">
                <a:solidFill>
                  <a:sysClr val="windowText" lastClr="000000"/>
                </a:solidFill>
              </a:rPr>
              <a:t>Pema</a:t>
            </a:r>
            <a:r>
              <a:rPr lang="en-US" sz="6000" b="1" baseline="0">
                <a:solidFill>
                  <a:sysClr val="windowText" lastClr="000000"/>
                </a:solidFill>
              </a:rPr>
              <a:t> Gatshel</a:t>
            </a:r>
            <a:r>
              <a:rPr lang="en-US" sz="6000" b="1">
                <a:solidFill>
                  <a:sysClr val="windowText" lastClr="000000"/>
                </a:solidFill>
              </a:rPr>
              <a:t> Dzongkhag</a:t>
            </a: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6D4D0C0F-AA22-4CEC-8783-D7EFEF45EF73}"/>
              </a:ext>
            </a:extLst>
          </xdr:cNvPr>
          <xdr:cNvSpPr/>
        </xdr:nvSpPr>
        <xdr:spPr>
          <a:xfrm>
            <a:off x="673547" y="1505873"/>
            <a:ext cx="3155486" cy="181120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Total Population</a:t>
            </a:r>
          </a:p>
          <a:p>
            <a:pPr marL="0" indent="0" algn="ctr"/>
            <a:r>
              <a:rPr lang="en-US" sz="3200" b="1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23840</a:t>
            </a: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A9802794-7648-45B0-9FD1-A5FC0BF37D02}"/>
              </a:ext>
            </a:extLst>
          </xdr:cNvPr>
          <xdr:cNvSpPr/>
        </xdr:nvSpPr>
        <xdr:spPr>
          <a:xfrm>
            <a:off x="3965488" y="1494985"/>
            <a:ext cx="3100783" cy="181120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r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34943496-6622-4EF2-A0EF-9A02B4231432}"/>
              </a:ext>
            </a:extLst>
          </xdr:cNvPr>
          <xdr:cNvSpPr/>
        </xdr:nvSpPr>
        <xdr:spPr>
          <a:xfrm>
            <a:off x="7198329" y="1482998"/>
            <a:ext cx="3100784" cy="181120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95D81214-7A37-4526-920D-9E351DA0CF87}"/>
              </a:ext>
            </a:extLst>
          </xdr:cNvPr>
          <xdr:cNvSpPr/>
        </xdr:nvSpPr>
        <xdr:spPr>
          <a:xfrm>
            <a:off x="10413030" y="1490256"/>
            <a:ext cx="3154389" cy="181120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3FCE41DD-8DDB-4B7E-8CB5-E2A2FE6FCDEE}"/>
              </a:ext>
            </a:extLst>
          </xdr:cNvPr>
          <xdr:cNvSpPr/>
        </xdr:nvSpPr>
        <xdr:spPr>
          <a:xfrm>
            <a:off x="13719081" y="1497513"/>
            <a:ext cx="3152334" cy="1811207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2D4FA5C4-7308-4546-B90A-782EFC1121F9}"/>
              </a:ext>
            </a:extLst>
          </xdr:cNvPr>
          <xdr:cNvSpPr/>
        </xdr:nvSpPr>
        <xdr:spPr>
          <a:xfrm>
            <a:off x="637260" y="3440747"/>
            <a:ext cx="5367818" cy="396081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609447D-A928-45EC-A638-87688EA14444}"/>
              </a:ext>
            </a:extLst>
          </xdr:cNvPr>
          <xdr:cNvSpPr/>
        </xdr:nvSpPr>
        <xdr:spPr>
          <a:xfrm>
            <a:off x="6084906" y="3448004"/>
            <a:ext cx="5345641" cy="396081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A9385C4B-F410-400B-ADAA-3A09A3462E5E}"/>
              </a:ext>
            </a:extLst>
          </xdr:cNvPr>
          <xdr:cNvSpPr/>
        </xdr:nvSpPr>
        <xdr:spPr>
          <a:xfrm>
            <a:off x="11477851" y="3437118"/>
            <a:ext cx="5397192" cy="3960816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F2D41474-A0C4-48EF-9F36-0CD5E6AD57E1}"/>
              </a:ext>
            </a:extLst>
          </xdr:cNvPr>
          <xdr:cNvSpPr/>
        </xdr:nvSpPr>
        <xdr:spPr>
          <a:xfrm>
            <a:off x="655404" y="7523363"/>
            <a:ext cx="9067678" cy="5275814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AF63C727-C817-4D73-8681-B34733EBAC60}"/>
              </a:ext>
            </a:extLst>
          </xdr:cNvPr>
          <xdr:cNvSpPr/>
        </xdr:nvSpPr>
        <xdr:spPr>
          <a:xfrm>
            <a:off x="9825254" y="7494174"/>
            <a:ext cx="7068263" cy="5284222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6000" b="1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C908575E-80F1-4C0C-9A94-FEDC954BF0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68679" y="1572061"/>
            <a:ext cx="1180877" cy="1744154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7303FFCB-602B-414A-BADA-D0F38C23F4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06906" y="1529512"/>
            <a:ext cx="1099556" cy="1720569"/>
          </a:xfrm>
          <a:prstGeom prst="rect">
            <a:avLst/>
          </a:prstGeom>
        </xdr:spPr>
      </xdr:pic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F94817C5-8357-4D30-B6BE-774445A090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45139" y="1529512"/>
            <a:ext cx="1105067" cy="1774923"/>
          </a:xfrm>
          <a:prstGeom prst="rect">
            <a:avLst/>
          </a:prstGeom>
        </xdr:spPr>
      </xdr:pic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7527FBF5-2496-4BAF-BF76-D6631F682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25609" y="1572061"/>
            <a:ext cx="1197521" cy="1713132"/>
          </a:xfrm>
          <a:prstGeom prst="rect">
            <a:avLst/>
          </a:prstGeom>
        </xdr:spPr>
      </xdr:pic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3A5A8A35-76D1-435A-8651-37325DA8ACF9}"/>
              </a:ext>
            </a:extLst>
          </xdr:cNvPr>
          <xdr:cNvSpPr txBox="1"/>
        </xdr:nvSpPr>
        <xdr:spPr>
          <a:xfrm>
            <a:off x="5154838" y="1510270"/>
            <a:ext cx="1878887" cy="1774923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Students</a:t>
            </a:r>
          </a:p>
          <a:p>
            <a:pPr algn="ctr"/>
            <a:r>
              <a:rPr lang="en-US" sz="2000" b="1"/>
              <a:t>2542</a:t>
            </a: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73F4618F-BE5C-4423-8C11-39C31211578A}"/>
              </a:ext>
            </a:extLst>
          </xdr:cNvPr>
          <xdr:cNvSpPr txBox="1"/>
        </xdr:nvSpPr>
        <xdr:spPr>
          <a:xfrm>
            <a:off x="8408187" y="1529512"/>
            <a:ext cx="1831081" cy="173643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1174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46%</a:t>
            </a:r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DAA602D4-8A2E-459E-A5EE-EB2AA0767349}"/>
              </a:ext>
            </a:extLst>
          </xdr:cNvPr>
          <xdr:cNvSpPr txBox="1"/>
        </xdr:nvSpPr>
        <xdr:spPr>
          <a:xfrm>
            <a:off x="11530962" y="1510270"/>
            <a:ext cx="1987531" cy="1774923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Female Students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1368</a:t>
            </a:r>
          </a:p>
          <a:p>
            <a:pPr algn="ctr"/>
            <a:r>
              <a:rPr lang="en-US" sz="20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54%</a:t>
            </a: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4A199633-5BB5-46A0-9E70-AC35916BF952}"/>
              </a:ext>
            </a:extLst>
          </xdr:cNvPr>
          <xdr:cNvSpPr txBox="1"/>
        </xdr:nvSpPr>
        <xdr:spPr>
          <a:xfrm>
            <a:off x="14923130" y="1491028"/>
            <a:ext cx="1951144" cy="1794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Total Eligible</a:t>
            </a:r>
          </a:p>
          <a:p>
            <a:pPr algn="ctr"/>
            <a:r>
              <a:rPr lang="en-US" sz="2000" b="1"/>
              <a:t>378</a:t>
            </a:r>
          </a:p>
        </xdr:txBody>
      </xdr:sp>
      <xdr:pic>
        <xdr:nvPicPr>
          <xdr:cNvPr id="75" name="Picture 7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919DD631-597E-4482-AEE5-3B7E2170BA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6954" y="3454790"/>
            <a:ext cx="5313915" cy="3929749"/>
          </a:xfrm>
          <a:prstGeom prst="rect">
            <a:avLst/>
          </a:prstGeom>
        </xdr:spPr>
      </xdr:pic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B25CEFC1-2129-4D2A-AF94-80B243337FD9}"/>
              </a:ext>
            </a:extLst>
          </xdr:cNvPr>
          <xdr:cNvGraphicFramePr>
            <a:graphicFrameLocks/>
          </xdr:cNvGraphicFramePr>
        </xdr:nvGraphicFramePr>
        <xdr:xfrm>
          <a:off x="6019899" y="3474032"/>
          <a:ext cx="5415404" cy="39682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2D80F0E0-33E6-4944-8DD2-4566F0D77CDA}"/>
              </a:ext>
            </a:extLst>
          </xdr:cNvPr>
          <xdr:cNvGraphicFramePr>
            <a:graphicFrameLocks/>
          </xdr:cNvGraphicFramePr>
        </xdr:nvGraphicFramePr>
        <xdr:xfrm>
          <a:off x="11501772" y="3436859"/>
          <a:ext cx="5378988" cy="39476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78" name="Chart 77">
            <a:extLst>
              <a:ext uri="{FF2B5EF4-FFF2-40B4-BE49-F238E27FC236}">
                <a16:creationId xmlns:a16="http://schemas.microsoft.com/office/drawing/2014/main" id="{E94241BE-E056-47A0-98B3-4E0018177E50}"/>
              </a:ext>
            </a:extLst>
          </xdr:cNvPr>
          <xdr:cNvGraphicFramePr>
            <a:graphicFrameLocks/>
          </xdr:cNvGraphicFramePr>
        </xdr:nvGraphicFramePr>
        <xdr:xfrm>
          <a:off x="678507" y="7532604"/>
          <a:ext cx="9030390" cy="52646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AEF46C07-92D8-4DE0-B521-CAF866617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69634" y="7530990"/>
            <a:ext cx="7053829" cy="5220360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590BA74F-7499-41CB-BFDD-F50DB8E761EB}"/>
              </a:ext>
            </a:extLst>
          </xdr:cNvPr>
          <xdr:cNvSpPr/>
        </xdr:nvSpPr>
        <xdr:spPr>
          <a:xfrm>
            <a:off x="3156682" y="5057320"/>
            <a:ext cx="158751" cy="157181"/>
          </a:xfrm>
          <a:prstGeom prst="ellips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Oval 27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239CC18D-9A97-4DD2-A91D-2E9B0782B078}"/>
              </a:ext>
            </a:extLst>
          </xdr:cNvPr>
          <xdr:cNvSpPr/>
        </xdr:nvSpPr>
        <xdr:spPr>
          <a:xfrm>
            <a:off x="2511669" y="5461453"/>
            <a:ext cx="158751" cy="157180"/>
          </a:xfrm>
          <a:prstGeom prst="ellips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Oval 28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214D4AFE-AD36-459F-BDA6-807688BCACAD}"/>
              </a:ext>
            </a:extLst>
          </xdr:cNvPr>
          <xdr:cNvSpPr/>
        </xdr:nvSpPr>
        <xdr:spPr>
          <a:xfrm>
            <a:off x="2871666" y="6018229"/>
            <a:ext cx="119674" cy="157180"/>
          </a:xfrm>
          <a:prstGeom prst="ellipse">
            <a:avLst/>
          </a:prstGeom>
          <a:solidFill>
            <a:schemeClr val="accent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Oval 29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3D134A49-3DEB-4297-8EDD-46F714BCC8BD}"/>
              </a:ext>
            </a:extLst>
          </xdr:cNvPr>
          <xdr:cNvSpPr/>
        </xdr:nvSpPr>
        <xdr:spPr>
          <a:xfrm>
            <a:off x="3003306" y="6246864"/>
            <a:ext cx="158751" cy="157181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60</xdr:col>
      <xdr:colOff>79375</xdr:colOff>
      <xdr:row>103</xdr:row>
      <xdr:rowOff>52917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7CEA67B-4E84-4AD8-4299-2F0A0D67A55F}"/>
            </a:ext>
          </a:extLst>
        </xdr:cNvPr>
        <xdr:cNvGrpSpPr/>
      </xdr:nvGrpSpPr>
      <xdr:grpSpPr>
        <a:xfrm>
          <a:off x="582083" y="317500"/>
          <a:ext cx="34422292" cy="16086667"/>
          <a:chOff x="581186" y="322881"/>
          <a:chExt cx="8207369" cy="5827186"/>
        </a:xfrm>
      </xdr:grpSpPr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CA230EE2-5418-46CA-BE6A-403EC4771A1C}"/>
              </a:ext>
            </a:extLst>
          </xdr:cNvPr>
          <xdr:cNvSpPr/>
        </xdr:nvSpPr>
        <xdr:spPr>
          <a:xfrm>
            <a:off x="581186" y="322881"/>
            <a:ext cx="8207369" cy="5827186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323D493D-1810-4768-A93C-2D48CF1BAD43}"/>
              </a:ext>
            </a:extLst>
          </xdr:cNvPr>
          <xdr:cNvSpPr/>
        </xdr:nvSpPr>
        <xdr:spPr>
          <a:xfrm>
            <a:off x="7119639" y="867722"/>
            <a:ext cx="1449160" cy="7726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7275691-E349-4C6E-8DB1-0498F852DF07}"/>
              </a:ext>
            </a:extLst>
          </xdr:cNvPr>
          <xdr:cNvSpPr/>
        </xdr:nvSpPr>
        <xdr:spPr>
          <a:xfrm>
            <a:off x="5590425" y="867722"/>
            <a:ext cx="1421264" cy="766253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12A1EA2F-27E4-4D0C-9196-2EA221585D7B}"/>
              </a:ext>
            </a:extLst>
          </xdr:cNvPr>
          <xdr:cNvSpPr/>
        </xdr:nvSpPr>
        <xdr:spPr>
          <a:xfrm>
            <a:off x="828836" y="880422"/>
            <a:ext cx="1516515" cy="78530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C320515C-5DD5-4313-9D95-78EAF269914E}"/>
              </a:ext>
            </a:extLst>
          </xdr:cNvPr>
          <xdr:cNvSpPr/>
        </xdr:nvSpPr>
        <xdr:spPr>
          <a:xfrm>
            <a:off x="2478701" y="880422"/>
            <a:ext cx="1449160" cy="772603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D43ACFBB-0BB7-4ABE-A7EC-DC4326A3D84D}"/>
              </a:ext>
            </a:extLst>
          </xdr:cNvPr>
          <xdr:cNvSpPr/>
        </xdr:nvSpPr>
        <xdr:spPr>
          <a:xfrm>
            <a:off x="4054861" y="874072"/>
            <a:ext cx="1421264" cy="772603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7BA2EFF0-48FA-46B4-AB70-C882097E0CF7}"/>
              </a:ext>
            </a:extLst>
          </xdr:cNvPr>
          <xdr:cNvSpPr txBox="1"/>
        </xdr:nvSpPr>
        <xdr:spPr>
          <a:xfrm>
            <a:off x="809786" y="386381"/>
            <a:ext cx="7765363" cy="405561"/>
          </a:xfrm>
          <a:prstGeom prst="rect">
            <a:avLst/>
          </a:prstGeom>
          <a:solidFill>
            <a:schemeClr val="bg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1"/>
              <a:t>Paro Dzongkhag</a:t>
            </a:r>
            <a:r>
              <a:rPr lang="en-US" sz="1600" b="1" baseline="0"/>
              <a:t> </a:t>
            </a:r>
            <a:endParaRPr lang="en-US" sz="1600" b="1"/>
          </a:p>
        </xdr:txBody>
      </xdr:sp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4718AD50-FFDB-4106-8977-9318DFA8F6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7886" y="861372"/>
            <a:ext cx="581706" cy="829753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40781B61-7622-4DD4-9DBB-752434119118}"/>
              </a:ext>
            </a:extLst>
          </xdr:cNvPr>
          <xdr:cNvSpPr txBox="1"/>
        </xdr:nvSpPr>
        <xdr:spPr>
          <a:xfrm>
            <a:off x="1338671" y="859351"/>
            <a:ext cx="1017359" cy="8742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00" b="1"/>
              <a:t>Total Dzongkhag Population</a:t>
            </a:r>
            <a:r>
              <a:rPr lang="en-US" sz="1600" b="1"/>
              <a:t>         51912</a:t>
            </a:r>
          </a:p>
        </xdr:txBody>
      </xdr:sp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09E7DBB4-D2AF-4C05-A03C-AEEA4DCA28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7751" y="835972"/>
            <a:ext cx="664255" cy="931353"/>
          </a:xfrm>
          <a:prstGeom prst="rect">
            <a:avLst/>
          </a:prstGeom>
        </xdr:spPr>
      </xdr:pic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6496E227-1334-4DD5-B55C-D43BEBAEB163}"/>
              </a:ext>
            </a:extLst>
          </xdr:cNvPr>
          <xdr:cNvSpPr txBox="1"/>
        </xdr:nvSpPr>
        <xdr:spPr>
          <a:xfrm>
            <a:off x="2907326" y="937572"/>
            <a:ext cx="1134835" cy="6396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Student</a:t>
            </a:r>
          </a:p>
          <a:p>
            <a:pPr algn="ctr"/>
            <a:r>
              <a:rPr lang="en-US" sz="1800" b="1"/>
              <a:t>5419</a:t>
            </a:r>
          </a:p>
        </xdr:txBody>
      </xdr: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A29E647E-691C-4994-9BF3-5B24FA74A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4917" y="905822"/>
            <a:ext cx="285749" cy="740853"/>
          </a:xfrm>
          <a:prstGeom prst="rect">
            <a:avLst/>
          </a:prstGeom>
        </xdr:spPr>
      </xdr:pic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358754DA-B2E1-4643-8B19-A1BEC8614C1F}"/>
              </a:ext>
            </a:extLst>
          </xdr:cNvPr>
          <xdr:cNvSpPr txBox="1"/>
        </xdr:nvSpPr>
        <xdr:spPr>
          <a:xfrm>
            <a:off x="4293666" y="893122"/>
            <a:ext cx="1157059" cy="7218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Male</a:t>
            </a:r>
          </a:p>
          <a:p>
            <a:pPr algn="ctr"/>
            <a:r>
              <a:rPr lang="en-US" sz="1800" b="1"/>
              <a:t>2527</a:t>
            </a:r>
          </a:p>
        </xdr:txBody>
      </xdr:sp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37D0E2DE-77BE-4AF6-8D26-539F730715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8375" y="880422"/>
            <a:ext cx="283255" cy="753989"/>
          </a:xfrm>
          <a:prstGeom prst="rect">
            <a:avLst/>
          </a:prstGeom>
        </xdr:spPr>
      </xdr:pic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2BFC038A-A16F-4376-9D79-460782C20543}"/>
              </a:ext>
            </a:extLst>
          </xdr:cNvPr>
          <xdr:cNvSpPr txBox="1"/>
        </xdr:nvSpPr>
        <xdr:spPr>
          <a:xfrm>
            <a:off x="5848280" y="918522"/>
            <a:ext cx="1265009" cy="7154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Female</a:t>
            </a:r>
          </a:p>
          <a:p>
            <a:pPr algn="ctr"/>
            <a:r>
              <a:rPr lang="en-US" sz="1800" b="1"/>
              <a:t>2892</a:t>
            </a:r>
          </a:p>
        </xdr:txBody>
      </xdr: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DCECFDFF-32BC-42D6-BDF8-977F13B00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7740" y="899472"/>
            <a:ext cx="454705" cy="696822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B9DD7825-9347-4ED7-85FC-405FEDB8BAA2}"/>
              </a:ext>
            </a:extLst>
          </xdr:cNvPr>
          <xdr:cNvSpPr txBox="1"/>
        </xdr:nvSpPr>
        <xdr:spPr>
          <a:xfrm>
            <a:off x="7481589" y="872484"/>
            <a:ext cx="1087210" cy="7816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Eligilible</a:t>
            </a:r>
          </a:p>
          <a:p>
            <a:pPr algn="ctr"/>
            <a:r>
              <a:rPr lang="en-US" sz="18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887</a:t>
            </a:r>
            <a:r>
              <a:rPr lang="en-US" sz="1600"/>
              <a:t> </a:t>
            </a:r>
            <a:endParaRPr lang="en-US" sz="1600" b="1"/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EA161A8-D913-4EB7-A394-4DB3B26B10F9}"/>
              </a:ext>
            </a:extLst>
          </xdr:cNvPr>
          <xdr:cNvSpPr/>
        </xdr:nvSpPr>
        <xdr:spPr>
          <a:xfrm>
            <a:off x="797086" y="1748275"/>
            <a:ext cx="2549070" cy="209004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19D65427-AF01-4590-AFD5-71BD0613D478}"/>
              </a:ext>
            </a:extLst>
          </xdr:cNvPr>
          <xdr:cNvSpPr/>
        </xdr:nvSpPr>
        <xdr:spPr>
          <a:xfrm>
            <a:off x="3422356" y="1777585"/>
            <a:ext cx="2521174" cy="208700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E53DD3C6-2E70-479F-8BB8-46D416540A9B}"/>
              </a:ext>
            </a:extLst>
          </xdr:cNvPr>
          <xdr:cNvSpPr/>
        </xdr:nvSpPr>
        <xdr:spPr>
          <a:xfrm>
            <a:off x="6019730" y="1716525"/>
            <a:ext cx="2549069" cy="209004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D075A185-2D88-4E02-B69C-3181C615062C}"/>
              </a:ext>
            </a:extLst>
          </xdr:cNvPr>
          <xdr:cNvGraphicFramePr>
            <a:graphicFrameLocks/>
          </xdr:cNvGraphicFramePr>
        </xdr:nvGraphicFramePr>
        <xdr:xfrm>
          <a:off x="3435057" y="1791729"/>
          <a:ext cx="2486536" cy="20411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C28096AB-D96F-4973-952A-61EE19697A54}"/>
              </a:ext>
            </a:extLst>
          </xdr:cNvPr>
          <xdr:cNvSpPr/>
        </xdr:nvSpPr>
        <xdr:spPr>
          <a:xfrm>
            <a:off x="758409" y="3899380"/>
            <a:ext cx="3790411" cy="214373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E6C80246-CE00-4FEA-8817-4F5F2526BD37}"/>
              </a:ext>
            </a:extLst>
          </xdr:cNvPr>
          <xdr:cNvGraphicFramePr>
            <a:graphicFrameLocks/>
          </xdr:cNvGraphicFramePr>
        </xdr:nvGraphicFramePr>
        <xdr:xfrm>
          <a:off x="780057" y="3906597"/>
          <a:ext cx="3750002" cy="21191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28B9E255-B222-4A01-8692-A8A6D488CA25}"/>
              </a:ext>
            </a:extLst>
          </xdr:cNvPr>
          <xdr:cNvSpPr/>
        </xdr:nvSpPr>
        <xdr:spPr>
          <a:xfrm>
            <a:off x="4759051" y="3950758"/>
            <a:ext cx="3790410" cy="211400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" name="Picture 4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F07058B8-8683-482F-AA13-66CA39C1C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3641" y="1787393"/>
            <a:ext cx="2497928" cy="2041198"/>
          </a:xfrm>
          <a:prstGeom prst="rect">
            <a:avLst/>
          </a:prstGeom>
        </xdr:spPr>
      </xdr:pic>
      <xdr:graphicFrame macro="">
        <xdr:nvGraphicFramePr>
          <xdr:cNvPr id="80" name="Chart 79">
            <a:extLst>
              <a:ext uri="{FF2B5EF4-FFF2-40B4-BE49-F238E27FC236}">
                <a16:creationId xmlns:a16="http://schemas.microsoft.com/office/drawing/2014/main" id="{EDB8EBAF-59AF-4779-8E7A-AD57F12AFA4E}"/>
              </a:ext>
            </a:extLst>
          </xdr:cNvPr>
          <xdr:cNvGraphicFramePr>
            <a:graphicFrameLocks/>
          </xdr:cNvGraphicFramePr>
        </xdr:nvGraphicFramePr>
        <xdr:xfrm>
          <a:off x="6008257" y="1725696"/>
          <a:ext cx="2593147" cy="21380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2F1C443-F319-4198-95E9-640553B97C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88670" y="3978959"/>
            <a:ext cx="3848627" cy="2063934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E2C1A66C-AF0B-4A54-B110-5E641AD56E00}"/>
              </a:ext>
            </a:extLst>
          </xdr:cNvPr>
          <xdr:cNvSpPr/>
        </xdr:nvSpPr>
        <xdr:spPr>
          <a:xfrm>
            <a:off x="2321409" y="3092773"/>
            <a:ext cx="75304" cy="67733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Oval 2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D250E978-1E75-4C7B-92A8-F12E77C2D995}"/>
              </a:ext>
            </a:extLst>
          </xdr:cNvPr>
          <xdr:cNvSpPr/>
        </xdr:nvSpPr>
        <xdr:spPr>
          <a:xfrm>
            <a:off x="2073759" y="3071607"/>
            <a:ext cx="84667" cy="67733"/>
          </a:xfrm>
          <a:prstGeom prst="ellipse">
            <a:avLst/>
          </a:prstGeom>
          <a:solidFill>
            <a:srgbClr val="E151D7"/>
          </a:solidFill>
          <a:ln>
            <a:solidFill>
              <a:srgbClr val="F244D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Oval 30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803431DA-E184-439B-A337-D3253494CABA}"/>
              </a:ext>
            </a:extLst>
          </xdr:cNvPr>
          <xdr:cNvSpPr/>
        </xdr:nvSpPr>
        <xdr:spPr>
          <a:xfrm>
            <a:off x="1874791" y="3130873"/>
            <a:ext cx="84667" cy="67733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657225</xdr:colOff>
      <xdr:row>13</xdr:row>
      <xdr:rowOff>117475</xdr:rowOff>
    </xdr:from>
    <xdr:to>
      <xdr:col>16</xdr:col>
      <xdr:colOff>425450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648DC-CB97-403C-A4F4-1B6914A45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79375</xdr:colOff>
      <xdr:row>13</xdr:row>
      <xdr:rowOff>85725</xdr:rowOff>
    </xdr:from>
    <xdr:to>
      <xdr:col>11</xdr:col>
      <xdr:colOff>66675</xdr:colOff>
      <xdr:row>25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FE652A-018B-491C-B8FC-8A8F52A17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663575</xdr:colOff>
      <xdr:row>29</xdr:row>
      <xdr:rowOff>9525</xdr:rowOff>
    </xdr:from>
    <xdr:to>
      <xdr:col>16</xdr:col>
      <xdr:colOff>815975</xdr:colOff>
      <xdr:row>40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5343E-4ABA-4C77-86B1-FD6C3C30D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177800</xdr:colOff>
      <xdr:row>7</xdr:row>
      <xdr:rowOff>6349</xdr:rowOff>
    </xdr:from>
    <xdr:to>
      <xdr:col>20</xdr:col>
      <xdr:colOff>793750</xdr:colOff>
      <xdr:row>17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B5685F-D4DB-4496-B6DD-10ACC91C7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34</xdr:col>
      <xdr:colOff>153629</xdr:colOff>
      <xdr:row>55</xdr:row>
      <xdr:rowOff>92178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3F13B90-FDB5-2CEC-CD04-35C139CCC4C9}"/>
            </a:ext>
          </a:extLst>
        </xdr:cNvPr>
        <xdr:cNvGrpSpPr/>
      </xdr:nvGrpSpPr>
      <xdr:grpSpPr>
        <a:xfrm>
          <a:off x="583790" y="168992"/>
          <a:ext cx="19418710" cy="9217742"/>
          <a:chOff x="583790" y="168992"/>
          <a:chExt cx="8193096" cy="5529074"/>
        </a:xfrm>
      </xdr:grpSpPr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6C0FB2D8-01AC-4D81-A34B-A1AF9CB13A55}"/>
              </a:ext>
            </a:extLst>
          </xdr:cNvPr>
          <xdr:cNvSpPr/>
        </xdr:nvSpPr>
        <xdr:spPr>
          <a:xfrm>
            <a:off x="583790" y="168992"/>
            <a:ext cx="8193096" cy="552907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A0890AFE-0C5F-4304-AF50-62A462AB6E9D}"/>
              </a:ext>
            </a:extLst>
          </xdr:cNvPr>
          <xdr:cNvSpPr/>
        </xdr:nvSpPr>
        <xdr:spPr>
          <a:xfrm>
            <a:off x="7111030" y="704456"/>
            <a:ext cx="1447122" cy="7446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9778B8DE-55FE-46BC-8598-D2632D06FD43}"/>
              </a:ext>
            </a:extLst>
          </xdr:cNvPr>
          <xdr:cNvSpPr/>
        </xdr:nvSpPr>
        <xdr:spPr>
          <a:xfrm>
            <a:off x="5584874" y="704456"/>
            <a:ext cx="1415083" cy="738327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26F2A1D7-B4E8-4557-8E0E-65F4517E20B7}"/>
              </a:ext>
            </a:extLst>
          </xdr:cNvPr>
          <xdr:cNvSpPr/>
        </xdr:nvSpPr>
        <xdr:spPr>
          <a:xfrm>
            <a:off x="831440" y="717156"/>
            <a:ext cx="1513457" cy="75737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9939A4CD-BADB-41F0-AD72-40AB74FF94E5}"/>
              </a:ext>
            </a:extLst>
          </xdr:cNvPr>
          <xdr:cNvSpPr/>
        </xdr:nvSpPr>
        <xdr:spPr>
          <a:xfrm>
            <a:off x="2478247" y="717156"/>
            <a:ext cx="1447121" cy="744677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48EBA79E-BD0D-4AF8-A7CB-82F9A3191F65}"/>
              </a:ext>
            </a:extLst>
          </xdr:cNvPr>
          <xdr:cNvSpPr/>
        </xdr:nvSpPr>
        <xdr:spPr>
          <a:xfrm>
            <a:off x="4048905" y="710806"/>
            <a:ext cx="1421669" cy="744677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D20AD01E-B7EC-4CAE-80D4-C083E9DF9694}"/>
              </a:ext>
            </a:extLst>
          </xdr:cNvPr>
          <xdr:cNvSpPr txBox="1"/>
        </xdr:nvSpPr>
        <xdr:spPr>
          <a:xfrm>
            <a:off x="812390" y="232492"/>
            <a:ext cx="7752112" cy="394563"/>
          </a:xfrm>
          <a:prstGeom prst="rect">
            <a:avLst/>
          </a:prstGeom>
          <a:solidFill>
            <a:schemeClr val="bg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1"/>
              <a:t>Punakha Dzongkhag</a:t>
            </a:r>
            <a:r>
              <a:rPr lang="en-US" sz="1600" b="1" baseline="0"/>
              <a:t> </a:t>
            </a:r>
            <a:endParaRPr lang="en-US" sz="1600" b="1"/>
          </a:p>
        </xdr:txBody>
      </xdr:sp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BFE3B2D8-1434-4CE4-A776-CA011F9475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0490" y="698106"/>
            <a:ext cx="580687" cy="794706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20CB37E7-FFDE-4149-A59D-AD2320977BEA}"/>
              </a:ext>
            </a:extLst>
          </xdr:cNvPr>
          <xdr:cNvSpPr txBox="1"/>
        </xdr:nvSpPr>
        <xdr:spPr>
          <a:xfrm>
            <a:off x="1340256" y="696085"/>
            <a:ext cx="1015320" cy="8467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00" b="1"/>
              <a:t>Total Dzongkhag Population</a:t>
            </a:r>
          </a:p>
          <a:p>
            <a:pPr algn="ctr"/>
            <a:r>
              <a:rPr lang="en-US" sz="1600" b="1"/>
              <a:t>31233         </a:t>
            </a:r>
          </a:p>
        </xdr:txBody>
      </xdr:sp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6D83E75C-8EB2-48E4-938B-8ABC21D50B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97297" y="665155"/>
            <a:ext cx="663236" cy="911408"/>
          </a:xfrm>
          <a:prstGeom prst="rect">
            <a:avLst/>
          </a:prstGeom>
        </xdr:spPr>
      </xdr:pic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C2E0A963-612B-40E1-9407-EB7B69BD3D29}"/>
              </a:ext>
            </a:extLst>
          </xdr:cNvPr>
          <xdr:cNvSpPr txBox="1"/>
        </xdr:nvSpPr>
        <xdr:spPr>
          <a:xfrm>
            <a:off x="2912934" y="767187"/>
            <a:ext cx="1123271" cy="6247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Student</a:t>
            </a:r>
          </a:p>
          <a:p>
            <a:pPr algn="ctr"/>
            <a:r>
              <a:rPr lang="en-US" sz="1800" b="1"/>
              <a:t>4086</a:t>
            </a:r>
          </a:p>
        </xdr:txBody>
      </xdr: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5807E137-EA28-4AC6-B7EC-3E2BA06A8C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1405" y="735437"/>
            <a:ext cx="285749" cy="720046"/>
          </a:xfrm>
          <a:prstGeom prst="rect">
            <a:avLst/>
          </a:prstGeom>
        </xdr:spPr>
      </xdr:pic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CC1D6361-4088-4B66-B617-F4A4F065C828}"/>
              </a:ext>
            </a:extLst>
          </xdr:cNvPr>
          <xdr:cNvSpPr txBox="1"/>
        </xdr:nvSpPr>
        <xdr:spPr>
          <a:xfrm>
            <a:off x="4290154" y="726970"/>
            <a:ext cx="1155020" cy="6967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Male</a:t>
            </a:r>
          </a:p>
          <a:p>
            <a:pPr algn="ctr"/>
            <a:r>
              <a:rPr lang="en-US" sz="1800" b="1"/>
              <a:t>1998</a:t>
            </a:r>
          </a:p>
        </xdr:txBody>
      </xdr:sp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E7EB42F4-CBC9-40C8-91BA-298192D017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2824" y="717156"/>
            <a:ext cx="282236" cy="726063"/>
          </a:xfrm>
          <a:prstGeom prst="rect">
            <a:avLst/>
          </a:prstGeom>
        </xdr:spPr>
      </xdr:pic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1E40FC0E-506B-4894-99B5-8278DABA171C}"/>
              </a:ext>
            </a:extLst>
          </xdr:cNvPr>
          <xdr:cNvSpPr txBox="1"/>
        </xdr:nvSpPr>
        <xdr:spPr>
          <a:xfrm>
            <a:off x="5841710" y="748137"/>
            <a:ext cx="1262970" cy="6946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/>
              <a:t>Total Female</a:t>
            </a:r>
          </a:p>
          <a:p>
            <a:pPr algn="ctr"/>
            <a:r>
              <a:rPr lang="en-US" sz="1800" b="1"/>
              <a:t>2088</a:t>
            </a:r>
          </a:p>
        </xdr:txBody>
      </xdr: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4D11630D-5BED-42A8-ABD8-808506B016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9131" y="733320"/>
            <a:ext cx="453686" cy="677713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4A125002-550F-47AF-B1F1-6E3E832CCCF8}"/>
              </a:ext>
            </a:extLst>
          </xdr:cNvPr>
          <xdr:cNvSpPr txBox="1"/>
        </xdr:nvSpPr>
        <xdr:spPr>
          <a:xfrm>
            <a:off x="7483222" y="655754"/>
            <a:ext cx="1085172" cy="8498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 Eligilible</a:t>
            </a:r>
          </a:p>
          <a:p>
            <a:pPr algn="ctr"/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732</a:t>
            </a:r>
            <a:r>
              <a:rPr lang="en-US" sz="1600"/>
              <a:t> </a:t>
            </a:r>
            <a:endParaRPr lang="en-US" sz="1600" b="1"/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4D6004FC-3514-4D2B-A032-5DA63BA09B38}"/>
              </a:ext>
            </a:extLst>
          </xdr:cNvPr>
          <xdr:cNvSpPr/>
        </xdr:nvSpPr>
        <xdr:spPr>
          <a:xfrm>
            <a:off x="799690" y="1557513"/>
            <a:ext cx="2544993" cy="202813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5C634114-C2C0-407F-BA7D-FAD7F2505A20}"/>
              </a:ext>
            </a:extLst>
          </xdr:cNvPr>
          <xdr:cNvSpPr/>
        </xdr:nvSpPr>
        <xdr:spPr>
          <a:xfrm>
            <a:off x="3420883" y="1544813"/>
            <a:ext cx="2516077" cy="202813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D47807F8-E390-420E-91C9-9E72C091B5E7}"/>
              </a:ext>
            </a:extLst>
          </xdr:cNvPr>
          <xdr:cNvSpPr/>
        </xdr:nvSpPr>
        <xdr:spPr>
          <a:xfrm>
            <a:off x="6013160" y="1525763"/>
            <a:ext cx="2544992" cy="203237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612DADF3-7E38-41B1-B5EF-1E06CAC59745}"/>
              </a:ext>
            </a:extLst>
          </xdr:cNvPr>
          <xdr:cNvSpPr/>
        </xdr:nvSpPr>
        <xdr:spPr>
          <a:xfrm>
            <a:off x="831441" y="3652612"/>
            <a:ext cx="3784295" cy="1988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4" name="Picture 73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646D266-3439-4379-80EB-54595BB18C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5091" y="1571368"/>
            <a:ext cx="2495346" cy="1920331"/>
          </a:xfrm>
          <a:prstGeom prst="rect">
            <a:avLst/>
          </a:prstGeom>
        </xdr:spPr>
      </xdr:pic>
      <xdr:graphicFrame macro="">
        <xdr:nvGraphicFramePr>
          <xdr:cNvPr id="75" name="Chart 74">
            <a:extLst>
              <a:ext uri="{FF2B5EF4-FFF2-40B4-BE49-F238E27FC236}">
                <a16:creationId xmlns:a16="http://schemas.microsoft.com/office/drawing/2014/main" id="{CFF2C5F8-32E9-41EF-A68D-B3C88C5E1D80}"/>
              </a:ext>
            </a:extLst>
          </xdr:cNvPr>
          <xdr:cNvGraphicFramePr>
            <a:graphicFrameLocks/>
          </xdr:cNvGraphicFramePr>
        </xdr:nvGraphicFramePr>
        <xdr:xfrm>
          <a:off x="3428387" y="1552319"/>
          <a:ext cx="2482595" cy="200408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76" name="Chart 75">
            <a:extLst>
              <a:ext uri="{FF2B5EF4-FFF2-40B4-BE49-F238E27FC236}">
                <a16:creationId xmlns:a16="http://schemas.microsoft.com/office/drawing/2014/main" id="{464C89C8-1889-4D1D-BB64-AF3BA5F780E9}"/>
              </a:ext>
            </a:extLst>
          </xdr:cNvPr>
          <xdr:cNvGraphicFramePr>
            <a:graphicFrameLocks/>
          </xdr:cNvGraphicFramePr>
        </xdr:nvGraphicFramePr>
        <xdr:xfrm>
          <a:off x="837661" y="3678142"/>
          <a:ext cx="3758894" cy="194173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3F88C367-6FDB-4B73-B23C-C325A340399A}"/>
              </a:ext>
            </a:extLst>
          </xdr:cNvPr>
          <xdr:cNvGraphicFramePr>
            <a:graphicFrameLocks/>
          </xdr:cNvGraphicFramePr>
        </xdr:nvGraphicFramePr>
        <xdr:xfrm>
          <a:off x="6022560" y="1534174"/>
          <a:ext cx="2524506" cy="20053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EE344BA1-B833-47D4-80B9-E55BD33BDD4F}"/>
              </a:ext>
            </a:extLst>
          </xdr:cNvPr>
          <xdr:cNvSpPr/>
        </xdr:nvSpPr>
        <xdr:spPr>
          <a:xfrm>
            <a:off x="4781639" y="3660868"/>
            <a:ext cx="3784296" cy="198830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FDE4F5A9-7AFF-4240-9D86-D3F2B8D7A8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96763" y="3688710"/>
            <a:ext cx="3751121" cy="1976132"/>
          </a:xfrm>
          <a:prstGeom prst="rect">
            <a:avLst/>
          </a:prstGeom>
        </xdr:spPr>
      </xdr:pic>
      <xdr:sp macro="" textlink="">
        <xdr:nvSpPr>
          <xdr:cNvPr id="4" name="Oval 3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6B1CB094-8B4F-4609-A0AE-9261B4D0D7D6}"/>
              </a:ext>
            </a:extLst>
          </xdr:cNvPr>
          <xdr:cNvSpPr/>
        </xdr:nvSpPr>
        <xdr:spPr>
          <a:xfrm>
            <a:off x="2012040" y="2636797"/>
            <a:ext cx="45719" cy="45719"/>
          </a:xfrm>
          <a:prstGeom prst="ellipse">
            <a:avLst/>
          </a:prstGeom>
          <a:solidFill>
            <a:schemeClr val="accent2"/>
          </a:soli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920750</xdr:colOff>
          <xdr:row>83</xdr:row>
          <xdr:rowOff>120650</xdr:rowOff>
        </xdr:from>
        <xdr:to>
          <xdr:col>6</xdr:col>
          <xdr:colOff>1353705</xdr:colOff>
          <xdr:row>95</xdr:row>
          <xdr:rowOff>120650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5CE2AB59-07E4-4E49-8D16-6CDCCC750F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B$57:$E$68" spid="_x0000_s7998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124614" y="14985423"/>
              <a:ext cx="6090227" cy="207818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36327</xdr:colOff>
      <xdr:row>42</xdr:row>
      <xdr:rowOff>70871</xdr:rowOff>
    </xdr:to>
    <xdr:grpSp>
      <xdr:nvGrpSpPr>
        <xdr:cNvPr id="2" name="Group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8FC9D7-E043-4B87-BAE4-D824A5FF0C32}"/>
            </a:ext>
          </a:extLst>
        </xdr:cNvPr>
        <xdr:cNvGrpSpPr/>
      </xdr:nvGrpSpPr>
      <xdr:grpSpPr>
        <a:xfrm>
          <a:off x="609600" y="161925"/>
          <a:ext cx="11618727" cy="6709796"/>
          <a:chOff x="781276" y="0"/>
          <a:chExt cx="11668093" cy="668874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7DBE28A0-063D-41B8-8246-82C6162214F5}"/>
              </a:ext>
            </a:extLst>
          </xdr:cNvPr>
          <xdr:cNvSpPr/>
        </xdr:nvSpPr>
        <xdr:spPr>
          <a:xfrm>
            <a:off x="781276" y="0"/>
            <a:ext cx="11668093" cy="6688746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0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3B89EB1-403A-4000-A853-E20E1E110AC7}"/>
              </a:ext>
            </a:extLst>
          </xdr:cNvPr>
          <xdr:cNvSpPr/>
        </xdr:nvSpPr>
        <xdr:spPr>
          <a:xfrm>
            <a:off x="997906" y="193142"/>
            <a:ext cx="11263730" cy="4432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/>
              <a:t>Samtse Dzongkhag</a:t>
            </a: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E8E0AAF-A2C8-4D44-8109-6133A5679D94}"/>
              </a:ext>
            </a:extLst>
          </xdr:cNvPr>
          <xdr:cNvSpPr/>
        </xdr:nvSpPr>
        <xdr:spPr>
          <a:xfrm>
            <a:off x="996462" y="859529"/>
            <a:ext cx="2277429" cy="121290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/>
          </a:p>
        </xdr:txBody>
      </xdr:sp>
      <xdr:sp macro="" textlink="#REF!">
        <xdr:nvSpPr>
          <xdr:cNvPr id="6" name="TextBox 5">
            <a:extLst>
              <a:ext uri="{FF2B5EF4-FFF2-40B4-BE49-F238E27FC236}">
                <a16:creationId xmlns:a16="http://schemas.microsoft.com/office/drawing/2014/main" id="{F2DC9D31-B5B8-4472-94F7-4FFD8618C2C0}"/>
              </a:ext>
            </a:extLst>
          </xdr:cNvPr>
          <xdr:cNvSpPr txBox="1"/>
        </xdr:nvSpPr>
        <xdr:spPr>
          <a:xfrm>
            <a:off x="1826532" y="887486"/>
            <a:ext cx="1536286" cy="12420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8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8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Population</a:t>
            </a:r>
            <a:endParaRPr lang="en-GB" sz="1800" b="1">
              <a:solidFill>
                <a:sysClr val="windowText" lastClr="000000"/>
              </a:solidFill>
              <a:effectLst/>
            </a:endParaRPr>
          </a:p>
          <a:p>
            <a:pPr algn="ctr"/>
            <a:fld id="{4DFEEB69-CC3D-4A51-9FB8-E7FF4F3C8972}" type="TxLink">
              <a:rPr lang="en-US" sz="18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 algn="ctr"/>
              <a:t>63149</a:t>
            </a:fld>
            <a:endParaRPr lang="en-US" sz="18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7203B73C-238A-43EB-A74F-E654C4C0BE8C}"/>
              </a:ext>
            </a:extLst>
          </xdr:cNvPr>
          <xdr:cNvSpPr/>
        </xdr:nvSpPr>
        <xdr:spPr>
          <a:xfrm>
            <a:off x="3454725" y="847299"/>
            <a:ext cx="2121045" cy="122513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2110B34-0D33-47CF-A639-CE215732E548}"/>
              </a:ext>
            </a:extLst>
          </xdr:cNvPr>
          <xdr:cNvSpPr/>
        </xdr:nvSpPr>
        <xdr:spPr>
          <a:xfrm>
            <a:off x="5721143" y="847299"/>
            <a:ext cx="2058899" cy="124402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sng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A97ACB9B-82D7-4D55-816A-30E643A5B560}"/>
              </a:ext>
            </a:extLst>
          </xdr:cNvPr>
          <xdr:cNvSpPr/>
        </xdr:nvSpPr>
        <xdr:spPr>
          <a:xfrm>
            <a:off x="7912268" y="849965"/>
            <a:ext cx="2077136" cy="1222466"/>
          </a:xfrm>
          <a:prstGeom prst="rect">
            <a:avLst/>
          </a:prstGeom>
          <a:noFill/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lang="en-US" sz="1400" u="none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F7B5D17B-0DCE-42E0-AC3E-D529F0F63971}"/>
              </a:ext>
            </a:extLst>
          </xdr:cNvPr>
          <xdr:cNvSpPr/>
        </xdr:nvSpPr>
        <xdr:spPr>
          <a:xfrm>
            <a:off x="10117850" y="849965"/>
            <a:ext cx="2143784" cy="121290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/>
          </a:p>
        </xdr:txBody>
      </xdr:sp>
      <xdr:sp macro="" textlink="[15]Samtse!L2">
        <xdr:nvSpPr>
          <xdr:cNvPr id="11" name="TextBox 10">
            <a:extLst>
              <a:ext uri="{FF2B5EF4-FFF2-40B4-BE49-F238E27FC236}">
                <a16:creationId xmlns:a16="http://schemas.microsoft.com/office/drawing/2014/main" id="{BBAA7D9D-94F9-454F-8DF2-5B20EBD5581B}"/>
              </a:ext>
            </a:extLst>
          </xdr:cNvPr>
          <xdr:cNvSpPr txBox="1"/>
        </xdr:nvSpPr>
        <xdr:spPr>
          <a:xfrm>
            <a:off x="4323152" y="916273"/>
            <a:ext cx="1236742" cy="9651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6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6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Students</a:t>
            </a:r>
            <a:endParaRPr lang="en-GB" sz="1600" b="1">
              <a:solidFill>
                <a:sysClr val="windowText" lastClr="000000"/>
              </a:solidFill>
              <a:effectLst/>
            </a:endParaRPr>
          </a:p>
          <a:p>
            <a:pPr algn="ctr"/>
            <a:fld id="{2C2CB0B1-E9B5-4F3A-B380-C145C9A7C1F5}" type="TxLink">
              <a:rPr lang="en-US" sz="1600" b="1" i="0" u="none" strike="noStrike">
                <a:solidFill>
                  <a:sysClr val="windowText" lastClr="000000"/>
                </a:solidFill>
                <a:latin typeface="Arial"/>
                <a:cs typeface="Arial"/>
              </a:rPr>
              <a:pPr algn="ctr"/>
              <a:t>6685</a:t>
            </a:fld>
            <a:endParaRPr 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602D01BD-CC92-44D4-8DC7-0444499F1B96}"/>
              </a:ext>
            </a:extLst>
          </xdr:cNvPr>
          <xdr:cNvSpPr/>
        </xdr:nvSpPr>
        <xdr:spPr>
          <a:xfrm>
            <a:off x="866786" y="4441414"/>
            <a:ext cx="6261737" cy="2220664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 baseline="0"/>
          </a:p>
          <a:p>
            <a:pPr algn="ctr"/>
            <a:endParaRPr lang="en-US" sz="1400" u="sng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1AED245A-C6A8-4BDC-B058-BF609ACF0F8F}"/>
              </a:ext>
            </a:extLst>
          </xdr:cNvPr>
          <xdr:cNvSpPr/>
        </xdr:nvSpPr>
        <xdr:spPr>
          <a:xfrm>
            <a:off x="4341092" y="2207278"/>
            <a:ext cx="4600459" cy="2110447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 baseline="0"/>
          </a:p>
          <a:p>
            <a:pPr algn="ctr"/>
            <a:endParaRPr lang="en-US" sz="1400" u="sng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17B6727C-9C4E-477A-A695-E0031EB0EA50}"/>
              </a:ext>
            </a:extLst>
          </xdr:cNvPr>
          <xdr:cNvSpPr/>
        </xdr:nvSpPr>
        <xdr:spPr>
          <a:xfrm>
            <a:off x="9021421" y="2244313"/>
            <a:ext cx="3225493" cy="2073411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 baseline="0"/>
          </a:p>
          <a:p>
            <a:pPr algn="ctr"/>
            <a:endParaRPr lang="en-US" sz="1400" u="sng"/>
          </a:p>
        </xdr:txBody>
      </xdr:sp>
      <xdr:sp macro="" textlink="[15]Samtse!Q2">
        <xdr:nvSpPr>
          <xdr:cNvPr id="15" name="TextBox 14">
            <a:extLst>
              <a:ext uri="{FF2B5EF4-FFF2-40B4-BE49-F238E27FC236}">
                <a16:creationId xmlns:a16="http://schemas.microsoft.com/office/drawing/2014/main" id="{67BFB6BE-3A10-48AF-A387-DAC7F5DC97D6}"/>
              </a:ext>
            </a:extLst>
          </xdr:cNvPr>
          <xdr:cNvSpPr txBox="1"/>
        </xdr:nvSpPr>
        <xdr:spPr>
          <a:xfrm>
            <a:off x="10968423" y="981532"/>
            <a:ext cx="1256155" cy="9474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Total</a:t>
            </a:r>
            <a:r>
              <a:rPr lang="en-US" sz="1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Eligible Candidates</a:t>
            </a:r>
            <a:endParaRPr lang="en-GB" sz="1400" b="1">
              <a:effectLst/>
            </a:endParaRPr>
          </a:p>
          <a:p>
            <a:pPr algn="ctr"/>
            <a:r>
              <a:rPr lang="en-US" sz="1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480</a:t>
            </a:r>
            <a:r>
              <a:rPr lang="en-US" sz="1400" b="1"/>
              <a:t> </a:t>
            </a:r>
            <a:endParaRPr lang="en-US" sz="1400" b="1" i="0" u="none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[15]Samtse!P2">
        <xdr:nvSpPr>
          <xdr:cNvPr id="16" name="TextBox 15">
            <a:extLst>
              <a:ext uri="{FF2B5EF4-FFF2-40B4-BE49-F238E27FC236}">
                <a16:creationId xmlns:a16="http://schemas.microsoft.com/office/drawing/2014/main" id="{52336F15-7B52-4BCB-A451-3C5FBBBBAAC8}"/>
              </a:ext>
            </a:extLst>
          </xdr:cNvPr>
          <xdr:cNvSpPr txBox="1"/>
        </xdr:nvSpPr>
        <xdr:spPr>
          <a:xfrm>
            <a:off x="6162109" y="654979"/>
            <a:ext cx="1755522" cy="1176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6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 Male_Students</a:t>
            </a:r>
            <a:endParaRPr lang="en-GB" sz="1600" b="1">
              <a:effectLst/>
            </a:endParaRPr>
          </a:p>
          <a:p>
            <a:pPr algn="ctr"/>
            <a:r>
              <a:rPr lang="en-US" sz="16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3298</a:t>
            </a:r>
            <a:r>
              <a:rPr lang="en-US" sz="1600"/>
              <a:t> </a:t>
            </a:r>
            <a:endParaRPr lang="en-US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en-US" sz="16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49%</a:t>
            </a:r>
            <a:r>
              <a:rPr lang="en-US" sz="1600"/>
              <a:t> </a:t>
            </a:r>
            <a:endParaRPr lang="en-US" sz="1600" b="1" i="0" u="none" strike="noStrike">
              <a:solidFill>
                <a:srgbClr val="000000"/>
              </a:solidFill>
              <a:latin typeface="Corbel"/>
            </a:endParaRPr>
          </a:p>
        </xdr:txBody>
      </xdr:sp>
      <xdr:sp macro="" textlink="[15]Samtse!O2">
        <xdr:nvSpPr>
          <xdr:cNvPr id="17" name="TextBox 16">
            <a:extLst>
              <a:ext uri="{FF2B5EF4-FFF2-40B4-BE49-F238E27FC236}">
                <a16:creationId xmlns:a16="http://schemas.microsoft.com/office/drawing/2014/main" id="{E029C646-7AEA-4976-B2E6-C8DA54063F7A}"/>
              </a:ext>
            </a:extLst>
          </xdr:cNvPr>
          <xdr:cNvSpPr txBox="1"/>
        </xdr:nvSpPr>
        <xdr:spPr>
          <a:xfrm>
            <a:off x="8462338" y="808967"/>
            <a:ext cx="1600577" cy="8880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Female_Student</a:t>
            </a:r>
            <a:endParaRPr lang="en-GB" sz="1400" b="1">
              <a:effectLst/>
            </a:endParaRPr>
          </a:p>
          <a:p>
            <a:pPr algn="ctr"/>
            <a:r>
              <a:rPr lang="en-US" sz="14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3387</a:t>
            </a:r>
            <a:r>
              <a:rPr lang="en-US" sz="1400"/>
              <a:t> </a:t>
            </a:r>
            <a:endPara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en-US" sz="14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51%</a:t>
            </a:r>
            <a:r>
              <a:rPr lang="en-US" sz="1400"/>
              <a:t> </a:t>
            </a:r>
            <a:endParaRPr lang="en-US" sz="1400" b="1" i="0" u="none" strike="noStrike">
              <a:solidFill>
                <a:srgbClr val="000000"/>
              </a:solidFill>
              <a:latin typeface="Corbel"/>
            </a:endParaRPr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2F1731F3-5272-4869-8D46-3C54874550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331" y="893887"/>
            <a:ext cx="1019226" cy="1173143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9783950-6563-4A01-B82E-35CE8F3354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01977" y="877410"/>
            <a:ext cx="860396" cy="1175896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11E4E65F-98EC-4C16-971F-45249C6212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6032" y="875574"/>
            <a:ext cx="1127511" cy="1002382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906CF3F0-7B50-47C5-8121-78DA4CCADB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60485" y="934826"/>
            <a:ext cx="763593" cy="1065272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077FF2A-50FF-4948-BC7C-566C4992E8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09008" y="784852"/>
            <a:ext cx="870574" cy="1223024"/>
          </a:xfrm>
          <a:prstGeom prst="rect">
            <a:avLst/>
          </a:prstGeom>
        </xdr:spPr>
      </xdr:pic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98C3789-734F-46CB-8FD8-81205140FB0A}"/>
              </a:ext>
            </a:extLst>
          </xdr:cNvPr>
          <xdr:cNvGraphicFramePr>
            <a:graphicFrameLocks/>
          </xdr:cNvGraphicFramePr>
        </xdr:nvGraphicFramePr>
        <xdr:xfrm>
          <a:off x="4397000" y="2323237"/>
          <a:ext cx="4464683" cy="18939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3477EBCC-807A-4906-9745-6FB73BFCAF2F}"/>
              </a:ext>
            </a:extLst>
          </xdr:cNvPr>
          <xdr:cNvSpPr/>
        </xdr:nvSpPr>
        <xdr:spPr>
          <a:xfrm>
            <a:off x="930682" y="2160895"/>
            <a:ext cx="3274634" cy="2228395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400" u="none" baseline="0"/>
          </a:p>
          <a:p>
            <a:pPr algn="ctr"/>
            <a:endParaRPr lang="en-US" sz="1400" u="sng"/>
          </a:p>
        </xdr:txBody>
      </xdr: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2F40B6E8-7E63-43FB-A1E6-A0C982BCF6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644" y="2168625"/>
            <a:ext cx="3202749" cy="2179068"/>
          </a:xfrm>
          <a:prstGeom prst="rect">
            <a:avLst/>
          </a:prstGeom>
        </xdr:spPr>
      </xdr:pic>
      <xdr:sp macro="" textlink="">
        <xdr:nvSpPr>
          <xdr:cNvPr id="26" name="Rectangle 25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29A4BDBD-1ED5-46D1-BDA5-D86EE1BE1276}"/>
              </a:ext>
            </a:extLst>
          </xdr:cNvPr>
          <xdr:cNvSpPr/>
        </xdr:nvSpPr>
        <xdr:spPr>
          <a:xfrm>
            <a:off x="2625481" y="3962642"/>
            <a:ext cx="79375" cy="67165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5BFE3A04-5A5A-4995-8DB6-71A0A40B3E09}"/>
              </a:ext>
            </a:extLst>
          </xdr:cNvPr>
          <xdr:cNvSpPr/>
        </xdr:nvSpPr>
        <xdr:spPr>
          <a:xfrm>
            <a:off x="2967160" y="4224946"/>
            <a:ext cx="79375" cy="67165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2CDCF316-2474-4959-9298-C97BDD5992E3}"/>
              </a:ext>
            </a:extLst>
          </xdr:cNvPr>
          <xdr:cNvGraphicFramePr>
            <a:graphicFrameLocks/>
          </xdr:cNvGraphicFramePr>
        </xdr:nvGraphicFramePr>
        <xdr:xfrm>
          <a:off x="866786" y="4457212"/>
          <a:ext cx="6228118" cy="218586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14</xdr:col>
      <xdr:colOff>345532</xdr:colOff>
      <xdr:row>15</xdr:row>
      <xdr:rowOff>1171</xdr:rowOff>
    </xdr:from>
    <xdr:to>
      <xdr:col>19</xdr:col>
      <xdr:colOff>432521</xdr:colOff>
      <xdr:row>26</xdr:row>
      <xdr:rowOff>127183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7685549-C11B-479C-B89F-F184B84B5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301549</xdr:colOff>
          <xdr:row>28</xdr:row>
          <xdr:rowOff>121726</xdr:rowOff>
        </xdr:from>
        <xdr:to>
          <xdr:col>19</xdr:col>
          <xdr:colOff>450837</xdr:colOff>
          <xdr:row>41</xdr:row>
          <xdr:rowOff>137075</xdr:rowOff>
        </xdr:to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3AA1815F-1652-43F5-B08D-132A68851E0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67:$F$85" spid="_x0000_s113775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7007149" y="4566726"/>
              <a:ext cx="5026088" cy="2079099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11</xdr:col>
      <xdr:colOff>325973</xdr:colOff>
      <xdr:row>28</xdr:row>
      <xdr:rowOff>152254</xdr:rowOff>
    </xdr:from>
    <xdr:to>
      <xdr:col>19</xdr:col>
      <xdr:colOff>438625</xdr:colOff>
      <xdr:row>41</xdr:row>
      <xdr:rowOff>125623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CA3625-F10C-498E-8D88-971A23326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31573" y="4597254"/>
          <a:ext cx="4989452" cy="203711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23</xdr:col>
      <xdr:colOff>723</xdr:colOff>
      <xdr:row>45</xdr:row>
      <xdr:rowOff>77107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43F198E8-0271-45A9-B87E-93270C0CE4CD}"/>
            </a:ext>
          </a:extLst>
        </xdr:cNvPr>
        <xdr:cNvGrpSpPr/>
      </xdr:nvGrpSpPr>
      <xdr:grpSpPr>
        <a:xfrm>
          <a:off x="580259" y="164224"/>
          <a:ext cx="12766412" cy="7302969"/>
          <a:chOff x="13426506" y="5895068"/>
          <a:chExt cx="14993983" cy="7336957"/>
        </a:xfrm>
      </xdr:grpSpPr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B4623528-0507-43E7-8EF0-2848FB2EBCA5}"/>
              </a:ext>
            </a:extLst>
          </xdr:cNvPr>
          <xdr:cNvGrpSpPr/>
        </xdr:nvGrpSpPr>
        <xdr:grpSpPr>
          <a:xfrm>
            <a:off x="13426506" y="5895068"/>
            <a:ext cx="14993983" cy="7336957"/>
            <a:chOff x="14217300" y="6006742"/>
            <a:chExt cx="15030083" cy="7493174"/>
          </a:xfrm>
        </xdr:grpSpPr>
        <xdr:sp macro="" textlink="">
          <xdr:nvSpPr>
            <xdr:cNvPr id="55" name="Rectangle 54">
              <a:extLst>
                <a:ext uri="{FF2B5EF4-FFF2-40B4-BE49-F238E27FC236}">
                  <a16:creationId xmlns:a16="http://schemas.microsoft.com/office/drawing/2014/main" id="{BA54C628-4E6E-4C5F-BE0D-315ADFBD7B3E}"/>
                </a:ext>
              </a:extLst>
            </xdr:cNvPr>
            <xdr:cNvSpPr/>
          </xdr:nvSpPr>
          <xdr:spPr>
            <a:xfrm>
              <a:off x="14217300" y="6006742"/>
              <a:ext cx="15030083" cy="7493174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121751D0-7A18-40B3-AA0B-3248E4B3E775}"/>
                </a:ext>
              </a:extLst>
            </xdr:cNvPr>
            <xdr:cNvSpPr txBox="1"/>
          </xdr:nvSpPr>
          <xdr:spPr>
            <a:xfrm>
              <a:off x="14471866" y="6133891"/>
              <a:ext cx="14589547" cy="77513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3600" b="1" i="1"/>
                <a:t>Sarpang Dzongkhag</a:t>
              </a:r>
            </a:p>
          </xdr:txBody>
        </xdr:sp>
        <xdr:pic>
          <xdr:nvPicPr>
            <xdr:cNvPr id="57" name="Graphic 56" descr="Share with person">
              <a:extLst>
                <a:ext uri="{FF2B5EF4-FFF2-40B4-BE49-F238E27FC236}">
                  <a16:creationId xmlns:a16="http://schemas.microsoft.com/office/drawing/2014/main" id="{64E2D061-BB75-4CE0-A20C-7109F5D12D9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"/>
                </a:ext>
              </a:extLst>
            </a:blip>
            <a:stretch>
              <a:fillRect/>
            </a:stretch>
          </xdr:blipFill>
          <xdr:spPr>
            <a:xfrm>
              <a:off x="15961635" y="6024302"/>
              <a:ext cx="932677" cy="953053"/>
            </a:xfrm>
            <a:prstGeom prst="rect">
              <a:avLst/>
            </a:prstGeom>
          </xdr:spPr>
        </xdr:pic>
      </xdr:grp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C5363655-0618-4629-8064-CFAE7CB4A647}"/>
              </a:ext>
            </a:extLst>
          </xdr:cNvPr>
          <xdr:cNvSpPr txBox="1"/>
        </xdr:nvSpPr>
        <xdr:spPr>
          <a:xfrm>
            <a:off x="13657662" y="6956960"/>
            <a:ext cx="4133985" cy="1061209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F961711-3490-40EE-849C-6E82ADA9CE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61373" y="7069188"/>
            <a:ext cx="1196450" cy="969594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8020478B-5EA8-4259-9625-514AFA7ED0AE}"/>
              </a:ext>
            </a:extLst>
          </xdr:cNvPr>
          <xdr:cNvSpPr txBox="1"/>
        </xdr:nvSpPr>
        <xdr:spPr>
          <a:xfrm>
            <a:off x="15302119" y="7090661"/>
            <a:ext cx="2332936" cy="8602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4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Population</a:t>
            </a:r>
          </a:p>
          <a:p>
            <a:r>
              <a:rPr lang="en-GB" sz="1000"/>
              <a:t>                </a:t>
            </a:r>
            <a:r>
              <a:rPr lang="en-GB" sz="2000" b="1" i="0" u="none" strike="noStrike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50221</a:t>
            </a:r>
            <a:r>
              <a:rPr lang="en-GB" sz="2000" b="1">
                <a:latin typeface="Arial Black" panose="020B0A04020102020204" pitchFamily="34" charset="0"/>
              </a:rPr>
              <a:t> 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AF4A3B91-3ACC-4189-8C08-FDEBC8945CA9}"/>
              </a:ext>
            </a:extLst>
          </xdr:cNvPr>
          <xdr:cNvSpPr txBox="1"/>
        </xdr:nvSpPr>
        <xdr:spPr>
          <a:xfrm>
            <a:off x="18015156" y="6967738"/>
            <a:ext cx="3577001" cy="1078039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BAE30AD7-C9E2-4544-A0A5-5422721B0F15}"/>
              </a:ext>
            </a:extLst>
          </xdr:cNvPr>
          <xdr:cNvSpPr txBox="1"/>
        </xdr:nvSpPr>
        <xdr:spPr>
          <a:xfrm>
            <a:off x="19585629" y="7050566"/>
            <a:ext cx="1851196" cy="9386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4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Students</a:t>
            </a:r>
            <a:endParaRPr lang="en-GB" sz="1400"/>
          </a:p>
          <a:p>
            <a:pPr algn="ctr"/>
            <a:r>
              <a:rPr lang="en-GB" sz="1800">
                <a:latin typeface="Arial Black" panose="020B0A04020102020204" pitchFamily="34" charset="0"/>
              </a:rPr>
              <a:t>5253</a:t>
            </a:r>
          </a:p>
          <a:p>
            <a:pPr algn="ctr"/>
            <a:endParaRPr lang="en-GB" sz="1400" b="1">
              <a:latin typeface="Bahnschrift SemiBold" panose="020B0502040204020203" pitchFamily="34" charset="0"/>
            </a:endParaRP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F75A2841-D12C-44A6-B390-C4A4429041CB}"/>
              </a:ext>
            </a:extLst>
          </xdr:cNvPr>
          <xdr:cNvSpPr txBox="1"/>
        </xdr:nvSpPr>
        <xdr:spPr>
          <a:xfrm>
            <a:off x="21884491" y="6955737"/>
            <a:ext cx="3340809" cy="108864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>
                <a:solidFill>
                  <a:srgbClr val="FF0000"/>
                </a:solidFill>
              </a:rPr>
              <a:t>Total </a:t>
            </a:r>
            <a:r>
              <a:rPr lang="en-US" sz="1200" b="1" baseline="0">
                <a:solidFill>
                  <a:srgbClr val="FF0000"/>
                </a:solidFill>
              </a:rPr>
              <a:t> Female &amp; Male Ratio</a:t>
            </a:r>
            <a:endParaRPr lang="en-US" sz="1200" b="1">
              <a:solidFill>
                <a:srgbClr val="FF0000"/>
              </a:solidFill>
            </a:endParaRP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082BA2D4-F5B6-4C9E-B509-DBA40C8F04E8}"/>
              </a:ext>
            </a:extLst>
          </xdr:cNvPr>
          <xdr:cNvSpPr txBox="1"/>
        </xdr:nvSpPr>
        <xdr:spPr>
          <a:xfrm>
            <a:off x="24116436" y="7290819"/>
            <a:ext cx="1004747" cy="6264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1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Male</a:t>
            </a:r>
          </a:p>
          <a:p>
            <a:pPr algn="ctr"/>
            <a:r>
              <a:rPr lang="en-GB" sz="11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GB" sz="1200" b="1" i="0" u="none" strike="noStrike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48.47</a:t>
            </a:r>
            <a:r>
              <a:rPr lang="en-GB" sz="12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%</a:t>
            </a:r>
            <a:r>
              <a:rPr lang="en-GB" sz="1200" b="1">
                <a:latin typeface="Bahnschrift Light SemiCondensed" panose="020B0502040204020203" pitchFamily="34" charset="0"/>
              </a:rPr>
              <a:t> 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EB8E9171-E78E-4731-8297-452BD610267B}"/>
              </a:ext>
            </a:extLst>
          </xdr:cNvPr>
          <xdr:cNvSpPr txBox="1"/>
        </xdr:nvSpPr>
        <xdr:spPr>
          <a:xfrm>
            <a:off x="22309190" y="7290818"/>
            <a:ext cx="1106719" cy="6510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05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Female</a:t>
            </a:r>
          </a:p>
          <a:p>
            <a:pPr algn="ctr"/>
            <a:r>
              <a:rPr lang="en-GB" sz="105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GB" sz="5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100" b="1" i="0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 </a:t>
            </a:r>
            <a:r>
              <a:rPr lang="en-GB" sz="1000" b="1" i="0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51.53</a:t>
            </a:r>
            <a:r>
              <a:rPr lang="en-GB" sz="10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%</a:t>
            </a:r>
            <a:r>
              <a:rPr lang="en-GB" sz="1000" b="1">
                <a:latin typeface="Bahnschrift Light SemiCondensed" panose="020B0502040204020203" pitchFamily="34" charset="0"/>
              </a:rPr>
              <a:t> </a:t>
            </a:r>
            <a:endParaRPr lang="en-GB" sz="1100" b="1">
              <a:latin typeface="Bahnschrift Light SemiCondensed" panose="020B0502040204020203" pitchFamily="34" charset="0"/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6B73EFE3-1EF5-45D0-8990-1F551986BE17}"/>
              </a:ext>
            </a:extLst>
          </xdr:cNvPr>
          <xdr:cNvSpPr txBox="1"/>
        </xdr:nvSpPr>
        <xdr:spPr>
          <a:xfrm>
            <a:off x="25506629" y="6955737"/>
            <a:ext cx="2805505" cy="1080604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D905B319-2E43-4542-A0F1-001752D119C9}"/>
              </a:ext>
            </a:extLst>
          </xdr:cNvPr>
          <xdr:cNvSpPr txBox="1"/>
        </xdr:nvSpPr>
        <xdr:spPr>
          <a:xfrm>
            <a:off x="26662339" y="7092382"/>
            <a:ext cx="1487024" cy="8359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05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Elgilible </a:t>
            </a:r>
          </a:p>
          <a:p>
            <a:pPr algn="ctr"/>
            <a:r>
              <a:rPr lang="en-GB" sz="105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Candidates</a:t>
            </a:r>
          </a:p>
          <a:p>
            <a:pPr algn="ctr"/>
            <a:r>
              <a:rPr lang="en-GB" sz="1600" b="1">
                <a:latin typeface="Bahnschrift Light Condensed" panose="020B0502040204020203" pitchFamily="34" charset="0"/>
              </a:rPr>
              <a:t> 642</a:t>
            </a:r>
            <a:endParaRPr lang="en-GB" sz="1600" b="1">
              <a:latin typeface="Arial Black" panose="020B0A04020102020204" pitchFamily="34" charset="0"/>
            </a:endParaRPr>
          </a:p>
        </xdr:txBody>
      </xdr:sp>
    </xdr:grpSp>
    <xdr:clientData/>
  </xdr:twoCellAnchor>
  <xdr:twoCellAnchor editAs="oneCell">
    <xdr:from>
      <xdr:col>1</xdr:col>
      <xdr:colOff>163779</xdr:colOff>
      <xdr:row>14</xdr:row>
      <xdr:rowOff>86103</xdr:rowOff>
    </xdr:from>
    <xdr:to>
      <xdr:col>8</xdr:col>
      <xdr:colOff>436272</xdr:colOff>
      <xdr:row>28</xdr:row>
      <xdr:rowOff>129154</xdr:rowOff>
    </xdr:to>
    <xdr:pic>
      <xdr:nvPicPr>
        <xdr:cNvPr id="60" name="Picture 5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E2FEE6B-86D7-4FEA-9725-DC4D43B2B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915" y="2308603"/>
          <a:ext cx="4515448" cy="2265551"/>
        </a:xfrm>
        <a:prstGeom prst="rect">
          <a:avLst/>
        </a:prstGeom>
      </xdr:spPr>
    </xdr:pic>
    <xdr:clientData/>
  </xdr:twoCellAnchor>
  <xdr:twoCellAnchor editAs="oneCell">
    <xdr:from>
      <xdr:col>16</xdr:col>
      <xdr:colOff>77676</xdr:colOff>
      <xdr:row>9</xdr:row>
      <xdr:rowOff>77342</xdr:rowOff>
    </xdr:from>
    <xdr:to>
      <xdr:col>16</xdr:col>
      <xdr:colOff>382457</xdr:colOff>
      <xdr:row>13</xdr:row>
      <xdr:rowOff>57941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B18D47E-E81B-444D-AD9F-4E4C96EBE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5858" y="1506092"/>
          <a:ext cx="304781" cy="615599"/>
        </a:xfrm>
        <a:prstGeom prst="rect">
          <a:avLst/>
        </a:prstGeom>
      </xdr:spPr>
    </xdr:pic>
    <xdr:clientData/>
  </xdr:twoCellAnchor>
  <xdr:twoCellAnchor editAs="oneCell">
    <xdr:from>
      <xdr:col>13</xdr:col>
      <xdr:colOff>249880</xdr:colOff>
      <xdr:row>9</xdr:row>
      <xdr:rowOff>86103</xdr:rowOff>
    </xdr:from>
    <xdr:to>
      <xdr:col>13</xdr:col>
      <xdr:colOff>582516</xdr:colOff>
      <xdr:row>13</xdr:row>
      <xdr:rowOff>75340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09094D8-D76F-4A1D-9DA6-A78B79C5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9653" y="1514853"/>
          <a:ext cx="332636" cy="624237"/>
        </a:xfrm>
        <a:prstGeom prst="rect">
          <a:avLst/>
        </a:prstGeom>
      </xdr:spPr>
    </xdr:pic>
    <xdr:clientData/>
  </xdr:twoCellAnchor>
  <xdr:twoCellAnchor editAs="oneCell">
    <xdr:from>
      <xdr:col>8</xdr:col>
      <xdr:colOff>96864</xdr:colOff>
      <xdr:row>8</xdr:row>
      <xdr:rowOff>10762</xdr:rowOff>
    </xdr:from>
    <xdr:to>
      <xdr:col>9</xdr:col>
      <xdr:colOff>554661</xdr:colOff>
      <xdr:row>13</xdr:row>
      <xdr:rowOff>107626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799B8C6-EAEA-4D74-96AE-D98CE898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45955" y="1280762"/>
          <a:ext cx="1063933" cy="89061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120728</xdr:colOff>
      <xdr:row>8</xdr:row>
      <xdr:rowOff>64576</xdr:rowOff>
    </xdr:from>
    <xdr:to>
      <xdr:col>20</xdr:col>
      <xdr:colOff>120961</xdr:colOff>
      <xdr:row>13</xdr:row>
      <xdr:rowOff>32288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EF65865-3673-4CFE-B7B6-F2ED822BB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37319" y="1334576"/>
          <a:ext cx="606369" cy="761462"/>
        </a:xfrm>
        <a:prstGeom prst="rect">
          <a:avLst/>
        </a:prstGeom>
      </xdr:spPr>
    </xdr:pic>
    <xdr:clientData/>
  </xdr:twoCellAnchor>
  <xdr:twoCellAnchor editAs="oneCell">
    <xdr:from>
      <xdr:col>11</xdr:col>
      <xdr:colOff>247544</xdr:colOff>
      <xdr:row>29</xdr:row>
      <xdr:rowOff>129153</xdr:rowOff>
    </xdr:from>
    <xdr:to>
      <xdr:col>22</xdr:col>
      <xdr:colOff>403985</xdr:colOff>
      <xdr:row>44</xdr:row>
      <xdr:rowOff>129153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8900ED5-9B69-4DB6-8026-7F36B4AE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15044" y="4732903"/>
          <a:ext cx="6823941" cy="2381250"/>
        </a:xfrm>
        <a:prstGeom prst="rect">
          <a:avLst/>
        </a:prstGeom>
      </xdr:spPr>
    </xdr:pic>
    <xdr:clientData/>
  </xdr:twoCellAnchor>
  <xdr:twoCellAnchor>
    <xdr:from>
      <xdr:col>5</xdr:col>
      <xdr:colOff>565426</xdr:colOff>
      <xdr:row>17</xdr:row>
      <xdr:rowOff>150679</xdr:rowOff>
    </xdr:from>
    <xdr:to>
      <xdr:col>9</xdr:col>
      <xdr:colOff>77678</xdr:colOff>
      <xdr:row>20</xdr:row>
      <xdr:rowOff>32289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B044477D-5CA9-4470-BD33-4B937F79AB16}"/>
            </a:ext>
          </a:extLst>
        </xdr:cNvPr>
        <xdr:cNvSpPr txBox="1"/>
      </xdr:nvSpPr>
      <xdr:spPr>
        <a:xfrm>
          <a:off x="3596108" y="2849429"/>
          <a:ext cx="1936797" cy="357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Yebilaptsa Hospital</a:t>
          </a:r>
          <a:r>
            <a:rPr lang="en-US" sz="1200" b="1"/>
            <a:t> </a:t>
          </a:r>
        </a:p>
      </xdr:txBody>
    </xdr:sp>
    <xdr:clientData/>
  </xdr:twoCellAnchor>
  <xdr:twoCellAnchor>
    <xdr:from>
      <xdr:col>5</xdr:col>
      <xdr:colOff>296358</xdr:colOff>
      <xdr:row>23</xdr:row>
      <xdr:rowOff>43051</xdr:rowOff>
    </xdr:from>
    <xdr:to>
      <xdr:col>8</xdr:col>
      <xdr:colOff>371696</xdr:colOff>
      <xdr:row>25</xdr:row>
      <xdr:rowOff>32288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175CC07-2AD3-4BA0-BFD1-CD1712D60F8A}"/>
            </a:ext>
          </a:extLst>
        </xdr:cNvPr>
        <xdr:cNvSpPr txBox="1"/>
      </xdr:nvSpPr>
      <xdr:spPr>
        <a:xfrm>
          <a:off x="3327040" y="3694301"/>
          <a:ext cx="1893747" cy="306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Sarpang Hospital</a:t>
          </a:r>
        </a:p>
      </xdr:txBody>
    </xdr:sp>
    <xdr:clientData/>
  </xdr:twoCellAnchor>
  <xdr:twoCellAnchor>
    <xdr:from>
      <xdr:col>3</xdr:col>
      <xdr:colOff>543899</xdr:colOff>
      <xdr:row>24</xdr:row>
      <xdr:rowOff>96863</xdr:rowOff>
    </xdr:from>
    <xdr:to>
      <xdr:col>6</xdr:col>
      <xdr:colOff>163780</xdr:colOff>
      <xdr:row>26</xdr:row>
      <xdr:rowOff>86101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4B60A46-3A6E-4634-B7D0-7ABDFC312746}"/>
            </a:ext>
          </a:extLst>
        </xdr:cNvPr>
        <xdr:cNvSpPr txBox="1"/>
      </xdr:nvSpPr>
      <xdr:spPr>
        <a:xfrm>
          <a:off x="2362308" y="3906863"/>
          <a:ext cx="1438290" cy="3067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ysClr val="windowText" lastClr="000000"/>
              </a:solidFill>
            </a:rPr>
            <a:t>Gelephu Hospital</a:t>
          </a:r>
        </a:p>
      </xdr:txBody>
    </xdr:sp>
    <xdr:clientData/>
  </xdr:twoCellAnchor>
  <xdr:twoCellAnchor>
    <xdr:from>
      <xdr:col>3</xdr:col>
      <xdr:colOff>260644</xdr:colOff>
      <xdr:row>19</xdr:row>
      <xdr:rowOff>118390</xdr:rowOff>
    </xdr:from>
    <xdr:to>
      <xdr:col>7</xdr:col>
      <xdr:colOff>174542</xdr:colOff>
      <xdr:row>21</xdr:row>
      <xdr:rowOff>96865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EAA2AE34-9606-4C3B-9C08-42474DAD6A3A}"/>
            </a:ext>
          </a:extLst>
        </xdr:cNvPr>
        <xdr:cNvSpPr txBox="1"/>
      </xdr:nvSpPr>
      <xdr:spPr>
        <a:xfrm>
          <a:off x="2079053" y="3134640"/>
          <a:ext cx="2338444" cy="295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FF0000"/>
              </a:solidFill>
            </a:rPr>
            <a:t>Damphu Hospital</a:t>
          </a:r>
        </a:p>
      </xdr:txBody>
    </xdr:sp>
    <xdr:clientData/>
  </xdr:twoCellAnchor>
  <xdr:twoCellAnchor>
    <xdr:from>
      <xdr:col>3</xdr:col>
      <xdr:colOff>417285</xdr:colOff>
      <xdr:row>21</xdr:row>
      <xdr:rowOff>30239</xdr:rowOff>
    </xdr:from>
    <xdr:to>
      <xdr:col>3</xdr:col>
      <xdr:colOff>526142</xdr:colOff>
      <xdr:row>21</xdr:row>
      <xdr:rowOff>127001</xdr:rowOff>
    </xdr:to>
    <xdr:sp macro="" textlink="">
      <xdr:nvSpPr>
        <xdr:cNvPr id="2" name="Rectangle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2F80CC3-05A8-4B16-B63D-FEDAA64C635D}"/>
            </a:ext>
          </a:extLst>
        </xdr:cNvPr>
        <xdr:cNvSpPr/>
      </xdr:nvSpPr>
      <xdr:spPr>
        <a:xfrm>
          <a:off x="2249714" y="3332239"/>
          <a:ext cx="108857" cy="96762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200780</xdr:colOff>
      <xdr:row>23</xdr:row>
      <xdr:rowOff>91924</xdr:rowOff>
    </xdr:from>
    <xdr:to>
      <xdr:col>4</xdr:col>
      <xdr:colOff>309637</xdr:colOff>
      <xdr:row>24</xdr:row>
      <xdr:rowOff>31448</xdr:rowOff>
    </xdr:to>
    <xdr:sp macro="" textlink="">
      <xdr:nvSpPr>
        <xdr:cNvPr id="78" name="Rectangle 7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DB4EC72-4990-4A6D-8F22-37BB0DD57268}"/>
            </a:ext>
          </a:extLst>
        </xdr:cNvPr>
        <xdr:cNvSpPr/>
      </xdr:nvSpPr>
      <xdr:spPr>
        <a:xfrm>
          <a:off x="2644018" y="3708400"/>
          <a:ext cx="108857" cy="96762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220132</xdr:colOff>
      <xdr:row>23</xdr:row>
      <xdr:rowOff>105229</xdr:rowOff>
    </xdr:from>
    <xdr:to>
      <xdr:col>5</xdr:col>
      <xdr:colOff>328989</xdr:colOff>
      <xdr:row>24</xdr:row>
      <xdr:rowOff>44753</xdr:rowOff>
    </xdr:to>
    <xdr:sp macro="" textlink="">
      <xdr:nvSpPr>
        <xdr:cNvPr id="79" name="Rectangle 7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44E5BAB-80A2-488A-80F8-45DC21916744}"/>
            </a:ext>
          </a:extLst>
        </xdr:cNvPr>
        <xdr:cNvSpPr/>
      </xdr:nvSpPr>
      <xdr:spPr>
        <a:xfrm>
          <a:off x="3274180" y="3721705"/>
          <a:ext cx="108857" cy="96762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148770</xdr:colOff>
      <xdr:row>19</xdr:row>
      <xdr:rowOff>39914</xdr:rowOff>
    </xdr:from>
    <xdr:to>
      <xdr:col>6</xdr:col>
      <xdr:colOff>257627</xdr:colOff>
      <xdr:row>19</xdr:row>
      <xdr:rowOff>136676</xdr:rowOff>
    </xdr:to>
    <xdr:sp macro="" textlink="">
      <xdr:nvSpPr>
        <xdr:cNvPr id="80" name="Rectangle 7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EF6B8A5-45DD-4253-958D-BBAD27201074}"/>
            </a:ext>
          </a:extLst>
        </xdr:cNvPr>
        <xdr:cNvSpPr/>
      </xdr:nvSpPr>
      <xdr:spPr>
        <a:xfrm>
          <a:off x="3813627" y="3027438"/>
          <a:ext cx="108857" cy="96762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52918</xdr:colOff>
      <xdr:row>14</xdr:row>
      <xdr:rowOff>88195</xdr:rowOff>
    </xdr:from>
    <xdr:to>
      <xdr:col>17</xdr:col>
      <xdr:colOff>35279</xdr:colOff>
      <xdr:row>28</xdr:row>
      <xdr:rowOff>123473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2B21477D-F772-4122-B866-428D75899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158750</xdr:colOff>
      <xdr:row>14</xdr:row>
      <xdr:rowOff>141111</xdr:rowOff>
    </xdr:from>
    <xdr:to>
      <xdr:col>22</xdr:col>
      <xdr:colOff>450755</xdr:colOff>
      <xdr:row>28</xdr:row>
      <xdr:rowOff>88194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30D2C4F-FAD1-45AD-80A4-057CDF88E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141111</xdr:colOff>
      <xdr:row>30</xdr:row>
      <xdr:rowOff>0</xdr:rowOff>
    </xdr:from>
    <xdr:to>
      <xdr:col>10</xdr:col>
      <xdr:colOff>599722</xdr:colOff>
      <xdr:row>44</xdr:row>
      <xdr:rowOff>70555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83DBE57-F22B-4F4B-A06B-3B0B9AC2A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512885</xdr:colOff>
      <xdr:row>3</xdr:row>
      <xdr:rowOff>127001</xdr:rowOff>
    </xdr:from>
    <xdr:to>
      <xdr:col>85</xdr:col>
      <xdr:colOff>476250</xdr:colOff>
      <xdr:row>119</xdr:row>
      <xdr:rowOff>95250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CB91E13-1B3B-E98D-3E4B-8FC867DA5BC1}"/>
            </a:ext>
          </a:extLst>
        </xdr:cNvPr>
        <xdr:cNvGrpSpPr/>
      </xdr:nvGrpSpPr>
      <xdr:grpSpPr>
        <a:xfrm>
          <a:off x="6227885" y="603251"/>
          <a:ext cx="42825865" cy="18383249"/>
          <a:chOff x="1172308" y="293077"/>
          <a:chExt cx="24813012" cy="16214669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FB8ED72F-FFC1-4B7F-AD64-0BAC985ACA16}"/>
              </a:ext>
            </a:extLst>
          </xdr:cNvPr>
          <xdr:cNvSpPr/>
        </xdr:nvSpPr>
        <xdr:spPr>
          <a:xfrm>
            <a:off x="1172308" y="293077"/>
            <a:ext cx="24813012" cy="1621466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2164CC71-C13B-4DD7-8940-AABF8EA032A3}"/>
              </a:ext>
            </a:extLst>
          </xdr:cNvPr>
          <xdr:cNvSpPr/>
        </xdr:nvSpPr>
        <xdr:spPr>
          <a:xfrm>
            <a:off x="1586099" y="484965"/>
            <a:ext cx="23648633" cy="109271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54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                              Samdrup</a:t>
            </a:r>
            <a:r>
              <a:rPr lang="en-US" sz="5400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Jongkhar Dzongkhag</a:t>
            </a:r>
            <a:endParaRPr lang="en-US" sz="5400">
              <a:solidFill>
                <a:sysClr val="windowText" lastClr="000000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FAA8FB07-578F-4C67-96BB-9486C640F990}"/>
              </a:ext>
            </a:extLst>
          </xdr:cNvPr>
          <xdr:cNvSpPr/>
        </xdr:nvSpPr>
        <xdr:spPr>
          <a:xfrm>
            <a:off x="1616845" y="1783161"/>
            <a:ext cx="5519580" cy="253001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</a:t>
            </a: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B009169B-D32C-4953-BB3A-1CE56B038556}"/>
              </a:ext>
            </a:extLst>
          </xdr:cNvPr>
          <xdr:cNvSpPr/>
        </xdr:nvSpPr>
        <xdr:spPr>
          <a:xfrm>
            <a:off x="16061836" y="1815234"/>
            <a:ext cx="4038056" cy="24519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6EC9DC9F-F585-499F-985B-50E98CF3BBA1}"/>
              </a:ext>
            </a:extLst>
          </xdr:cNvPr>
          <xdr:cNvSpPr/>
        </xdr:nvSpPr>
        <xdr:spPr>
          <a:xfrm>
            <a:off x="11737426" y="1811443"/>
            <a:ext cx="4124052" cy="251188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AF3C0050-23D0-4C99-A66E-218FBD404C0E}"/>
              </a:ext>
            </a:extLst>
          </xdr:cNvPr>
          <xdr:cNvSpPr/>
        </xdr:nvSpPr>
        <xdr:spPr>
          <a:xfrm>
            <a:off x="20288292" y="1779526"/>
            <a:ext cx="4979888" cy="24760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40598082-CAC2-4DAC-B22C-C7C55C07C76E}"/>
              </a:ext>
            </a:extLst>
          </xdr:cNvPr>
          <xdr:cNvSpPr/>
        </xdr:nvSpPr>
        <xdr:spPr>
          <a:xfrm>
            <a:off x="7301872" y="1785113"/>
            <a:ext cx="4266058" cy="2538167"/>
          </a:xfrm>
          <a:prstGeom prst="rect">
            <a:avLst/>
          </a:prstGeom>
          <a:noFill/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1B8A92AA-D938-4090-83F6-3F5029346660}"/>
              </a:ext>
            </a:extLst>
          </xdr:cNvPr>
          <xdr:cNvSpPr txBox="1"/>
        </xdr:nvSpPr>
        <xdr:spPr>
          <a:xfrm>
            <a:off x="9241308" y="1862952"/>
            <a:ext cx="2130601" cy="2157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800" b="1">
                <a:solidFill>
                  <a:schemeClr val="tx1"/>
                </a:solidFill>
                <a:latin typeface="Arial Black" panose="020B0A04020102020204" pitchFamily="34" charset="0"/>
              </a:rPr>
              <a:t>Total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3448</a:t>
            </a:r>
            <a:endParaRPr lang="en-GB" sz="2800" b="1">
              <a:solidFill>
                <a:schemeClr val="tx1"/>
              </a:solidFill>
              <a:effectLst/>
            </a:endParaRPr>
          </a:p>
          <a:p>
            <a:pPr algn="ctr"/>
            <a:endParaRPr lang="en-US" sz="28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71EB7ECA-9166-4684-8C1B-910C61B12081}"/>
              </a:ext>
            </a:extLst>
          </xdr:cNvPr>
          <xdr:cNvSpPr txBox="1"/>
        </xdr:nvSpPr>
        <xdr:spPr>
          <a:xfrm>
            <a:off x="17419098" y="1967005"/>
            <a:ext cx="2469982" cy="21452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1">
                <a:latin typeface="Arial Black" panose="020B0A04020102020204" pitchFamily="34" charset="0"/>
              </a:rPr>
              <a:t>Female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1879</a:t>
            </a:r>
            <a:endParaRPr lang="en-GB" sz="2400" b="1">
              <a:effectLst/>
            </a:endParaRPr>
          </a:p>
          <a:p>
            <a:pPr algn="ctr"/>
            <a:r>
              <a:rPr lang="en-US" sz="2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54%</a:t>
            </a:r>
            <a:r>
              <a:rPr lang="en-US" sz="2400" b="1"/>
              <a:t> </a:t>
            </a:r>
            <a:endParaRPr lang="en-US" sz="2400" b="1">
              <a:latin typeface="Arial Black" panose="020B0A04020102020204" pitchFamily="34" charset="0"/>
            </a:endParaRPr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1CE736B2-4A4F-48D5-8413-6E41A751722E}"/>
              </a:ext>
            </a:extLst>
          </xdr:cNvPr>
          <xdr:cNvSpPr txBox="1"/>
        </xdr:nvSpPr>
        <xdr:spPr>
          <a:xfrm>
            <a:off x="12774055" y="2311218"/>
            <a:ext cx="3048396" cy="17713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1" baseline="0">
                <a:solidFill>
                  <a:schemeClr val="tx1"/>
                </a:solidFill>
                <a:latin typeface="Arial Black" panose="020B0A04020102020204" pitchFamily="34" charset="0"/>
              </a:rPr>
              <a:t>   </a:t>
            </a:r>
            <a:r>
              <a:rPr lang="en-US" sz="2400" b="1">
                <a:solidFill>
                  <a:schemeClr val="tx1"/>
                </a:solidFill>
                <a:latin typeface="Arial Black" panose="020B0A04020102020204" pitchFamily="34" charset="0"/>
              </a:rPr>
              <a:t>Male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1569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46%</a:t>
            </a:r>
            <a:r>
              <a:rPr lang="en-US" sz="2400" b="1"/>
              <a:t> </a:t>
            </a:r>
            <a:endParaRPr lang="en-US" sz="2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GB" sz="2800" b="1">
              <a:solidFill>
                <a:schemeClr val="tx1"/>
              </a:solidFill>
              <a:effectLst/>
            </a:endParaRPr>
          </a:p>
          <a:p>
            <a:pPr algn="ctr"/>
            <a:endParaRPr lang="en-US" sz="28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54518E6B-A4AE-46F0-8118-659A3DE11DFD}"/>
              </a:ext>
            </a:extLst>
          </xdr:cNvPr>
          <xdr:cNvSpPr txBox="1"/>
        </xdr:nvSpPr>
        <xdr:spPr>
          <a:xfrm>
            <a:off x="3695788" y="1963922"/>
            <a:ext cx="3319510" cy="22998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800" b="1">
                <a:solidFill>
                  <a:schemeClr val="tx1"/>
                </a:solidFill>
                <a:latin typeface="Arial Black" panose="020B0A04020102020204" pitchFamily="34" charset="0"/>
              </a:rPr>
              <a:t>Total population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34881</a:t>
            </a:r>
            <a:endParaRPr lang="en-GB" sz="2800" b="1">
              <a:solidFill>
                <a:schemeClr val="tx1"/>
              </a:solidFill>
              <a:effectLst/>
            </a:endParaRPr>
          </a:p>
          <a:p>
            <a:pPr algn="ctr"/>
            <a:endParaRPr lang="en-US" sz="28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61E4F3AB-5A99-49E6-8573-CEAA9DFD065F}"/>
              </a:ext>
            </a:extLst>
          </xdr:cNvPr>
          <xdr:cNvSpPr txBox="1"/>
        </xdr:nvSpPr>
        <xdr:spPr>
          <a:xfrm>
            <a:off x="21828316" y="1898155"/>
            <a:ext cx="3305497" cy="2184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800" b="1">
                <a:latin typeface="Arial Black" panose="020B0A04020102020204" pitchFamily="34" charset="0"/>
              </a:rPr>
              <a:t>Total</a:t>
            </a:r>
            <a:r>
              <a:rPr lang="en-US" sz="2800" b="1" baseline="0">
                <a:latin typeface="Arial Black" panose="020B0A04020102020204" pitchFamily="34" charset="0"/>
              </a:rPr>
              <a:t> Eligible</a:t>
            </a:r>
            <a:r>
              <a:rPr lang="en-US" sz="2800" b="1">
                <a:latin typeface="Arial Black" panose="020B0A04020102020204" pitchFamily="34" charset="0"/>
              </a:rPr>
              <a:t>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8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96</a:t>
            </a:r>
            <a:endParaRPr lang="en-GB" sz="2800" b="1">
              <a:effectLst/>
            </a:endParaRPr>
          </a:p>
          <a:p>
            <a:pPr algn="ctr"/>
            <a:endParaRPr lang="en-US" sz="2800" b="1">
              <a:latin typeface="Arial Black" panose="020B0A04020102020204" pitchFamily="34" charset="0"/>
            </a:endParaRPr>
          </a:p>
        </xdr:txBody>
      </xdr:sp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84942A04-0A78-48E5-8F3E-C5FC72862F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30205" y="1966082"/>
            <a:ext cx="922347" cy="2024316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0712BE2-816F-4FA6-99B0-9DB0B37437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62599" y="1852672"/>
            <a:ext cx="1812864" cy="2396915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69765F86-7A2D-440E-AF79-3E1E04A78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1303" y="1515404"/>
            <a:ext cx="1926091" cy="2898768"/>
          </a:xfrm>
          <a:prstGeom prst="rect">
            <a:avLst/>
          </a:prstGeom>
          <a:noFill/>
        </xdr:spPr>
      </xdr:pic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9DCD8BBD-62D3-4A88-93C8-BEAFB0BB9C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483705" y="2213640"/>
            <a:ext cx="1196622" cy="20374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</xdr:pic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2A1F38AA-8C01-48C9-B3E8-A1296D80A9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70658" y="1923170"/>
            <a:ext cx="1109302" cy="2234466"/>
          </a:xfrm>
          <a:prstGeom prst="rect">
            <a:avLst/>
          </a:prstGeom>
        </xdr:spPr>
      </xdr:pic>
      <xdr:graphicFrame macro="">
        <xdr:nvGraphicFramePr>
          <xdr:cNvPr id="65" name="Chart 64">
            <a:extLst>
              <a:ext uri="{FF2B5EF4-FFF2-40B4-BE49-F238E27FC236}">
                <a16:creationId xmlns:a16="http://schemas.microsoft.com/office/drawing/2014/main" id="{C3CFAAE8-24B3-47FC-9610-643276C50145}"/>
              </a:ext>
            </a:extLst>
          </xdr:cNvPr>
          <xdr:cNvGraphicFramePr>
            <a:graphicFrameLocks/>
          </xdr:cNvGraphicFramePr>
        </xdr:nvGraphicFramePr>
        <xdr:xfrm>
          <a:off x="8751087" y="4586191"/>
          <a:ext cx="8332749" cy="5984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66" name="Chart 65">
            <a:extLst>
              <a:ext uri="{FF2B5EF4-FFF2-40B4-BE49-F238E27FC236}">
                <a16:creationId xmlns:a16="http://schemas.microsoft.com/office/drawing/2014/main" id="{5C10691D-EFFD-4E4B-B9F7-4808C5CE5EAD}"/>
              </a:ext>
            </a:extLst>
          </xdr:cNvPr>
          <xdr:cNvGraphicFramePr>
            <a:graphicFrameLocks/>
          </xdr:cNvGraphicFramePr>
        </xdr:nvGraphicFramePr>
        <xdr:xfrm>
          <a:off x="1408135" y="10759110"/>
          <a:ext cx="15370519" cy="56119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pic>
        <xdr:nvPicPr>
          <xdr:cNvPr id="67" name="Picture 66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EA11437F-ACD6-461B-A5BD-AFFC1C9968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8424" y="4557108"/>
            <a:ext cx="7342125" cy="6062956"/>
          </a:xfrm>
          <a:prstGeom prst="rect">
            <a:avLst/>
          </a:prstGeom>
        </xdr:spPr>
      </xdr:pic>
      <xdr:sp macro="" textlink="">
        <xdr:nvSpPr>
          <xdr:cNvPr id="68" name="Oval 67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6A6F8C7F-AD89-413F-AF5D-334E6F64D397}"/>
              </a:ext>
            </a:extLst>
          </xdr:cNvPr>
          <xdr:cNvSpPr/>
        </xdr:nvSpPr>
        <xdr:spPr>
          <a:xfrm>
            <a:off x="4909968" y="8777683"/>
            <a:ext cx="314099" cy="320931"/>
          </a:xfrm>
          <a:prstGeom prst="ellipse">
            <a:avLst/>
          </a:prstGeom>
          <a:solidFill>
            <a:srgbClr val="7030A0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9" name="Oval 68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1E8C5CA6-3D0F-4546-A055-6444D8523250}"/>
              </a:ext>
            </a:extLst>
          </xdr:cNvPr>
          <xdr:cNvSpPr/>
        </xdr:nvSpPr>
        <xdr:spPr>
          <a:xfrm>
            <a:off x="5107725" y="9680801"/>
            <a:ext cx="277852" cy="320931"/>
          </a:xfrm>
          <a:prstGeom prst="ellipse">
            <a:avLst/>
          </a:prstGeom>
          <a:solidFill>
            <a:srgbClr val="7030A0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0" name="Chart 69">
            <a:extLst>
              <a:ext uri="{FF2B5EF4-FFF2-40B4-BE49-F238E27FC236}">
                <a16:creationId xmlns:a16="http://schemas.microsoft.com/office/drawing/2014/main" id="{AE161A58-6D0F-47C5-9DAE-3A9DA900539A}"/>
              </a:ext>
            </a:extLst>
          </xdr:cNvPr>
          <xdr:cNvGraphicFramePr>
            <a:graphicFrameLocks/>
          </xdr:cNvGraphicFramePr>
        </xdr:nvGraphicFramePr>
        <xdr:xfrm>
          <a:off x="17275838" y="4641741"/>
          <a:ext cx="8239492" cy="57717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A5B7EE38-9595-421B-BC50-CBCA119E43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7101684" y="10643422"/>
            <a:ext cx="8491929" cy="5602962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316803</xdr:colOff>
      <xdr:row>23</xdr:row>
      <xdr:rowOff>107741</xdr:rowOff>
    </xdr:from>
    <xdr:to>
      <xdr:col>12</xdr:col>
      <xdr:colOff>1057869</xdr:colOff>
      <xdr:row>40</xdr:row>
      <xdr:rowOff>45776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2F441-3035-40B8-912D-23142DE51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666750</xdr:colOff>
          <xdr:row>89</xdr:row>
          <xdr:rowOff>69850</xdr:rowOff>
        </xdr:from>
        <xdr:to>
          <xdr:col>11</xdr:col>
          <xdr:colOff>554692</xdr:colOff>
          <xdr:row>108</xdr:row>
          <xdr:rowOff>32498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FC3D8AD4-B3B1-4921-9134-7D54167FF47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D$67:$G$81" spid="_x0000_s1656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0938809" y="18148674"/>
              <a:ext cx="7246471" cy="2801471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463260</xdr:colOff>
      <xdr:row>33</xdr:row>
      <xdr:rowOff>86591</xdr:rowOff>
    </xdr:from>
    <xdr:to>
      <xdr:col>13</xdr:col>
      <xdr:colOff>649430</xdr:colOff>
      <xdr:row>51</xdr:row>
      <xdr:rowOff>72736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A8DD2-1FFC-4B84-B703-016234477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427182</xdr:colOff>
      <xdr:row>31</xdr:row>
      <xdr:rowOff>88075</xdr:rowOff>
    </xdr:from>
    <xdr:to>
      <xdr:col>8</xdr:col>
      <xdr:colOff>587169</xdr:colOff>
      <xdr:row>49</xdr:row>
      <xdr:rowOff>10886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14D6B8-AB22-46CF-B0F5-229CB67FF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686435</xdr:colOff>
      <xdr:row>52</xdr:row>
      <xdr:rowOff>117675</xdr:rowOff>
    </xdr:from>
    <xdr:to>
      <xdr:col>17</xdr:col>
      <xdr:colOff>42305</xdr:colOff>
      <xdr:row>70</xdr:row>
      <xdr:rowOff>73070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7FC7F-8CE4-42EF-B9B6-F38DA16DB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46183</xdr:colOff>
      <xdr:row>13</xdr:row>
      <xdr:rowOff>106218</xdr:rowOff>
    </xdr:from>
    <xdr:to>
      <xdr:col>22</xdr:col>
      <xdr:colOff>31750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72CD5-F216-471E-B26E-22361868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1240517</xdr:colOff>
      <xdr:row>23</xdr:row>
      <xdr:rowOff>23132</xdr:rowOff>
    </xdr:from>
    <xdr:to>
      <xdr:col>7</xdr:col>
      <xdr:colOff>97517</xdr:colOff>
      <xdr:row>40</xdr:row>
      <xdr:rowOff>67582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987DB-58CC-4C00-A7EE-BB46ECC6A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548269</xdr:colOff>
      <xdr:row>49</xdr:row>
      <xdr:rowOff>116417</xdr:rowOff>
    </xdr:from>
    <xdr:to>
      <xdr:col>12</xdr:col>
      <xdr:colOff>40269</xdr:colOff>
      <xdr:row>70</xdr:row>
      <xdr:rowOff>70625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E62B0-0BB5-4E8D-9BD7-6A2947C26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38</xdr:row>
      <xdr:rowOff>80381</xdr:rowOff>
    </xdr:from>
    <xdr:to>
      <xdr:col>14</xdr:col>
      <xdr:colOff>431800</xdr:colOff>
      <xdr:row>54</xdr:row>
      <xdr:rowOff>152722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E3A8C-4CA7-461B-A7F4-338AFC5A7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383591</xdr:colOff>
      <xdr:row>23</xdr:row>
      <xdr:rowOff>125186</xdr:rowOff>
    </xdr:from>
    <xdr:to>
      <xdr:col>6</xdr:col>
      <xdr:colOff>173652</xdr:colOff>
      <xdr:row>41</xdr:row>
      <xdr:rowOff>69202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35F85-3BA6-42FC-9867-6A001DB5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84174</xdr:colOff>
      <xdr:row>25</xdr:row>
      <xdr:rowOff>29535</xdr:rowOff>
    </xdr:from>
    <xdr:to>
      <xdr:col>31</xdr:col>
      <xdr:colOff>472557</xdr:colOff>
      <xdr:row>52</xdr:row>
      <xdr:rowOff>72065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26183-2EEB-4B7D-9AFD-45941912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165099</xdr:colOff>
      <xdr:row>5</xdr:row>
      <xdr:rowOff>127000</xdr:rowOff>
    </xdr:from>
    <xdr:to>
      <xdr:col>20</xdr:col>
      <xdr:colOff>241300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2B1A1D-2A40-4A12-B9E7-6D6D6ACA6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165099</xdr:colOff>
      <xdr:row>5</xdr:row>
      <xdr:rowOff>127000</xdr:rowOff>
    </xdr:from>
    <xdr:to>
      <xdr:col>20</xdr:col>
      <xdr:colOff>241300</xdr:colOff>
      <xdr:row>16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039492-808A-4A36-B186-2F84F1EE7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1027112</xdr:colOff>
          <xdr:row>10</xdr:row>
          <xdr:rowOff>4275</xdr:rowOff>
        </xdr:from>
        <xdr:to>
          <xdr:col>18</xdr:col>
          <xdr:colOff>294420</xdr:colOff>
          <xdr:row>17</xdr:row>
          <xdr:rowOff>53121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5FE5236A-0AA6-4CBA-BE71-F6D11C18A6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D$41:$J$47" spid="_x0000_s2161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0210189" y="1909275"/>
              <a:ext cx="9476154" cy="136769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3175</xdr:colOff>
      <xdr:row>11</xdr:row>
      <xdr:rowOff>25400</xdr:rowOff>
    </xdr:from>
    <xdr:to>
      <xdr:col>18</xdr:col>
      <xdr:colOff>647700</xdr:colOff>
      <xdr:row>22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11922F-A324-4611-ADFE-0BD5D79B8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</xdr:colOff>
      <xdr:row>11</xdr:row>
      <xdr:rowOff>25400</xdr:rowOff>
    </xdr:from>
    <xdr:to>
      <xdr:col>18</xdr:col>
      <xdr:colOff>647700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5E75A8-A342-48B9-8D59-0892D4BAE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92</xdr:row>
          <xdr:rowOff>69850</xdr:rowOff>
        </xdr:from>
        <xdr:to>
          <xdr:col>6</xdr:col>
          <xdr:colOff>419100</xdr:colOff>
          <xdr:row>111</xdr:row>
          <xdr:rowOff>69850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FB22BCD2-B010-473E-89B6-3BFCF741D3E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C$67:$F$85" spid="_x0000_s2366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340100" y="17468850"/>
              <a:ext cx="5799667" cy="36195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881433</xdr:colOff>
      <xdr:row>85</xdr:row>
      <xdr:rowOff>132321</xdr:rowOff>
    </xdr:from>
    <xdr:to>
      <xdr:col>13</xdr:col>
      <xdr:colOff>393277</xdr:colOff>
      <xdr:row>99</xdr:row>
      <xdr:rowOff>97396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102B4-0A7E-4491-ADC7-9FE8D47C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37</xdr:col>
      <xdr:colOff>35944</xdr:colOff>
      <xdr:row>69</xdr:row>
      <xdr:rowOff>125801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7DD861F-A7D8-90C4-7D6C-C3805FDDFD71}"/>
            </a:ext>
          </a:extLst>
        </xdr:cNvPr>
        <xdr:cNvGrpSpPr/>
      </xdr:nvGrpSpPr>
      <xdr:grpSpPr>
        <a:xfrm>
          <a:off x="611038" y="161745"/>
          <a:ext cx="22033302" cy="11124481"/>
          <a:chOff x="610195" y="163711"/>
          <a:chExt cx="10579763" cy="6799477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C1EA4679-6925-413C-9FE0-77C0BA286A04}"/>
              </a:ext>
            </a:extLst>
          </xdr:cNvPr>
          <xdr:cNvSpPr/>
        </xdr:nvSpPr>
        <xdr:spPr>
          <a:xfrm>
            <a:off x="685357" y="165060"/>
            <a:ext cx="10482624" cy="679812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31A661A6-A11E-4E48-B341-29A43F69C373}"/>
              </a:ext>
            </a:extLst>
          </xdr:cNvPr>
          <xdr:cNvSpPr txBox="1"/>
        </xdr:nvSpPr>
        <xdr:spPr>
          <a:xfrm>
            <a:off x="708687" y="163711"/>
            <a:ext cx="10440726" cy="553592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latin typeface="Bahnschrift SemiBold Condensed" panose="020B0502040204020203" pitchFamily="34" charset="0"/>
              </a:rPr>
              <a:t>Trashi Yangtse</a:t>
            </a:r>
            <a:r>
              <a:rPr lang="en-US" sz="2400" baseline="0">
                <a:latin typeface="Bahnschrift SemiBold Condensed" panose="020B0502040204020203" pitchFamily="34" charset="0"/>
              </a:rPr>
              <a:t> Dzongkhag</a:t>
            </a:r>
            <a:endParaRPr lang="en-US" sz="2400">
              <a:latin typeface="Bahnschrift SemiBold Condensed" panose="020B0502040204020203" pitchFamily="34" charset="0"/>
            </a:endParaRP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7CB6B6F7-5D8B-4000-AB89-9316C338D350}"/>
              </a:ext>
            </a:extLst>
          </xdr:cNvPr>
          <xdr:cNvSpPr txBox="1"/>
        </xdr:nvSpPr>
        <xdr:spPr>
          <a:xfrm>
            <a:off x="714026" y="836733"/>
            <a:ext cx="2336482" cy="9322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/>
              <a:t>                             </a:t>
            </a:r>
          </a:p>
          <a:p>
            <a:pPr algn="ctr"/>
            <a:r>
              <a:rPr lang="en-US" sz="1200"/>
              <a:t>             </a:t>
            </a: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2C6E883-B52B-4D55-BEB6-ECC3B62CD82C}"/>
              </a:ext>
            </a:extLst>
          </xdr:cNvPr>
          <xdr:cNvSpPr txBox="1"/>
        </xdr:nvSpPr>
        <xdr:spPr>
          <a:xfrm>
            <a:off x="3155770" y="854167"/>
            <a:ext cx="2098793" cy="90130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en-US" sz="1100"/>
              <a:t>                                    </a:t>
            </a:r>
            <a:r>
              <a:rPr lang="en-US" sz="1100" b="1"/>
              <a:t> </a:t>
            </a:r>
            <a:endParaRPr lang="en-US" sz="1800" b="0">
              <a:solidFill>
                <a:srgbClr val="C00000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287055E3-BEF8-4A32-82C6-4959D3BA2EF0}"/>
              </a:ext>
            </a:extLst>
          </xdr:cNvPr>
          <xdr:cNvSpPr txBox="1"/>
        </xdr:nvSpPr>
        <xdr:spPr>
          <a:xfrm>
            <a:off x="7497556" y="864441"/>
            <a:ext cx="1613264" cy="8587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1100"/>
          </a:p>
        </xdr:txBody>
      </xdr: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FCADB014-8D35-4712-9740-9B1E4D630969}"/>
              </a:ext>
            </a:extLst>
          </xdr:cNvPr>
          <xdr:cNvSpPr txBox="1"/>
        </xdr:nvSpPr>
        <xdr:spPr>
          <a:xfrm>
            <a:off x="5366372" y="849786"/>
            <a:ext cx="2027087" cy="8999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  </a:t>
            </a: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D5923E35-B1D4-4788-BF7C-A7BE642FBEE6}"/>
              </a:ext>
            </a:extLst>
          </xdr:cNvPr>
          <xdr:cNvSpPr txBox="1"/>
        </xdr:nvSpPr>
        <xdr:spPr>
          <a:xfrm>
            <a:off x="9224044" y="891425"/>
            <a:ext cx="1851406" cy="8081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1100"/>
          </a:p>
        </xdr:txBody>
      </xdr: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DC6FFE64-7B08-47AD-99F0-EB0DC5A60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0195" y="818221"/>
            <a:ext cx="1206375" cy="1005597"/>
          </a:xfrm>
          <a:prstGeom prst="rect">
            <a:avLst/>
          </a:prstGeom>
        </xdr:spPr>
      </xdr:pic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3F88CA09-0CD7-4ADC-9C4B-D0A162AF07D1}"/>
              </a:ext>
            </a:extLst>
          </xdr:cNvPr>
          <xdr:cNvSpPr txBox="1"/>
        </xdr:nvSpPr>
        <xdr:spPr>
          <a:xfrm>
            <a:off x="1768241" y="934837"/>
            <a:ext cx="1410756" cy="26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Total_Population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B8C99C9C-86D1-42FD-BBD9-AEB718A7AC19}"/>
              </a:ext>
            </a:extLst>
          </xdr:cNvPr>
          <xdr:cNvSpPr txBox="1"/>
        </xdr:nvSpPr>
        <xdr:spPr>
          <a:xfrm>
            <a:off x="1979772" y="1203462"/>
            <a:ext cx="751306" cy="3133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16573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F120D8BD-A5E7-427F-881A-0F187A5A1B2B}"/>
              </a:ext>
            </a:extLst>
          </xdr:cNvPr>
          <xdr:cNvSpPr txBox="1"/>
        </xdr:nvSpPr>
        <xdr:spPr>
          <a:xfrm>
            <a:off x="4179110" y="924233"/>
            <a:ext cx="690471" cy="3294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Total_students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598D3EC7-55CF-4F4E-8C64-8BF31E8C17E4}"/>
              </a:ext>
            </a:extLst>
          </xdr:cNvPr>
          <xdr:cNvSpPr txBox="1"/>
        </xdr:nvSpPr>
        <xdr:spPr>
          <a:xfrm>
            <a:off x="3940482" y="1145978"/>
            <a:ext cx="1064245" cy="3179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2222</a:t>
            </a:r>
            <a:r>
              <a:rPr lang="en-US" sz="1400" b="1">
                <a:solidFill>
                  <a:sysClr val="windowText" lastClr="000000"/>
                </a:solidFill>
              </a:rPr>
              <a:t> </a:t>
            </a:r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DD007F42-C19F-45E2-B6B2-E01087588E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09929" y="613148"/>
            <a:ext cx="1200107" cy="1254197"/>
          </a:xfrm>
          <a:prstGeom prst="rect">
            <a:avLst/>
          </a:prstGeom>
        </xdr:spPr>
      </xdr:pic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19D53896-E139-4D80-945B-61B1491F9828}"/>
              </a:ext>
            </a:extLst>
          </xdr:cNvPr>
          <xdr:cNvSpPr txBox="1"/>
        </xdr:nvSpPr>
        <xdr:spPr>
          <a:xfrm>
            <a:off x="6193886" y="901835"/>
            <a:ext cx="839211" cy="2753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Male</a:t>
            </a:r>
          </a:p>
        </xdr:txBody>
      </xdr: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94D48956-E2AA-4AAA-B1A2-24BE675A716D}"/>
              </a:ext>
            </a:extLst>
          </xdr:cNvPr>
          <xdr:cNvSpPr txBox="1"/>
        </xdr:nvSpPr>
        <xdr:spPr>
          <a:xfrm>
            <a:off x="6256345" y="1166799"/>
            <a:ext cx="797572" cy="2554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974</a:t>
            </a:r>
            <a:r>
              <a:rPr lang="en-US" sz="1200" b="1">
                <a:solidFill>
                  <a:srgbClr val="C00000"/>
                </a:solidFill>
              </a:rPr>
              <a:t> 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6131B703-9AF1-4284-B94D-5715FDBC7DD1}"/>
              </a:ext>
            </a:extLst>
          </xdr:cNvPr>
          <xdr:cNvSpPr txBox="1"/>
        </xdr:nvSpPr>
        <xdr:spPr>
          <a:xfrm>
            <a:off x="6297984" y="1443089"/>
            <a:ext cx="703884" cy="204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43%</a:t>
            </a:r>
            <a:endParaRPr lang="en-US" sz="1200" b="1">
              <a:solidFill>
                <a:sysClr val="windowText" lastClr="000000"/>
              </a:solidFill>
            </a:endParaRPr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587C1D0A-C22D-48E6-ADCE-6DE3FA4178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11073" y="890354"/>
            <a:ext cx="318356" cy="818553"/>
          </a:xfrm>
          <a:prstGeom prst="rect">
            <a:avLst/>
          </a:prstGeom>
        </xdr:spPr>
      </xdr:pic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16DF0CFA-3707-484C-A23C-2AA16D929B68}"/>
              </a:ext>
            </a:extLst>
          </xdr:cNvPr>
          <xdr:cNvSpPr txBox="1"/>
        </xdr:nvSpPr>
        <xdr:spPr>
          <a:xfrm>
            <a:off x="7664114" y="901835"/>
            <a:ext cx="1643209" cy="275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Female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23668288-5860-40EE-B970-23B6E82ED356}"/>
              </a:ext>
            </a:extLst>
          </xdr:cNvPr>
          <xdr:cNvSpPr txBox="1"/>
        </xdr:nvSpPr>
        <xdr:spPr>
          <a:xfrm>
            <a:off x="7911250" y="1145977"/>
            <a:ext cx="1035713" cy="2365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1248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FD15ADD4-DBBD-4289-A5C6-7F6FBFDB4BF4}"/>
              </a:ext>
            </a:extLst>
          </xdr:cNvPr>
          <xdr:cNvSpPr txBox="1"/>
        </xdr:nvSpPr>
        <xdr:spPr>
          <a:xfrm>
            <a:off x="8159800" y="1382557"/>
            <a:ext cx="589375" cy="2545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57%</a:t>
            </a:r>
          </a:p>
        </xdr:txBody>
      </xdr:sp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F5EE665B-3AC9-4025-8264-813239D32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39196" y="828966"/>
            <a:ext cx="392873" cy="931134"/>
          </a:xfrm>
          <a:prstGeom prst="rect">
            <a:avLst/>
          </a:prstGeom>
        </xdr:spPr>
      </xdr:pic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D560C473-E100-400D-8682-8074CEC05E56}"/>
              </a:ext>
            </a:extLst>
          </xdr:cNvPr>
          <xdr:cNvSpPr txBox="1"/>
        </xdr:nvSpPr>
        <xdr:spPr>
          <a:xfrm>
            <a:off x="9752246" y="941547"/>
            <a:ext cx="1437712" cy="3586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Total_</a:t>
            </a:r>
            <a:r>
              <a:rPr lang="en-US" sz="1200" b="1" baseline="0"/>
              <a:t> Eligible</a:t>
            </a:r>
            <a:endParaRPr lang="en-US" sz="1200" b="1"/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BB08F622-A043-4185-A6CC-40A48E9DCFB8}"/>
              </a:ext>
            </a:extLst>
          </xdr:cNvPr>
          <xdr:cNvSpPr txBox="1"/>
        </xdr:nvSpPr>
        <xdr:spPr>
          <a:xfrm>
            <a:off x="9979976" y="1268968"/>
            <a:ext cx="982252" cy="2652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>
                <a:solidFill>
                  <a:sysClr val="windowText" lastClr="000000"/>
                </a:solidFill>
              </a:rPr>
              <a:t>285</a:t>
            </a:r>
          </a:p>
        </xdr:txBody>
      </xdr:sp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AE8F9C37-3FD6-43F1-9087-BEAF478401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44862" y="962365"/>
            <a:ext cx="735113" cy="705973"/>
          </a:xfrm>
          <a:prstGeom prst="rect">
            <a:avLst/>
          </a:prstGeom>
        </xdr:spPr>
      </xdr:pic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4074125B-5E2C-4F87-886C-453C3BADF64F}"/>
              </a:ext>
            </a:extLst>
          </xdr:cNvPr>
          <xdr:cNvGraphicFramePr>
            <a:graphicFrameLocks/>
          </xdr:cNvGraphicFramePr>
        </xdr:nvGraphicFramePr>
        <xdr:xfrm>
          <a:off x="3144946" y="1801444"/>
          <a:ext cx="4213481" cy="23192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9389EFA5-B506-4E46-881A-C7EBFFE3CE26}"/>
              </a:ext>
            </a:extLst>
          </xdr:cNvPr>
          <xdr:cNvGraphicFramePr>
            <a:graphicFrameLocks/>
          </xdr:cNvGraphicFramePr>
        </xdr:nvGraphicFramePr>
        <xdr:xfrm>
          <a:off x="734951" y="4248228"/>
          <a:ext cx="5502385" cy="26567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pic>
        <xdr:nvPicPr>
          <xdr:cNvPr id="60" name="Picture 5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CE0E4B50-B532-4DB4-A826-2D2672DA28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538" y="1794498"/>
            <a:ext cx="2363995" cy="2378397"/>
          </a:xfrm>
          <a:prstGeom prst="rect">
            <a:avLst/>
          </a:prstGeom>
        </xdr:spPr>
      </xdr:pic>
      <xdr:graphicFrame macro="">
        <xdr:nvGraphicFramePr>
          <xdr:cNvPr id="61" name="Chart 60">
            <a:extLst>
              <a:ext uri="{FF2B5EF4-FFF2-40B4-BE49-F238E27FC236}">
                <a16:creationId xmlns:a16="http://schemas.microsoft.com/office/drawing/2014/main" id="{E7E62D5C-3026-4076-B74C-65FE6C565945}"/>
              </a:ext>
            </a:extLst>
          </xdr:cNvPr>
          <xdr:cNvGraphicFramePr>
            <a:graphicFrameLocks/>
          </xdr:cNvGraphicFramePr>
        </xdr:nvGraphicFramePr>
        <xdr:xfrm>
          <a:off x="7531062" y="1837581"/>
          <a:ext cx="3542109" cy="225593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0338401E-ABAC-4572-9B93-A9600A147F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310672" y="4238306"/>
            <a:ext cx="4742656" cy="2668067"/>
          </a:xfrm>
          <a:prstGeom prst="rect">
            <a:avLst/>
          </a:prstGeom>
        </xdr:spPr>
      </xdr:pic>
      <xdr:sp macro="" textlink="">
        <xdr:nvSpPr>
          <xdr:cNvPr id="2" name="Rectangle 1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12E80A2B-A2FF-408A-AAAF-20A19AE0E3C8}"/>
              </a:ext>
            </a:extLst>
          </xdr:cNvPr>
          <xdr:cNvSpPr/>
        </xdr:nvSpPr>
        <xdr:spPr>
          <a:xfrm>
            <a:off x="1527649" y="2861607"/>
            <a:ext cx="68280" cy="61452"/>
          </a:xfrm>
          <a:prstGeom prst="rect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Rectangle 32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7B3015B6-3838-407F-9122-D18A58692188}"/>
              </a:ext>
            </a:extLst>
          </xdr:cNvPr>
          <xdr:cNvSpPr/>
        </xdr:nvSpPr>
        <xdr:spPr>
          <a:xfrm>
            <a:off x="1502522" y="3099196"/>
            <a:ext cx="68280" cy="64706"/>
          </a:xfrm>
          <a:prstGeom prst="rect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ectangle 34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D0632850-B183-44E0-9C2B-3195BE4FC283}"/>
              </a:ext>
            </a:extLst>
          </xdr:cNvPr>
          <xdr:cNvSpPr/>
        </xdr:nvSpPr>
        <xdr:spPr>
          <a:xfrm>
            <a:off x="1487637" y="3469611"/>
            <a:ext cx="68280" cy="61452"/>
          </a:xfrm>
          <a:prstGeom prst="rect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539750</xdr:colOff>
      <xdr:row>45</xdr:row>
      <xdr:rowOff>127000</xdr:rowOff>
    </xdr:from>
    <xdr:to>
      <xdr:col>30</xdr:col>
      <xdr:colOff>111125</xdr:colOff>
      <xdr:row>87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D2278FA-D832-DFEF-75DB-7B5EECE87993}"/>
            </a:ext>
          </a:extLst>
        </xdr:cNvPr>
        <xdr:cNvGrpSpPr/>
      </xdr:nvGrpSpPr>
      <xdr:grpSpPr>
        <a:xfrm>
          <a:off x="2268361" y="7535333"/>
          <a:ext cx="15128875" cy="6787445"/>
          <a:chOff x="587375" y="7302500"/>
          <a:chExt cx="9627190" cy="6307276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79ABAAD-33AC-413A-A4D7-FBE32DC23FCA}"/>
              </a:ext>
            </a:extLst>
          </xdr:cNvPr>
          <xdr:cNvSpPr/>
        </xdr:nvSpPr>
        <xdr:spPr>
          <a:xfrm>
            <a:off x="619664" y="7302500"/>
            <a:ext cx="9489984" cy="630727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5A2211A4-B687-481F-A398-66EDA7020A84}"/>
              </a:ext>
            </a:extLst>
          </xdr:cNvPr>
          <xdr:cNvSpPr txBox="1"/>
        </xdr:nvSpPr>
        <xdr:spPr>
          <a:xfrm>
            <a:off x="731484" y="7334789"/>
            <a:ext cx="9313588" cy="564512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latin typeface="Bahnschrift SemiBold Condensed" panose="020B0502040204020203" pitchFamily="34" charset="0"/>
              </a:rPr>
              <a:t> Trashigang Dzongkhag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6CAB6C30-3F71-4E8A-BAF4-09B4BD67B7A6}"/>
              </a:ext>
            </a:extLst>
          </xdr:cNvPr>
          <xdr:cNvSpPr txBox="1"/>
        </xdr:nvSpPr>
        <xdr:spPr>
          <a:xfrm>
            <a:off x="723494" y="7950228"/>
            <a:ext cx="2206048" cy="94468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/>
              <a:t>                             </a:t>
            </a:r>
          </a:p>
          <a:p>
            <a:pPr algn="ctr"/>
            <a:r>
              <a:rPr lang="en-US" sz="1200"/>
              <a:t>              </a:t>
            </a:r>
          </a:p>
        </xdr:txBody>
      </xdr:sp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EA82DF26-DCD4-4AFA-A8F0-20F7C42003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7375" y="7950228"/>
            <a:ext cx="1162306" cy="984121"/>
          </a:xfrm>
          <a:prstGeom prst="rect">
            <a:avLst/>
          </a:prstGeom>
        </xdr:spPr>
      </xdr:pic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0DE7AD13-C794-4F31-B207-D8B002F44780}"/>
              </a:ext>
            </a:extLst>
          </xdr:cNvPr>
          <xdr:cNvSpPr txBox="1"/>
        </xdr:nvSpPr>
        <xdr:spPr>
          <a:xfrm>
            <a:off x="1546211" y="8025567"/>
            <a:ext cx="1400663" cy="4239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Total_Population</a:t>
            </a:r>
          </a:p>
        </xdr:txBody>
      </xdr: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7EA3320F-AF8A-4273-878A-FCA4046F5CBB}"/>
              </a:ext>
            </a:extLst>
          </xdr:cNvPr>
          <xdr:cNvSpPr txBox="1"/>
        </xdr:nvSpPr>
        <xdr:spPr>
          <a:xfrm>
            <a:off x="1857347" y="8366264"/>
            <a:ext cx="712153" cy="3292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42299</a:t>
            </a:r>
            <a:r>
              <a:rPr lang="en-US" sz="1400" b="1">
                <a:solidFill>
                  <a:srgbClr val="C00000"/>
                </a:solidFill>
              </a:rPr>
              <a:t> </a:t>
            </a: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5F04E848-5A11-4793-A9D6-8C492D5D216A}"/>
              </a:ext>
            </a:extLst>
          </xdr:cNvPr>
          <xdr:cNvSpPr txBox="1"/>
        </xdr:nvSpPr>
        <xdr:spPr>
          <a:xfrm>
            <a:off x="2985314" y="7963559"/>
            <a:ext cx="1992321" cy="9127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r>
              <a:rPr lang="en-US" sz="1100"/>
              <a:t>                                    </a:t>
            </a:r>
            <a:r>
              <a:rPr lang="en-US" sz="1100" b="1"/>
              <a:t> </a:t>
            </a:r>
            <a:endParaRPr lang="en-US" sz="1800" b="0">
              <a:solidFill>
                <a:srgbClr val="C00000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39BA241F-E83A-455B-B19E-A4E5CE376C31}"/>
              </a:ext>
            </a:extLst>
          </xdr:cNvPr>
          <xdr:cNvSpPr txBox="1"/>
        </xdr:nvSpPr>
        <xdr:spPr>
          <a:xfrm>
            <a:off x="3720463" y="7959177"/>
            <a:ext cx="1197262" cy="3633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Total_students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14426119-BBDC-42DE-81B4-699C1FC7DE94}"/>
              </a:ext>
            </a:extLst>
          </xdr:cNvPr>
          <xdr:cNvSpPr txBox="1"/>
        </xdr:nvSpPr>
        <xdr:spPr>
          <a:xfrm>
            <a:off x="3730872" y="8248673"/>
            <a:ext cx="1002424" cy="3246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9342</a:t>
            </a:r>
            <a:r>
              <a:rPr lang="en-US" sz="1400" b="1">
                <a:solidFill>
                  <a:srgbClr val="C00000"/>
                </a:solidFill>
              </a:rPr>
              <a:t> </a:t>
            </a:r>
          </a:p>
        </xdr:txBody>
      </xdr: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6A28934E-316E-48E8-944F-E84D405565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27298" y="7740059"/>
            <a:ext cx="1132789" cy="1287811"/>
          </a:xfrm>
          <a:prstGeom prst="rect">
            <a:avLst/>
          </a:prstGeom>
        </xdr:spPr>
      </xdr:pic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DAB4B9A4-8415-4A80-B3E6-84243B2C9BC9}"/>
              </a:ext>
            </a:extLst>
          </xdr:cNvPr>
          <xdr:cNvSpPr txBox="1"/>
        </xdr:nvSpPr>
        <xdr:spPr>
          <a:xfrm>
            <a:off x="5031923" y="7971755"/>
            <a:ext cx="1679190" cy="9045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  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FC1D9BBB-9929-4EEA-A60D-7B39C7F5B829}"/>
              </a:ext>
            </a:extLst>
          </xdr:cNvPr>
          <xdr:cNvSpPr txBox="1"/>
        </xdr:nvSpPr>
        <xdr:spPr>
          <a:xfrm>
            <a:off x="5827065" y="8034566"/>
            <a:ext cx="781019" cy="2657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Male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8808D71A-8FC1-4BE4-BD19-FA83F63951D3}"/>
              </a:ext>
            </a:extLst>
          </xdr:cNvPr>
          <xdr:cNvSpPr txBox="1"/>
        </xdr:nvSpPr>
        <xdr:spPr>
          <a:xfrm>
            <a:off x="5870474" y="8289949"/>
            <a:ext cx="684692" cy="2133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4206</a:t>
            </a:r>
            <a:r>
              <a:rPr lang="en-US" sz="1200" b="1">
                <a:solidFill>
                  <a:srgbClr val="C00000"/>
                </a:solidFill>
              </a:rPr>
              <a:t> 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15972BD-06DA-4A11-A633-0CD7B040A71B}"/>
              </a:ext>
            </a:extLst>
          </xdr:cNvPr>
          <xdr:cNvSpPr txBox="1"/>
        </xdr:nvSpPr>
        <xdr:spPr>
          <a:xfrm>
            <a:off x="5906629" y="8558623"/>
            <a:ext cx="670226" cy="197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46%</a:t>
            </a:r>
            <a:r>
              <a:rPr lang="en-US" b="1">
                <a:solidFill>
                  <a:sysClr val="windowText" lastClr="000000"/>
                </a:solidFill>
              </a:rPr>
              <a:t> </a:t>
            </a:r>
            <a:endParaRPr lang="en-US" sz="1200" b="1">
              <a:solidFill>
                <a:sysClr val="windowText" lastClr="000000"/>
              </a:solidFill>
            </a:endParaRPr>
          </a:p>
        </xdr:txBody>
      </xdr:sp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BBBA3E21-0BA3-4E34-A7F8-1274D51F9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76623" y="8023085"/>
            <a:ext cx="295108" cy="794599"/>
          </a:xfrm>
          <a:prstGeom prst="rect">
            <a:avLst/>
          </a:prstGeom>
        </xdr:spPr>
      </xdr:pic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1E0C96E0-5AD2-4CF0-B262-01638CA0F32E}"/>
              </a:ext>
            </a:extLst>
          </xdr:cNvPr>
          <xdr:cNvSpPr txBox="1"/>
        </xdr:nvSpPr>
        <xdr:spPr>
          <a:xfrm>
            <a:off x="6771495" y="7996467"/>
            <a:ext cx="1516500" cy="89057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1100"/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165261DB-C697-4DBF-B4C4-5A1E90E36E10}"/>
              </a:ext>
            </a:extLst>
          </xdr:cNvPr>
          <xdr:cNvSpPr txBox="1"/>
        </xdr:nvSpPr>
        <xdr:spPr>
          <a:xfrm>
            <a:off x="6938053" y="8033861"/>
            <a:ext cx="1542234" cy="2657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Female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A36AEF72-9E28-46F5-8AB2-6711CB995857}"/>
              </a:ext>
            </a:extLst>
          </xdr:cNvPr>
          <xdr:cNvSpPr txBox="1"/>
        </xdr:nvSpPr>
        <xdr:spPr>
          <a:xfrm>
            <a:off x="7155741" y="8268421"/>
            <a:ext cx="997845" cy="2317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5136</a:t>
            </a:r>
            <a:r>
              <a:rPr lang="en-US" b="1">
                <a:solidFill>
                  <a:srgbClr val="C00000"/>
                </a:solidFill>
              </a:rPr>
              <a:t> </a:t>
            </a:r>
            <a:endParaRPr lang="en-US" sz="1100" b="1">
              <a:solidFill>
                <a:srgbClr val="C00000"/>
              </a:solidFill>
            </a:endParaRP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7ABB4BB2-FA9C-4B39-826A-4E6A822564FE}"/>
              </a:ext>
            </a:extLst>
          </xdr:cNvPr>
          <xdr:cNvSpPr txBox="1"/>
        </xdr:nvSpPr>
        <xdr:spPr>
          <a:xfrm>
            <a:off x="7400080" y="8500210"/>
            <a:ext cx="555718" cy="244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54%</a:t>
            </a:r>
            <a:r>
              <a:rPr lang="en-US" b="1">
                <a:solidFill>
                  <a:sysClr val="windowText" lastClr="000000"/>
                </a:solidFill>
              </a:rPr>
              <a:t>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E75D360E-D122-47A2-8D64-5E37A86C44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13135" y="7960992"/>
            <a:ext cx="363425" cy="904357"/>
          </a:xfrm>
          <a:prstGeom prst="rect">
            <a:avLst/>
          </a:prstGeom>
        </xdr:spPr>
      </xdr:pic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93A50BB2-533C-4B26-A97B-B7A14BBB741C}"/>
              </a:ext>
            </a:extLst>
          </xdr:cNvPr>
          <xdr:cNvSpPr txBox="1"/>
        </xdr:nvSpPr>
        <xdr:spPr>
          <a:xfrm>
            <a:off x="8355122" y="8004042"/>
            <a:ext cx="1668424" cy="8908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1100"/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11AC5DC3-5EA9-4C64-900B-F33808D086F5}"/>
              </a:ext>
            </a:extLst>
          </xdr:cNvPr>
          <xdr:cNvSpPr txBox="1"/>
        </xdr:nvSpPr>
        <xdr:spPr>
          <a:xfrm>
            <a:off x="8848379" y="8145319"/>
            <a:ext cx="1366186" cy="3490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200" b="1"/>
              <a:t>Total_</a:t>
            </a:r>
            <a:r>
              <a:rPr lang="en-US" sz="1200" b="1" baseline="0"/>
              <a:t> Eligible</a:t>
            </a:r>
            <a:endParaRPr lang="en-US" sz="1200" b="1"/>
          </a:p>
        </xdr:txBody>
      </xdr: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EED88AF6-A705-4A86-A73F-50ACEE5667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5940" y="8036330"/>
            <a:ext cx="695959" cy="818224"/>
          </a:xfrm>
          <a:prstGeom prst="rect">
            <a:avLst/>
          </a:prstGeom>
        </xdr:spPr>
      </xdr:pic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5A769696-B982-4BCA-8C6C-03565BD83529}"/>
              </a:ext>
            </a:extLst>
          </xdr:cNvPr>
          <xdr:cNvSpPr txBox="1"/>
        </xdr:nvSpPr>
        <xdr:spPr>
          <a:xfrm>
            <a:off x="9206331" y="8460241"/>
            <a:ext cx="771971" cy="2547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685</a:t>
            </a:r>
            <a:endParaRPr lang="en-US" sz="1200" b="1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63D0F2B5-19A5-4BA4-A151-C1312F35D2B0}"/>
              </a:ext>
            </a:extLst>
          </xdr:cNvPr>
          <xdr:cNvGraphicFramePr>
            <a:graphicFrameLocks/>
          </xdr:cNvGraphicFramePr>
        </xdr:nvGraphicFramePr>
        <xdr:xfrm>
          <a:off x="3623935" y="8891496"/>
          <a:ext cx="3460350" cy="207013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6471983D-D11C-462D-8006-C6151B885798}"/>
              </a:ext>
            </a:extLst>
          </xdr:cNvPr>
          <xdr:cNvGraphicFramePr>
            <a:graphicFrameLocks/>
          </xdr:cNvGraphicFramePr>
        </xdr:nvGraphicFramePr>
        <xdr:xfrm>
          <a:off x="666395" y="11007418"/>
          <a:ext cx="5084028" cy="25423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pic>
        <xdr:nvPicPr>
          <xdr:cNvPr id="60" name="Picture 5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F1CAC33-E5BB-44B7-A6A3-0EA88E1F47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6871" y="9003227"/>
            <a:ext cx="2816428" cy="1849560"/>
          </a:xfrm>
          <a:prstGeom prst="rect">
            <a:avLst/>
          </a:prstGeom>
        </xdr:spPr>
      </xdr:pic>
      <xdr:graphicFrame macro="">
        <xdr:nvGraphicFramePr>
          <xdr:cNvPr id="61" name="Chart 60">
            <a:extLst>
              <a:ext uri="{FF2B5EF4-FFF2-40B4-BE49-F238E27FC236}">
                <a16:creationId xmlns:a16="http://schemas.microsoft.com/office/drawing/2014/main" id="{AE046B85-B6A3-4E9A-975A-DCF58888C6D9}"/>
              </a:ext>
            </a:extLst>
          </xdr:cNvPr>
          <xdr:cNvGraphicFramePr>
            <a:graphicFrameLocks/>
          </xdr:cNvGraphicFramePr>
        </xdr:nvGraphicFramePr>
        <xdr:xfrm>
          <a:off x="7104445" y="8931814"/>
          <a:ext cx="2937380" cy="20024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3527E477-C641-4F0A-9982-05158083D6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800818" y="11032189"/>
            <a:ext cx="4220848" cy="2487384"/>
          </a:xfrm>
          <a:prstGeom prst="rect">
            <a:avLst/>
          </a:prstGeom>
        </xdr:spPr>
      </xdr:pic>
      <xdr:sp macro="" textlink="">
        <xdr:nvSpPr>
          <xdr:cNvPr id="2" name="Oval 1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E5B4996D-82C1-4C9A-95FB-7A15BF321570}"/>
              </a:ext>
            </a:extLst>
          </xdr:cNvPr>
          <xdr:cNvSpPr/>
        </xdr:nvSpPr>
        <xdr:spPr>
          <a:xfrm>
            <a:off x="1369043" y="9465766"/>
            <a:ext cx="127946" cy="116101"/>
          </a:xfrm>
          <a:prstGeom prst="ellipse">
            <a:avLst/>
          </a:prstGeom>
          <a:solidFill>
            <a:srgbClr val="7030A0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Oval 31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4304344D-CA82-4FA7-B453-ABE5E2694C60}"/>
              </a:ext>
            </a:extLst>
          </xdr:cNvPr>
          <xdr:cNvSpPr/>
        </xdr:nvSpPr>
        <xdr:spPr>
          <a:xfrm>
            <a:off x="1365062" y="9966468"/>
            <a:ext cx="127946" cy="116101"/>
          </a:xfrm>
          <a:prstGeom prst="ellipse">
            <a:avLst/>
          </a:prstGeom>
          <a:solidFill>
            <a:srgbClr val="7030A0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579541</xdr:colOff>
      <xdr:row>2</xdr:row>
      <xdr:rowOff>95250</xdr:rowOff>
    </xdr:from>
    <xdr:to>
      <xdr:col>39</xdr:col>
      <xdr:colOff>121596</xdr:colOff>
      <xdr:row>71</xdr:row>
      <xdr:rowOff>40532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95DFECCB-1853-2B55-6BAA-BE030C72DC0D}"/>
            </a:ext>
          </a:extLst>
        </xdr:cNvPr>
        <xdr:cNvGrpSpPr/>
      </xdr:nvGrpSpPr>
      <xdr:grpSpPr>
        <a:xfrm>
          <a:off x="3011456" y="419505"/>
          <a:ext cx="20821310" cy="11132091"/>
          <a:chOff x="606136" y="160812"/>
          <a:chExt cx="13527899" cy="7924098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9327741-57FF-49EB-B33A-BC1893580353}"/>
              </a:ext>
            </a:extLst>
          </xdr:cNvPr>
          <xdr:cNvSpPr/>
        </xdr:nvSpPr>
        <xdr:spPr>
          <a:xfrm>
            <a:off x="713764" y="160812"/>
            <a:ext cx="13420271" cy="7924098"/>
          </a:xfrm>
          <a:prstGeom prst="rect">
            <a:avLst/>
          </a:prstGeom>
          <a:noFill/>
          <a:ln>
            <a:solidFill>
              <a:srgbClr val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2E0D7E2-DCBD-4994-A475-EE13227C573C}"/>
              </a:ext>
            </a:extLst>
          </xdr:cNvPr>
          <xdr:cNvSpPr txBox="1"/>
        </xdr:nvSpPr>
        <xdr:spPr>
          <a:xfrm>
            <a:off x="781814" y="868020"/>
            <a:ext cx="3067088" cy="1460672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GB" sz="2000" b="1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A80B645-00E9-412F-9F93-6F86319C0AD8}"/>
              </a:ext>
            </a:extLst>
          </xdr:cNvPr>
          <xdr:cNvSpPr/>
        </xdr:nvSpPr>
        <xdr:spPr>
          <a:xfrm>
            <a:off x="787774" y="251723"/>
            <a:ext cx="12943062" cy="509114"/>
          </a:xfrm>
          <a:prstGeom prst="rect">
            <a:avLst/>
          </a:prstGeom>
          <a:noFill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Thimphu</a:t>
            </a:r>
            <a:r>
              <a:rPr lang="en-GB" sz="2800" b="1" i="0" u="none" strike="noStrike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2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Dzongkhag</a:t>
            </a:r>
            <a:endParaRPr lang="en-GB" sz="2800" b="1">
              <a:solidFill>
                <a:schemeClr val="tx1"/>
              </a:solidFill>
              <a:latin typeface="+mn-lt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85D6FB37-205C-416D-AF09-4B75E1EE8924}"/>
              </a:ext>
            </a:extLst>
          </xdr:cNvPr>
          <xdr:cNvSpPr txBox="1"/>
        </xdr:nvSpPr>
        <xdr:spPr>
          <a:xfrm>
            <a:off x="7096561" y="874809"/>
            <a:ext cx="2208133" cy="1460672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D3DCB88-FB64-4B19-917D-D47E9EF720DF}"/>
              </a:ext>
            </a:extLst>
          </xdr:cNvPr>
          <xdr:cNvSpPr txBox="1"/>
        </xdr:nvSpPr>
        <xdr:spPr>
          <a:xfrm>
            <a:off x="9383903" y="867447"/>
            <a:ext cx="2133245" cy="1460672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776A3C9C-1B0E-45F5-B5DB-8B70A7B87D9C}"/>
              </a:ext>
            </a:extLst>
          </xdr:cNvPr>
          <xdr:cNvSpPr txBox="1"/>
        </xdr:nvSpPr>
        <xdr:spPr>
          <a:xfrm>
            <a:off x="11622954" y="879105"/>
            <a:ext cx="2096123" cy="1460672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2728E674-B3F3-45E4-A55A-38E89170E071}"/>
              </a:ext>
            </a:extLst>
          </xdr:cNvPr>
          <xdr:cNvSpPr txBox="1"/>
        </xdr:nvSpPr>
        <xdr:spPr>
          <a:xfrm>
            <a:off x="1797061" y="961562"/>
            <a:ext cx="1867307" cy="12765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6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Total_Dzongkhag</a:t>
            </a:r>
            <a:endParaRPr lang="en-GB" sz="1600">
              <a:effectLst/>
            </a:endParaRPr>
          </a:p>
          <a:p>
            <a:pPr algn="ctr"/>
            <a:r>
              <a:rPr lang="en-GB" sz="16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(Population)</a:t>
            </a:r>
            <a:endParaRPr lang="en-GB" sz="1600">
              <a:effectLst/>
            </a:endParaRPr>
          </a:p>
          <a:p>
            <a:r>
              <a:rPr lang="en-GB" sz="1600"/>
              <a:t>        </a:t>
            </a:r>
            <a:r>
              <a:rPr lang="en-GB" sz="16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162593</a:t>
            </a:r>
            <a:r>
              <a:rPr lang="en-GB" sz="1600"/>
              <a:t> </a:t>
            </a:r>
            <a:endParaRPr lang="en-GB" sz="1600" b="1">
              <a:latin typeface="Bahnschrift SemiBold" panose="020B0502040204020203" pitchFamily="34" charset="0"/>
            </a:endParaRP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9F9082E6-7945-4370-A66F-036555801B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6136" y="1041823"/>
            <a:ext cx="1389286" cy="984669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4382575A-6B2F-4C83-9AE4-D304B2C63D7E}"/>
              </a:ext>
            </a:extLst>
          </xdr:cNvPr>
          <xdr:cNvSpPr txBox="1"/>
        </xdr:nvSpPr>
        <xdr:spPr>
          <a:xfrm>
            <a:off x="7750710" y="908851"/>
            <a:ext cx="1423517" cy="13804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20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Female</a:t>
            </a:r>
          </a:p>
          <a:p>
            <a:pPr algn="ctr"/>
            <a:r>
              <a:rPr lang="en-GB" sz="20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(students)</a:t>
            </a:r>
            <a:r>
              <a:rPr lang="en-GB" sz="2000" b="1">
                <a:latin typeface="+mn-lt"/>
              </a:rPr>
              <a:t>  </a:t>
            </a:r>
          </a:p>
          <a:p>
            <a:pPr algn="ctr"/>
            <a:r>
              <a:rPr lang="en-GB" sz="20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  </a:t>
            </a:r>
            <a:r>
              <a:rPr lang="en-GB" sz="20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7321</a:t>
            </a:r>
            <a:r>
              <a:rPr lang="en-GB" sz="2000"/>
              <a:t> </a:t>
            </a:r>
          </a:p>
          <a:p>
            <a:pPr algn="ctr"/>
            <a:r>
              <a:rPr lang="en-GB" sz="20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52%</a:t>
            </a:r>
            <a:r>
              <a:rPr lang="en-GB" sz="2000" b="1">
                <a:solidFill>
                  <a:sysClr val="windowText" lastClr="000000"/>
                </a:solidFill>
                <a:latin typeface="Bahnschrift Light SemiCondensed" panose="020B0502040204020203" pitchFamily="34" charset="0"/>
              </a:rPr>
              <a:t> </a:t>
            </a:r>
          </a:p>
        </xdr:txBody>
      </xdr: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91EFD2B-988E-49C2-8302-6972D2AE0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12794" y="1040974"/>
            <a:ext cx="694442" cy="1084139"/>
          </a:xfrm>
          <a:prstGeom prst="rect">
            <a:avLst/>
          </a:prstGeom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D2B8DEBF-5F62-43D7-819A-2065D379C0F6}"/>
              </a:ext>
            </a:extLst>
          </xdr:cNvPr>
          <xdr:cNvSpPr txBox="1"/>
        </xdr:nvSpPr>
        <xdr:spPr>
          <a:xfrm>
            <a:off x="9939230" y="914141"/>
            <a:ext cx="1474418" cy="12765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Male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(students)</a:t>
            </a:r>
            <a:r>
              <a:rPr lang="en-GB" sz="1800" b="1">
                <a:latin typeface="+mn-lt"/>
              </a:rPr>
              <a:t>  </a:t>
            </a:r>
          </a:p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6629</a:t>
            </a:r>
            <a:r>
              <a:rPr lang="en-GB" sz="1800"/>
              <a:t> </a:t>
            </a:r>
            <a:endParaRPr lang="en-GB" sz="1800" b="1" i="0" u="none" strike="noStrike">
              <a:solidFill>
                <a:sysClr val="windowText" lastClr="000000"/>
              </a:solidFill>
              <a:effectLst/>
              <a:latin typeface="Bahnschrift Light SemiCondensed" panose="020B0502040204020203" pitchFamily="34" charset="0"/>
              <a:ea typeface="+mn-ea"/>
              <a:cs typeface="+mn-cs"/>
            </a:endParaRPr>
          </a:p>
          <a:p>
            <a:pPr algn="ctr"/>
            <a:r>
              <a:rPr lang="en-GB" sz="18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48%</a:t>
            </a:r>
            <a:r>
              <a:rPr lang="en-GB" sz="1800" b="1">
                <a:solidFill>
                  <a:sysClr val="windowText" lastClr="000000"/>
                </a:solidFill>
                <a:latin typeface="Bahnschrift Light SemiCondensed" panose="020B0502040204020203" pitchFamily="34" charset="0"/>
              </a:rPr>
              <a:t> </a:t>
            </a:r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1BBFD9F-4701-4FB9-AFFD-F57FDC41C1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8346" y="1028419"/>
            <a:ext cx="415281" cy="1066927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37D98B33-1375-410E-A9A4-182B5C01D38C}"/>
              </a:ext>
            </a:extLst>
          </xdr:cNvPr>
          <xdr:cNvSpPr txBox="1"/>
        </xdr:nvSpPr>
        <xdr:spPr>
          <a:xfrm>
            <a:off x="12146187" y="904509"/>
            <a:ext cx="1712876" cy="12582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7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Total_Elgilible</a:t>
            </a:r>
          </a:p>
          <a:p>
            <a:pPr algn="ctr"/>
            <a:r>
              <a:rPr lang="en-GB" sz="1700" b="1">
                <a:latin typeface="Bahnschrift Light Condensed" panose="020B0502040204020203" pitchFamily="34" charset="0"/>
              </a:rPr>
              <a:t> </a:t>
            </a:r>
            <a:r>
              <a:rPr lang="en-GB" sz="17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2030</a:t>
            </a:r>
            <a:r>
              <a:rPr lang="en-GB" sz="1700"/>
              <a:t> </a:t>
            </a:r>
            <a:r>
              <a:rPr lang="en-GB" sz="1700" b="1">
                <a:latin typeface="Bahnschrift Light Condensed" panose="020B0502040204020203" pitchFamily="34" charset="0"/>
              </a:rPr>
              <a:t> 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8EE3BA68-3FFA-4C6A-B345-CD2DEB1DA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13291" y="1028907"/>
            <a:ext cx="860041" cy="1301351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36CCB0EA-468E-4ECD-8DF3-E2D5E8E94845}"/>
              </a:ext>
            </a:extLst>
          </xdr:cNvPr>
          <xdr:cNvSpPr txBox="1"/>
        </xdr:nvSpPr>
        <xdr:spPr>
          <a:xfrm>
            <a:off x="3938536" y="871592"/>
            <a:ext cx="3062306" cy="1460672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GB" sz="2000" b="1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A9081C7-C784-4B9F-826E-2D7BC8FD9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81003" y="927275"/>
            <a:ext cx="1361630" cy="1265724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1BF1B367-6F14-454D-841D-E11A65583754}"/>
              </a:ext>
            </a:extLst>
          </xdr:cNvPr>
          <xdr:cNvSpPr txBox="1"/>
        </xdr:nvSpPr>
        <xdr:spPr>
          <a:xfrm>
            <a:off x="4904462" y="1145180"/>
            <a:ext cx="1851196" cy="8849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Students</a:t>
            </a:r>
            <a:r>
              <a:rPr lang="en-GB" sz="1800"/>
              <a:t> </a:t>
            </a:r>
          </a:p>
          <a:p>
            <a:pPr algn="ctr"/>
            <a:r>
              <a:rPr lang="en-GB" sz="2800" b="1" i="0" u="none" strike="noStrike">
                <a:solidFill>
                  <a:sysClr val="windowText" lastClr="000000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13950</a:t>
            </a:r>
            <a:r>
              <a:rPr lang="en-GB" sz="2800" b="0">
                <a:solidFill>
                  <a:sysClr val="windowText" lastClr="000000"/>
                </a:solidFill>
                <a:latin typeface="Bahnschrift Light SemiCondensed" panose="020B0502040204020203" pitchFamily="34" charset="0"/>
              </a:rPr>
              <a:t> </a:t>
            </a:r>
            <a:r>
              <a:rPr lang="en-GB" sz="1800"/>
              <a:t> </a:t>
            </a:r>
          </a:p>
          <a:p>
            <a:pPr algn="ctr"/>
            <a:endParaRPr lang="en-GB" sz="1800" b="1">
              <a:latin typeface="Bahnschrift SemiBold" panose="020B0502040204020203" pitchFamily="34" charset="0"/>
            </a:endParaRPr>
          </a:p>
        </xdr:txBody>
      </xdr:sp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B5AEC0B8-7C76-4395-BE3A-137B1DE43372}"/>
              </a:ext>
            </a:extLst>
          </xdr:cNvPr>
          <xdr:cNvGraphicFramePr>
            <a:graphicFrameLocks/>
          </xdr:cNvGraphicFramePr>
        </xdr:nvGraphicFramePr>
        <xdr:xfrm>
          <a:off x="5201328" y="2553315"/>
          <a:ext cx="4115260" cy="265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1EDBEFA7-DFAF-4A5D-9689-38CBFFD8FEC2}"/>
              </a:ext>
            </a:extLst>
          </xdr:cNvPr>
          <xdr:cNvGraphicFramePr>
            <a:graphicFrameLocks/>
          </xdr:cNvGraphicFramePr>
        </xdr:nvGraphicFramePr>
        <xdr:xfrm>
          <a:off x="767785" y="5364260"/>
          <a:ext cx="4176625" cy="23923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1EE5B9E3-D14D-4383-BA4F-40D9FC1D0AE6}"/>
              </a:ext>
            </a:extLst>
          </xdr:cNvPr>
          <xdr:cNvGraphicFramePr>
            <a:graphicFrameLocks/>
          </xdr:cNvGraphicFramePr>
        </xdr:nvGraphicFramePr>
        <xdr:xfrm>
          <a:off x="9571983" y="2560667"/>
          <a:ext cx="4180846" cy="26275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50D21FDE-AB31-49FC-9949-FD14DA2D97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04182" y="5338552"/>
            <a:ext cx="8583043" cy="2468974"/>
          </a:xfrm>
          <a:prstGeom prst="rect">
            <a:avLst/>
          </a:prstGeom>
        </xdr:spPr>
      </xdr:pic>
      <xdr:pic>
        <xdr:nvPicPr>
          <xdr:cNvPr id="25" name="Picture 24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AE682EA7-DA51-4494-BCE4-CF7FBFDA25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7299" y="2426943"/>
            <a:ext cx="3474377" cy="2748567"/>
          </a:xfrm>
          <a:prstGeom prst="rect">
            <a:avLst/>
          </a:prstGeom>
        </xdr:spPr>
      </xdr:pic>
      <xdr:sp macro="" textlink="">
        <xdr:nvSpPr>
          <xdr:cNvPr id="26" name="Rectangle 25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11D170CD-8A0E-49B4-9805-867306D44E93}"/>
              </a:ext>
            </a:extLst>
          </xdr:cNvPr>
          <xdr:cNvSpPr/>
        </xdr:nvSpPr>
        <xdr:spPr>
          <a:xfrm>
            <a:off x="3410597" y="4107130"/>
            <a:ext cx="108547" cy="90256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10AEF281-E534-424C-89D4-F333E8A2C4F6}"/>
              </a:ext>
            </a:extLst>
          </xdr:cNvPr>
          <xdr:cNvSpPr/>
        </xdr:nvSpPr>
        <xdr:spPr>
          <a:xfrm>
            <a:off x="3166801" y="4295513"/>
            <a:ext cx="108547" cy="90256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3658AA96-06B3-4479-88B0-19DAB07C1A7C}"/>
              </a:ext>
            </a:extLst>
          </xdr:cNvPr>
          <xdr:cNvSpPr/>
        </xdr:nvSpPr>
        <xdr:spPr>
          <a:xfrm>
            <a:off x="2474260" y="3876631"/>
            <a:ext cx="108547" cy="86837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351663</xdr:colOff>
      <xdr:row>2</xdr:row>
      <xdr:rowOff>27261</xdr:rowOff>
    </xdr:from>
    <xdr:to>
      <xdr:col>58</xdr:col>
      <xdr:colOff>133357</xdr:colOff>
      <xdr:row>72</xdr:row>
      <xdr:rowOff>144318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34EBECF-6B8C-C0DE-4FBC-45B141999A0F}"/>
            </a:ext>
          </a:extLst>
        </xdr:cNvPr>
        <xdr:cNvGrpSpPr/>
      </xdr:nvGrpSpPr>
      <xdr:grpSpPr>
        <a:xfrm>
          <a:off x="5680514" y="336180"/>
          <a:ext cx="28794329" cy="10929219"/>
          <a:chOff x="524846" y="354683"/>
          <a:chExt cx="11843661" cy="804328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9EE3F631-9BE9-419F-A85A-036AE72B3DFC}"/>
              </a:ext>
            </a:extLst>
          </xdr:cNvPr>
          <xdr:cNvSpPr/>
        </xdr:nvSpPr>
        <xdr:spPr>
          <a:xfrm>
            <a:off x="524846" y="354683"/>
            <a:ext cx="11738672" cy="804328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24D12192-C409-493E-A58E-3848FB3A9145}"/>
              </a:ext>
            </a:extLst>
          </xdr:cNvPr>
          <xdr:cNvSpPr/>
        </xdr:nvSpPr>
        <xdr:spPr>
          <a:xfrm>
            <a:off x="5262915" y="1183419"/>
            <a:ext cx="2220882" cy="144761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E5A94FE9-E3C9-4772-A16D-9DEB986EC26B}"/>
              </a:ext>
            </a:extLst>
          </xdr:cNvPr>
          <xdr:cNvSpPr/>
        </xdr:nvSpPr>
        <xdr:spPr>
          <a:xfrm>
            <a:off x="7588901" y="1185559"/>
            <a:ext cx="2220883" cy="144761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6A479B7-F986-403E-8358-CAA6FB8AE9F1}"/>
              </a:ext>
            </a:extLst>
          </xdr:cNvPr>
          <xdr:cNvSpPr/>
        </xdr:nvSpPr>
        <xdr:spPr>
          <a:xfrm>
            <a:off x="9934507" y="1185206"/>
            <a:ext cx="2220884" cy="144761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C9A6EC06-FBE7-4DB1-83E3-6E5203CA2338}"/>
              </a:ext>
            </a:extLst>
          </xdr:cNvPr>
          <xdr:cNvSpPr txBox="1"/>
        </xdr:nvSpPr>
        <xdr:spPr>
          <a:xfrm>
            <a:off x="682402" y="507442"/>
            <a:ext cx="11468784" cy="476827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1">
                <a:solidFill>
                  <a:sysClr val="windowText" lastClr="000000"/>
                </a:solidFill>
              </a:rPr>
              <a:t>Trongsa Dzongkhag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521D17C-E5EE-4CF3-907B-B5DBC3E987DD}"/>
              </a:ext>
            </a:extLst>
          </xdr:cNvPr>
          <xdr:cNvSpPr/>
        </xdr:nvSpPr>
        <xdr:spPr>
          <a:xfrm>
            <a:off x="659113" y="1185207"/>
            <a:ext cx="2236340" cy="144248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23D9D17-1232-4BD4-A514-32BC42A50529}"/>
              </a:ext>
            </a:extLst>
          </xdr:cNvPr>
          <xdr:cNvSpPr txBox="1"/>
        </xdr:nvSpPr>
        <xdr:spPr>
          <a:xfrm>
            <a:off x="1623763" y="1304617"/>
            <a:ext cx="1198072" cy="8100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Total</a:t>
            </a:r>
          </a:p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Population</a:t>
            </a:r>
          </a:p>
        </xdr:txBody>
      </xdr:sp>
      <xdr:sp macro="" textlink="'[19]Total pop Trongsa &amp; wangdue'!G3">
        <xdr:nvSpPr>
          <xdr:cNvPr id="11" name="Rectangle 10">
            <a:extLst>
              <a:ext uri="{FF2B5EF4-FFF2-40B4-BE49-F238E27FC236}">
                <a16:creationId xmlns:a16="http://schemas.microsoft.com/office/drawing/2014/main" id="{8AFD62D4-06FB-4750-99FA-68804E451A2C}"/>
              </a:ext>
            </a:extLst>
          </xdr:cNvPr>
          <xdr:cNvSpPr/>
        </xdr:nvSpPr>
        <xdr:spPr>
          <a:xfrm>
            <a:off x="1811574" y="2132264"/>
            <a:ext cx="930333" cy="3651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lang="en-US" sz="1800" b="1">
              <a:solidFill>
                <a:sysClr val="windowText" lastClr="000000"/>
              </a:solidFill>
            </a:endParaRPr>
          </a:p>
        </xdr:txBody>
      </xdr:sp>
      <xdr:sp macro="" textlink="'[19]Total pop Trongsa &amp; wangdue'!G7">
        <xdr:nvSpPr>
          <xdr:cNvPr id="12" name="TextBox 11">
            <a:extLst>
              <a:ext uri="{FF2B5EF4-FFF2-40B4-BE49-F238E27FC236}">
                <a16:creationId xmlns:a16="http://schemas.microsoft.com/office/drawing/2014/main" id="{95479BB0-D8E2-4FFD-B3B2-B84436ACF995}"/>
              </a:ext>
            </a:extLst>
          </xdr:cNvPr>
          <xdr:cNvSpPr txBox="1"/>
        </xdr:nvSpPr>
        <xdr:spPr>
          <a:xfrm>
            <a:off x="1971002" y="1873875"/>
            <a:ext cx="776849" cy="3892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37522CD-168B-494B-8052-27896BD5BF57}" type="TxLink">
              <a:rPr lang="en-US" sz="1600" b="1" i="0" u="none" strike="noStrike">
                <a:solidFill>
                  <a:sysClr val="windowText" lastClr="000000"/>
                </a:solidFill>
                <a:latin typeface="Arial"/>
                <a:cs typeface="Arial"/>
              </a:rPr>
              <a:pPr/>
              <a:t>23150</a:t>
            </a:fld>
            <a:endParaRPr 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38F1CCAC-41B9-4423-BC60-8C4005DD1A76}"/>
              </a:ext>
            </a:extLst>
          </xdr:cNvPr>
          <xdr:cNvSpPr txBox="1"/>
        </xdr:nvSpPr>
        <xdr:spPr>
          <a:xfrm>
            <a:off x="10920547" y="1421686"/>
            <a:ext cx="1247648" cy="944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Eligible students</a:t>
            </a:r>
          </a:p>
        </xdr:txBody>
      </xdr: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6A08CAF-0B14-41FC-88AF-53CF89CA0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10247" y="1164024"/>
            <a:ext cx="1024762" cy="1449558"/>
          </a:xfrm>
          <a:prstGeom prst="rect">
            <a:avLst/>
          </a:prstGeom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4E6B922-F184-4F33-9FD7-A862D1AD0ADB}"/>
              </a:ext>
            </a:extLst>
          </xdr:cNvPr>
          <xdr:cNvSpPr txBox="1"/>
        </xdr:nvSpPr>
        <xdr:spPr>
          <a:xfrm>
            <a:off x="8886902" y="1385431"/>
            <a:ext cx="663534" cy="4008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ysClr val="windowText" lastClr="000000"/>
                </a:solidFill>
              </a:rPr>
              <a:t> Male</a:t>
            </a:r>
          </a:p>
        </xdr:txBody>
      </xdr:sp>
      <xdr:sp macro="" textlink="[19]Wangdue!N3">
        <xdr:nvSpPr>
          <xdr:cNvPr id="16" name="TextBox 15">
            <a:extLst>
              <a:ext uri="{FF2B5EF4-FFF2-40B4-BE49-F238E27FC236}">
                <a16:creationId xmlns:a16="http://schemas.microsoft.com/office/drawing/2014/main" id="{F9393049-C0F7-4C10-A20E-D375AD0CEABE}"/>
              </a:ext>
            </a:extLst>
          </xdr:cNvPr>
          <xdr:cNvSpPr txBox="1"/>
        </xdr:nvSpPr>
        <xdr:spPr>
          <a:xfrm>
            <a:off x="8516729" y="1692232"/>
            <a:ext cx="751341" cy="3145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20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4A65949A-F392-478B-AB52-A9EE20BBC59E}"/>
              </a:ext>
            </a:extLst>
          </xdr:cNvPr>
          <xdr:cNvSpPr txBox="1"/>
        </xdr:nvSpPr>
        <xdr:spPr>
          <a:xfrm>
            <a:off x="6500388" y="1335266"/>
            <a:ext cx="806128" cy="367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ysClr val="windowText" lastClr="000000"/>
                </a:solidFill>
              </a:rPr>
              <a:t> Female</a:t>
            </a: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B5FE2F2B-B5F5-4BE8-816A-3B45222C9E25}"/>
              </a:ext>
            </a:extLst>
          </xdr:cNvPr>
          <xdr:cNvSpPr/>
        </xdr:nvSpPr>
        <xdr:spPr>
          <a:xfrm>
            <a:off x="2954151" y="1190527"/>
            <a:ext cx="2216126" cy="142305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[19]Wangdue!M3">
        <xdr:nvSpPr>
          <xdr:cNvPr id="19" name="TextBox 18">
            <a:extLst>
              <a:ext uri="{FF2B5EF4-FFF2-40B4-BE49-F238E27FC236}">
                <a16:creationId xmlns:a16="http://schemas.microsoft.com/office/drawing/2014/main" id="{BDAFEE7E-4E77-43C9-B670-899080EE836B}"/>
              </a:ext>
            </a:extLst>
          </xdr:cNvPr>
          <xdr:cNvSpPr txBox="1"/>
        </xdr:nvSpPr>
        <xdr:spPr>
          <a:xfrm>
            <a:off x="4063262" y="1930519"/>
            <a:ext cx="939027" cy="6438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US" sz="2000" b="1">
              <a:solidFill>
                <a:sysClr val="windowText" lastClr="000000"/>
              </a:solidFill>
            </a:endParaRPr>
          </a:p>
        </xdr:txBody>
      </xdr:sp>
      <xdr:sp macro="" textlink="[19]Trongsa!N2">
        <xdr:nvSpPr>
          <xdr:cNvPr id="20" name="TextBox 19">
            <a:extLst>
              <a:ext uri="{FF2B5EF4-FFF2-40B4-BE49-F238E27FC236}">
                <a16:creationId xmlns:a16="http://schemas.microsoft.com/office/drawing/2014/main" id="{9AEDB92B-DA5C-44BF-8411-9460FE165C84}"/>
              </a:ext>
            </a:extLst>
          </xdr:cNvPr>
          <xdr:cNvSpPr txBox="1"/>
        </xdr:nvSpPr>
        <xdr:spPr>
          <a:xfrm>
            <a:off x="6632470" y="1892760"/>
            <a:ext cx="771261" cy="3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ECEF1B6-56AC-4644-B82B-A63276DC4CCD}" type="TxLink">
              <a:rPr lang="en-US" sz="16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/>
              <a:t>874</a:t>
            </a:fld>
            <a:endParaRPr lang="en-US" sz="1600" b="1" i="0" u="none" strike="noStrike">
              <a:solidFill>
                <a:sysClr val="windowText" lastClr="000000"/>
              </a:solidFill>
              <a:latin typeface="Arial"/>
              <a:cs typeface="Arial"/>
            </a:endParaRPr>
          </a:p>
        </xdr:txBody>
      </xdr:sp>
      <xdr:sp macro="" textlink="[19]Trongsa!M2">
        <xdr:nvSpPr>
          <xdr:cNvPr id="21" name="TextBox 20">
            <a:extLst>
              <a:ext uri="{FF2B5EF4-FFF2-40B4-BE49-F238E27FC236}">
                <a16:creationId xmlns:a16="http://schemas.microsoft.com/office/drawing/2014/main" id="{98183DC8-A94D-4B58-BD42-E8298C7F5A0A}"/>
              </a:ext>
            </a:extLst>
          </xdr:cNvPr>
          <xdr:cNvSpPr txBox="1"/>
        </xdr:nvSpPr>
        <xdr:spPr>
          <a:xfrm>
            <a:off x="8976148" y="1990967"/>
            <a:ext cx="966590" cy="5687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2914C00-CA57-4908-8D56-62768A5CB0A1}" type="TxLink">
              <a:rPr lang="en-US" sz="18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/>
              <a:t>703</a:t>
            </a:fld>
            <a:endParaRPr lang="en-US" sz="1800" b="1">
              <a:solidFill>
                <a:sysClr val="windowText" lastClr="000000"/>
              </a:solidFill>
            </a:endParaRPr>
          </a:p>
        </xdr:txBody>
      </xdr:sp>
      <xdr:sp macro="" textlink="[19]Trongsa!O2">
        <xdr:nvSpPr>
          <xdr:cNvPr id="22" name="TextBox 21">
            <a:extLst>
              <a:ext uri="{FF2B5EF4-FFF2-40B4-BE49-F238E27FC236}">
                <a16:creationId xmlns:a16="http://schemas.microsoft.com/office/drawing/2014/main" id="{03A71CFD-DC13-4A0D-A89D-2E971A511B40}"/>
              </a:ext>
            </a:extLst>
          </xdr:cNvPr>
          <xdr:cNvSpPr txBox="1"/>
        </xdr:nvSpPr>
        <xdr:spPr>
          <a:xfrm>
            <a:off x="11358510" y="1755483"/>
            <a:ext cx="1009997" cy="5244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8AB263D-13C7-42A7-B573-FE1A862E2AF9}" type="TxLink">
              <a:rPr lang="en-US" sz="18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/>
              <a:t>571</a:t>
            </a:fld>
            <a:endParaRPr lang="en-US" sz="1800" b="1">
              <a:solidFill>
                <a:sysClr val="windowText" lastClr="000000"/>
              </a:solidFill>
            </a:endParaRPr>
          </a:p>
        </xdr:txBody>
      </xdr:sp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1EE8AE2D-BD3E-48E5-ACF0-D8C868B671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2471" y="1303983"/>
            <a:ext cx="1342356" cy="1211875"/>
          </a:xfrm>
          <a:prstGeom prst="rect">
            <a:avLst/>
          </a:prstGeom>
        </xdr:spPr>
      </xdr:pic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7C1D5882-4FBE-4324-BEBD-3ADBCD37F6AC}"/>
              </a:ext>
            </a:extLst>
          </xdr:cNvPr>
          <xdr:cNvGraphicFramePr>
            <a:graphicFrameLocks/>
          </xdr:cNvGraphicFramePr>
        </xdr:nvGraphicFramePr>
        <xdr:xfrm>
          <a:off x="5216370" y="5602298"/>
          <a:ext cx="6895614" cy="26809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[20]Trongsa!O5">
        <xdr:nvSpPr>
          <xdr:cNvPr id="25" name="TextBox 24">
            <a:extLst>
              <a:ext uri="{FF2B5EF4-FFF2-40B4-BE49-F238E27FC236}">
                <a16:creationId xmlns:a16="http://schemas.microsoft.com/office/drawing/2014/main" id="{17786F21-0A74-4CB4-B735-AE3BC8F4837A}"/>
              </a:ext>
            </a:extLst>
          </xdr:cNvPr>
          <xdr:cNvSpPr txBox="1"/>
        </xdr:nvSpPr>
        <xdr:spPr>
          <a:xfrm>
            <a:off x="6588947" y="1634564"/>
            <a:ext cx="800078" cy="4130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BE5F3B03-5DBE-4412-99CE-1A33023000B7}" type="TxLink">
              <a:rPr lang="en-US" sz="18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/>
              <a:t>59%</a:t>
            </a:fld>
            <a:endParaRPr lang="en-US" sz="1800" b="1">
              <a:solidFill>
                <a:sysClr val="windowText" lastClr="000000"/>
              </a:solidFill>
            </a:endParaRPr>
          </a:p>
        </xdr:txBody>
      </xdr:sp>
      <xdr:sp macro="" textlink="[20]Trongsa!N5">
        <xdr:nvSpPr>
          <xdr:cNvPr id="26" name="TextBox 25">
            <a:extLst>
              <a:ext uri="{FF2B5EF4-FFF2-40B4-BE49-F238E27FC236}">
                <a16:creationId xmlns:a16="http://schemas.microsoft.com/office/drawing/2014/main" id="{02CD5932-2B17-4521-8719-75AC3AB61B47}"/>
              </a:ext>
            </a:extLst>
          </xdr:cNvPr>
          <xdr:cNvSpPr txBox="1"/>
        </xdr:nvSpPr>
        <xdr:spPr>
          <a:xfrm>
            <a:off x="8956585" y="1674154"/>
            <a:ext cx="759459" cy="4130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1900689-8CBD-43F0-B06A-8D5B0A4E60B4}" type="TxLink">
              <a:rPr lang="en-US" sz="18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/>
              <a:t>48%</a:t>
            </a:fld>
            <a:endParaRPr lang="en-US" sz="1800" b="1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endParaRPr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6BAF5CCD-DD29-4221-AECA-4FD3B16E24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648" y="1202668"/>
            <a:ext cx="1147594" cy="1367026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617DDAAE-0EE9-4271-9A46-1C83386251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96982" y="1183526"/>
            <a:ext cx="1185931" cy="1384253"/>
          </a:xfrm>
          <a:prstGeom prst="rect">
            <a:avLst/>
          </a:prstGeom>
        </xdr:spPr>
      </xdr:pic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94AEFE5A-CA0F-4979-A437-5286A5B418B6}"/>
              </a:ext>
            </a:extLst>
          </xdr:cNvPr>
          <xdr:cNvGrpSpPr/>
        </xdr:nvGrpSpPr>
        <xdr:grpSpPr>
          <a:xfrm>
            <a:off x="2694843" y="1221811"/>
            <a:ext cx="2278099" cy="1420851"/>
            <a:chOff x="2838823" y="1251324"/>
            <a:chExt cx="2423980" cy="1461620"/>
          </a:xfrm>
        </xdr:grpSpPr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372F9092-1004-4C5A-88CA-0FD5805602F6}"/>
                </a:ext>
              </a:extLst>
            </xdr:cNvPr>
            <xdr:cNvSpPr txBox="1"/>
          </xdr:nvSpPr>
          <xdr:spPr>
            <a:xfrm>
              <a:off x="4216471" y="1507101"/>
              <a:ext cx="1046332" cy="6093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1600" b="1">
                  <a:solidFill>
                    <a:sysClr val="windowText" lastClr="000000"/>
                  </a:solidFill>
                </a:rPr>
                <a:t>Total Student</a:t>
              </a:r>
            </a:p>
          </xdr:txBody>
        </xdr:sp>
        <xdr:sp macro="" textlink="[19]Trongsa!L2">
          <xdr:nvSpPr>
            <xdr:cNvPr id="35" name="TextBox 34">
              <a:extLst>
                <a:ext uri="{FF2B5EF4-FFF2-40B4-BE49-F238E27FC236}">
                  <a16:creationId xmlns:a16="http://schemas.microsoft.com/office/drawing/2014/main" id="{61998D22-2B7A-4EB1-84EF-79653961417A}"/>
                </a:ext>
              </a:extLst>
            </xdr:cNvPr>
            <xdr:cNvSpPr txBox="1"/>
          </xdr:nvSpPr>
          <xdr:spPr>
            <a:xfrm>
              <a:off x="4432366" y="2020153"/>
              <a:ext cx="805851" cy="3975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6C4D407-BEBA-41C6-B0EF-EF83B337AEFE}" type="TxLink">
                <a:rPr lang="en-US" sz="1800" b="1" i="0" u="none" strike="noStrike">
                  <a:solidFill>
                    <a:sysClr val="windowText" lastClr="000000"/>
                  </a:solidFill>
                  <a:latin typeface="Calibri"/>
                  <a:ea typeface="Calibri"/>
                  <a:cs typeface="Calibri"/>
                </a:rPr>
                <a:pPr/>
                <a:t>1477</a:t>
              </a:fld>
              <a:endParaRPr lang="en-US" sz="1800" b="1" i="0" u="none" strike="noStrike">
                <a:solidFill>
                  <a:sysClr val="windowText" lastClr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9052DA45-D4E2-4B22-AD32-94672202A74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838823" y="1251324"/>
              <a:ext cx="1372347" cy="1461620"/>
            </a:xfrm>
            <a:prstGeom prst="rect">
              <a:avLst/>
            </a:prstGeom>
          </xdr:spPr>
        </xdr:pic>
      </xdr:grpSp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8F4BBF70-F176-423F-9657-5B1BDC010619}"/>
              </a:ext>
            </a:extLst>
          </xdr:cNvPr>
          <xdr:cNvGraphicFramePr>
            <a:graphicFrameLocks/>
          </xdr:cNvGraphicFramePr>
        </xdr:nvGraphicFramePr>
        <xdr:xfrm>
          <a:off x="7684316" y="2761409"/>
          <a:ext cx="4457170" cy="26876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pic>
        <xdr:nvPicPr>
          <xdr:cNvPr id="32" name="Picture 3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FAE65759-F8C9-4E36-9CF7-524865B653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9649" y="2786114"/>
            <a:ext cx="3423130" cy="2647321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D81884B-512B-4092-B5E9-B25752D1CD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0430" y="5566172"/>
            <a:ext cx="4188461" cy="2783086"/>
          </a:xfrm>
          <a:prstGeom prst="rect">
            <a:avLst/>
          </a:prstGeom>
        </xdr:spPr>
      </xdr:pic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CBF15F5C-2F88-4667-B741-C703C674B457}"/>
              </a:ext>
            </a:extLst>
          </xdr:cNvPr>
          <xdr:cNvGraphicFramePr>
            <a:graphicFrameLocks/>
          </xdr:cNvGraphicFramePr>
        </xdr:nvGraphicFramePr>
        <xdr:xfrm>
          <a:off x="4217885" y="2760484"/>
          <a:ext cx="3384145" cy="26176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">
        <xdr:nvSpPr>
          <xdr:cNvPr id="30" name="Oval 29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2ADDD1C7-0F5B-467D-9411-39D33282EB08}"/>
              </a:ext>
            </a:extLst>
          </xdr:cNvPr>
          <xdr:cNvSpPr/>
        </xdr:nvSpPr>
        <xdr:spPr>
          <a:xfrm>
            <a:off x="1460914" y="3507710"/>
            <a:ext cx="167472" cy="135799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Oval 3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FF062BE2-3989-47AB-AC36-15D59E96B12B}"/>
              </a:ext>
            </a:extLst>
          </xdr:cNvPr>
          <xdr:cNvSpPr/>
        </xdr:nvSpPr>
        <xdr:spPr>
          <a:xfrm>
            <a:off x="2193744" y="4502814"/>
            <a:ext cx="140814" cy="135799"/>
          </a:xfrm>
          <a:prstGeom prst="ellipse">
            <a:avLst/>
          </a:prstGeom>
          <a:solidFill>
            <a:schemeClr val="accent3"/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583405</xdr:colOff>
      <xdr:row>2</xdr:row>
      <xdr:rowOff>0</xdr:rowOff>
    </xdr:from>
    <xdr:to>
      <xdr:col>22</xdr:col>
      <xdr:colOff>519438</xdr:colOff>
      <xdr:row>49</xdr:row>
      <xdr:rowOff>99428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9D9E5A66-E2B2-4489-87BC-67FF46EA175B}"/>
            </a:ext>
          </a:extLst>
        </xdr:cNvPr>
        <xdr:cNvGrpSpPr/>
      </xdr:nvGrpSpPr>
      <xdr:grpSpPr>
        <a:xfrm>
          <a:off x="583405" y="328448"/>
          <a:ext cx="12701723" cy="7817963"/>
          <a:chOff x="16112780" y="8202025"/>
          <a:chExt cx="14755569" cy="7231799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EAE8AD23-76A7-41F5-8251-FB1912AD18A0}"/>
              </a:ext>
            </a:extLst>
          </xdr:cNvPr>
          <xdr:cNvGrpSpPr/>
        </xdr:nvGrpSpPr>
        <xdr:grpSpPr>
          <a:xfrm>
            <a:off x="16112780" y="8202025"/>
            <a:ext cx="14755569" cy="7231799"/>
            <a:chOff x="16080214" y="7991930"/>
            <a:chExt cx="14745883" cy="7017961"/>
          </a:xfrm>
        </xdr:grpSpPr>
        <xdr:sp macro="" textlink="">
          <xdr:nvSpPr>
            <xdr:cNvPr id="40" name="Rectangle 39">
              <a:extLst>
                <a:ext uri="{FF2B5EF4-FFF2-40B4-BE49-F238E27FC236}">
                  <a16:creationId xmlns:a16="http://schemas.microsoft.com/office/drawing/2014/main" id="{07B7332C-539D-40D1-8BCC-C15CF94E9CD2}"/>
                </a:ext>
              </a:extLst>
            </xdr:cNvPr>
            <xdr:cNvSpPr/>
          </xdr:nvSpPr>
          <xdr:spPr>
            <a:xfrm>
              <a:off x="16080214" y="7991930"/>
              <a:ext cx="14745883" cy="7017961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16DACCFB-5F1A-45F6-9740-3ED980197FDA}"/>
                </a:ext>
              </a:extLst>
            </xdr:cNvPr>
            <xdr:cNvSpPr txBox="1"/>
          </xdr:nvSpPr>
          <xdr:spPr>
            <a:xfrm>
              <a:off x="16167623" y="8166412"/>
              <a:ext cx="14249103" cy="723712"/>
            </a:xfrm>
            <a:prstGeom prst="rect">
              <a:avLst/>
            </a:prstGeom>
            <a:no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4800" b="1" i="1"/>
                <a:t>Tsirang</a:t>
              </a:r>
              <a:r>
                <a:rPr lang="en-US" sz="4800" b="1" i="1" baseline="0"/>
                <a:t> </a:t>
              </a:r>
              <a:r>
                <a:rPr lang="en-US" sz="4800" b="1" i="1"/>
                <a:t>Dzongkhag</a:t>
              </a:r>
            </a:p>
          </xdr:txBody>
        </xdr:sp>
        <xdr:pic>
          <xdr:nvPicPr>
            <xdr:cNvPr id="42" name="Graphic 41" descr="Share with person">
              <a:extLst>
                <a:ext uri="{FF2B5EF4-FFF2-40B4-BE49-F238E27FC236}">
                  <a16:creationId xmlns:a16="http://schemas.microsoft.com/office/drawing/2014/main" id="{2B4764FA-A3BD-4784-B540-FD46333766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"/>
                </a:ext>
              </a:extLst>
            </a:blip>
            <a:stretch>
              <a:fillRect/>
            </a:stretch>
          </xdr:blipFill>
          <xdr:spPr>
            <a:xfrm>
              <a:off x="16944086" y="8119180"/>
              <a:ext cx="1075826" cy="889283"/>
            </a:xfrm>
            <a:prstGeom prst="rect">
              <a:avLst/>
            </a:prstGeom>
          </xdr:spPr>
        </xdr:pic>
        <xdr:pic>
          <xdr:nvPicPr>
            <xdr:cNvPr id="43" name="Picture 42">
              <a:hlinkClick xmlns:r="http://schemas.openxmlformats.org/officeDocument/2006/relationships" r:id="rId3"/>
              <a:extLst>
                <a:ext uri="{FF2B5EF4-FFF2-40B4-BE49-F238E27FC236}">
                  <a16:creationId xmlns:a16="http://schemas.microsoft.com/office/drawing/2014/main" id="{901E4FE2-3B8D-47D9-AED8-203196735B9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215907" y="10227196"/>
              <a:ext cx="5872787" cy="2282055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</xdr:spPr>
        </xdr:pic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EB35DF3E-7F3C-4CAE-B6D8-582D55F8E311}"/>
                </a:ext>
              </a:extLst>
            </xdr:cNvPr>
            <xdr:cNvSpPr txBox="1"/>
          </xdr:nvSpPr>
          <xdr:spPr>
            <a:xfrm>
              <a:off x="17031172" y="10505844"/>
              <a:ext cx="1874761" cy="6047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2800" b="1" i="0">
                  <a:latin typeface="+mn-lt"/>
                </a:rPr>
                <a:t>Tsirang</a:t>
              </a:r>
            </a:p>
          </xdr:txBody>
        </xdr:sp>
      </xdr:grp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38AEE424-068F-4914-A89C-38E6DCEFA784}"/>
              </a:ext>
            </a:extLst>
          </xdr:cNvPr>
          <xdr:cNvSpPr txBox="1"/>
        </xdr:nvSpPr>
        <xdr:spPr>
          <a:xfrm>
            <a:off x="16190895" y="9269516"/>
            <a:ext cx="4201984" cy="1098814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635ED3F8-BC55-4260-A860-FB1BC3F564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423302" y="9381744"/>
            <a:ext cx="1073856" cy="1007198"/>
          </a:xfrm>
          <a:prstGeom prst="rect">
            <a:avLst/>
          </a:prstGeom>
        </xdr:spPr>
      </xdr:pic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B604253A-370D-4E05-B95E-46D0EED5C96F}"/>
              </a:ext>
            </a:extLst>
          </xdr:cNvPr>
          <xdr:cNvSpPr txBox="1"/>
        </xdr:nvSpPr>
        <xdr:spPr>
          <a:xfrm>
            <a:off x="17770965" y="9403217"/>
            <a:ext cx="2384424" cy="8602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20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Population</a:t>
            </a:r>
          </a:p>
          <a:p>
            <a:pPr algn="ctr"/>
            <a:r>
              <a:rPr lang="en-GB" sz="1050"/>
              <a:t>        </a:t>
            </a:r>
            <a:r>
              <a:rPr lang="en-GB" sz="2400" b="1" i="0" u="none" strike="noStrike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24073</a:t>
            </a:r>
            <a:r>
              <a:rPr lang="en-GB" sz="2400" b="1">
                <a:latin typeface="Arial Black" panose="020B0A04020102020204" pitchFamily="34" charset="0"/>
              </a:rPr>
              <a:t> 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D3541E84-51B3-4FAB-8CE3-946DE154EDF8}"/>
              </a:ext>
            </a:extLst>
          </xdr:cNvPr>
          <xdr:cNvSpPr txBox="1"/>
        </xdr:nvSpPr>
        <xdr:spPr>
          <a:xfrm>
            <a:off x="20529624" y="9280297"/>
            <a:ext cx="3485017" cy="1115643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BBFBF2A3-A7C2-4AD3-BA59-BC0C984B9894}"/>
              </a:ext>
            </a:extLst>
          </xdr:cNvPr>
          <xdr:cNvSpPr txBox="1"/>
        </xdr:nvSpPr>
        <xdr:spPr>
          <a:xfrm>
            <a:off x="21876741" y="9363125"/>
            <a:ext cx="1976239" cy="9386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8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Total Students</a:t>
            </a:r>
            <a:endParaRPr lang="en-GB" sz="1800"/>
          </a:p>
          <a:p>
            <a:pPr algn="ctr"/>
            <a:r>
              <a:rPr lang="en-GB" sz="1800">
                <a:latin typeface="Arial Black" panose="020B0A04020102020204" pitchFamily="34" charset="0"/>
              </a:rPr>
              <a:t>2846</a:t>
            </a:r>
          </a:p>
          <a:p>
            <a:pPr algn="ctr"/>
            <a:endParaRPr lang="en-GB" sz="1400" b="1">
              <a:latin typeface="Bahnschrift SemiBold" panose="020B0502040204020203" pitchFamily="34" charset="0"/>
            </a:endParaRP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9C4A138F-2432-415A-86AF-7F76637E33AA}"/>
              </a:ext>
            </a:extLst>
          </xdr:cNvPr>
          <xdr:cNvSpPr txBox="1"/>
        </xdr:nvSpPr>
        <xdr:spPr>
          <a:xfrm>
            <a:off x="24213321" y="9268296"/>
            <a:ext cx="3350965" cy="112624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solidFill>
                  <a:srgbClr val="FF0000"/>
                </a:solidFill>
              </a:rPr>
              <a:t>Total </a:t>
            </a:r>
            <a:r>
              <a:rPr lang="en-US" sz="1400" b="1" baseline="0">
                <a:solidFill>
                  <a:srgbClr val="FF0000"/>
                </a:solidFill>
              </a:rPr>
              <a:t> Female &amp; Male Ratio</a:t>
            </a:r>
            <a:endParaRPr lang="en-US"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F56FE222-05EA-490B-90AC-7DA27A22FC78}"/>
              </a:ext>
            </a:extLst>
          </xdr:cNvPr>
          <xdr:cNvSpPr txBox="1"/>
        </xdr:nvSpPr>
        <xdr:spPr>
          <a:xfrm>
            <a:off x="26492354" y="9610898"/>
            <a:ext cx="900724" cy="7039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2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Male</a:t>
            </a:r>
          </a:p>
          <a:p>
            <a:pPr algn="ctr"/>
            <a:r>
              <a:rPr lang="en-GB" sz="12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1432</a:t>
            </a:r>
          </a:p>
          <a:p>
            <a:pPr algn="ctr"/>
            <a:r>
              <a:rPr lang="en-GB" sz="9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GB" sz="1000" b="1" i="0" u="none" strike="noStrike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50.32</a:t>
            </a:r>
            <a:r>
              <a:rPr lang="en-GB" sz="10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%</a:t>
            </a:r>
            <a:r>
              <a:rPr lang="en-GB" sz="1000" b="1">
                <a:latin typeface="Bahnschrift Light SemiCondensed" panose="020B0502040204020203" pitchFamily="34" charset="0"/>
              </a:rPr>
              <a:t> </a:t>
            </a:r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81269345-A5F2-4141-B62C-29C972CD9D96}"/>
              </a:ext>
            </a:extLst>
          </xdr:cNvPr>
          <xdr:cNvSpPr txBox="1"/>
        </xdr:nvSpPr>
        <xdr:spPr>
          <a:xfrm>
            <a:off x="24872950" y="9590299"/>
            <a:ext cx="1064999" cy="7434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4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Female</a:t>
            </a:r>
          </a:p>
          <a:p>
            <a:pPr algn="ctr"/>
            <a:r>
              <a:rPr lang="en-GB" sz="14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1414</a:t>
            </a:r>
          </a:p>
          <a:p>
            <a:pPr algn="ctr"/>
            <a:r>
              <a:rPr lang="en-GB" sz="11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GB" sz="6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GB" sz="1200" b="1" i="0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 </a:t>
            </a:r>
            <a:r>
              <a:rPr lang="en-GB" sz="1100" b="1" i="0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49.68</a:t>
            </a:r>
            <a:r>
              <a:rPr lang="en-GB" sz="1100" b="1" i="0" u="none" strike="noStrike">
                <a:solidFill>
                  <a:schemeClr val="tx1"/>
                </a:solidFill>
                <a:effectLst/>
                <a:latin typeface="Bahnschrift Light SemiCondensed" panose="020B0502040204020203" pitchFamily="34" charset="0"/>
                <a:ea typeface="+mn-ea"/>
                <a:cs typeface="+mn-cs"/>
              </a:rPr>
              <a:t>%</a:t>
            </a:r>
            <a:r>
              <a:rPr lang="en-GB" sz="1200" b="1">
                <a:latin typeface="Bahnschrift Light SemiCondensed" panose="020B0502040204020203" pitchFamily="34" charset="0"/>
              </a:rPr>
              <a:t> </a:t>
            </a:r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600F9D5B-E663-4842-8F1B-96F5AD715242}"/>
              </a:ext>
            </a:extLst>
          </xdr:cNvPr>
          <xdr:cNvSpPr txBox="1"/>
        </xdr:nvSpPr>
        <xdr:spPr>
          <a:xfrm>
            <a:off x="27735011" y="9268295"/>
            <a:ext cx="2814007" cy="1118209"/>
          </a:xfrm>
          <a:prstGeom prst="rect">
            <a:avLst/>
          </a:prstGeom>
          <a:solidFill>
            <a:schemeClr val="accent1">
              <a:lumMod val="25000"/>
              <a:lumOff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n-GB" sz="1100"/>
          </a:p>
        </xdr:txBody>
      </xdr: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765B5A9F-F8A3-4B01-A6A1-A705DC1F09FD}"/>
              </a:ext>
            </a:extLst>
          </xdr:cNvPr>
          <xdr:cNvSpPr txBox="1"/>
        </xdr:nvSpPr>
        <xdr:spPr>
          <a:xfrm>
            <a:off x="28942412" y="9413456"/>
            <a:ext cx="1348984" cy="8359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GB" sz="14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Elgilible</a:t>
            </a:r>
          </a:p>
          <a:p>
            <a:pPr algn="ctr"/>
            <a:r>
              <a:rPr lang="en-GB" sz="1400" b="1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Candidates</a:t>
            </a:r>
            <a:endParaRPr lang="en-GB" sz="1600" b="1" i="0" u="none" strike="noStrike">
              <a:solidFill>
                <a:schemeClr val="tx1"/>
              </a:solidFill>
              <a:effectLst/>
              <a:latin typeface="Arial Black" panose="020B0A04020102020204" pitchFamily="34" charset="0"/>
              <a:ea typeface="+mn-ea"/>
              <a:cs typeface="+mn-cs"/>
            </a:endParaRPr>
          </a:p>
          <a:p>
            <a:pPr algn="ctr"/>
            <a:r>
              <a:rPr lang="en-GB" sz="1600" b="1" i="0" u="none" strike="noStrike">
                <a:solidFill>
                  <a:schemeClr val="tx1"/>
                </a:solidFill>
                <a:effectLst/>
                <a:latin typeface="Arial Black" panose="020B0A04020102020204" pitchFamily="34" charset="0"/>
                <a:ea typeface="+mn-ea"/>
                <a:cs typeface="+mn-cs"/>
              </a:rPr>
              <a:t>414</a:t>
            </a:r>
            <a:endParaRPr lang="en-GB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13</xdr:col>
      <xdr:colOff>102659</xdr:colOff>
      <xdr:row>11</xdr:row>
      <xdr:rowOff>20570</xdr:rowOff>
    </xdr:from>
    <xdr:to>
      <xdr:col>13</xdr:col>
      <xdr:colOff>547160</xdr:colOff>
      <xdr:row>16</xdr:row>
      <xdr:rowOff>6123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526851-53DC-482C-A3B3-60B7CFA96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13701" y="1766820"/>
          <a:ext cx="444501" cy="779303"/>
        </a:xfrm>
        <a:prstGeom prst="rect">
          <a:avLst/>
        </a:prstGeom>
      </xdr:spPr>
    </xdr:pic>
    <xdr:clientData/>
  </xdr:twoCellAnchor>
  <xdr:twoCellAnchor editAs="oneCell">
    <xdr:from>
      <xdr:col>15</xdr:col>
      <xdr:colOff>430742</xdr:colOff>
      <xdr:row>11</xdr:row>
      <xdr:rowOff>63500</xdr:rowOff>
    </xdr:from>
    <xdr:to>
      <xdr:col>16</xdr:col>
      <xdr:colOff>180568</xdr:colOff>
      <xdr:row>15</xdr:row>
      <xdr:rowOff>124398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DCA4A80-42DA-434E-987B-B56BFCB8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8867" y="1809750"/>
          <a:ext cx="358368" cy="695898"/>
        </a:xfrm>
        <a:prstGeom prst="rect">
          <a:avLst/>
        </a:prstGeom>
      </xdr:spPr>
    </xdr:pic>
    <xdr:clientData/>
  </xdr:twoCellAnchor>
  <xdr:twoCellAnchor editAs="oneCell">
    <xdr:from>
      <xdr:col>8</xdr:col>
      <xdr:colOff>77260</xdr:colOff>
      <xdr:row>9</xdr:row>
      <xdr:rowOff>124398</xdr:rowOff>
    </xdr:from>
    <xdr:to>
      <xdr:col>9</xdr:col>
      <xdr:colOff>267760</xdr:colOff>
      <xdr:row>15</xdr:row>
      <xdr:rowOff>124399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42D5C54-52B3-4CB6-B71D-35DCBDC8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45593" y="1553148"/>
          <a:ext cx="799042" cy="9525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405342</xdr:colOff>
      <xdr:row>10</xdr:row>
      <xdr:rowOff>10098</xdr:rowOff>
    </xdr:from>
    <xdr:to>
      <xdr:col>19</xdr:col>
      <xdr:colOff>483660</xdr:colOff>
      <xdr:row>15</xdr:row>
      <xdr:rowOff>137098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CFECD65-64B2-4E9D-9F62-FDA73BA32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59092" y="1597598"/>
          <a:ext cx="686860" cy="92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49288</xdr:colOff>
      <xdr:row>33</xdr:row>
      <xdr:rowOff>117968</xdr:rowOff>
    </xdr:from>
    <xdr:to>
      <xdr:col>22</xdr:col>
      <xdr:colOff>288041</xdr:colOff>
      <xdr:row>49</xdr:row>
      <xdr:rowOff>5435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1BA34C7-9B4C-4471-9591-876537B5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34705" y="5356718"/>
          <a:ext cx="7541253" cy="2427467"/>
        </a:xfrm>
        <a:prstGeom prst="rect">
          <a:avLst/>
        </a:prstGeom>
      </xdr:spPr>
    </xdr:pic>
    <xdr:clientData/>
  </xdr:twoCellAnchor>
  <xdr:twoCellAnchor>
    <xdr:from>
      <xdr:col>5</xdr:col>
      <xdr:colOff>349689</xdr:colOff>
      <xdr:row>26</xdr:row>
      <xdr:rowOff>156149</xdr:rowOff>
    </xdr:from>
    <xdr:to>
      <xdr:col>9</xdr:col>
      <xdr:colOff>287433</xdr:colOff>
      <xdr:row>29</xdr:row>
      <xdr:rowOff>34751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A58AFC2D-236F-4314-B230-5281174B459A}"/>
            </a:ext>
          </a:extLst>
        </xdr:cNvPr>
        <xdr:cNvSpPr txBox="1"/>
      </xdr:nvSpPr>
      <xdr:spPr>
        <a:xfrm>
          <a:off x="3392397" y="4283649"/>
          <a:ext cx="2371911" cy="3548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0">
              <a:latin typeface="Arial Black" panose="020B0A04020102020204" pitchFamily="34" charset="0"/>
            </a:rPr>
            <a:t>Damphu </a:t>
          </a:r>
          <a:r>
            <a:rPr lang="en-US" sz="1400" b="1">
              <a:solidFill>
                <a:sysClr val="windowText" lastClr="000000"/>
              </a:solidFill>
              <a:latin typeface="Arial Black" panose="020B0A04020102020204" pitchFamily="34" charset="0"/>
            </a:rPr>
            <a:t>Hospital</a:t>
          </a:r>
        </a:p>
      </xdr:txBody>
    </xdr:sp>
    <xdr:clientData/>
  </xdr:twoCellAnchor>
  <xdr:twoCellAnchor>
    <xdr:from>
      <xdr:col>5</xdr:col>
      <xdr:colOff>198438</xdr:colOff>
      <xdr:row>27</xdr:row>
      <xdr:rowOff>103187</xdr:rowOff>
    </xdr:from>
    <xdr:to>
      <xdr:col>5</xdr:col>
      <xdr:colOff>325438</xdr:colOff>
      <xdr:row>28</xdr:row>
      <xdr:rowOff>55562</xdr:rowOff>
    </xdr:to>
    <xdr:sp macro="" textlink="">
      <xdr:nvSpPr>
        <xdr:cNvPr id="2" name="Rectangle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36BDCF5-B28B-47C5-A221-114FC0552357}"/>
            </a:ext>
          </a:extLst>
        </xdr:cNvPr>
        <xdr:cNvSpPr/>
      </xdr:nvSpPr>
      <xdr:spPr>
        <a:xfrm>
          <a:off x="3254376" y="4389437"/>
          <a:ext cx="127000" cy="111125"/>
        </a:xfrm>
        <a:prstGeom prst="rect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143388</xdr:colOff>
      <xdr:row>17</xdr:row>
      <xdr:rowOff>20484</xdr:rowOff>
    </xdr:from>
    <xdr:to>
      <xdr:col>22</xdr:col>
      <xdr:colOff>266290</xdr:colOff>
      <xdr:row>33</xdr:row>
      <xdr:rowOff>75826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EEB16BC3-14C4-4D74-ADBF-A603137AB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200526</xdr:colOff>
      <xdr:row>17</xdr:row>
      <xdr:rowOff>16711</xdr:rowOff>
    </xdr:from>
    <xdr:to>
      <xdr:col>16</xdr:col>
      <xdr:colOff>66841</xdr:colOff>
      <xdr:row>33</xdr:row>
      <xdr:rowOff>58006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F78735AB-CDEA-435D-AD83-9DCEED8D7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150394</xdr:colOff>
      <xdr:row>33</xdr:row>
      <xdr:rowOff>100262</xdr:rowOff>
    </xdr:from>
    <xdr:to>
      <xdr:col>9</xdr:col>
      <xdr:colOff>417763</xdr:colOff>
      <xdr:row>48</xdr:row>
      <xdr:rowOff>100262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5C4C32DE-29B3-461B-AC12-79520AE63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512456</xdr:colOff>
      <xdr:row>22</xdr:row>
      <xdr:rowOff>165769</xdr:rowOff>
    </xdr:from>
    <xdr:to>
      <xdr:col>19</xdr:col>
      <xdr:colOff>715211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D79B1-6CF5-49B9-981F-234FE5DBC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437816</xdr:colOff>
      <xdr:row>149</xdr:row>
      <xdr:rowOff>48794</xdr:rowOff>
    </xdr:from>
    <xdr:to>
      <xdr:col>11</xdr:col>
      <xdr:colOff>665079</xdr:colOff>
      <xdr:row>162</xdr:row>
      <xdr:rowOff>185151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28EE4-F0C0-4AAF-8307-83AD13E9B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233455</xdr:colOff>
      <xdr:row>18</xdr:row>
      <xdr:rowOff>70597</xdr:rowOff>
    </xdr:from>
    <xdr:to>
      <xdr:col>21</xdr:col>
      <xdr:colOff>194421</xdr:colOff>
      <xdr:row>31</xdr:row>
      <xdr:rowOff>140447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2FFA2-3F0B-446E-BD3C-882E836A7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888999</xdr:colOff>
      <xdr:row>113</xdr:row>
      <xdr:rowOff>39512</xdr:rowOff>
    </xdr:from>
    <xdr:to>
      <xdr:col>8</xdr:col>
      <xdr:colOff>246943</xdr:colOff>
      <xdr:row>126</xdr:row>
      <xdr:rowOff>112889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AF8098-2E2D-4B91-8FB0-85BD669C2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167056</xdr:colOff>
      <xdr:row>21</xdr:row>
      <xdr:rowOff>27074</xdr:rowOff>
    </xdr:from>
    <xdr:to>
      <xdr:col>23</xdr:col>
      <xdr:colOff>34150</xdr:colOff>
      <xdr:row>24</xdr:row>
      <xdr:rowOff>141522</xdr:rowOff>
    </xdr:to>
    <xdr:sp macro="" textlink="'Wangdue Phodrang Dzongkhag'!M24">
      <xdr:nvSpPr>
        <xdr:cNvPr id="40" name="TextBox 39">
          <a:extLst>
            <a:ext uri="{FF2B5EF4-FFF2-40B4-BE49-F238E27FC236}">
              <a16:creationId xmlns:a16="http://schemas.microsoft.com/office/drawing/2014/main" id="{92C73A04-3B51-4DAD-BF80-8AA254732A21}"/>
            </a:ext>
          </a:extLst>
        </xdr:cNvPr>
        <xdr:cNvSpPr txBox="1"/>
      </xdr:nvSpPr>
      <xdr:spPr>
        <a:xfrm>
          <a:off x="12946431" y="3360824"/>
          <a:ext cx="1084177" cy="590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B33B33-B83A-4200-88FC-DB5F281B99C3}" type="TxLink">
            <a:rPr lang="en-US" sz="2000" b="1" i="0" u="none" strike="noStrike">
              <a:solidFill>
                <a:srgbClr val="000000"/>
              </a:solidFill>
              <a:latin typeface="Arial"/>
              <a:cs typeface="Arial"/>
            </a:rPr>
            <a:pPr/>
            <a:t>305</a:t>
          </a:fld>
          <a:endParaRPr lang="en-US" sz="2000" b="1"/>
        </a:p>
      </xdr:txBody>
    </xdr:sp>
    <xdr:clientData/>
  </xdr:twoCellAnchor>
  <xdr:twoCellAnchor>
    <xdr:from>
      <xdr:col>11</xdr:col>
      <xdr:colOff>95249</xdr:colOff>
      <xdr:row>39</xdr:row>
      <xdr:rowOff>89959</xdr:rowOff>
    </xdr:from>
    <xdr:to>
      <xdr:col>16</xdr:col>
      <xdr:colOff>232834</xdr:colOff>
      <xdr:row>57</xdr:row>
      <xdr:rowOff>21167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4F218CE-B693-465A-8D32-173F592B7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24</xdr:col>
      <xdr:colOff>66641</xdr:colOff>
      <xdr:row>57</xdr:row>
      <xdr:rowOff>105833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BCBAB90-5C18-DBDD-C091-9614840D5585}"/>
            </a:ext>
          </a:extLst>
        </xdr:cNvPr>
        <xdr:cNvGrpSpPr/>
      </xdr:nvGrpSpPr>
      <xdr:grpSpPr>
        <a:xfrm>
          <a:off x="1217083" y="1905000"/>
          <a:ext cx="13454558" cy="7249583"/>
          <a:chOff x="1217083" y="1905000"/>
          <a:chExt cx="14408664" cy="8410761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43B160DD-156B-4406-9C22-8652F2AEA6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5400" y="4201076"/>
            <a:ext cx="4966479" cy="6077848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83D81E0-9422-4FCC-8F70-2FDBE124F22E}"/>
              </a:ext>
            </a:extLst>
          </xdr:cNvPr>
          <xdr:cNvSpPr/>
        </xdr:nvSpPr>
        <xdr:spPr>
          <a:xfrm>
            <a:off x="1582468" y="2629346"/>
            <a:ext cx="2285772" cy="11953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A0CDDF5-F0C7-424B-8960-0CE48FE882C9}"/>
              </a:ext>
            </a:extLst>
          </xdr:cNvPr>
          <xdr:cNvSpPr/>
        </xdr:nvSpPr>
        <xdr:spPr>
          <a:xfrm>
            <a:off x="6407810" y="2657982"/>
            <a:ext cx="2168865" cy="118356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1525FDFC-5380-4C92-943E-4D6DAB0BFBAE}"/>
              </a:ext>
            </a:extLst>
          </xdr:cNvPr>
          <xdr:cNvSpPr/>
        </xdr:nvSpPr>
        <xdr:spPr>
          <a:xfrm>
            <a:off x="8890465" y="2666386"/>
            <a:ext cx="1970660" cy="11499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815C39FB-66AB-4F40-A7D3-DCBDA5A468BE}"/>
              </a:ext>
            </a:extLst>
          </xdr:cNvPr>
          <xdr:cNvSpPr/>
        </xdr:nvSpPr>
        <xdr:spPr>
          <a:xfrm>
            <a:off x="11253147" y="2649579"/>
            <a:ext cx="2562643" cy="12489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8C4B6DBA-5A6E-47E8-9B32-8FF1D9C4E08A}"/>
              </a:ext>
            </a:extLst>
          </xdr:cNvPr>
          <xdr:cNvSpPr/>
        </xdr:nvSpPr>
        <xdr:spPr>
          <a:xfrm>
            <a:off x="4274322" y="2649581"/>
            <a:ext cx="1901215" cy="1244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F55BB074-63BE-4B27-9E91-7E4252B970F6}"/>
              </a:ext>
            </a:extLst>
          </xdr:cNvPr>
          <xdr:cNvSpPr/>
        </xdr:nvSpPr>
        <xdr:spPr>
          <a:xfrm>
            <a:off x="1217083" y="1905000"/>
            <a:ext cx="14408664" cy="841076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A22C7413-3BC1-4B4A-8861-5B6FB91B23E6}"/>
              </a:ext>
            </a:extLst>
          </xdr:cNvPr>
          <xdr:cNvSpPr txBox="1"/>
        </xdr:nvSpPr>
        <xdr:spPr>
          <a:xfrm>
            <a:off x="1443367" y="2238986"/>
            <a:ext cx="13902465" cy="443247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Wangdhuephodrang Dzongkhag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562ED817-A838-4B7D-95F6-3E5BF1509E71}"/>
              </a:ext>
            </a:extLst>
          </xdr:cNvPr>
          <xdr:cNvSpPr/>
        </xdr:nvSpPr>
        <xdr:spPr>
          <a:xfrm>
            <a:off x="1449228" y="2836445"/>
            <a:ext cx="2525688" cy="147921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A33E4A9-7F9B-4644-98D5-D6B16CECE804}"/>
              </a:ext>
            </a:extLst>
          </xdr:cNvPr>
          <xdr:cNvSpPr txBox="1"/>
        </xdr:nvSpPr>
        <xdr:spPr>
          <a:xfrm>
            <a:off x="2449638" y="2927212"/>
            <a:ext cx="1642989" cy="11805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Total</a:t>
            </a:r>
          </a:p>
          <a:p>
            <a:pPr algn="ctr"/>
            <a:r>
              <a:rPr lang="en-US" sz="2000" b="1"/>
              <a:t>Population</a:t>
            </a:r>
            <a:endParaRPr lang="en-US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47378</a:t>
            </a:r>
            <a:r>
              <a:rPr lang="en-US" sz="2000" b="1"/>
              <a:t> </a:t>
            </a:r>
          </a:p>
        </xdr:txBody>
      </xdr:sp>
      <xdr:sp macro="" textlink="'[22]Total pop Trongsa &amp; wangdue'!G3">
        <xdr:nvSpPr>
          <xdr:cNvPr id="12" name="Rectangle 11">
            <a:extLst>
              <a:ext uri="{FF2B5EF4-FFF2-40B4-BE49-F238E27FC236}">
                <a16:creationId xmlns:a16="http://schemas.microsoft.com/office/drawing/2014/main" id="{BB2DE891-1EAB-4412-B4CE-9B0ED6634307}"/>
              </a:ext>
            </a:extLst>
          </xdr:cNvPr>
          <xdr:cNvSpPr/>
        </xdr:nvSpPr>
        <xdr:spPr>
          <a:xfrm>
            <a:off x="2712591" y="3558415"/>
            <a:ext cx="1176539" cy="3923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fld id="{4B3BFD52-3A90-4660-8C48-9FAB0C09786B}" type="TxLink">
              <a:rPr lang="en-US" sz="1800" b="0" i="0" u="none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pPr algn="ctr"/>
              <a:t>​</a:t>
            </a:fld>
            <a:endParaRPr lang="en-US" sz="18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2398D965-DCE4-47DF-ACA4-386A2D7C7464}"/>
              </a:ext>
            </a:extLst>
          </xdr:cNvPr>
          <xdr:cNvSpPr/>
        </xdr:nvSpPr>
        <xdr:spPr>
          <a:xfrm>
            <a:off x="4137742" y="2830212"/>
            <a:ext cx="2606835" cy="148233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FDB41D7-B35C-4AF4-A0EA-963AB44AE185}"/>
              </a:ext>
            </a:extLst>
          </xdr:cNvPr>
          <xdr:cNvSpPr txBox="1"/>
        </xdr:nvSpPr>
        <xdr:spPr>
          <a:xfrm>
            <a:off x="5058486" y="2907473"/>
            <a:ext cx="1549611" cy="13509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Total Student</a:t>
            </a:r>
          </a:p>
          <a:p>
            <a:pPr algn="ctr"/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3388</a:t>
            </a:r>
            <a:r>
              <a:rPr lang="en-US" sz="2000" b="1"/>
              <a:t> </a:t>
            </a:r>
          </a:p>
        </xdr:txBody>
      </xdr:sp>
      <xdr:sp macro="" textlink="[22]Wangdue!M3">
        <xdr:nvSpPr>
          <xdr:cNvPr id="15" name="TextBox 14">
            <a:extLst>
              <a:ext uri="{FF2B5EF4-FFF2-40B4-BE49-F238E27FC236}">
                <a16:creationId xmlns:a16="http://schemas.microsoft.com/office/drawing/2014/main" id="{9C200C7A-95BA-4E58-AEB2-4A414CAFCEBF}"/>
              </a:ext>
            </a:extLst>
          </xdr:cNvPr>
          <xdr:cNvSpPr txBox="1"/>
        </xdr:nvSpPr>
        <xdr:spPr>
          <a:xfrm>
            <a:off x="5608219" y="3726345"/>
            <a:ext cx="856963" cy="6266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9A42858-01BB-4F2C-9B5C-5DE7E25A48CF}" type="TxLink">
              <a:rPr lang="en-US" sz="2000" b="0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pPr/>
              <a:t>​</a:t>
            </a:fld>
            <a:endParaRPr lang="en-US" sz="2000"/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294FE4ED-81ED-4DDF-8CA3-5E5550496984}"/>
              </a:ext>
            </a:extLst>
          </xdr:cNvPr>
          <xdr:cNvSpPr/>
        </xdr:nvSpPr>
        <xdr:spPr>
          <a:xfrm>
            <a:off x="6877248" y="2814838"/>
            <a:ext cx="2418085" cy="1501623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FB9C4508-B3D4-4FDC-BEC5-856705834776}"/>
              </a:ext>
            </a:extLst>
          </xdr:cNvPr>
          <xdr:cNvSpPr/>
        </xdr:nvSpPr>
        <xdr:spPr>
          <a:xfrm>
            <a:off x="9444560" y="2817034"/>
            <a:ext cx="2402002" cy="150576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7BC8DD78-FB9A-466D-B322-27B2FAB6C5E1}"/>
              </a:ext>
            </a:extLst>
          </xdr:cNvPr>
          <xdr:cNvSpPr txBox="1"/>
        </xdr:nvSpPr>
        <xdr:spPr>
          <a:xfrm>
            <a:off x="10462794" y="2897925"/>
            <a:ext cx="1464702" cy="12872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Male </a:t>
            </a:r>
            <a:r>
              <a:rPr lang="en-US" sz="16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Students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6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</a:t>
            </a:r>
            <a:r>
              <a:rPr lang="en-US" sz="1600" b="1"/>
              <a:t>  </a:t>
            </a:r>
            <a:r>
              <a:rPr lang="en-US" sz="16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1503</a:t>
            </a:r>
            <a:r>
              <a:rPr lang="en-US" sz="1600" b="1"/>
              <a:t> </a:t>
            </a:r>
            <a:endPara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600" b="1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   </a:t>
            </a:r>
            <a:r>
              <a:rPr lang="en-US" sz="16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44%</a:t>
            </a:r>
            <a:r>
              <a:rPr lang="en-US" sz="1600" b="1"/>
              <a:t> </a:t>
            </a: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96C2B892-9BDC-4EC7-9B66-0AC602B39038}"/>
              </a:ext>
            </a:extLst>
          </xdr:cNvPr>
          <xdr:cNvSpPr/>
        </xdr:nvSpPr>
        <xdr:spPr>
          <a:xfrm>
            <a:off x="12147256" y="2812641"/>
            <a:ext cx="3189357" cy="150961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B842E6B3-31A9-4DD7-AE8A-B3F3AA8F9E03}"/>
              </a:ext>
            </a:extLst>
          </xdr:cNvPr>
          <xdr:cNvSpPr txBox="1"/>
        </xdr:nvSpPr>
        <xdr:spPr>
          <a:xfrm>
            <a:off x="13491190" y="2996137"/>
            <a:ext cx="1554858" cy="1117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Eligible students</a:t>
            </a:r>
          </a:p>
          <a:p>
            <a:r>
              <a:rPr lang="en-US" sz="1600" b="1"/>
              <a:t>     </a:t>
            </a:r>
            <a:endPara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600" b="1"/>
              <a:t> </a:t>
            </a:r>
          </a:p>
        </xdr:txBody>
      </xdr:sp>
      <xdr:sp macro="" textlink="[22]Wangdue!P3">
        <xdr:nvSpPr>
          <xdr:cNvPr id="21" name="Rectangle 20">
            <a:extLst>
              <a:ext uri="{FF2B5EF4-FFF2-40B4-BE49-F238E27FC236}">
                <a16:creationId xmlns:a16="http://schemas.microsoft.com/office/drawing/2014/main" id="{45EC4B9E-64AD-46AA-8BCF-C272CF3562FC}"/>
              </a:ext>
            </a:extLst>
          </xdr:cNvPr>
          <xdr:cNvSpPr/>
        </xdr:nvSpPr>
        <xdr:spPr>
          <a:xfrm>
            <a:off x="13655107" y="3381842"/>
            <a:ext cx="802717" cy="427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fld id="{D3EEA091-AB02-4A77-8149-57EBD8E47295}" type="TxLink">
              <a:rPr lang="en-US" sz="1800" b="0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pPr algn="l"/>
              <a:t>​</a:t>
            </a:fld>
            <a:endParaRPr lang="en-US" sz="1800"/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88BEA21-AB1A-42EE-BA32-AA94231ECA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52995" y="2840190"/>
            <a:ext cx="1225070" cy="1471633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246CC03C-BA20-418F-9A54-ED5481500F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6101" y="2912217"/>
            <a:ext cx="1126040" cy="1110948"/>
          </a:xfrm>
          <a:prstGeom prst="rect">
            <a:avLst/>
          </a:prstGeom>
        </xdr:spPr>
      </xdr:pic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9186148E-A8B6-455A-B122-DC7972DCD9D6}"/>
              </a:ext>
            </a:extLst>
          </xdr:cNvPr>
          <xdr:cNvGraphicFramePr/>
        </xdr:nvGraphicFramePr>
        <xdr:xfrm>
          <a:off x="4329736" y="4409811"/>
          <a:ext cx="6247781" cy="24679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99CD2087-DE2C-426C-91A5-991393C522A6}"/>
              </a:ext>
            </a:extLst>
          </xdr:cNvPr>
          <xdr:cNvGraphicFramePr/>
        </xdr:nvGraphicFramePr>
        <xdr:xfrm>
          <a:off x="1419847" y="7005146"/>
          <a:ext cx="5685432" cy="32492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8" name="Rectangle 123">
            <a:extLst>
              <a:ext uri="{FF2B5EF4-FFF2-40B4-BE49-F238E27FC236}">
                <a16:creationId xmlns:a16="http://schemas.microsoft.com/office/drawing/2014/main" id="{F6FD113F-C5A7-46D1-9101-2216B7A4F375}"/>
              </a:ext>
            </a:extLst>
          </xdr:cNvPr>
          <xdr:cNvSpPr/>
        </xdr:nvSpPr>
        <xdr:spPr>
          <a:xfrm>
            <a:off x="4316375" y="4402680"/>
            <a:ext cx="6272380" cy="2488617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pic>
        <xdr:nvPicPr>
          <xdr:cNvPr id="31" name="Picture 30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903F0002-1010-4103-AE49-FFB6A6BCF5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0799" y="4402692"/>
            <a:ext cx="2797804" cy="2533505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5F00F7F2-66E1-475A-AD69-3F2ACF38BF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26400" y="2866886"/>
            <a:ext cx="1374342" cy="1391585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78DD0CCC-6718-44EC-BD9D-36F39C4BBF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9976" y="2867062"/>
            <a:ext cx="903176" cy="1420401"/>
          </a:xfrm>
          <a:prstGeom prst="rect">
            <a:avLst/>
          </a:prstGeom>
        </xdr:spPr>
      </xdr:pic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54038121-09BD-4709-B58D-68C3BCDA401B}"/>
              </a:ext>
            </a:extLst>
          </xdr:cNvPr>
          <xdr:cNvSpPr txBox="1"/>
        </xdr:nvSpPr>
        <xdr:spPr>
          <a:xfrm>
            <a:off x="7733157" y="2829026"/>
            <a:ext cx="1501849" cy="15316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Female </a:t>
            </a:r>
            <a:r>
              <a:rPr lang="en-US" sz="1600" b="1" baseline="0"/>
              <a:t>Students</a:t>
            </a:r>
          </a:p>
          <a:p>
            <a:r>
              <a:rPr lang="en-US" sz="1600" b="1" baseline="0"/>
              <a:t>   </a:t>
            </a:r>
            <a:r>
              <a:rPr lang="en-US" sz="16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1885</a:t>
            </a:r>
            <a:r>
              <a:rPr lang="en-US" sz="1600" b="1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</a:t>
            </a:r>
            <a:r>
              <a:rPr lang="en-US" sz="2000" b="1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                           </a:t>
            </a:r>
            <a:r>
              <a:rPr lang="en-US" sz="20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56%</a:t>
            </a:r>
            <a:r>
              <a:rPr lang="en-US" sz="2000" b="1"/>
              <a:t> </a:t>
            </a:r>
          </a:p>
          <a:p>
            <a:endParaRPr lang="en-US" sz="2000" b="1"/>
          </a:p>
        </xdr:txBody>
      </xdr: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4B5A5DA7-2936-4139-9350-0355553A13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01220" y="2751219"/>
            <a:ext cx="1073304" cy="1494784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4BF808D9-3E17-4A4D-B4E8-EA6ABD5D8EBD}"/>
              </a:ext>
            </a:extLst>
          </xdr:cNvPr>
          <xdr:cNvSpPr/>
        </xdr:nvSpPr>
        <xdr:spPr>
          <a:xfrm>
            <a:off x="7172701" y="6988292"/>
            <a:ext cx="3404816" cy="3241519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40532</xdr:colOff>
      <xdr:row>32</xdr:row>
      <xdr:rowOff>101330</xdr:rowOff>
    </xdr:from>
    <xdr:to>
      <xdr:col>5</xdr:col>
      <xdr:colOff>148617</xdr:colOff>
      <xdr:row>33</xdr:row>
      <xdr:rowOff>27021</xdr:rowOff>
    </xdr:to>
    <xdr:sp macro="" textlink="">
      <xdr:nvSpPr>
        <xdr:cNvPr id="2" name="Oval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83B505F-42D9-78D3-A9EA-45EDEF4C69CF}"/>
            </a:ext>
          </a:extLst>
        </xdr:cNvPr>
        <xdr:cNvSpPr/>
      </xdr:nvSpPr>
      <xdr:spPr>
        <a:xfrm>
          <a:off x="3080426" y="5289415"/>
          <a:ext cx="108085" cy="87819"/>
        </a:xfrm>
        <a:prstGeom prst="ellipse">
          <a:avLst/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355060</xdr:colOff>
      <xdr:row>32</xdr:row>
      <xdr:rowOff>105113</xdr:rowOff>
    </xdr:from>
    <xdr:to>
      <xdr:col>3</xdr:col>
      <xdr:colOff>463145</xdr:colOff>
      <xdr:row>33</xdr:row>
      <xdr:rowOff>30804</xdr:rowOff>
    </xdr:to>
    <xdr:sp macro="" textlink="">
      <xdr:nvSpPr>
        <xdr:cNvPr id="24" name="Oval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63893FA-EADC-4EF0-9864-A630F9FA51A8}"/>
            </a:ext>
          </a:extLst>
        </xdr:cNvPr>
        <xdr:cNvSpPr/>
      </xdr:nvSpPr>
      <xdr:spPr>
        <a:xfrm>
          <a:off x="2178996" y="5293198"/>
          <a:ext cx="108085" cy="87819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102140</xdr:colOff>
      <xdr:row>37</xdr:row>
      <xdr:rowOff>27833</xdr:rowOff>
    </xdr:from>
    <xdr:to>
      <xdr:col>4</xdr:col>
      <xdr:colOff>210225</xdr:colOff>
      <xdr:row>37</xdr:row>
      <xdr:rowOff>115652</xdr:rowOff>
    </xdr:to>
    <xdr:sp macro="" textlink="">
      <xdr:nvSpPr>
        <xdr:cNvPr id="29" name="Oval 2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7473804-3CA1-4C86-BB37-7F1EAD4AC00F}"/>
            </a:ext>
          </a:extLst>
        </xdr:cNvPr>
        <xdr:cNvSpPr/>
      </xdr:nvSpPr>
      <xdr:spPr>
        <a:xfrm>
          <a:off x="2534055" y="6026556"/>
          <a:ext cx="108085" cy="87819"/>
        </a:xfrm>
        <a:prstGeom prst="ellipse">
          <a:avLst/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FF0000"/>
            </a:solidFill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1193800</xdr:colOff>
          <xdr:row>26</xdr:row>
          <xdr:rowOff>38100</xdr:rowOff>
        </xdr:from>
        <xdr:to>
          <xdr:col>7</xdr:col>
          <xdr:colOff>895350</xdr:colOff>
          <xdr:row>34</xdr:row>
          <xdr:rowOff>82550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8A7346DC-9474-435B-B6CF-23B3B66CAA8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26:$C$33" spid="_x0000_s6158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5899150" y="4546600"/>
              <a:ext cx="4711700" cy="1492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150395</xdr:colOff>
      <xdr:row>1</xdr:row>
      <xdr:rowOff>25065</xdr:rowOff>
    </xdr:from>
    <xdr:to>
      <xdr:col>50</xdr:col>
      <xdr:colOff>375987</xdr:colOff>
      <xdr:row>98</xdr:row>
      <xdr:rowOff>100263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89AF6BE-12D6-2392-9E67-DF8221573D33}"/>
            </a:ext>
          </a:extLst>
        </xdr:cNvPr>
        <xdr:cNvGrpSpPr/>
      </xdr:nvGrpSpPr>
      <xdr:grpSpPr>
        <a:xfrm>
          <a:off x="4762500" y="175460"/>
          <a:ext cx="24439145" cy="14663487"/>
          <a:chOff x="576513" y="300789"/>
          <a:chExt cx="24748697" cy="15212654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F5ADC91-C59E-440A-8952-36CA8702382D}"/>
              </a:ext>
            </a:extLst>
          </xdr:cNvPr>
          <xdr:cNvSpPr/>
        </xdr:nvSpPr>
        <xdr:spPr>
          <a:xfrm>
            <a:off x="576513" y="300789"/>
            <a:ext cx="24748697" cy="15212654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30B83E19-34A1-49B9-86B3-E4E8EFD010B7}"/>
              </a:ext>
            </a:extLst>
          </xdr:cNvPr>
          <xdr:cNvSpPr/>
        </xdr:nvSpPr>
        <xdr:spPr>
          <a:xfrm>
            <a:off x="1327799" y="536726"/>
            <a:ext cx="23621943" cy="1009216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54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                              Zhemgang</a:t>
            </a:r>
            <a:r>
              <a:rPr lang="en-US" sz="5400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Dzongkhag</a:t>
            </a:r>
            <a:endParaRPr lang="en-US" sz="5400">
              <a:solidFill>
                <a:sysClr val="windowText" lastClr="000000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A8926F48-EA04-46B1-B4D9-C04458DF09E8}"/>
              </a:ext>
            </a:extLst>
          </xdr:cNvPr>
          <xdr:cNvSpPr/>
        </xdr:nvSpPr>
        <xdr:spPr>
          <a:xfrm>
            <a:off x="1306152" y="1699321"/>
            <a:ext cx="5619153" cy="235511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</a:t>
            </a: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55847EB5-B8F2-47AF-99B8-61DA91FDB720}"/>
              </a:ext>
            </a:extLst>
          </xdr:cNvPr>
          <xdr:cNvSpPr/>
        </xdr:nvSpPr>
        <xdr:spPr>
          <a:xfrm>
            <a:off x="15808935" y="1734116"/>
            <a:ext cx="4025069" cy="2312058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3D1781F9-365A-4647-BF31-46F2AF624F2D}"/>
              </a:ext>
            </a:extLst>
          </xdr:cNvPr>
          <xdr:cNvSpPr/>
        </xdr:nvSpPr>
        <xdr:spPr>
          <a:xfrm>
            <a:off x="11520986" y="1711275"/>
            <a:ext cx="4084328" cy="235331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CB4EE2B7-746F-4AAB-84F8-6008CB12329D}"/>
              </a:ext>
            </a:extLst>
          </xdr:cNvPr>
          <xdr:cNvSpPr/>
        </xdr:nvSpPr>
        <xdr:spPr>
          <a:xfrm>
            <a:off x="20030455" y="1695686"/>
            <a:ext cx="4952735" cy="233883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64A21BF-907B-448B-A95D-9F38CC484631}"/>
              </a:ext>
            </a:extLst>
          </xdr:cNvPr>
          <xdr:cNvSpPr/>
        </xdr:nvSpPr>
        <xdr:spPr>
          <a:xfrm>
            <a:off x="7071246" y="1701273"/>
            <a:ext cx="4253069" cy="236326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69543E8C-0DFD-4C0F-BBDF-9455CC0572FB}"/>
              </a:ext>
            </a:extLst>
          </xdr:cNvPr>
          <xdr:cNvSpPr txBox="1"/>
        </xdr:nvSpPr>
        <xdr:spPr>
          <a:xfrm>
            <a:off x="8494852" y="1985489"/>
            <a:ext cx="2835569" cy="17162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600" b="1">
                <a:solidFill>
                  <a:schemeClr val="tx1"/>
                </a:solidFill>
                <a:latin typeface="Arial Black" panose="020B0A04020102020204" pitchFamily="34" charset="0"/>
              </a:rPr>
              <a:t>Total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6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2117</a:t>
            </a:r>
            <a:endParaRPr lang="en-GB" sz="2600" b="1">
              <a:solidFill>
                <a:schemeClr val="tx1"/>
              </a:solidFill>
              <a:effectLst/>
            </a:endParaRPr>
          </a:p>
          <a:p>
            <a:endParaRPr lang="en-US" sz="2800">
              <a:latin typeface="Arial Black" panose="020B0A04020102020204" pitchFamily="34" charset="0"/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2650EE3-FDA1-42B6-A478-A818DBF917E7}"/>
              </a:ext>
            </a:extLst>
          </xdr:cNvPr>
          <xdr:cNvSpPr txBox="1"/>
        </xdr:nvSpPr>
        <xdr:spPr>
          <a:xfrm>
            <a:off x="17242276" y="2099449"/>
            <a:ext cx="2364086" cy="17325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1">
                <a:latin typeface="Arial Black" panose="020B0A04020102020204" pitchFamily="34" charset="0"/>
              </a:rPr>
              <a:t>Female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1149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54%</a:t>
            </a:r>
            <a:r>
              <a:rPr lang="en-US" sz="2400" b="1"/>
              <a:t> </a:t>
            </a:r>
            <a:endParaRPr lang="en-GB" sz="2400" b="1">
              <a:effectLst/>
            </a:endParaRPr>
          </a:p>
          <a:p>
            <a:pPr algn="ctr"/>
            <a:endParaRPr lang="en-US" sz="2800" b="1">
              <a:latin typeface="Arial Black" panose="020B0A04020102020204" pitchFamily="34" charset="0"/>
            </a:endParaRP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C5D7C48E-21BF-4BC3-8F8E-9E8917606232}"/>
              </a:ext>
            </a:extLst>
          </xdr:cNvPr>
          <xdr:cNvSpPr txBox="1"/>
        </xdr:nvSpPr>
        <xdr:spPr>
          <a:xfrm>
            <a:off x="12540337" y="1854512"/>
            <a:ext cx="3029594" cy="17365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600" b="1" baseline="0">
                <a:solidFill>
                  <a:schemeClr val="tx1"/>
                </a:solidFill>
                <a:latin typeface="Arial Black" panose="020B0A04020102020204" pitchFamily="34" charset="0"/>
              </a:rPr>
              <a:t>   </a:t>
            </a:r>
            <a:r>
              <a:rPr lang="en-US" sz="2400" b="1">
                <a:solidFill>
                  <a:schemeClr val="tx1"/>
                </a:solidFill>
                <a:latin typeface="Arial Black" panose="020B0A04020102020204" pitchFamily="34" charset="0"/>
              </a:rPr>
              <a:t>Male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966 </a:t>
            </a:r>
            <a:endParaRPr lang="en-US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46%</a:t>
            </a:r>
            <a:r>
              <a:rPr lang="en-US" sz="2400" b="1"/>
              <a:t> </a:t>
            </a:r>
            <a:endParaRPr lang="en-US" sz="2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GB" sz="2600" b="1">
              <a:solidFill>
                <a:schemeClr val="tx1"/>
              </a:solidFill>
              <a:effectLst/>
            </a:endParaRPr>
          </a:p>
          <a:p>
            <a:pPr algn="ctr"/>
            <a:endParaRPr lang="en-US" sz="26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1E45EE67-0642-40A9-9DD7-52CBE3C34416}"/>
              </a:ext>
            </a:extLst>
          </xdr:cNvPr>
          <xdr:cNvSpPr txBox="1"/>
        </xdr:nvSpPr>
        <xdr:spPr>
          <a:xfrm>
            <a:off x="3477062" y="2233908"/>
            <a:ext cx="3311166" cy="13252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1">
                <a:solidFill>
                  <a:schemeClr val="tx1"/>
                </a:solidFill>
                <a:latin typeface="Arial Black" panose="020B0A04020102020204" pitchFamily="34" charset="0"/>
              </a:rPr>
              <a:t>Total population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4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16754</a:t>
            </a:r>
            <a:endParaRPr lang="en-GB" sz="2400" b="1">
              <a:solidFill>
                <a:schemeClr val="tx1"/>
              </a:solidFill>
              <a:effectLst/>
            </a:endParaRPr>
          </a:p>
          <a:p>
            <a:pPr algn="ctr"/>
            <a:endParaRPr lang="en-US" sz="2400" b="1">
              <a:solidFill>
                <a:schemeClr val="tx1"/>
              </a:solidFill>
              <a:latin typeface="Arial Black" panose="020B0A04020102020204" pitchFamily="34" charset="0"/>
            </a:endParaRPr>
          </a:p>
        </xdr:txBody>
      </xdr: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30B6D8BB-A1D1-4DCB-BAFA-58131284AEB1}"/>
              </a:ext>
            </a:extLst>
          </xdr:cNvPr>
          <xdr:cNvSpPr txBox="1"/>
        </xdr:nvSpPr>
        <xdr:spPr>
          <a:xfrm>
            <a:off x="21729504" y="1735766"/>
            <a:ext cx="3254579" cy="2159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>
                <a:solidFill>
                  <a:schemeClr val="tx1"/>
                </a:solidFill>
                <a:latin typeface="Arial Black" panose="020B0A04020102020204" pitchFamily="34" charset="0"/>
              </a:rPr>
              <a:t>Total</a:t>
            </a:r>
            <a:r>
              <a:rPr lang="en-US" sz="2000" b="0" baseline="0">
                <a:solidFill>
                  <a:schemeClr val="tx1"/>
                </a:solidFill>
                <a:latin typeface="Arial Black" panose="020B0A04020102020204" pitchFamily="34" charset="0"/>
              </a:rPr>
              <a:t> Eligible</a:t>
            </a:r>
            <a:r>
              <a:rPr lang="en-US" sz="2000" b="0">
                <a:solidFill>
                  <a:schemeClr val="tx1"/>
                </a:solidFill>
                <a:latin typeface="Arial Black" panose="020B0A04020102020204" pitchFamily="34" charset="0"/>
              </a:rPr>
              <a:t> Students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3600" b="1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334</a:t>
            </a:r>
            <a:r>
              <a:rPr lang="en-US" sz="3600" b="1"/>
              <a:t> </a:t>
            </a:r>
            <a:endParaRPr lang="en-GB" sz="3600" b="1">
              <a:solidFill>
                <a:schemeClr val="tx1"/>
              </a:solidFill>
              <a:effectLst/>
            </a:endParaRPr>
          </a:p>
        </xdr:txBody>
      </xdr: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CF825A62-8B11-4EE0-B7D9-F83A8C7DF7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0110" y="1866205"/>
            <a:ext cx="2076698" cy="2042799"/>
          </a:xfrm>
          <a:prstGeom prst="rect">
            <a:avLst/>
          </a:prstGeom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E72D8D26-D524-40E8-A5E1-D6CD48A30A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136572" y="1771420"/>
            <a:ext cx="1501049" cy="2112268"/>
          </a:xfrm>
          <a:prstGeom prst="rect">
            <a:avLst/>
          </a:prstGeom>
        </xdr:spPr>
      </xdr:pic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E4C91EE9-6B24-4F83-B657-78BFFEB92301}"/>
              </a:ext>
            </a:extLst>
          </xdr:cNvPr>
          <xdr:cNvGraphicFramePr>
            <a:graphicFrameLocks/>
          </xdr:cNvGraphicFramePr>
        </xdr:nvGraphicFramePr>
        <xdr:xfrm>
          <a:off x="1385527" y="10130993"/>
          <a:ext cx="13305762" cy="5210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2" name="Chart 51">
            <a:extLst>
              <a:ext uri="{FF2B5EF4-FFF2-40B4-BE49-F238E27FC236}">
                <a16:creationId xmlns:a16="http://schemas.microsoft.com/office/drawing/2014/main" id="{54076449-F3EA-4247-9C9D-0A370C686337}"/>
              </a:ext>
            </a:extLst>
          </xdr:cNvPr>
          <xdr:cNvGraphicFramePr>
            <a:graphicFrameLocks/>
          </xdr:cNvGraphicFramePr>
        </xdr:nvGraphicFramePr>
        <xdr:xfrm>
          <a:off x="9451279" y="4283212"/>
          <a:ext cx="7283478" cy="54525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pic>
        <xdr:nvPicPr>
          <xdr:cNvPr id="53" name="Picture 5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7694223-48BE-48FC-95D8-A64D5E001B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72120" y="4258271"/>
            <a:ext cx="7717402" cy="5397929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13797E1E-6CD5-44F1-9CD6-0F53A152B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38880" y="1697637"/>
            <a:ext cx="2439078" cy="2194427"/>
          </a:xfrm>
          <a:prstGeom prst="rect">
            <a:avLst/>
          </a:prstGeom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0E4AE7B3-8E04-4947-BCBF-23EF228690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13967" y="1805074"/>
            <a:ext cx="1497947" cy="2099112"/>
          </a:xfrm>
          <a:prstGeom prst="rect">
            <a:avLst/>
          </a:prstGeom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FCCAECAC-CEBB-4315-925B-C415B4CA9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746735" y="1627363"/>
            <a:ext cx="1627554" cy="2317538"/>
          </a:xfrm>
          <a:prstGeom prst="rect">
            <a:avLst/>
          </a:prstGeom>
        </xdr:spPr>
      </xdr:pic>
      <xdr:sp macro="" textlink="">
        <xdr:nvSpPr>
          <xdr:cNvPr id="57" name="Oval 56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F601173E-9CDF-426A-A3EF-BB3BCD70415A}"/>
              </a:ext>
            </a:extLst>
          </xdr:cNvPr>
          <xdr:cNvSpPr/>
        </xdr:nvSpPr>
        <xdr:spPr>
          <a:xfrm>
            <a:off x="6694423" y="6296069"/>
            <a:ext cx="236243" cy="321299"/>
          </a:xfrm>
          <a:prstGeom prst="ellipse">
            <a:avLst/>
          </a:prstGeom>
          <a:solidFill>
            <a:schemeClr val="accent2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Oval 58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D133D086-5728-4DDE-B3D5-15BDCFB1BEA9}"/>
              </a:ext>
            </a:extLst>
          </xdr:cNvPr>
          <xdr:cNvSpPr/>
        </xdr:nvSpPr>
        <xdr:spPr>
          <a:xfrm>
            <a:off x="5718490" y="8139018"/>
            <a:ext cx="227424" cy="329654"/>
          </a:xfrm>
          <a:prstGeom prst="ellipse">
            <a:avLst/>
          </a:prstGeom>
          <a:solidFill>
            <a:schemeClr val="accent2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61" name="Chart 60">
            <a:extLst>
              <a:ext uri="{FF2B5EF4-FFF2-40B4-BE49-F238E27FC236}">
                <a16:creationId xmlns:a16="http://schemas.microsoft.com/office/drawing/2014/main" id="{0805315F-4076-457D-8A1D-CAD41E456F1F}"/>
              </a:ext>
            </a:extLst>
          </xdr:cNvPr>
          <xdr:cNvGraphicFramePr>
            <a:graphicFrameLocks/>
          </xdr:cNvGraphicFramePr>
        </xdr:nvGraphicFramePr>
        <xdr:xfrm>
          <a:off x="16881481" y="4225486"/>
          <a:ext cx="8056270" cy="54430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B43FFC8A-FF23-4BD3-950F-81C1983AD5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741501" y="9983781"/>
            <a:ext cx="10389817" cy="5350405"/>
          </a:xfrm>
          <a:prstGeom prst="rect">
            <a:avLst/>
          </a:prstGeom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12</xdr:row>
      <xdr:rowOff>0</xdr:rowOff>
    </xdr:from>
    <xdr:ext cx="4191000" cy="273367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16</xdr:row>
      <xdr:rowOff>47625</xdr:rowOff>
    </xdr:from>
    <xdr:ext cx="4095750" cy="2886075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314325</xdr:colOff>
      <xdr:row>12</xdr:row>
      <xdr:rowOff>190500</xdr:rowOff>
    </xdr:from>
    <xdr:ext cx="2628900" cy="22383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1285875</xdr:colOff>
      <xdr:row>12</xdr:row>
      <xdr:rowOff>190500</xdr:rowOff>
    </xdr:from>
    <xdr:ext cx="3981450" cy="22860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-200025</xdr:rowOff>
    </xdr:from>
    <xdr:ext cx="4286250" cy="24098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14</xdr:row>
      <xdr:rowOff>200025</xdr:rowOff>
    </xdr:from>
    <xdr:ext cx="3448050" cy="240982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638175</xdr:colOff>
      <xdr:row>14</xdr:row>
      <xdr:rowOff>200025</xdr:rowOff>
    </xdr:from>
    <xdr:ext cx="3209925" cy="2409825"/>
    <xdr:pic>
      <xdr:nvPicPr>
        <xdr:cNvPr id="4" name="image7.png" title="Imag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276225</xdr:colOff>
      <xdr:row>19</xdr:row>
      <xdr:rowOff>200025</xdr:rowOff>
    </xdr:from>
    <xdr:ext cx="3219450" cy="2305050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19</xdr:row>
      <xdr:rowOff>200025</xdr:rowOff>
    </xdr:from>
    <xdr:ext cx="3219450" cy="2305050"/>
    <xdr:pic>
      <xdr:nvPicPr>
        <xdr:cNvPr id="3" name="image8.png" title="Imag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685800</xdr:colOff>
      <xdr:row>19</xdr:row>
      <xdr:rowOff>200025</xdr:rowOff>
    </xdr:from>
    <xdr:ext cx="3276600" cy="2305050"/>
    <xdr:pic>
      <xdr:nvPicPr>
        <xdr:cNvPr id="4" name="image10.png" title="Imag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57150</xdr:rowOff>
    </xdr:from>
    <xdr:ext cx="3800475" cy="3505200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22</xdr:row>
      <xdr:rowOff>-133350</xdr:rowOff>
    </xdr:from>
    <xdr:ext cx="3438525" cy="3276600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21</xdr:row>
      <xdr:rowOff>76200</xdr:rowOff>
    </xdr:from>
    <xdr:ext cx="3581400" cy="3324225"/>
    <xdr:pic>
      <xdr:nvPicPr>
        <xdr:cNvPr id="4" name="image13.png" title="Imag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-209550</xdr:rowOff>
    </xdr:from>
    <xdr:ext cx="4010025" cy="2486025"/>
    <xdr:pic>
      <xdr:nvPicPr>
        <xdr:cNvPr id="2" name="image15.png" title="Imag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13</xdr:row>
      <xdr:rowOff>200025</xdr:rowOff>
    </xdr:from>
    <xdr:ext cx="3933825" cy="2486025"/>
    <xdr:pic>
      <xdr:nvPicPr>
        <xdr:cNvPr id="3" name="image16.png" title="Imag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295275</xdr:colOff>
      <xdr:row>0</xdr:row>
      <xdr:rowOff>2828925</xdr:rowOff>
    </xdr:from>
    <xdr:ext cx="3933825" cy="2486025"/>
    <xdr:pic>
      <xdr:nvPicPr>
        <xdr:cNvPr id="4" name="image14.png" title="Imag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OneDrive/Documents/Project%20Data/Gyalsung%20Project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project%202023%20Geyesung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mts/Downloads/Telegram%20Desktop/ma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utan%20Map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p%20Data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.%20Total_ROW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1ab75f00199d5f4/Documents/Project%20Wor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Final%20Project%20(4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Downloads/Telegram%20Desktop/Gyalsung%20Project%20Final%20for%20Bumthang%20&amp;%20Chukh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GyalsuugProjectBumthang,Chukh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Gyalsung%20Project%20Final%20Data%20(2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OneDrive/Desktop/Project%20Data/Gyalsung%20Project%20Fina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OneDrive/Desktop/Excel/Dawa%20Project%20Darf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Dawa%20Pro%20202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mts/Downloads/Telegram%20Desktop/Zangpo%20projec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Downloads/Telegram%20Desktop/Lumbu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ga/Downloads/Telegram%20Desktop/Trashigang%20&amp;%20Trashi%20Yangtse%20(2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Downloads/Telegram%20Desktop/Trongsa%20dashbiard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zongkhag%20data%20(2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mgy/Desktop/DataScience%20project/Dzongkhag%20data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Downloads/Telegram%20Desktop/Wandgu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waz/Downloads/Telegram%20Desktop/Dzongkhag%20data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trict_populatio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ewg_wise population"/>
      <sheetName val="Hospital Distance"/>
      <sheetName val="District_population"/>
      <sheetName val="count_of_hospitals"/>
      <sheetName val="Donut chart"/>
      <sheetName val="schooling levelCountry_x0009_Dzongkha"/>
      <sheetName val="National Service_Data"/>
      <sheetName val="Overall Dashboard"/>
      <sheetName val="1. Total_ROW"/>
      <sheetName val="2. Bhutan Map"/>
      <sheetName val="3. District_Wise_population"/>
      <sheetName val="4. District_wise_hospital_count"/>
      <sheetName val="5. Donut_chart"/>
      <sheetName val="6. District_wise_school_level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G1" t="str">
            <v>Country</v>
          </cell>
          <cell r="H1" t="str">
            <v>Dzongkhag_Name</v>
          </cell>
          <cell r="I1" t="str">
            <v>Hospital_Name</v>
          </cell>
          <cell r="J1" t="str">
            <v>Hospital_latitude</v>
          </cell>
          <cell r="K1" t="str">
            <v>Hospital_longitude</v>
          </cell>
        </row>
        <row r="2">
          <cell r="G2" t="str">
            <v>Bhutan</v>
          </cell>
          <cell r="H2" t="str">
            <v>Bumthang</v>
          </cell>
          <cell r="I2" t="str">
            <v>Wangdi Chholing general Hospital</v>
          </cell>
          <cell r="J2">
            <v>27.559083062521101</v>
          </cell>
          <cell r="K2">
            <v>90.744799</v>
          </cell>
        </row>
        <row r="3">
          <cell r="G3" t="str">
            <v>Bhutan</v>
          </cell>
          <cell r="H3" t="str">
            <v>Chukha</v>
          </cell>
          <cell r="I3" t="str">
            <v>Tsimalakha Hospital</v>
          </cell>
          <cell r="J3">
            <v>27.087011455371801</v>
          </cell>
          <cell r="K3">
            <v>89.540033241888395</v>
          </cell>
        </row>
        <row r="4">
          <cell r="G4" t="str">
            <v>Bhutan</v>
          </cell>
          <cell r="H4" t="str">
            <v>Chukha</v>
          </cell>
          <cell r="I4" t="str">
            <v>Gedu Hospital</v>
          </cell>
          <cell r="J4">
            <v>26.919049204464098</v>
          </cell>
          <cell r="K4">
            <v>89.529323152457494</v>
          </cell>
        </row>
        <row r="5">
          <cell r="G5" t="str">
            <v>Bhutan</v>
          </cell>
          <cell r="H5" t="str">
            <v>Dagana</v>
          </cell>
          <cell r="I5" t="str">
            <v>Dagapela Hospital</v>
          </cell>
          <cell r="J5">
            <v>26.934042382841799</v>
          </cell>
          <cell r="K5">
            <v>89.955166430000006</v>
          </cell>
        </row>
        <row r="6">
          <cell r="G6" t="str">
            <v>Bhutan</v>
          </cell>
          <cell r="H6" t="str">
            <v>Gasa</v>
          </cell>
          <cell r="I6" t="str">
            <v>Punakha Hospital</v>
          </cell>
          <cell r="J6">
            <v>27.583523841452699</v>
          </cell>
          <cell r="K6">
            <v>89.858821930000005</v>
          </cell>
        </row>
        <row r="7">
          <cell r="G7" t="str">
            <v>Bhutan</v>
          </cell>
          <cell r="H7" t="str">
            <v>Ha</v>
          </cell>
          <cell r="I7" t="str">
            <v xml:space="preserve"> Haa Hospital</v>
          </cell>
          <cell r="J7">
            <v>27.3826007463575</v>
          </cell>
          <cell r="K7">
            <v>89.286797770000007</v>
          </cell>
        </row>
        <row r="8">
          <cell r="G8" t="str">
            <v>Bhutan</v>
          </cell>
          <cell r="H8" t="str">
            <v>Lhuntse</v>
          </cell>
          <cell r="I8" t="str">
            <v>Lhuentse Hospital</v>
          </cell>
          <cell r="J8">
            <v>27.674005753776299</v>
          </cell>
          <cell r="K8">
            <v>91.184516889999998</v>
          </cell>
        </row>
        <row r="9">
          <cell r="G9" t="str">
            <v>Bhutan</v>
          </cell>
          <cell r="H9" t="str">
            <v>Mongar</v>
          </cell>
          <cell r="I9" t="str">
            <v>Eastern Regional Referral Hospital</v>
          </cell>
          <cell r="J9">
            <v>27.278318733902299</v>
          </cell>
          <cell r="K9">
            <v>91.238231069999998</v>
          </cell>
        </row>
        <row r="10">
          <cell r="G10" t="str">
            <v>Bhutan</v>
          </cell>
          <cell r="H10" t="str">
            <v>Paro</v>
          </cell>
          <cell r="I10" t="str">
            <v>Paro Hospital</v>
          </cell>
          <cell r="J10">
            <v>27.427624750539501</v>
          </cell>
          <cell r="K10">
            <v>89.40560318</v>
          </cell>
        </row>
        <row r="11">
          <cell r="G11" t="str">
            <v>Bhutan</v>
          </cell>
          <cell r="H11" t="str">
            <v>Pemagatshel</v>
          </cell>
          <cell r="I11" t="str">
            <v>Pemagatshel Hospital</v>
          </cell>
          <cell r="J11">
            <v>27.029088532522898</v>
          </cell>
          <cell r="K11">
            <v>91.422754269999999</v>
          </cell>
        </row>
        <row r="12">
          <cell r="G12" t="str">
            <v>Bhutan</v>
          </cell>
          <cell r="H12" t="str">
            <v>Phuntsholing Thromde</v>
          </cell>
          <cell r="I12" t="str">
            <v>Phuentsholing Hospital</v>
          </cell>
          <cell r="J12">
            <v>26.867641895711301</v>
          </cell>
          <cell r="K12">
            <v>89.385951849999998</v>
          </cell>
        </row>
        <row r="13">
          <cell r="G13" t="str">
            <v>Bhutan</v>
          </cell>
          <cell r="H13" t="str">
            <v>Punakha</v>
          </cell>
          <cell r="I13" t="str">
            <v>Punakha Hospital</v>
          </cell>
          <cell r="J13">
            <v>27.584398699240499</v>
          </cell>
          <cell r="K13">
            <v>89.858993589999997</v>
          </cell>
        </row>
        <row r="14">
          <cell r="G14" t="str">
            <v>Bhutan</v>
          </cell>
          <cell r="H14" t="str">
            <v>Samdrup Jongkhar</v>
          </cell>
          <cell r="I14" t="str">
            <v>Samdrup Jongkhar Hospital</v>
          </cell>
          <cell r="J14">
            <v>26.800311455869</v>
          </cell>
          <cell r="K14">
            <v>91.508479300000005</v>
          </cell>
        </row>
        <row r="15">
          <cell r="G15" t="str">
            <v>Bhutan</v>
          </cell>
          <cell r="H15" t="str">
            <v>Samdrup Jongkhar Throm</v>
          </cell>
          <cell r="I15" t="str">
            <v>Deothang Hospital</v>
          </cell>
          <cell r="J15">
            <v>26.861496144916501</v>
          </cell>
          <cell r="K15">
            <v>91.467005409999999</v>
          </cell>
        </row>
        <row r="16">
          <cell r="G16" t="str">
            <v>Bhutan</v>
          </cell>
          <cell r="H16" t="str">
            <v>Samtse</v>
          </cell>
          <cell r="I16" t="str">
            <v>Samtse Hospital</v>
          </cell>
          <cell r="J16">
            <v>26.9011245825806</v>
          </cell>
          <cell r="K16">
            <v>89.085812149999995</v>
          </cell>
        </row>
        <row r="17">
          <cell r="G17" t="str">
            <v>Bhutan</v>
          </cell>
          <cell r="H17" t="str">
            <v>Samtse</v>
          </cell>
          <cell r="I17" t="str">
            <v>Gomtu Hospital</v>
          </cell>
          <cell r="J17">
            <v>26.821375822765301</v>
          </cell>
          <cell r="K17">
            <v>89.187546470000001</v>
          </cell>
        </row>
        <row r="18">
          <cell r="G18" t="str">
            <v>Bhutan</v>
          </cell>
          <cell r="H18" t="str">
            <v>Sarpang</v>
          </cell>
          <cell r="I18" t="str">
            <v>Sarpang Hospital</v>
          </cell>
          <cell r="J18">
            <v>26.865574143623999</v>
          </cell>
          <cell r="K18">
            <v>90.264574170000003</v>
          </cell>
        </row>
        <row r="19">
          <cell r="G19" t="str">
            <v>Bhutan</v>
          </cell>
          <cell r="H19" t="str">
            <v>Gelephu Throm</v>
          </cell>
          <cell r="I19" t="str">
            <v xml:space="preserve">Gelephu Central Regional Referal Hospital  </v>
          </cell>
          <cell r="J19">
            <v>26.874170610985999</v>
          </cell>
          <cell r="K19">
            <v>90.490983029999995</v>
          </cell>
        </row>
        <row r="20">
          <cell r="G20" t="str">
            <v>Bhutan</v>
          </cell>
          <cell r="H20" t="str">
            <v>Trashiyangtse</v>
          </cell>
          <cell r="I20" t="str">
            <v>Trashiyangtse Hospital</v>
          </cell>
          <cell r="J20">
            <v>27.466269570043298</v>
          </cell>
          <cell r="K20">
            <v>91.573835410000001</v>
          </cell>
        </row>
        <row r="21">
          <cell r="G21" t="str">
            <v>Bhutan</v>
          </cell>
          <cell r="H21" t="str">
            <v>Trashigang</v>
          </cell>
          <cell r="I21" t="str">
            <v>Trashigang Hospital</v>
          </cell>
          <cell r="J21">
            <v>27.334012168301701</v>
          </cell>
          <cell r="K21">
            <v>91.555058439999996</v>
          </cell>
        </row>
        <row r="22">
          <cell r="G22" t="str">
            <v>Bhutan</v>
          </cell>
          <cell r="H22" t="str">
            <v>Trashigang</v>
          </cell>
          <cell r="I22" t="str">
            <v>Riserboo Hospital</v>
          </cell>
          <cell r="J22">
            <v>27.121934909126502</v>
          </cell>
          <cell r="K22">
            <v>91.549818959999996</v>
          </cell>
        </row>
        <row r="23">
          <cell r="G23" t="str">
            <v>Bhutan</v>
          </cell>
          <cell r="H23" t="str">
            <v>Thimphu</v>
          </cell>
          <cell r="I23" t="str">
            <v>Gidakom Hospital</v>
          </cell>
          <cell r="J23">
            <v>27.404900701170401</v>
          </cell>
          <cell r="K23">
            <v>89.569418639999995</v>
          </cell>
        </row>
        <row r="24">
          <cell r="G24" t="str">
            <v>Bhutan</v>
          </cell>
          <cell r="H24" t="str">
            <v>Thimphu Thromde</v>
          </cell>
          <cell r="I24" t="str">
            <v>JDWNR Hospital</v>
          </cell>
          <cell r="J24">
            <v>27.463819713775202</v>
          </cell>
          <cell r="K24">
            <v>89.638207850000001</v>
          </cell>
        </row>
        <row r="25">
          <cell r="G25" t="str">
            <v>Bhutan</v>
          </cell>
          <cell r="H25" t="str">
            <v>Trongsa</v>
          </cell>
          <cell r="I25" t="str">
            <v>Trongsa Hospital</v>
          </cell>
          <cell r="J25">
            <v>27.504331738540898</v>
          </cell>
          <cell r="K25">
            <v>90.505650070000002</v>
          </cell>
        </row>
        <row r="26">
          <cell r="G26" t="str">
            <v>Bhutan</v>
          </cell>
          <cell r="H26" t="str">
            <v>Tsirang</v>
          </cell>
          <cell r="I26" t="str">
            <v>Damphu Hospital</v>
          </cell>
          <cell r="J26">
            <v>27.0041732710283</v>
          </cell>
          <cell r="K26">
            <v>90.124947399999996</v>
          </cell>
        </row>
        <row r="27">
          <cell r="G27" t="str">
            <v>Bhutan</v>
          </cell>
          <cell r="H27" t="str">
            <v>Wangdue Phodrang</v>
          </cell>
          <cell r="I27" t="str">
            <v>Wangdue Hospital</v>
          </cell>
          <cell r="J27">
            <v>27.503094652487299</v>
          </cell>
          <cell r="K27">
            <v>89.893741610000006</v>
          </cell>
        </row>
        <row r="28">
          <cell r="G28" t="str">
            <v>Bhutan</v>
          </cell>
          <cell r="H28" t="str">
            <v>Zhemgang</v>
          </cell>
          <cell r="I28" t="str">
            <v>Yebilaptsa Hospital</v>
          </cell>
          <cell r="J28">
            <v>27.1331971914903</v>
          </cell>
          <cell r="K28">
            <v>90.700950340709895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otal population Map"/>
    </sheetNames>
    <sheetDataSet>
      <sheetData sheetId="0"/>
      <sheetData sheetId="1">
        <row r="3">
          <cell r="C3" t="str">
            <v>Country</v>
          </cell>
          <cell r="D3" t="str">
            <v>Dzongkhag_Name</v>
          </cell>
          <cell r="E3" t="str">
            <v>Total_Population</v>
          </cell>
        </row>
        <row r="4">
          <cell r="C4" t="str">
            <v>Bhutan</v>
          </cell>
          <cell r="D4" t="str">
            <v>Bumthang</v>
          </cell>
          <cell r="E4">
            <v>18397</v>
          </cell>
        </row>
        <row r="5">
          <cell r="C5" t="str">
            <v>Bhutan</v>
          </cell>
          <cell r="D5" t="str">
            <v>Chukha</v>
          </cell>
          <cell r="E5">
            <v>70020</v>
          </cell>
        </row>
        <row r="6">
          <cell r="C6" t="str">
            <v>Bhutan</v>
          </cell>
          <cell r="D6" t="str">
            <v>Dagana</v>
          </cell>
          <cell r="E6">
            <v>25902</v>
          </cell>
        </row>
        <row r="7">
          <cell r="C7" t="str">
            <v>Bhutan</v>
          </cell>
          <cell r="D7" t="str">
            <v>Gasa</v>
          </cell>
          <cell r="E7">
            <v>4363</v>
          </cell>
        </row>
        <row r="8">
          <cell r="C8" t="str">
            <v>Bhutan</v>
          </cell>
          <cell r="D8" t="str">
            <v>Ha</v>
          </cell>
          <cell r="E8">
            <v>13849</v>
          </cell>
        </row>
        <row r="9">
          <cell r="C9" t="str">
            <v>Bhutan</v>
          </cell>
          <cell r="D9" t="str">
            <v>Lhuntse</v>
          </cell>
          <cell r="E9">
            <v>13464</v>
          </cell>
        </row>
        <row r="10">
          <cell r="C10" t="str">
            <v>Bhutan</v>
          </cell>
          <cell r="D10" t="str">
            <v>Mongar</v>
          </cell>
          <cell r="E10">
            <v>36228</v>
          </cell>
        </row>
        <row r="11">
          <cell r="C11" t="str">
            <v>Bhutan</v>
          </cell>
          <cell r="D11" t="str">
            <v>Paro</v>
          </cell>
          <cell r="E11">
            <v>51912</v>
          </cell>
        </row>
        <row r="12">
          <cell r="C12" t="str">
            <v>Bhutan</v>
          </cell>
          <cell r="D12" t="str">
            <v>Pemagatshel</v>
          </cell>
          <cell r="E12">
            <v>23840</v>
          </cell>
        </row>
        <row r="13">
          <cell r="C13" t="str">
            <v>Bhutan</v>
          </cell>
          <cell r="D13" t="str">
            <v>Punakha</v>
          </cell>
          <cell r="E13">
            <v>31233</v>
          </cell>
        </row>
        <row r="14">
          <cell r="C14" t="str">
            <v>Bhutan</v>
          </cell>
          <cell r="D14" t="str">
            <v>Samdrup Jongkhar</v>
          </cell>
          <cell r="E14">
            <v>34881</v>
          </cell>
        </row>
        <row r="15">
          <cell r="C15" t="str">
            <v>Bhutan</v>
          </cell>
          <cell r="D15" t="str">
            <v>Samtse</v>
          </cell>
          <cell r="E15">
            <v>63149</v>
          </cell>
        </row>
        <row r="16">
          <cell r="C16" t="str">
            <v>Bhutan</v>
          </cell>
          <cell r="D16" t="str">
            <v>Sarpang</v>
          </cell>
          <cell r="E16">
            <v>50221</v>
          </cell>
        </row>
        <row r="17">
          <cell r="C17" t="str">
            <v>Bhutan</v>
          </cell>
          <cell r="D17" t="str">
            <v>Trashiyangtse</v>
          </cell>
          <cell r="E17">
            <v>16573</v>
          </cell>
        </row>
        <row r="18">
          <cell r="C18" t="str">
            <v>Bhutan</v>
          </cell>
          <cell r="D18" t="str">
            <v>Tashigang</v>
          </cell>
          <cell r="E18">
            <v>42299</v>
          </cell>
        </row>
        <row r="19">
          <cell r="C19" t="str">
            <v>Bhutan</v>
          </cell>
          <cell r="D19" t="str">
            <v>Thimphu</v>
          </cell>
          <cell r="E19">
            <v>162593</v>
          </cell>
        </row>
        <row r="20">
          <cell r="C20" t="str">
            <v>Bhutan</v>
          </cell>
          <cell r="D20" t="str">
            <v>Trongsa</v>
          </cell>
          <cell r="E20">
            <v>23150</v>
          </cell>
        </row>
        <row r="21">
          <cell r="C21" t="str">
            <v>Bhutan</v>
          </cell>
          <cell r="D21" t="str">
            <v>Tsirang</v>
          </cell>
          <cell r="E21">
            <v>24073</v>
          </cell>
        </row>
        <row r="22">
          <cell r="C22" t="str">
            <v>Bhutan</v>
          </cell>
          <cell r="D22" t="str">
            <v>Wangdue Phodrang</v>
          </cell>
          <cell r="E22">
            <v>47378</v>
          </cell>
        </row>
        <row r="23">
          <cell r="C23" t="str">
            <v>Bhutan</v>
          </cell>
          <cell r="D23" t="str">
            <v>Zhemgang</v>
          </cell>
          <cell r="E23">
            <v>16754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utan Map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 Data2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 project"/>
      <sheetName val="Bumthang"/>
      <sheetName val="Sheet3"/>
      <sheetName val="barchart of Gase"/>
      <sheetName val="Dashboard"/>
      <sheetName val="Gasa"/>
      <sheetName val="Dagana"/>
      <sheetName val="Haa"/>
      <sheetName val="Sheet4"/>
      <sheetName val="Haa Dashboard"/>
      <sheetName val="Lhuntse"/>
      <sheetName val="Mongar"/>
      <sheetName val="Paro"/>
      <sheetName val="Pema Gatshel"/>
      <sheetName val="Punakha"/>
      <sheetName val="Tashi Yangtse"/>
      <sheetName val="Trongsa"/>
      <sheetName val="Tsirang"/>
      <sheetName val="Wangdue Phodrang"/>
      <sheetName val="Zhemgang"/>
      <sheetName val="Sarpang"/>
      <sheetName val="Samdrup Jongkhar"/>
      <sheetName val="Samtse"/>
      <sheetName val="Tashigang"/>
      <sheetName val="Thimphu"/>
      <sheetName val="Chukh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U1" t="str">
            <v>Male_ratio_Eligible</v>
          </cell>
          <cell r="V1" t="str">
            <v>Female_ratio_Eligible</v>
          </cell>
        </row>
        <row r="2">
          <cell r="U2">
            <v>0.46124031007751937</v>
          </cell>
          <cell r="V2">
            <v>0.40185830429732866</v>
          </cell>
        </row>
      </sheetData>
      <sheetData sheetId="8"/>
      <sheetData sheetId="9"/>
      <sheetData sheetId="10"/>
      <sheetData sheetId="11"/>
      <sheetData sheetId="12">
        <row r="1">
          <cell r="U1" t="str">
            <v>Male_ratio_Eligible</v>
          </cell>
        </row>
      </sheetData>
      <sheetData sheetId="13"/>
      <sheetData sheetId="14">
        <row r="1">
          <cell r="N1" t="str">
            <v>Female_Total</v>
          </cell>
          <cell r="O1" t="str">
            <v>Male_Total</v>
          </cell>
        </row>
        <row r="2">
          <cell r="N2">
            <v>2088</v>
          </cell>
          <cell r="O2">
            <v>1998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a Dzongkhag"/>
      <sheetName val="Haa Dzongkhag Dasboard"/>
      <sheetName val="Paro"/>
      <sheetName val="Paro Dzogkhag Dashboard"/>
      <sheetName val=" Punakha Dzongkhag"/>
      <sheetName val="Punakha Dzongkhang Dashboard"/>
    </sheetNames>
    <sheetDataSet>
      <sheetData sheetId="0">
        <row r="12">
          <cell r="F12" t="str">
            <v>Female_Population</v>
          </cell>
          <cell r="G12" t="str">
            <v>Male_Population</v>
          </cell>
        </row>
        <row r="13">
          <cell r="D13" t="str">
            <v>Bhutan</v>
          </cell>
          <cell r="E13" t="str">
            <v>Haa</v>
          </cell>
          <cell r="F13">
            <v>6299</v>
          </cell>
          <cell r="G13">
            <v>7550</v>
          </cell>
        </row>
        <row r="27">
          <cell r="F27" t="str">
            <v>Female_student</v>
          </cell>
          <cell r="G27" t="str">
            <v>Male_student</v>
          </cell>
        </row>
        <row r="28">
          <cell r="E28" t="str">
            <v>VI</v>
          </cell>
          <cell r="F28">
            <v>107</v>
          </cell>
          <cell r="G28">
            <v>82</v>
          </cell>
        </row>
        <row r="29">
          <cell r="E29" t="str">
            <v>VII</v>
          </cell>
          <cell r="F29">
            <v>135</v>
          </cell>
          <cell r="G29">
            <v>121</v>
          </cell>
        </row>
        <row r="30">
          <cell r="E30" t="str">
            <v>VIII</v>
          </cell>
          <cell r="F30">
            <v>199</v>
          </cell>
          <cell r="G30">
            <v>160</v>
          </cell>
        </row>
        <row r="31">
          <cell r="E31" t="str">
            <v>IX</v>
          </cell>
          <cell r="F31">
            <v>74</v>
          </cell>
          <cell r="G31">
            <v>54</v>
          </cell>
        </row>
        <row r="32">
          <cell r="E32" t="str">
            <v>X</v>
          </cell>
          <cell r="F32">
            <v>128</v>
          </cell>
          <cell r="G32">
            <v>122</v>
          </cell>
        </row>
        <row r="33">
          <cell r="E33" t="str">
            <v>XI</v>
          </cell>
          <cell r="F33">
            <v>119</v>
          </cell>
          <cell r="G33">
            <v>123</v>
          </cell>
        </row>
        <row r="34">
          <cell r="E34" t="str">
            <v>XII</v>
          </cell>
          <cell r="F34">
            <v>99</v>
          </cell>
          <cell r="G34">
            <v>112</v>
          </cell>
        </row>
        <row r="38">
          <cell r="G38" t="str">
            <v>Haa Hospital_1(KM)</v>
          </cell>
        </row>
        <row r="39">
          <cell r="G39" t="str">
            <v>2.7	0</v>
          </cell>
        </row>
        <row r="40">
          <cell r="F40" t="str">
            <v>Jyenkhana</v>
          </cell>
          <cell r="G40">
            <v>11.4</v>
          </cell>
        </row>
        <row r="41">
          <cell r="F41" t="str">
            <v>Bji</v>
          </cell>
          <cell r="G41">
            <v>6.9</v>
          </cell>
        </row>
        <row r="42">
          <cell r="F42" t="str">
            <v>Kar-tshog</v>
          </cell>
          <cell r="G42">
            <v>1.8</v>
          </cell>
        </row>
        <row r="43">
          <cell r="F43" t="str">
            <v>Uesu</v>
          </cell>
          <cell r="G43">
            <v>5.0999999999999996</v>
          </cell>
        </row>
        <row r="44">
          <cell r="F44" t="str">
            <v>Gakiling</v>
          </cell>
          <cell r="G44">
            <v>77</v>
          </cell>
        </row>
        <row r="45">
          <cell r="F45" t="str">
            <v>Samar</v>
          </cell>
          <cell r="G45">
            <v>13.2</v>
          </cell>
        </row>
        <row r="46">
          <cell r="F46" t="str">
            <v>Sangbay</v>
          </cell>
          <cell r="G46">
            <v>82.2</v>
          </cell>
        </row>
      </sheetData>
      <sheetData sheetId="1"/>
      <sheetData sheetId="2">
        <row r="4">
          <cell r="T4" t="str">
            <v>Male_ratio_Eligible</v>
          </cell>
          <cell r="U4" t="str">
            <v>Female_ratio_Eligible</v>
          </cell>
        </row>
        <row r="5">
          <cell r="T5">
            <v>0.46786922209695603</v>
          </cell>
          <cell r="U5">
            <v>0.53213077790304397</v>
          </cell>
        </row>
        <row r="16">
          <cell r="G16" t="str">
            <v>Female_Student</v>
          </cell>
          <cell r="H16" t="str">
            <v>Male_Student</v>
          </cell>
        </row>
        <row r="17">
          <cell r="F17" t="str">
            <v>VII</v>
          </cell>
          <cell r="G17">
            <v>493</v>
          </cell>
          <cell r="H17">
            <v>443</v>
          </cell>
        </row>
        <row r="18">
          <cell r="F18" t="str">
            <v>VI</v>
          </cell>
          <cell r="G18">
            <v>353</v>
          </cell>
          <cell r="H18">
            <v>318</v>
          </cell>
        </row>
        <row r="19">
          <cell r="F19" t="str">
            <v>VIII</v>
          </cell>
          <cell r="G19">
            <v>529</v>
          </cell>
          <cell r="H19">
            <v>450</v>
          </cell>
        </row>
        <row r="20">
          <cell r="F20" t="str">
            <v>IX</v>
          </cell>
          <cell r="G20">
            <v>338</v>
          </cell>
          <cell r="H20">
            <v>337</v>
          </cell>
        </row>
        <row r="21">
          <cell r="F21" t="str">
            <v>X</v>
          </cell>
          <cell r="G21">
            <v>381</v>
          </cell>
          <cell r="H21">
            <v>298</v>
          </cell>
        </row>
        <row r="22">
          <cell r="F22" t="str">
            <v>XI</v>
          </cell>
          <cell r="G22">
            <v>326</v>
          </cell>
          <cell r="H22">
            <v>266</v>
          </cell>
        </row>
        <row r="23">
          <cell r="F23" t="str">
            <v>XII</v>
          </cell>
          <cell r="G23">
            <v>472</v>
          </cell>
          <cell r="H23">
            <v>415</v>
          </cell>
        </row>
        <row r="26">
          <cell r="G26" t="str">
            <v>Paro Hospital_1(KM)</v>
          </cell>
        </row>
        <row r="27">
          <cell r="F27" t="str">
            <v>Paro Town</v>
          </cell>
          <cell r="G27">
            <v>1.9</v>
          </cell>
        </row>
        <row r="28">
          <cell r="F28" t="str">
            <v>Beteykha Town</v>
          </cell>
          <cell r="G28">
            <v>70</v>
          </cell>
        </row>
        <row r="29">
          <cell r="F29" t="str">
            <v>Dokar</v>
          </cell>
          <cell r="G29">
            <v>26.7</v>
          </cell>
        </row>
        <row r="30">
          <cell r="F30" t="str">
            <v>Loong-nyi</v>
          </cell>
          <cell r="G30">
            <v>6.2</v>
          </cell>
        </row>
        <row r="31">
          <cell r="F31" t="str">
            <v>Nagya</v>
          </cell>
          <cell r="G31">
            <v>3.2</v>
          </cell>
        </row>
        <row r="32">
          <cell r="F32" t="str">
            <v>Sharba</v>
          </cell>
          <cell r="G32">
            <v>3.2</v>
          </cell>
        </row>
        <row r="33">
          <cell r="F33" t="str">
            <v>Dopshar-ri</v>
          </cell>
          <cell r="G33">
            <v>5.6</v>
          </cell>
        </row>
        <row r="34">
          <cell r="F34" t="str">
            <v>Doteng</v>
          </cell>
          <cell r="G34">
            <v>8.4</v>
          </cell>
        </row>
        <row r="35">
          <cell r="F35" t="str">
            <v>Hoongrel</v>
          </cell>
          <cell r="G35">
            <v>3.5</v>
          </cell>
        </row>
        <row r="36">
          <cell r="F36" t="str">
            <v>Lamgong</v>
          </cell>
          <cell r="G36">
            <v>8.1</v>
          </cell>
        </row>
        <row r="37">
          <cell r="F37" t="str">
            <v>Tsento</v>
          </cell>
          <cell r="G37">
            <v>13.8</v>
          </cell>
        </row>
        <row r="38">
          <cell r="F38" t="str">
            <v>Wangchang</v>
          </cell>
          <cell r="G38">
            <v>3.2</v>
          </cell>
        </row>
      </sheetData>
      <sheetData sheetId="3"/>
      <sheetData sheetId="4">
        <row r="4">
          <cell r="T4" t="str">
            <v>Male_ratio_Eligible</v>
          </cell>
          <cell r="U4" t="str">
            <v>Female_ratio_Eligible</v>
          </cell>
        </row>
        <row r="5">
          <cell r="T5">
            <v>0.18068068068068069</v>
          </cell>
          <cell r="U5">
            <v>0.17768199233716475</v>
          </cell>
        </row>
        <row r="16">
          <cell r="D16" t="str">
            <v>Female_student</v>
          </cell>
          <cell r="E16" t="str">
            <v>Male_student</v>
          </cell>
        </row>
        <row r="17">
          <cell r="C17" t="str">
            <v>VI</v>
          </cell>
          <cell r="D17">
            <v>192</v>
          </cell>
          <cell r="E17">
            <v>193</v>
          </cell>
        </row>
        <row r="18">
          <cell r="C18" t="str">
            <v>VII</v>
          </cell>
          <cell r="D18">
            <v>291</v>
          </cell>
          <cell r="E18">
            <v>309</v>
          </cell>
        </row>
        <row r="19">
          <cell r="C19" t="str">
            <v>VIII</v>
          </cell>
          <cell r="D19">
            <v>377</v>
          </cell>
          <cell r="E19">
            <v>309</v>
          </cell>
        </row>
        <row r="20">
          <cell r="C20" t="str">
            <v>IX</v>
          </cell>
          <cell r="D20">
            <v>224</v>
          </cell>
          <cell r="E20">
            <v>231</v>
          </cell>
        </row>
        <row r="21">
          <cell r="C21" t="str">
            <v>X</v>
          </cell>
          <cell r="D21">
            <v>313</v>
          </cell>
          <cell r="E21">
            <v>266</v>
          </cell>
        </row>
        <row r="22">
          <cell r="C22" t="str">
            <v>XI</v>
          </cell>
          <cell r="D22">
            <v>320</v>
          </cell>
          <cell r="E22">
            <v>329</v>
          </cell>
        </row>
        <row r="23">
          <cell r="C23" t="str">
            <v>XII</v>
          </cell>
          <cell r="D23">
            <v>371</v>
          </cell>
          <cell r="E23">
            <v>361</v>
          </cell>
        </row>
        <row r="29">
          <cell r="E29" t="str">
            <v>Punkha Hospital_1(KM)</v>
          </cell>
        </row>
        <row r="30">
          <cell r="D30" t="str">
            <v>Punakha Town</v>
          </cell>
          <cell r="E30">
            <v>3.2</v>
          </cell>
        </row>
        <row r="31">
          <cell r="D31" t="str">
            <v>Lobaysa Town</v>
          </cell>
          <cell r="E31">
            <v>0.2</v>
          </cell>
        </row>
        <row r="32">
          <cell r="D32" t="str">
            <v>Barp</v>
          </cell>
          <cell r="E32">
            <v>11.5</v>
          </cell>
        </row>
        <row r="33">
          <cell r="D33" t="str">
            <v>Guma</v>
          </cell>
          <cell r="E33">
            <v>11.7</v>
          </cell>
        </row>
        <row r="34">
          <cell r="D34" t="str">
            <v>Goenshari</v>
          </cell>
          <cell r="E34">
            <v>1.6</v>
          </cell>
        </row>
        <row r="35">
          <cell r="D35" t="str">
            <v>Kabisa</v>
          </cell>
          <cell r="E35">
            <v>22.4</v>
          </cell>
        </row>
        <row r="36">
          <cell r="D36" t="str">
            <v>Talog</v>
          </cell>
          <cell r="E36">
            <v>11.1</v>
          </cell>
        </row>
        <row r="37">
          <cell r="D37" t="str">
            <v>Toedpisa</v>
          </cell>
          <cell r="E37">
            <v>16.3</v>
          </cell>
        </row>
        <row r="38">
          <cell r="D38" t="str">
            <v>Chhubu</v>
          </cell>
          <cell r="E38">
            <v>21.6</v>
          </cell>
        </row>
        <row r="39">
          <cell r="D39" t="str">
            <v>Dzomi</v>
          </cell>
          <cell r="E39">
            <v>19.3</v>
          </cell>
        </row>
        <row r="40">
          <cell r="D40" t="str">
            <v>Lingmukha</v>
          </cell>
          <cell r="E40">
            <v>10.6</v>
          </cell>
        </row>
        <row r="41">
          <cell r="D41" t="str">
            <v>Shelnga-Bjemi</v>
          </cell>
          <cell r="E41">
            <v>15.4</v>
          </cell>
        </row>
        <row r="42">
          <cell r="D42" t="str">
            <v>Toedwang</v>
          </cell>
          <cell r="E42">
            <v>16.899999999999999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Geowong Wise_population"/>
      <sheetName val="Overall Data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2">
          <cell r="B32" t="str">
            <v>Female_student</v>
          </cell>
          <cell r="C32" t="str">
            <v>Male_student</v>
          </cell>
          <cell r="D32" t="str">
            <v>Total_students</v>
          </cell>
        </row>
        <row r="33">
          <cell r="A33" t="str">
            <v>VI</v>
          </cell>
          <cell r="B33">
            <v>144</v>
          </cell>
          <cell r="C33">
            <v>170</v>
          </cell>
          <cell r="D33">
            <v>314</v>
          </cell>
        </row>
        <row r="34">
          <cell r="A34" t="str">
            <v>VII</v>
          </cell>
          <cell r="B34">
            <v>153</v>
          </cell>
          <cell r="C34">
            <v>176</v>
          </cell>
          <cell r="D34">
            <v>329</v>
          </cell>
        </row>
        <row r="35">
          <cell r="A35" t="str">
            <v>VIII</v>
          </cell>
          <cell r="B35">
            <v>213</v>
          </cell>
          <cell r="C35">
            <v>183</v>
          </cell>
          <cell r="D35">
            <v>396</v>
          </cell>
        </row>
        <row r="36">
          <cell r="A36" t="str">
            <v>IX</v>
          </cell>
          <cell r="B36">
            <v>117</v>
          </cell>
          <cell r="C36">
            <v>116</v>
          </cell>
          <cell r="D36">
            <v>233</v>
          </cell>
        </row>
        <row r="37">
          <cell r="A37" t="str">
            <v>X</v>
          </cell>
          <cell r="B37">
            <v>92</v>
          </cell>
          <cell r="C37">
            <v>86</v>
          </cell>
          <cell r="D37">
            <v>178</v>
          </cell>
        </row>
        <row r="38">
          <cell r="A38" t="str">
            <v>XI</v>
          </cell>
          <cell r="B38">
            <v>115</v>
          </cell>
          <cell r="C38">
            <v>109</v>
          </cell>
          <cell r="D38">
            <v>224</v>
          </cell>
        </row>
        <row r="39">
          <cell r="A39" t="str">
            <v>XII</v>
          </cell>
          <cell r="B39">
            <v>143</v>
          </cell>
          <cell r="C39">
            <v>138</v>
          </cell>
          <cell r="D39">
            <v>281</v>
          </cell>
        </row>
        <row r="42">
          <cell r="C42" t="str">
            <v>Wandgichholing Hospital(KM)</v>
          </cell>
          <cell r="D42" t="str">
            <v>Hospital_2 (KM)</v>
          </cell>
          <cell r="E42" t="str">
            <v>Hospital_3 (KM)</v>
          </cell>
        </row>
        <row r="43">
          <cell r="B43" t="str">
            <v>Bumthang Town</v>
          </cell>
          <cell r="C43">
            <v>1.2</v>
          </cell>
          <cell r="D43"/>
          <cell r="E43">
            <v>0</v>
          </cell>
        </row>
        <row r="44">
          <cell r="B44" t="str">
            <v>Chhumig Town</v>
          </cell>
          <cell r="C44">
            <v>1.8</v>
          </cell>
          <cell r="D44">
            <v>0</v>
          </cell>
          <cell r="E44">
            <v>0</v>
          </cell>
        </row>
        <row r="45">
          <cell r="B45" t="str">
            <v>Chhoekhor</v>
          </cell>
          <cell r="C45">
            <v>5.2</v>
          </cell>
          <cell r="D45">
            <v>0</v>
          </cell>
          <cell r="E45">
            <v>0</v>
          </cell>
        </row>
        <row r="46">
          <cell r="B46" t="str">
            <v>Tang</v>
          </cell>
          <cell r="C46">
            <v>16.8</v>
          </cell>
          <cell r="D46">
            <v>0</v>
          </cell>
          <cell r="E46">
            <v>0</v>
          </cell>
        </row>
        <row r="47">
          <cell r="B47" t="str">
            <v>Chhumig</v>
          </cell>
          <cell r="C47">
            <v>21.8</v>
          </cell>
          <cell r="D47">
            <v>0</v>
          </cell>
          <cell r="E47">
            <v>0</v>
          </cell>
        </row>
        <row r="48">
          <cell r="B48" t="str">
            <v>Ura</v>
          </cell>
          <cell r="C48">
            <v>44.6</v>
          </cell>
          <cell r="D48">
            <v>0</v>
          </cell>
          <cell r="E48">
            <v>0</v>
          </cell>
        </row>
      </sheetData>
      <sheetData sheetId="27"/>
      <sheetData sheetId="28">
        <row r="49">
          <cell r="C49" t="str">
            <v>Hospital_1(KM)Gedu</v>
          </cell>
          <cell r="D49" t="str">
            <v>Hospital_2 (KM)Tsimikha</v>
          </cell>
          <cell r="E49" t="str">
            <v>Hospital_3 (KM)Phuentsholing</v>
          </cell>
        </row>
        <row r="50">
          <cell r="B50" t="str">
            <v>Phuentholing Thromde</v>
          </cell>
          <cell r="C50">
            <v>2.1</v>
          </cell>
          <cell r="D50">
            <v>0</v>
          </cell>
          <cell r="E50">
            <v>0</v>
          </cell>
        </row>
        <row r="51">
          <cell r="B51" t="str">
            <v>Tsimasham Town</v>
          </cell>
          <cell r="C51">
            <v>50.4</v>
          </cell>
          <cell r="D51">
            <v>3.6</v>
          </cell>
          <cell r="E51">
            <v>93.7</v>
          </cell>
        </row>
        <row r="52">
          <cell r="B52" t="str">
            <v>Chhukha Town</v>
          </cell>
          <cell r="C52">
            <v>41.6</v>
          </cell>
          <cell r="D52">
            <v>17.100000000000001</v>
          </cell>
          <cell r="E52">
            <v>84.8</v>
          </cell>
        </row>
        <row r="53">
          <cell r="B53" t="str">
            <v>Darla Town</v>
          </cell>
          <cell r="C53">
            <v>48</v>
          </cell>
          <cell r="D53">
            <v>9.1</v>
          </cell>
          <cell r="E53">
            <v>59</v>
          </cell>
        </row>
        <row r="54">
          <cell r="B54" t="str">
            <v>Gedu Town</v>
          </cell>
          <cell r="C54">
            <v>0.85</v>
          </cell>
          <cell r="D54">
            <v>49.7</v>
          </cell>
          <cell r="E54">
            <v>44.2</v>
          </cell>
        </row>
        <row r="55">
          <cell r="B55" t="str">
            <v>Bjachhog</v>
          </cell>
          <cell r="C55">
            <v>44.1</v>
          </cell>
          <cell r="D55">
            <v>7.5</v>
          </cell>
          <cell r="E55">
            <v>87.4</v>
          </cell>
        </row>
        <row r="56">
          <cell r="B56" t="str">
            <v>Bongo</v>
          </cell>
          <cell r="C56">
            <v>8.6999999999999993</v>
          </cell>
          <cell r="D56">
            <v>59.1</v>
          </cell>
          <cell r="E56">
            <v>2.8</v>
          </cell>
        </row>
        <row r="57">
          <cell r="B57" t="str">
            <v>Chapchha</v>
          </cell>
          <cell r="C57">
            <v>70.400000000000006</v>
          </cell>
          <cell r="D57">
            <v>23.5</v>
          </cell>
          <cell r="E57">
            <v>114</v>
          </cell>
        </row>
        <row r="58">
          <cell r="B58" t="str">
            <v>Darla</v>
          </cell>
          <cell r="C58">
            <v>10.1</v>
          </cell>
          <cell r="D58">
            <v>59.8</v>
          </cell>
          <cell r="E58">
            <v>51.6</v>
          </cell>
        </row>
        <row r="59">
          <cell r="B59" t="str">
            <v>Getena</v>
          </cell>
          <cell r="C59">
            <v>21.1</v>
          </cell>
          <cell r="D59">
            <v>26.7</v>
          </cell>
          <cell r="E59">
            <v>35.9</v>
          </cell>
        </row>
        <row r="60">
          <cell r="B60" t="str">
            <v>Doongna</v>
          </cell>
          <cell r="C60">
            <v>18.5</v>
          </cell>
          <cell r="D60">
            <v>15.4</v>
          </cell>
          <cell r="E60">
            <v>18.600000000000001</v>
          </cell>
        </row>
        <row r="61">
          <cell r="B61" t="str">
            <v>Geling</v>
          </cell>
          <cell r="C61">
            <v>54.9</v>
          </cell>
          <cell r="D61">
            <v>14.9</v>
          </cell>
          <cell r="E61">
            <v>100.2</v>
          </cell>
        </row>
        <row r="62">
          <cell r="B62" t="str">
            <v>loggchina</v>
          </cell>
          <cell r="C62">
            <v>14.1</v>
          </cell>
          <cell r="D62">
            <v>22.1</v>
          </cell>
          <cell r="E62">
            <v>8.1</v>
          </cell>
        </row>
        <row r="63">
          <cell r="B63" t="str">
            <v>Maedtabkha</v>
          </cell>
          <cell r="C63">
            <v>18.7</v>
          </cell>
          <cell r="D63">
            <v>12.6</v>
          </cell>
          <cell r="E63">
            <v>21</v>
          </cell>
        </row>
        <row r="64">
          <cell r="B64" t="str">
            <v>Phuentsholing</v>
          </cell>
          <cell r="C64">
            <v>45.1</v>
          </cell>
          <cell r="D64">
            <v>94.8</v>
          </cell>
          <cell r="E64">
            <v>1.1000000000000001</v>
          </cell>
        </row>
        <row r="65">
          <cell r="B65" t="str">
            <v>Samphelling</v>
          </cell>
          <cell r="C65">
            <v>39.9</v>
          </cell>
          <cell r="D65">
            <v>89.5</v>
          </cell>
          <cell r="E65">
            <v>10.8</v>
          </cell>
        </row>
        <row r="70">
          <cell r="B70" t="str">
            <v>Female_Student</v>
          </cell>
          <cell r="C70" t="str">
            <v>Male_Student</v>
          </cell>
          <cell r="D70" t="str">
            <v>Total Student</v>
          </cell>
        </row>
        <row r="71">
          <cell r="A71" t="str">
            <v>VI</v>
          </cell>
          <cell r="B71">
            <v>489</v>
          </cell>
          <cell r="C71">
            <v>457</v>
          </cell>
          <cell r="D71">
            <v>946</v>
          </cell>
        </row>
        <row r="72">
          <cell r="A72" t="str">
            <v>VII</v>
          </cell>
          <cell r="B72">
            <v>571</v>
          </cell>
          <cell r="C72">
            <v>551</v>
          </cell>
          <cell r="D72">
            <v>1122</v>
          </cell>
        </row>
        <row r="73">
          <cell r="A73" t="str">
            <v>VIII</v>
          </cell>
          <cell r="B73">
            <v>672</v>
          </cell>
          <cell r="C73">
            <v>577</v>
          </cell>
          <cell r="D73">
            <v>1249</v>
          </cell>
        </row>
        <row r="74">
          <cell r="A74" t="str">
            <v>IX</v>
          </cell>
          <cell r="B74">
            <v>427</v>
          </cell>
          <cell r="C74">
            <v>371</v>
          </cell>
          <cell r="D74">
            <v>798</v>
          </cell>
        </row>
        <row r="75">
          <cell r="A75" t="str">
            <v>X</v>
          </cell>
          <cell r="B75">
            <v>518</v>
          </cell>
          <cell r="C75">
            <v>459</v>
          </cell>
          <cell r="D75">
            <v>977</v>
          </cell>
        </row>
        <row r="76">
          <cell r="A76" t="str">
            <v>XI</v>
          </cell>
          <cell r="B76">
            <v>348</v>
          </cell>
          <cell r="C76">
            <v>307</v>
          </cell>
          <cell r="D76">
            <v>655</v>
          </cell>
        </row>
        <row r="77">
          <cell r="A77" t="str">
            <v>XII</v>
          </cell>
          <cell r="B77">
            <v>428</v>
          </cell>
          <cell r="C77">
            <v>359</v>
          </cell>
          <cell r="D77">
            <v>787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Goewg_wise population"/>
      <sheetName val="Hospital Distance"/>
      <sheetName val="District_population"/>
      <sheetName val="count_of_hospitals"/>
      <sheetName val="Donut chart"/>
      <sheetName val="schooling levelCountry_x0009_Dzongkha"/>
      <sheetName val="Bhutan Map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61">
          <cell r="G61" t="str">
            <v>Female</v>
          </cell>
          <cell r="H61" t="str">
            <v>Male</v>
          </cell>
        </row>
        <row r="62">
          <cell r="G62">
            <v>0.14636642784032752</v>
          </cell>
          <cell r="H62">
            <v>0.14124872057318322</v>
          </cell>
        </row>
      </sheetData>
      <sheetData sheetId="32"/>
      <sheetData sheetId="33">
        <row r="24">
          <cell r="F24" t="str">
            <v>Eligiable_Female(XII)</v>
          </cell>
          <cell r="G24" t="str">
            <v>Eligiable_Male(XII)</v>
          </cell>
        </row>
        <row r="25">
          <cell r="F25">
            <v>0.12395018824210831</v>
          </cell>
          <cell r="G25">
            <v>0.11652061019149627</v>
          </cell>
        </row>
        <row r="40">
          <cell r="C40" t="str">
            <v>Gedu Hospital</v>
          </cell>
          <cell r="D40" t="str">
            <v>Tsimalakha Hospital(KM)</v>
          </cell>
          <cell r="E40" t="str">
            <v>P/ling Hospital(KM)</v>
          </cell>
          <cell r="F40" t="str">
            <v>Hospital Name</v>
          </cell>
          <cell r="G40" t="str">
            <v>Total Student</v>
          </cell>
        </row>
        <row r="41">
          <cell r="A41" t="str">
            <v>Chhukha</v>
          </cell>
          <cell r="B41" t="str">
            <v>Phuentholing Thromde</v>
          </cell>
          <cell r="C41">
            <v>2.1</v>
          </cell>
          <cell r="D41"/>
          <cell r="E41"/>
          <cell r="F41" t="str">
            <v>Gedu Hospital</v>
          </cell>
          <cell r="G41">
            <v>342</v>
          </cell>
        </row>
        <row r="42">
          <cell r="A42" t="str">
            <v>Chhukha</v>
          </cell>
          <cell r="B42" t="str">
            <v>Tsimasham Town</v>
          </cell>
          <cell r="C42">
            <v>50.4</v>
          </cell>
          <cell r="D42">
            <v>3.6</v>
          </cell>
          <cell r="E42">
            <v>93.7</v>
          </cell>
          <cell r="F42"/>
          <cell r="G42"/>
        </row>
        <row r="43">
          <cell r="A43" t="str">
            <v>Chhukha</v>
          </cell>
          <cell r="B43" t="str">
            <v>Chhukha Town</v>
          </cell>
          <cell r="C43">
            <v>41.6</v>
          </cell>
          <cell r="D43">
            <v>17.100000000000001</v>
          </cell>
          <cell r="E43">
            <v>84.8</v>
          </cell>
          <cell r="F43"/>
          <cell r="G43"/>
        </row>
        <row r="44">
          <cell r="A44" t="str">
            <v>Chhukha</v>
          </cell>
          <cell r="B44" t="str">
            <v>Darla Town</v>
          </cell>
          <cell r="C44">
            <v>48</v>
          </cell>
          <cell r="D44">
            <v>9.1</v>
          </cell>
          <cell r="E44">
            <v>59</v>
          </cell>
          <cell r="F44"/>
          <cell r="G44"/>
        </row>
        <row r="45">
          <cell r="A45" t="str">
            <v>Chhukha</v>
          </cell>
          <cell r="B45" t="str">
            <v>Gedu Town</v>
          </cell>
          <cell r="C45">
            <v>0.85</v>
          </cell>
          <cell r="D45">
            <v>49.7</v>
          </cell>
          <cell r="E45">
            <v>44.2</v>
          </cell>
          <cell r="F45" t="str">
            <v>Gedu Hospital</v>
          </cell>
          <cell r="G45">
            <v>239</v>
          </cell>
        </row>
        <row r="46">
          <cell r="A46" t="str">
            <v>Chhukha</v>
          </cell>
          <cell r="B46" t="str">
            <v>Bjachhog</v>
          </cell>
          <cell r="C46">
            <v>44.1</v>
          </cell>
          <cell r="D46">
            <v>7.5</v>
          </cell>
          <cell r="E46">
            <v>87.4</v>
          </cell>
          <cell r="F46"/>
          <cell r="G46"/>
        </row>
        <row r="47">
          <cell r="A47" t="str">
            <v>Chhukha</v>
          </cell>
          <cell r="B47" t="str">
            <v>Bongo</v>
          </cell>
          <cell r="C47">
            <v>8.6999999999999993</v>
          </cell>
          <cell r="D47">
            <v>59.1</v>
          </cell>
          <cell r="E47">
            <v>2.8</v>
          </cell>
          <cell r="F47" t="str">
            <v>Phuentsholing Hospital</v>
          </cell>
          <cell r="G47">
            <v>206</v>
          </cell>
        </row>
        <row r="48">
          <cell r="A48" t="str">
            <v>Chhukha</v>
          </cell>
          <cell r="B48" t="str">
            <v>Chapchha</v>
          </cell>
          <cell r="C48">
            <v>70.400000000000006</v>
          </cell>
          <cell r="D48">
            <v>23.5</v>
          </cell>
          <cell r="E48">
            <v>114</v>
          </cell>
          <cell r="F48"/>
          <cell r="G48"/>
        </row>
        <row r="49">
          <cell r="A49" t="str">
            <v>Chhukha</v>
          </cell>
          <cell r="B49" t="str">
            <v>Darla</v>
          </cell>
          <cell r="C49">
            <v>10.1</v>
          </cell>
          <cell r="D49">
            <v>59.8</v>
          </cell>
          <cell r="E49">
            <v>51.6</v>
          </cell>
          <cell r="F49"/>
          <cell r="G49"/>
        </row>
        <row r="50">
          <cell r="A50" t="str">
            <v>Chhukha</v>
          </cell>
          <cell r="B50" t="str">
            <v>Getena</v>
          </cell>
          <cell r="C50">
            <v>21.1</v>
          </cell>
          <cell r="D50">
            <v>26.7</v>
          </cell>
          <cell r="E50">
            <v>35.9</v>
          </cell>
          <cell r="F50"/>
          <cell r="G50"/>
        </row>
        <row r="51">
          <cell r="A51" t="str">
            <v>Chhukha</v>
          </cell>
          <cell r="B51" t="str">
            <v>Doongna</v>
          </cell>
          <cell r="C51">
            <v>18.5</v>
          </cell>
          <cell r="D51">
            <v>15.4</v>
          </cell>
          <cell r="E51">
            <v>18.600000000000001</v>
          </cell>
          <cell r="F51"/>
          <cell r="G51"/>
        </row>
        <row r="52">
          <cell r="A52" t="str">
            <v>Chhukha</v>
          </cell>
          <cell r="B52" t="str">
            <v>Geling</v>
          </cell>
          <cell r="C52">
            <v>54.9</v>
          </cell>
          <cell r="D52">
            <v>14.9</v>
          </cell>
          <cell r="E52">
            <v>100.2</v>
          </cell>
          <cell r="F52"/>
          <cell r="G52"/>
        </row>
        <row r="53">
          <cell r="A53" t="str">
            <v>Chhukha</v>
          </cell>
          <cell r="B53" t="str">
            <v>loggchina</v>
          </cell>
          <cell r="C53">
            <v>14.1</v>
          </cell>
          <cell r="D53">
            <v>22.1</v>
          </cell>
          <cell r="E53">
            <v>8.1</v>
          </cell>
          <cell r="F53"/>
          <cell r="G53"/>
        </row>
        <row r="54">
          <cell r="A54" t="str">
            <v>Chhukha</v>
          </cell>
          <cell r="B54" t="str">
            <v>Maedtabkha</v>
          </cell>
          <cell r="C54">
            <v>18.7</v>
          </cell>
          <cell r="D54">
            <v>12.6</v>
          </cell>
          <cell r="E54">
            <v>21</v>
          </cell>
          <cell r="F54"/>
          <cell r="G54"/>
        </row>
        <row r="55">
          <cell r="A55" t="str">
            <v>Chhukha</v>
          </cell>
          <cell r="B55" t="str">
            <v>Phuentsholing</v>
          </cell>
          <cell r="C55">
            <v>45.1</v>
          </cell>
          <cell r="D55">
            <v>94.8</v>
          </cell>
          <cell r="E55">
            <v>1.1000000000000001</v>
          </cell>
          <cell r="F55"/>
          <cell r="G55"/>
        </row>
        <row r="56">
          <cell r="A56" t="str">
            <v>Chhukha</v>
          </cell>
          <cell r="B56" t="str">
            <v>Samphelling</v>
          </cell>
          <cell r="C56">
            <v>39.9</v>
          </cell>
          <cell r="D56">
            <v>89.5</v>
          </cell>
          <cell r="E56">
            <v>10.8</v>
          </cell>
          <cell r="F56"/>
          <cell r="G5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Overall Data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9">
          <cell r="H39" t="str">
            <v>Male_ratio_Eligible</v>
          </cell>
          <cell r="I39" t="str">
            <v>Female_ratio_Eligible</v>
          </cell>
        </row>
        <row r="40">
          <cell r="H40">
            <v>0.13772816412731936</v>
          </cell>
          <cell r="I40">
            <v>0.15257478486545553</v>
          </cell>
        </row>
        <row r="55">
          <cell r="C55" t="str">
            <v>JDWNR</v>
          </cell>
          <cell r="D55" t="str">
            <v>Gidakom</v>
          </cell>
        </row>
        <row r="56">
          <cell r="B56" t="str">
            <v>Thimphu Thromde</v>
          </cell>
          <cell r="C56">
            <v>1.4</v>
          </cell>
          <cell r="D56">
            <v>18</v>
          </cell>
        </row>
        <row r="57">
          <cell r="B57" t="str">
            <v>Khasadrapchu Town</v>
          </cell>
          <cell r="C57">
            <v>4.7</v>
          </cell>
          <cell r="D57">
            <v>15</v>
          </cell>
        </row>
        <row r="58">
          <cell r="B58" t="str">
            <v>Kawang</v>
          </cell>
          <cell r="C58">
            <v>28.9</v>
          </cell>
          <cell r="D58">
            <v>12.7</v>
          </cell>
        </row>
        <row r="59">
          <cell r="B59" t="str">
            <v>Lingzhi</v>
          </cell>
          <cell r="C59">
            <v>35.200000000000003</v>
          </cell>
          <cell r="D59">
            <v>48.6</v>
          </cell>
        </row>
        <row r="60">
          <cell r="B60" t="str">
            <v>Naro</v>
          </cell>
          <cell r="C60">
            <v>32</v>
          </cell>
          <cell r="D60">
            <v>25.9</v>
          </cell>
        </row>
        <row r="61">
          <cell r="B61" t="str">
            <v>Soe</v>
          </cell>
          <cell r="C61">
            <v>46.4</v>
          </cell>
          <cell r="D61">
            <v>45.4</v>
          </cell>
        </row>
        <row r="62">
          <cell r="B62" t="str">
            <v>Chang</v>
          </cell>
          <cell r="C62">
            <v>15.7</v>
          </cell>
          <cell r="D62">
            <v>7.1</v>
          </cell>
        </row>
        <row r="63">
          <cell r="B63" t="str">
            <v>Darkarla</v>
          </cell>
          <cell r="C63">
            <v>20.7</v>
          </cell>
          <cell r="D63">
            <v>11</v>
          </cell>
        </row>
        <row r="64">
          <cell r="B64" t="str">
            <v>Ge-nyen</v>
          </cell>
          <cell r="C64">
            <v>15.3</v>
          </cell>
          <cell r="D64">
            <v>25.6</v>
          </cell>
        </row>
        <row r="65">
          <cell r="B65" t="str">
            <v>Maedwang</v>
          </cell>
          <cell r="C65">
            <v>4.3</v>
          </cell>
          <cell r="D65">
            <v>14.6</v>
          </cell>
        </row>
        <row r="84">
          <cell r="C84" t="str">
            <v>Female_student</v>
          </cell>
          <cell r="D84" t="str">
            <v>Male_student</v>
          </cell>
        </row>
        <row r="85">
          <cell r="B85" t="str">
            <v>VI</v>
          </cell>
          <cell r="C85">
            <v>1053</v>
          </cell>
          <cell r="D85">
            <v>1032</v>
          </cell>
        </row>
        <row r="86">
          <cell r="B86" t="str">
            <v>VII</v>
          </cell>
          <cell r="C86">
            <v>1221</v>
          </cell>
          <cell r="D86">
            <v>1158</v>
          </cell>
        </row>
        <row r="87">
          <cell r="B87" t="str">
            <v>VIII</v>
          </cell>
          <cell r="C87">
            <v>1322</v>
          </cell>
          <cell r="D87">
            <v>1235</v>
          </cell>
        </row>
        <row r="88">
          <cell r="B88" t="str">
            <v>IX</v>
          </cell>
          <cell r="C88">
            <v>820</v>
          </cell>
          <cell r="D88">
            <v>752</v>
          </cell>
        </row>
        <row r="89">
          <cell r="B89" t="str">
            <v>X</v>
          </cell>
          <cell r="C89">
            <v>985</v>
          </cell>
          <cell r="D89">
            <v>901</v>
          </cell>
        </row>
        <row r="90">
          <cell r="B90" t="str">
            <v>XI</v>
          </cell>
          <cell r="C90">
            <v>803</v>
          </cell>
          <cell r="D90">
            <v>638</v>
          </cell>
        </row>
        <row r="91">
          <cell r="B91" t="str">
            <v>XII</v>
          </cell>
          <cell r="C91">
            <v>1117</v>
          </cell>
          <cell r="D91">
            <v>913</v>
          </cell>
        </row>
      </sheetData>
      <sheetData sheetId="38"/>
      <sheetData sheetId="39">
        <row r="32">
          <cell r="G32" t="str">
            <v>Male_ratio_Eligible</v>
          </cell>
          <cell r="H32" t="str">
            <v>Female_ratio_Eligible</v>
          </cell>
        </row>
        <row r="33">
          <cell r="G33">
            <v>0.47692307692307695</v>
          </cell>
          <cell r="H33">
            <v>0.52307692307692311</v>
          </cell>
        </row>
        <row r="47">
          <cell r="B47" t="str">
            <v>Dagapela</v>
          </cell>
        </row>
        <row r="48">
          <cell r="A48" t="str">
            <v>Dagana Town</v>
          </cell>
          <cell r="B48">
            <v>43.9</v>
          </cell>
        </row>
        <row r="49">
          <cell r="A49" t="str">
            <v>Lhamoi Dzhingkha Town</v>
          </cell>
          <cell r="B49">
            <v>12.2</v>
          </cell>
        </row>
        <row r="50">
          <cell r="A50" t="str">
            <v>Dagapela Town</v>
          </cell>
          <cell r="B50">
            <v>13</v>
          </cell>
        </row>
        <row r="51">
          <cell r="A51" t="str">
            <v>Drukjeygnag Town</v>
          </cell>
          <cell r="B51">
            <v>42</v>
          </cell>
        </row>
        <row r="52">
          <cell r="A52" t="str">
            <v>Sankosh Town</v>
          </cell>
          <cell r="B52">
            <v>52</v>
          </cell>
        </row>
        <row r="53">
          <cell r="A53" t="str">
            <v>Drukjeygnag</v>
          </cell>
          <cell r="B53">
            <v>41.9</v>
          </cell>
        </row>
        <row r="54">
          <cell r="A54" t="str">
            <v>Gozhi</v>
          </cell>
          <cell r="B54">
            <v>9</v>
          </cell>
        </row>
        <row r="55">
          <cell r="A55" t="str">
            <v>Karna</v>
          </cell>
          <cell r="B55">
            <v>25.3</v>
          </cell>
        </row>
        <row r="56">
          <cell r="A56" t="str">
            <v>Khebisa</v>
          </cell>
          <cell r="B56">
            <v>27.7</v>
          </cell>
        </row>
        <row r="57">
          <cell r="A57" t="str">
            <v>Largyab</v>
          </cell>
          <cell r="B57">
            <v>27.7</v>
          </cell>
        </row>
        <row r="58">
          <cell r="A58" t="str">
            <v>Tseza</v>
          </cell>
          <cell r="B58">
            <v>52.2</v>
          </cell>
        </row>
        <row r="59">
          <cell r="A59" t="str">
            <v>Tsangkha</v>
          </cell>
          <cell r="B59">
            <v>43.7</v>
          </cell>
        </row>
        <row r="60">
          <cell r="A60" t="str">
            <v>Karmaling</v>
          </cell>
          <cell r="B60">
            <v>221</v>
          </cell>
        </row>
        <row r="61">
          <cell r="A61" t="str">
            <v>Dorona</v>
          </cell>
          <cell r="B61">
            <v>14</v>
          </cell>
        </row>
        <row r="62">
          <cell r="A62" t="str">
            <v>Gesarling</v>
          </cell>
          <cell r="B62">
            <v>15.8</v>
          </cell>
        </row>
        <row r="63">
          <cell r="A63" t="str">
            <v>Lhamoi Dzhingkha</v>
          </cell>
          <cell r="B63">
            <v>12.2</v>
          </cell>
        </row>
        <row r="64">
          <cell r="A64" t="str">
            <v>Nichula</v>
          </cell>
          <cell r="B64">
            <v>221</v>
          </cell>
        </row>
        <row r="65">
          <cell r="A65" t="str">
            <v>Tashiding</v>
          </cell>
          <cell r="B65">
            <v>12.2</v>
          </cell>
        </row>
        <row r="66">
          <cell r="A66" t="str">
            <v>Tsenda-Gang</v>
          </cell>
          <cell r="B66">
            <v>1.7</v>
          </cell>
        </row>
        <row r="69">
          <cell r="B69" t="str">
            <v>Female_student</v>
          </cell>
          <cell r="C69" t="str">
            <v>Male_student</v>
          </cell>
        </row>
        <row r="70">
          <cell r="A70" t="str">
            <v>VI</v>
          </cell>
          <cell r="B70">
            <v>200</v>
          </cell>
          <cell r="C70">
            <v>224</v>
          </cell>
        </row>
        <row r="71">
          <cell r="A71" t="str">
            <v>VII</v>
          </cell>
          <cell r="B71">
            <v>217</v>
          </cell>
          <cell r="C71">
            <v>254</v>
          </cell>
        </row>
        <row r="72">
          <cell r="A72" t="str">
            <v>VIII</v>
          </cell>
          <cell r="B72">
            <v>359</v>
          </cell>
          <cell r="C72">
            <v>290</v>
          </cell>
        </row>
        <row r="73">
          <cell r="A73" t="str">
            <v>IX</v>
          </cell>
          <cell r="B73">
            <v>114</v>
          </cell>
          <cell r="C73">
            <v>175</v>
          </cell>
        </row>
        <row r="74">
          <cell r="A74" t="str">
            <v>X</v>
          </cell>
          <cell r="B74">
            <v>251</v>
          </cell>
          <cell r="C74">
            <v>216</v>
          </cell>
        </row>
        <row r="75">
          <cell r="A75" t="str">
            <v>XI</v>
          </cell>
          <cell r="B75">
            <v>190</v>
          </cell>
          <cell r="C75">
            <v>142</v>
          </cell>
        </row>
        <row r="76">
          <cell r="A76" t="str">
            <v>XII</v>
          </cell>
          <cell r="B76">
            <v>170</v>
          </cell>
          <cell r="C76">
            <v>155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Geowong Wise_population"/>
      <sheetName val="Overall Data"/>
      <sheetName val="Total_Population_Bhutan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  <sheetName val="District_population"/>
    </sheetNames>
    <sheetDataSet>
      <sheetData sheetId="0"/>
      <sheetData sheetId="1"/>
      <sheetData sheetId="2"/>
      <sheetData sheetId="3"/>
      <sheetData sheetId="4">
        <row r="16">
          <cell r="D16" t="str">
            <v>Eligible_Female</v>
          </cell>
          <cell r="E16" t="str">
            <v>Eligible_Male</v>
          </cell>
        </row>
        <row r="21">
          <cell r="D21">
            <v>0.15444444444444444</v>
          </cell>
          <cell r="E21">
            <v>0.1346444780635401</v>
          </cell>
        </row>
        <row r="55">
          <cell r="C55" t="str">
            <v>Hospital_1(KM)</v>
          </cell>
          <cell r="D55" t="str">
            <v>Hospital_2 (KM)</v>
          </cell>
          <cell r="E55" t="str">
            <v>Hospital_3 (KM)</v>
          </cell>
          <cell r="F55" t="str">
            <v>Hospital4_per(KM)</v>
          </cell>
        </row>
        <row r="56">
          <cell r="A56" t="str">
            <v>Lhuentse</v>
          </cell>
          <cell r="B56" t="str">
            <v>Lhuentse Town</v>
          </cell>
          <cell r="C56">
            <v>1.5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Lhuentse</v>
          </cell>
          <cell r="B57" t="str">
            <v>Autsho Town</v>
          </cell>
          <cell r="C57">
            <v>34.4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Lhuentse</v>
          </cell>
          <cell r="B58" t="str">
            <v>Gangzur</v>
          </cell>
          <cell r="C58">
            <v>5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Lhuentse</v>
          </cell>
          <cell r="B59" t="str">
            <v>Khoma</v>
          </cell>
          <cell r="C59">
            <v>8.4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Lhuentse</v>
          </cell>
          <cell r="B60" t="str">
            <v>Kurtoed</v>
          </cell>
          <cell r="C60">
            <v>18.5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Lhuentse</v>
          </cell>
          <cell r="B61" t="str">
            <v>Minjey</v>
          </cell>
          <cell r="C61">
            <v>19.899999999999999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Lhuentse</v>
          </cell>
          <cell r="B62" t="str">
            <v>Jarey</v>
          </cell>
          <cell r="C62">
            <v>50</v>
          </cell>
          <cell r="D62">
            <v>0</v>
          </cell>
          <cell r="E62">
            <v>0</v>
          </cell>
          <cell r="F62">
            <v>27.8</v>
          </cell>
        </row>
        <row r="63">
          <cell r="A63" t="str">
            <v>Lhuentse</v>
          </cell>
          <cell r="B63" t="str">
            <v>Maenbi</v>
          </cell>
          <cell r="C63">
            <v>18.100000000000001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Lhuentse</v>
          </cell>
          <cell r="B64" t="str">
            <v>Maedtsho</v>
          </cell>
          <cell r="C64">
            <v>22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Lhuentse</v>
          </cell>
          <cell r="B65" t="str">
            <v>Tsaenkhar</v>
          </cell>
          <cell r="C65">
            <v>29.7</v>
          </cell>
          <cell r="D65">
            <v>0</v>
          </cell>
          <cell r="E65">
            <v>0</v>
          </cell>
          <cell r="F65">
            <v>60</v>
          </cell>
        </row>
      </sheetData>
      <sheetData sheetId="5"/>
      <sheetData sheetId="6">
        <row r="16">
          <cell r="D16" t="str">
            <v>Eligible_Male</v>
          </cell>
          <cell r="E16" t="str">
            <v>Eligible_Female</v>
          </cell>
        </row>
        <row r="21">
          <cell r="D21">
            <v>0.13455328310010764</v>
          </cell>
          <cell r="E21">
            <v>0.12048192771084337</v>
          </cell>
        </row>
        <row r="48">
          <cell r="D48" t="str">
            <v>Hospital_1(KM)</v>
          </cell>
          <cell r="E48" t="str">
            <v>Hospital_2 (KM)</v>
          </cell>
          <cell r="F48" t="str">
            <v>Hospital_3 (KM)</v>
          </cell>
          <cell r="G48" t="str">
            <v>Hospital4_per(KM)</v>
          </cell>
        </row>
        <row r="49">
          <cell r="B49" t="str">
            <v>Mongar</v>
          </cell>
          <cell r="C49" t="str">
            <v>Gyalposhing Town</v>
          </cell>
          <cell r="D49">
            <v>28.8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Mongar</v>
          </cell>
          <cell r="C50" t="str">
            <v>Kilikhar Town</v>
          </cell>
          <cell r="D50">
            <v>5.2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Mongar</v>
          </cell>
          <cell r="C51" t="str">
            <v>MongarTown</v>
          </cell>
          <cell r="D51">
            <v>0.85</v>
          </cell>
          <cell r="E51">
            <v>0</v>
          </cell>
          <cell r="F51">
            <v>0</v>
          </cell>
          <cell r="G51">
            <v>45.5</v>
          </cell>
        </row>
        <row r="52">
          <cell r="B52" t="str">
            <v>Mongar</v>
          </cell>
          <cell r="C52" t="str">
            <v>Yadi Town</v>
          </cell>
          <cell r="D52">
            <v>28.3</v>
          </cell>
          <cell r="E52">
            <v>0</v>
          </cell>
          <cell r="F52">
            <v>0</v>
          </cell>
          <cell r="G52">
            <v>31.4</v>
          </cell>
        </row>
        <row r="53">
          <cell r="B53" t="str">
            <v>Mongar</v>
          </cell>
          <cell r="C53" t="str">
            <v>Lingmethang Town</v>
          </cell>
          <cell r="D53">
            <v>68</v>
          </cell>
          <cell r="E53">
            <v>0</v>
          </cell>
          <cell r="F53">
            <v>0</v>
          </cell>
          <cell r="G53">
            <v>0</v>
          </cell>
        </row>
        <row r="54">
          <cell r="B54" t="str">
            <v>Mongar</v>
          </cell>
          <cell r="C54" t="str">
            <v>Dramedtse Town</v>
          </cell>
          <cell r="D54">
            <v>27.8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Mongar</v>
          </cell>
          <cell r="C55" t="str">
            <v>Balam</v>
          </cell>
          <cell r="D55">
            <v>48.9</v>
          </cell>
          <cell r="E55">
            <v>0</v>
          </cell>
          <cell r="F55">
            <v>0</v>
          </cell>
          <cell r="G55">
            <v>186</v>
          </cell>
        </row>
        <row r="56">
          <cell r="B56" t="str">
            <v>Mongar</v>
          </cell>
          <cell r="C56" t="str">
            <v>Chagsakhar</v>
          </cell>
          <cell r="D56">
            <v>27.1</v>
          </cell>
          <cell r="E56">
            <v>0</v>
          </cell>
          <cell r="F56">
            <v>0</v>
          </cell>
          <cell r="G56">
            <v>52.7</v>
          </cell>
        </row>
        <row r="57">
          <cell r="B57" t="str">
            <v>Mongar</v>
          </cell>
          <cell r="C57" t="str">
            <v>Dramedtse</v>
          </cell>
          <cell r="D57">
            <v>67.5</v>
          </cell>
          <cell r="E57">
            <v>32.9</v>
          </cell>
          <cell r="F57">
            <v>0</v>
          </cell>
          <cell r="G57">
            <v>163</v>
          </cell>
        </row>
        <row r="58">
          <cell r="B58" t="str">
            <v>Mongar</v>
          </cell>
          <cell r="C58" t="str">
            <v>Na-Rang</v>
          </cell>
          <cell r="D58">
            <v>64.8</v>
          </cell>
          <cell r="E58">
            <v>42.9</v>
          </cell>
          <cell r="F58">
            <v>0</v>
          </cell>
          <cell r="G58">
            <v>40.799999999999997</v>
          </cell>
        </row>
        <row r="59">
          <cell r="B59" t="str">
            <v>Mongar</v>
          </cell>
          <cell r="C59" t="str">
            <v>Ngatshang</v>
          </cell>
          <cell r="D59">
            <v>30.4</v>
          </cell>
          <cell r="E59">
            <v>0</v>
          </cell>
          <cell r="F59">
            <v>0</v>
          </cell>
          <cell r="G59">
            <v>0</v>
          </cell>
        </row>
        <row r="60">
          <cell r="B60" t="str">
            <v>Mongar</v>
          </cell>
          <cell r="C60" t="str">
            <v>Shermuhoong</v>
          </cell>
          <cell r="D60">
            <v>39</v>
          </cell>
          <cell r="E60">
            <v>0</v>
          </cell>
          <cell r="F60">
            <v>0</v>
          </cell>
          <cell r="G60">
            <v>36.1</v>
          </cell>
        </row>
        <row r="61">
          <cell r="B61" t="str">
            <v>Mongar</v>
          </cell>
          <cell r="C61" t="str">
            <v>Thang-Rong</v>
          </cell>
          <cell r="D61">
            <v>40.700000000000003</v>
          </cell>
          <cell r="E61">
            <v>0</v>
          </cell>
          <cell r="F61">
            <v>0</v>
          </cell>
          <cell r="G61">
            <v>36.200000000000003</v>
          </cell>
        </row>
        <row r="62">
          <cell r="B62" t="str">
            <v>Mongar</v>
          </cell>
          <cell r="C62" t="str">
            <v>Gongdue</v>
          </cell>
          <cell r="D62">
            <v>480</v>
          </cell>
          <cell r="E62">
            <v>0</v>
          </cell>
          <cell r="F62">
            <v>208</v>
          </cell>
          <cell r="G62">
            <v>49.3</v>
          </cell>
        </row>
        <row r="63">
          <cell r="B63" t="str">
            <v>Mongar</v>
          </cell>
          <cell r="C63" t="str">
            <v>Jurmed</v>
          </cell>
          <cell r="D63">
            <v>68.599999999999994</v>
          </cell>
          <cell r="E63">
            <v>0</v>
          </cell>
          <cell r="F63">
            <v>0</v>
          </cell>
          <cell r="G63">
            <v>0</v>
          </cell>
        </row>
        <row r="64">
          <cell r="B64" t="str">
            <v>Mongar</v>
          </cell>
          <cell r="C64" t="str">
            <v>Kengkhar</v>
          </cell>
          <cell r="D64">
            <v>61.7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Mongar</v>
          </cell>
          <cell r="C65" t="str">
            <v>Saling</v>
          </cell>
          <cell r="D65">
            <v>28.3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Mongar</v>
          </cell>
          <cell r="C66" t="str">
            <v>Silambi</v>
          </cell>
          <cell r="D66">
            <v>26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Mongar</v>
          </cell>
          <cell r="C67" t="str">
            <v>Chhaling</v>
          </cell>
          <cell r="D67">
            <v>19.7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Mongar</v>
          </cell>
          <cell r="C68" t="str">
            <v>Drepoong</v>
          </cell>
          <cell r="D68">
            <v>14.5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Mongar</v>
          </cell>
          <cell r="C69" t="str">
            <v>Mongar</v>
          </cell>
          <cell r="D69">
            <v>0.65</v>
          </cell>
          <cell r="E69">
            <v>0</v>
          </cell>
          <cell r="F69">
            <v>0</v>
          </cell>
          <cell r="G69">
            <v>0</v>
          </cell>
        </row>
        <row r="70">
          <cell r="B70" t="str">
            <v>Mongar</v>
          </cell>
          <cell r="C70" t="str">
            <v>Tsakaling</v>
          </cell>
          <cell r="D70">
            <v>31.7</v>
          </cell>
          <cell r="E70">
            <v>0</v>
          </cell>
          <cell r="F70">
            <v>0</v>
          </cell>
          <cell r="G70">
            <v>0</v>
          </cell>
        </row>
        <row r="71">
          <cell r="B71" t="str">
            <v>Mongar</v>
          </cell>
          <cell r="C71" t="str">
            <v>Tsamang</v>
          </cell>
          <cell r="D71">
            <v>11.4</v>
          </cell>
          <cell r="E71">
            <v>0</v>
          </cell>
          <cell r="F71">
            <v>0</v>
          </cell>
          <cell r="G71">
            <v>0</v>
          </cell>
        </row>
      </sheetData>
      <sheetData sheetId="7"/>
      <sheetData sheetId="8">
        <row r="16">
          <cell r="D16" t="str">
            <v>Eligible_Male</v>
          </cell>
          <cell r="E16" t="str">
            <v>Eligible_Female</v>
          </cell>
        </row>
        <row r="21">
          <cell r="D21">
            <v>0.15417376490630325</v>
          </cell>
          <cell r="E21">
            <v>0.14400584795321639</v>
          </cell>
        </row>
        <row r="48">
          <cell r="D48" t="str">
            <v>Hospital_1(KM)</v>
          </cell>
          <cell r="E48" t="str">
            <v>Hospital_2 (KM)</v>
          </cell>
          <cell r="F48" t="str">
            <v>Hospital_3 (KM)</v>
          </cell>
          <cell r="G48" t="str">
            <v>Hospital4_per(KM)</v>
          </cell>
        </row>
        <row r="49">
          <cell r="B49" t="str">
            <v>Pema Gatshel</v>
          </cell>
          <cell r="C49" t="str">
            <v>Denchi Town</v>
          </cell>
          <cell r="D49">
            <v>15.4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Pema Gatshel</v>
          </cell>
          <cell r="C50" t="str">
            <v>Nganglam Town</v>
          </cell>
          <cell r="D50">
            <v>164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Pema Gatshel</v>
          </cell>
          <cell r="C51" t="str">
            <v>Old Pema Gatsel Town</v>
          </cell>
          <cell r="D51">
            <v>8.6</v>
          </cell>
          <cell r="E51">
            <v>0</v>
          </cell>
          <cell r="F51">
            <v>0</v>
          </cell>
          <cell r="G51">
            <v>0</v>
          </cell>
        </row>
        <row r="52">
          <cell r="B52" t="str">
            <v>Pema Gatshel</v>
          </cell>
          <cell r="C52" t="str">
            <v>Kherigonpa Town</v>
          </cell>
          <cell r="D52">
            <v>5.9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Pema Gatshel</v>
          </cell>
          <cell r="C53" t="str">
            <v>Mongling Town</v>
          </cell>
          <cell r="D53">
            <v>5.8</v>
          </cell>
          <cell r="E53">
            <v>0</v>
          </cell>
          <cell r="F53">
            <v>0</v>
          </cell>
          <cell r="G53">
            <v>0</v>
          </cell>
        </row>
        <row r="54">
          <cell r="B54" t="str">
            <v>Pema Gatshel</v>
          </cell>
          <cell r="C54" t="str">
            <v>Khothakpa Town</v>
          </cell>
          <cell r="D54">
            <v>12.1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Pema Gatshel</v>
          </cell>
          <cell r="C55" t="str">
            <v>Nangkhor Town</v>
          </cell>
          <cell r="D55">
            <v>12</v>
          </cell>
          <cell r="E55">
            <v>0</v>
          </cell>
          <cell r="F55">
            <v>0</v>
          </cell>
          <cell r="G55">
            <v>0</v>
          </cell>
        </row>
        <row r="56">
          <cell r="B56" t="str">
            <v>Pema Gatshel</v>
          </cell>
          <cell r="C56" t="str">
            <v>Yalang Town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 t="str">
            <v>Pema Gatshel</v>
          </cell>
          <cell r="C57" t="str">
            <v>Chhimoong</v>
          </cell>
          <cell r="D57">
            <v>12.1</v>
          </cell>
          <cell r="E57">
            <v>0</v>
          </cell>
          <cell r="F57">
            <v>0</v>
          </cell>
          <cell r="G57">
            <v>0</v>
          </cell>
        </row>
        <row r="58">
          <cell r="B58" t="str">
            <v>Pema Gatshel</v>
          </cell>
          <cell r="C58" t="str">
            <v>Chogshing</v>
          </cell>
          <cell r="D58">
            <v>4.9000000000000004</v>
          </cell>
          <cell r="E58">
            <v>0</v>
          </cell>
          <cell r="F58">
            <v>0</v>
          </cell>
          <cell r="G58">
            <v>0</v>
          </cell>
        </row>
        <row r="59">
          <cell r="B59" t="str">
            <v>Pema Gatshel</v>
          </cell>
          <cell r="C59" t="str">
            <v>Dungmaed</v>
          </cell>
          <cell r="D59">
            <v>14.6</v>
          </cell>
          <cell r="E59">
            <v>0</v>
          </cell>
          <cell r="F59">
            <v>0</v>
          </cell>
          <cell r="G59">
            <v>0</v>
          </cell>
        </row>
        <row r="60">
          <cell r="B60" t="str">
            <v>Pema Gatshel</v>
          </cell>
          <cell r="C60" t="str">
            <v>Khar</v>
          </cell>
          <cell r="D60">
            <v>22.7</v>
          </cell>
          <cell r="E60">
            <v>0</v>
          </cell>
          <cell r="F60">
            <v>0</v>
          </cell>
          <cell r="G60">
            <v>0</v>
          </cell>
        </row>
        <row r="61">
          <cell r="B61" t="str">
            <v>Pema Gatshel</v>
          </cell>
          <cell r="C61" t="str">
            <v>Yurung</v>
          </cell>
          <cell r="D61">
            <v>7.9</v>
          </cell>
          <cell r="E61">
            <v>0</v>
          </cell>
          <cell r="F61">
            <v>0</v>
          </cell>
          <cell r="G61">
            <v>0</v>
          </cell>
        </row>
        <row r="62">
          <cell r="B62" t="str">
            <v>Pema Gatshel</v>
          </cell>
          <cell r="C62" t="str">
            <v>Nanong</v>
          </cell>
          <cell r="D62">
            <v>39.700000000000003</v>
          </cell>
          <cell r="E62">
            <v>0</v>
          </cell>
          <cell r="F62">
            <v>0</v>
          </cell>
          <cell r="G62">
            <v>0</v>
          </cell>
        </row>
        <row r="63">
          <cell r="B63" t="str">
            <v>Pema Gatshel</v>
          </cell>
          <cell r="C63" t="str">
            <v>Shumar</v>
          </cell>
          <cell r="D63">
            <v>8.3000000000000007</v>
          </cell>
          <cell r="E63">
            <v>0</v>
          </cell>
          <cell r="F63">
            <v>0</v>
          </cell>
          <cell r="G63">
            <v>93.8</v>
          </cell>
        </row>
        <row r="64">
          <cell r="B64" t="str">
            <v>Pema Gatshel</v>
          </cell>
          <cell r="C64" t="str">
            <v>Zobel</v>
          </cell>
          <cell r="D64">
            <v>11.7</v>
          </cell>
          <cell r="E64">
            <v>0</v>
          </cell>
          <cell r="F64">
            <v>0</v>
          </cell>
          <cell r="G64">
            <v>127</v>
          </cell>
        </row>
        <row r="65">
          <cell r="B65" t="str">
            <v>Pema Gatshel</v>
          </cell>
          <cell r="C65" t="str">
            <v>Chhoekhorling</v>
          </cell>
          <cell r="D65">
            <v>16.8</v>
          </cell>
          <cell r="E65">
            <v>0</v>
          </cell>
          <cell r="F65">
            <v>0</v>
          </cell>
          <cell r="G65">
            <v>81</v>
          </cell>
        </row>
        <row r="66">
          <cell r="B66" t="str">
            <v>Pema Gatshel</v>
          </cell>
          <cell r="C66" t="str">
            <v>Dechhenling</v>
          </cell>
          <cell r="D66">
            <v>200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Pema Gatshel</v>
          </cell>
          <cell r="C67" t="str">
            <v>Norbugang</v>
          </cell>
          <cell r="D67">
            <v>187</v>
          </cell>
          <cell r="E67">
            <v>0</v>
          </cell>
          <cell r="F67">
            <v>0</v>
          </cell>
          <cell r="G67">
            <v>58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Geowg_wise population"/>
      <sheetName val="Overall Data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3">
          <cell r="E23" t="str">
            <v>Female_student</v>
          </cell>
          <cell r="F23" t="str">
            <v>Male_student</v>
          </cell>
        </row>
        <row r="24">
          <cell r="D24" t="str">
            <v>VI</v>
          </cell>
          <cell r="E24">
            <v>28</v>
          </cell>
          <cell r="F24">
            <v>18</v>
          </cell>
        </row>
        <row r="25">
          <cell r="D25" t="str">
            <v>VII</v>
          </cell>
          <cell r="E25">
            <v>22</v>
          </cell>
          <cell r="F25">
            <v>20</v>
          </cell>
        </row>
        <row r="26">
          <cell r="D26" t="str">
            <v>VIII</v>
          </cell>
          <cell r="E26">
            <v>41</v>
          </cell>
          <cell r="F26">
            <v>53</v>
          </cell>
        </row>
        <row r="27">
          <cell r="D27" t="str">
            <v>IX</v>
          </cell>
          <cell r="E27">
            <v>19</v>
          </cell>
          <cell r="F27">
            <v>13</v>
          </cell>
        </row>
        <row r="28">
          <cell r="D28" t="str">
            <v>X</v>
          </cell>
          <cell r="E28">
            <v>55</v>
          </cell>
          <cell r="F28">
            <v>48</v>
          </cell>
        </row>
        <row r="29">
          <cell r="D29" t="str">
            <v>XI</v>
          </cell>
          <cell r="E29">
            <v>10</v>
          </cell>
          <cell r="F29">
            <v>6</v>
          </cell>
        </row>
        <row r="30">
          <cell r="D30" t="str">
            <v>XII</v>
          </cell>
          <cell r="E30">
            <v>47</v>
          </cell>
          <cell r="F30">
            <v>34</v>
          </cell>
        </row>
      </sheetData>
      <sheetData sheetId="23"/>
      <sheetData sheetId="24">
        <row r="37">
          <cell r="B37" t="str">
            <v>Female_student</v>
          </cell>
          <cell r="C37" t="str">
            <v>Male_student</v>
          </cell>
        </row>
        <row r="38">
          <cell r="A38" t="str">
            <v>VI</v>
          </cell>
          <cell r="B38">
            <v>494</v>
          </cell>
          <cell r="C38">
            <v>502</v>
          </cell>
        </row>
        <row r="39">
          <cell r="A39" t="str">
            <v>VII</v>
          </cell>
          <cell r="B39">
            <v>626</v>
          </cell>
          <cell r="C39">
            <v>651</v>
          </cell>
        </row>
        <row r="40">
          <cell r="A40" t="str">
            <v>VIII</v>
          </cell>
          <cell r="B40">
            <v>754</v>
          </cell>
          <cell r="C40">
            <v>750</v>
          </cell>
        </row>
        <row r="41">
          <cell r="A41" t="str">
            <v>IX</v>
          </cell>
          <cell r="B41">
            <v>427</v>
          </cell>
          <cell r="C41">
            <v>409</v>
          </cell>
        </row>
        <row r="42">
          <cell r="A42" t="str">
            <v>X</v>
          </cell>
          <cell r="B42">
            <v>569</v>
          </cell>
          <cell r="C42">
            <v>501</v>
          </cell>
        </row>
        <row r="43">
          <cell r="A43" t="str">
            <v>XI</v>
          </cell>
          <cell r="B43">
            <v>265</v>
          </cell>
          <cell r="C43">
            <v>257</v>
          </cell>
        </row>
        <row r="44">
          <cell r="A44" t="str">
            <v>XII</v>
          </cell>
          <cell r="B44">
            <v>252</v>
          </cell>
          <cell r="C44">
            <v>228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Goewg_wise population"/>
      <sheetName val="Hospital Distance"/>
      <sheetName val="District_population"/>
      <sheetName val="count_of_hospitals"/>
      <sheetName val="Donut chart"/>
      <sheetName val="schooling levelCountry_x0009_Dzongkha"/>
      <sheetName val="Bhutan Map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zongkhag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1">
          <cell r="I11" t="str">
            <v>Male_ratio_Eligible</v>
          </cell>
          <cell r="J11" t="str">
            <v>Female_ratio_Eligible</v>
          </cell>
        </row>
        <row r="12">
          <cell r="I12">
            <v>0.16252587991718426</v>
          </cell>
          <cell r="J12">
            <v>0.15404699738903394</v>
          </cell>
        </row>
      </sheetData>
      <sheetData sheetId="18"/>
      <sheetData sheetId="19">
        <row r="19">
          <cell r="K19" t="str">
            <v>Male_ratio_Eligible</v>
          </cell>
          <cell r="L19" t="str">
            <v>Female_ratio_Eligible</v>
          </cell>
        </row>
        <row r="20">
          <cell r="K20">
            <v>0.10516252390057361</v>
          </cell>
          <cell r="L20">
            <v>0.10910058541777541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>
        <row r="16">
          <cell r="E16" t="str">
            <v>Male_Eligible</v>
          </cell>
          <cell r="F16" t="str">
            <v>Female_Eligible</v>
          </cell>
        </row>
        <row r="17">
          <cell r="E17">
            <v>0.17708333333333334</v>
          </cell>
          <cell r="F17">
            <v>0.21171171171171171</v>
          </cell>
        </row>
        <row r="32">
          <cell r="E32" t="str">
            <v>Punakha_Hospital(KM)</v>
          </cell>
          <cell r="F32" t="str">
            <v>Wangdue_Hospital2(KM)</v>
          </cell>
          <cell r="G32" t="str">
            <v>JDWNK_Hospital3(KM)</v>
          </cell>
        </row>
        <row r="33">
          <cell r="D33" t="str">
            <v>KHAMAED</v>
          </cell>
          <cell r="E33">
            <v>15.4</v>
          </cell>
          <cell r="F33">
            <v>118.5</v>
          </cell>
          <cell r="G33">
            <v>64.7</v>
          </cell>
        </row>
        <row r="34">
          <cell r="D34" t="str">
            <v>LUNANA</v>
          </cell>
          <cell r="E34">
            <v>57.7</v>
          </cell>
          <cell r="F34">
            <v>183.9</v>
          </cell>
          <cell r="G34">
            <v>120.2</v>
          </cell>
        </row>
        <row r="35">
          <cell r="D35" t="str">
            <v>KHATOED</v>
          </cell>
          <cell r="E35">
            <v>169</v>
          </cell>
          <cell r="F35">
            <v>132.4</v>
          </cell>
          <cell r="G35">
            <v>78.599999999999994</v>
          </cell>
        </row>
        <row r="36">
          <cell r="D36" t="str">
            <v>LAYA</v>
          </cell>
          <cell r="E36">
            <v>55.9</v>
          </cell>
          <cell r="F36">
            <v>67</v>
          </cell>
          <cell r="G36">
            <v>67.400000000000006</v>
          </cell>
        </row>
        <row r="37">
          <cell r="D37" t="str">
            <v>GASA TOWN</v>
          </cell>
          <cell r="E37">
            <v>61.1</v>
          </cell>
          <cell r="F37">
            <v>132.30000000000001</v>
          </cell>
          <cell r="G37">
            <v>78.5</v>
          </cell>
        </row>
        <row r="38">
          <cell r="D38" t="str">
            <v>DAMJI TOWN</v>
          </cell>
          <cell r="E38">
            <v>47.2</v>
          </cell>
          <cell r="F38">
            <v>121</v>
          </cell>
          <cell r="G38">
            <v>67.2</v>
          </cell>
        </row>
      </sheetData>
      <sheetData sheetId="28"/>
      <sheetData sheetId="29">
        <row r="34">
          <cell r="E34" t="str">
            <v>Male_Eligible</v>
          </cell>
          <cell r="F34" t="str">
            <v>Female_Eligible</v>
          </cell>
        </row>
        <row r="35">
          <cell r="E35">
            <v>6.9132807762280174E-2</v>
          </cell>
          <cell r="F35">
            <v>7.4402125775022143E-2</v>
          </cell>
        </row>
        <row r="46">
          <cell r="D46" t="str">
            <v>Samtse_Hospital1(KM)</v>
          </cell>
          <cell r="E46" t="str">
            <v>Gomta_Hospital2(KM)</v>
          </cell>
        </row>
        <row r="47">
          <cell r="C47" t="str">
            <v>Duenchhukha</v>
          </cell>
          <cell r="D47">
            <v>6.3</v>
          </cell>
          <cell r="E47">
            <v>55.6</v>
          </cell>
        </row>
        <row r="48">
          <cell r="C48" t="str">
            <v>Dophuchen</v>
          </cell>
          <cell r="D48">
            <v>48</v>
          </cell>
          <cell r="E48">
            <v>95.9</v>
          </cell>
        </row>
        <row r="49">
          <cell r="C49" t="str">
            <v>Doomtoen</v>
          </cell>
          <cell r="D49">
            <v>48</v>
          </cell>
          <cell r="E49">
            <v>95.9</v>
          </cell>
        </row>
        <row r="50">
          <cell r="C50" t="str">
            <v>Tading</v>
          </cell>
          <cell r="D50">
            <v>49.6</v>
          </cell>
          <cell r="E50">
            <v>97.4</v>
          </cell>
        </row>
        <row r="51">
          <cell r="C51" t="str">
            <v>Norboogang</v>
          </cell>
          <cell r="D51">
            <v>9.5</v>
          </cell>
          <cell r="E51">
            <v>56.3</v>
          </cell>
        </row>
        <row r="52">
          <cell r="C52" t="str">
            <v>Phuntshogpelri</v>
          </cell>
          <cell r="D52">
            <v>54.2</v>
          </cell>
          <cell r="E52">
            <v>24.5</v>
          </cell>
        </row>
        <row r="53">
          <cell r="C53" t="str">
            <v>Samtse</v>
          </cell>
          <cell r="D53">
            <v>0.9</v>
          </cell>
          <cell r="E53">
            <v>53.4</v>
          </cell>
        </row>
        <row r="54">
          <cell r="C54" t="str">
            <v>Norgaygang</v>
          </cell>
          <cell r="D54">
            <v>23.5</v>
          </cell>
          <cell r="E54">
            <v>45.9</v>
          </cell>
        </row>
        <row r="55">
          <cell r="C55" t="str">
            <v>Pemaling</v>
          </cell>
          <cell r="D55">
            <v>55.6</v>
          </cell>
          <cell r="E55">
            <v>94.6</v>
          </cell>
        </row>
        <row r="56">
          <cell r="C56" t="str">
            <v>Tashichhoeling</v>
          </cell>
          <cell r="D56">
            <v>47</v>
          </cell>
          <cell r="E56">
            <v>78.7</v>
          </cell>
        </row>
        <row r="57">
          <cell r="C57" t="str">
            <v>Tendruk</v>
          </cell>
          <cell r="D57">
            <v>70.7</v>
          </cell>
          <cell r="E57">
            <v>102</v>
          </cell>
        </row>
        <row r="58">
          <cell r="C58" t="str">
            <v>Sangngag chhoeling</v>
          </cell>
          <cell r="D58">
            <v>35.9</v>
          </cell>
          <cell r="E58">
            <v>70.5</v>
          </cell>
        </row>
        <row r="59">
          <cell r="C59" t="str">
            <v>Namgayalchhoeling</v>
          </cell>
          <cell r="D59">
            <v>42.3</v>
          </cell>
          <cell r="E59">
            <v>74</v>
          </cell>
        </row>
        <row r="60">
          <cell r="C60" t="str">
            <v>Ugyentse</v>
          </cell>
          <cell r="D60">
            <v>16.100000000000001</v>
          </cell>
          <cell r="E60">
            <v>59.9</v>
          </cell>
        </row>
        <row r="61">
          <cell r="C61" t="str">
            <v>Yoeseltse</v>
          </cell>
          <cell r="D61">
            <v>25.9</v>
          </cell>
          <cell r="E61">
            <v>69.8</v>
          </cell>
        </row>
        <row r="62">
          <cell r="C62" t="str">
            <v>Samtse Town</v>
          </cell>
          <cell r="D62">
            <v>0.9</v>
          </cell>
          <cell r="E62">
            <v>49.3</v>
          </cell>
        </row>
        <row r="63">
          <cell r="C63" t="str">
            <v>Gomtu Town</v>
          </cell>
          <cell r="D63">
            <v>49.3</v>
          </cell>
          <cell r="E63">
            <v>6.3</v>
          </cell>
        </row>
        <row r="64">
          <cell r="C64" t="str">
            <v>Sipsu Town</v>
          </cell>
          <cell r="D64">
            <v>3.4</v>
          </cell>
          <cell r="E64">
            <v>70.8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 project"/>
      <sheetName val="Bumthang"/>
      <sheetName val="barchart of Gase"/>
      <sheetName val="Sheet1"/>
      <sheetName val="Samtse Dashboard"/>
      <sheetName val="Gasa Dasboard"/>
      <sheetName val="Gasa"/>
      <sheetName val="Dagana"/>
      <sheetName val="Haa"/>
      <sheetName val="Lhuntse"/>
      <sheetName val="Paro"/>
      <sheetName val="Pema Gatshel"/>
      <sheetName val="Punakha"/>
      <sheetName val="Tashi Yangtse"/>
      <sheetName val="Trongsa"/>
      <sheetName val="Tsirang"/>
      <sheetName val="Wangdue Phodrang"/>
      <sheetName val="Zhemgang"/>
      <sheetName val="Sarpang"/>
      <sheetName val="Samdrup Jongkhar"/>
      <sheetName val="Samtse"/>
      <sheetName val="Tashigang"/>
      <sheetName val="Thimphu"/>
      <sheetName val="Chukha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T1" t="str">
            <v>Male_ratio_Eligible</v>
          </cell>
          <cell r="U1" t="str">
            <v>Female_ratio_Eligible</v>
          </cell>
        </row>
        <row r="2">
          <cell r="T2">
            <v>0.44</v>
          </cell>
          <cell r="U2">
            <v>0.56000000000000005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T1" t="str">
            <v>Male_Eligible</v>
          </cell>
        </row>
      </sheetData>
      <sheetData sheetId="21"/>
      <sheetData sheetId="22"/>
      <sheetData sheetId="2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Sheet3"/>
      <sheetName val="Overall Data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Gasa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8">
          <cell r="D28" t="str">
            <v>Female_student</v>
          </cell>
          <cell r="E28" t="str">
            <v>Male_student</v>
          </cell>
        </row>
        <row r="29">
          <cell r="C29" t="str">
            <v>VI</v>
          </cell>
          <cell r="D29">
            <v>163</v>
          </cell>
          <cell r="E29">
            <v>124</v>
          </cell>
        </row>
        <row r="30">
          <cell r="C30" t="str">
            <v>VII</v>
          </cell>
          <cell r="D30">
            <v>219</v>
          </cell>
          <cell r="E30">
            <v>163</v>
          </cell>
        </row>
        <row r="31">
          <cell r="C31" t="str">
            <v>VIII</v>
          </cell>
          <cell r="D31">
            <v>239</v>
          </cell>
          <cell r="E31">
            <v>178</v>
          </cell>
        </row>
        <row r="32">
          <cell r="C32" t="str">
            <v>IX</v>
          </cell>
          <cell r="D32">
            <v>108</v>
          </cell>
          <cell r="E32">
            <v>120</v>
          </cell>
        </row>
        <row r="33">
          <cell r="C33" t="str">
            <v>X</v>
          </cell>
          <cell r="D33">
            <v>156</v>
          </cell>
          <cell r="E33">
            <v>132</v>
          </cell>
        </row>
        <row r="34">
          <cell r="C34" t="str">
            <v>XI</v>
          </cell>
          <cell r="D34">
            <v>87</v>
          </cell>
          <cell r="E34">
            <v>92</v>
          </cell>
        </row>
        <row r="35">
          <cell r="C35" t="str">
            <v>XII</v>
          </cell>
          <cell r="D35">
            <v>177</v>
          </cell>
          <cell r="E35">
            <v>157</v>
          </cell>
        </row>
        <row r="42">
          <cell r="D42" t="str">
            <v>Hospital1_per(KM)</v>
          </cell>
          <cell r="E42" t="str">
            <v>Hospital2_per(KM)</v>
          </cell>
        </row>
        <row r="43">
          <cell r="C43" t="str">
            <v>Bardo</v>
          </cell>
          <cell r="D43">
            <v>23.9</v>
          </cell>
          <cell r="E43">
            <v>170</v>
          </cell>
        </row>
        <row r="44">
          <cell r="C44" t="str">
            <v>Nangkor</v>
          </cell>
          <cell r="D44">
            <v>49.6</v>
          </cell>
          <cell r="E44">
            <v>110</v>
          </cell>
        </row>
        <row r="45">
          <cell r="C45" t="str">
            <v>Shingkhar</v>
          </cell>
          <cell r="D45">
            <v>5.3</v>
          </cell>
          <cell r="E45">
            <v>180</v>
          </cell>
        </row>
        <row r="46">
          <cell r="C46" t="str">
            <v>Trong</v>
          </cell>
          <cell r="D46">
            <v>5.4</v>
          </cell>
          <cell r="E46">
            <v>105</v>
          </cell>
        </row>
        <row r="47">
          <cell r="C47" t="str">
            <v>Bjoka</v>
          </cell>
          <cell r="D47">
            <v>91.1</v>
          </cell>
          <cell r="E47">
            <v>76</v>
          </cell>
        </row>
        <row r="48">
          <cell r="C48" t="str">
            <v>Goshing</v>
          </cell>
          <cell r="D48">
            <v>57.4</v>
          </cell>
          <cell r="E48">
            <v>120</v>
          </cell>
        </row>
        <row r="49">
          <cell r="C49" t="str">
            <v>Ngangla</v>
          </cell>
          <cell r="D49">
            <v>83.2</v>
          </cell>
          <cell r="E49">
            <v>30</v>
          </cell>
        </row>
        <row r="50">
          <cell r="C50" t="str">
            <v>Phangkhar</v>
          </cell>
          <cell r="D50">
            <v>43.7</v>
          </cell>
          <cell r="E50">
            <v>15</v>
          </cell>
        </row>
        <row r="51">
          <cell r="C51" t="str">
            <v>Zhemgang Town</v>
          </cell>
          <cell r="D51">
            <v>5.3</v>
          </cell>
          <cell r="E51">
            <v>103</v>
          </cell>
        </row>
        <row r="52">
          <cell r="C52" t="str">
            <v>Panbang</v>
          </cell>
          <cell r="D52">
            <v>69.099999999999994</v>
          </cell>
          <cell r="E52">
            <v>40</v>
          </cell>
        </row>
        <row r="53">
          <cell r="C53" t="str">
            <v>Tintibi</v>
          </cell>
          <cell r="D53">
            <v>5.5</v>
          </cell>
          <cell r="E53">
            <v>90</v>
          </cell>
        </row>
      </sheetData>
      <sheetData sheetId="13"/>
      <sheetData sheetId="14">
        <row r="37">
          <cell r="D37" t="str">
            <v>Female_student</v>
          </cell>
          <cell r="E37" t="str">
            <v>Male_student</v>
          </cell>
        </row>
        <row r="38">
          <cell r="C38" t="str">
            <v>VI</v>
          </cell>
          <cell r="D38">
            <v>297</v>
          </cell>
          <cell r="E38">
            <v>218</v>
          </cell>
        </row>
        <row r="39">
          <cell r="C39" t="str">
            <v>VII</v>
          </cell>
          <cell r="D39">
            <v>326</v>
          </cell>
          <cell r="E39">
            <v>306</v>
          </cell>
        </row>
        <row r="40">
          <cell r="C40" t="str">
            <v>VIII</v>
          </cell>
          <cell r="D40">
            <v>432</v>
          </cell>
          <cell r="E40">
            <v>345</v>
          </cell>
        </row>
        <row r="41">
          <cell r="C41" t="str">
            <v>IX</v>
          </cell>
          <cell r="D41">
            <v>155</v>
          </cell>
          <cell r="E41">
            <v>166</v>
          </cell>
        </row>
        <row r="42">
          <cell r="C42" t="str">
            <v>X</v>
          </cell>
          <cell r="D42">
            <v>297</v>
          </cell>
          <cell r="E42">
            <v>234</v>
          </cell>
        </row>
        <row r="43">
          <cell r="C43" t="str">
            <v>XI</v>
          </cell>
          <cell r="D43">
            <v>167</v>
          </cell>
          <cell r="E43">
            <v>135</v>
          </cell>
        </row>
        <row r="44">
          <cell r="C44" t="str">
            <v>XII</v>
          </cell>
          <cell r="D44">
            <v>205</v>
          </cell>
          <cell r="E44">
            <v>165</v>
          </cell>
        </row>
        <row r="48">
          <cell r="E48" t="str">
            <v>Hospital1_per(KM)</v>
          </cell>
          <cell r="F48" t="str">
            <v>Hospital2_per(KM)</v>
          </cell>
        </row>
        <row r="49">
          <cell r="D49" t="str">
            <v>Samdrup Jongkhar Thromde</v>
          </cell>
          <cell r="E49">
            <v>0.8</v>
          </cell>
          <cell r="F49">
            <v>15.8</v>
          </cell>
        </row>
        <row r="50">
          <cell r="D50" t="str">
            <v>Samdrup Choling Town</v>
          </cell>
          <cell r="E50">
            <v>64.5</v>
          </cell>
          <cell r="F50">
            <v>50.6</v>
          </cell>
        </row>
        <row r="51">
          <cell r="D51" t="str">
            <v>DEWATHANG</v>
          </cell>
          <cell r="E51">
            <v>17.8</v>
          </cell>
          <cell r="F51">
            <v>1.6</v>
          </cell>
        </row>
        <row r="52">
          <cell r="D52" t="str">
            <v>GOMDAR</v>
          </cell>
          <cell r="E52">
            <v>35</v>
          </cell>
          <cell r="F52">
            <v>16.3</v>
          </cell>
        </row>
        <row r="53">
          <cell r="D53" t="str">
            <v>ORONG</v>
          </cell>
          <cell r="E53">
            <v>57.2</v>
          </cell>
          <cell r="F53">
            <v>43</v>
          </cell>
        </row>
        <row r="54">
          <cell r="D54" t="str">
            <v>PHUENTSHOTHANG</v>
          </cell>
          <cell r="E54">
            <v>62.3</v>
          </cell>
          <cell r="F54">
            <v>50</v>
          </cell>
        </row>
        <row r="55">
          <cell r="D55" t="str">
            <v>WANGPHU</v>
          </cell>
          <cell r="E55">
            <v>20.7</v>
          </cell>
          <cell r="F55">
            <v>17.8</v>
          </cell>
        </row>
        <row r="56">
          <cell r="D56" t="str">
            <v>LAURI</v>
          </cell>
          <cell r="E56">
            <v>54</v>
          </cell>
          <cell r="F56">
            <v>53.1</v>
          </cell>
        </row>
        <row r="57">
          <cell r="D57" t="str">
            <v>MARTSHALA</v>
          </cell>
          <cell r="E57">
            <v>74.599999999999994</v>
          </cell>
          <cell r="F57">
            <v>60.7</v>
          </cell>
        </row>
        <row r="58">
          <cell r="D58" t="str">
            <v>PEMATHANG</v>
          </cell>
          <cell r="E58">
            <v>70.2</v>
          </cell>
          <cell r="F58">
            <v>57.4</v>
          </cell>
        </row>
        <row r="59">
          <cell r="D59" t="str">
            <v>SAMRANG</v>
          </cell>
          <cell r="E59">
            <v>0.8</v>
          </cell>
          <cell r="F59">
            <v>15.8</v>
          </cell>
        </row>
        <row r="60">
          <cell r="D60" t="str">
            <v>SERTHIG</v>
          </cell>
          <cell r="E60">
            <v>53.9</v>
          </cell>
          <cell r="F60">
            <v>55.5</v>
          </cell>
        </row>
        <row r="61">
          <cell r="D61" t="str">
            <v>LANGCHENPU</v>
          </cell>
          <cell r="E61">
            <v>110</v>
          </cell>
          <cell r="F61">
            <v>127</v>
          </cell>
        </row>
        <row r="62">
          <cell r="D62" t="str">
            <v>JOMOTSANGKHA TOWN</v>
          </cell>
          <cell r="E62">
            <v>60.2</v>
          </cell>
          <cell r="F62">
            <v>63.5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shi Yangtse"/>
      <sheetName val="Yangtse_Dash"/>
      <sheetName val="Tashigang"/>
      <sheetName val="Trashigang_Dash"/>
    </sheetNames>
    <sheetDataSet>
      <sheetData sheetId="0">
        <row r="24">
          <cell r="D24" t="str">
            <v>Female_Population</v>
          </cell>
          <cell r="E24" t="str">
            <v>Male_Population</v>
          </cell>
        </row>
        <row r="25">
          <cell r="D25">
            <v>8232</v>
          </cell>
          <cell r="E25">
            <v>8341</v>
          </cell>
        </row>
        <row r="39">
          <cell r="B39" t="str">
            <v>Female</v>
          </cell>
          <cell r="C39" t="str">
            <v>Male</v>
          </cell>
        </row>
        <row r="40">
          <cell r="A40" t="str">
            <v>VI</v>
          </cell>
          <cell r="B40">
            <v>180</v>
          </cell>
          <cell r="C40">
            <v>153</v>
          </cell>
        </row>
        <row r="41">
          <cell r="A41" t="str">
            <v>VII</v>
          </cell>
          <cell r="B41">
            <v>217</v>
          </cell>
          <cell r="C41">
            <v>184</v>
          </cell>
        </row>
        <row r="42">
          <cell r="A42" t="str">
            <v>VIII</v>
          </cell>
          <cell r="B42">
            <v>267</v>
          </cell>
          <cell r="C42">
            <v>198</v>
          </cell>
        </row>
        <row r="43">
          <cell r="A43" t="str">
            <v>IX</v>
          </cell>
          <cell r="B43">
            <v>130</v>
          </cell>
          <cell r="C43">
            <v>97</v>
          </cell>
        </row>
        <row r="44">
          <cell r="A44" t="str">
            <v>X</v>
          </cell>
          <cell r="B44">
            <v>184</v>
          </cell>
          <cell r="C44">
            <v>135</v>
          </cell>
        </row>
        <row r="45">
          <cell r="A45" t="str">
            <v>XI</v>
          </cell>
          <cell r="B45">
            <v>108</v>
          </cell>
          <cell r="C45">
            <v>84</v>
          </cell>
        </row>
        <row r="46">
          <cell r="A46" t="str">
            <v>XII</v>
          </cell>
          <cell r="B46">
            <v>162</v>
          </cell>
          <cell r="C46">
            <v>123</v>
          </cell>
        </row>
        <row r="65">
          <cell r="B65" t="str">
            <v>Hospital1_per(KM)</v>
          </cell>
        </row>
        <row r="66">
          <cell r="A66" t="str">
            <v>BOOMDELING</v>
          </cell>
          <cell r="B66">
            <v>9.4</v>
          </cell>
        </row>
        <row r="67">
          <cell r="A67" t="str">
            <v>JAMKHAR</v>
          </cell>
          <cell r="B67">
            <v>39.200000000000003</v>
          </cell>
        </row>
        <row r="68">
          <cell r="A68" t="str">
            <v>TONGMAJANGSA</v>
          </cell>
          <cell r="B68">
            <v>44.9</v>
          </cell>
        </row>
        <row r="69">
          <cell r="A69" t="str">
            <v>YANGTSE</v>
          </cell>
          <cell r="B69">
            <v>12.8</v>
          </cell>
        </row>
        <row r="70">
          <cell r="A70" t="str">
            <v>RAMJAR</v>
          </cell>
          <cell r="B70">
            <v>45.6</v>
          </cell>
        </row>
        <row r="71">
          <cell r="A71" t="str">
            <v>KHAMDANG</v>
          </cell>
          <cell r="B71">
            <v>26.6</v>
          </cell>
        </row>
        <row r="72">
          <cell r="A72" t="str">
            <v>TOEDTSHO</v>
          </cell>
          <cell r="B72">
            <v>34.799999999999997</v>
          </cell>
        </row>
        <row r="73">
          <cell r="A73" t="str">
            <v>YALANG</v>
          </cell>
          <cell r="B73">
            <v>30.5</v>
          </cell>
        </row>
        <row r="74">
          <cell r="A74" t="str">
            <v>TRASHI_YANGTSE_TOWN</v>
          </cell>
          <cell r="B74">
            <v>1.6</v>
          </cell>
        </row>
        <row r="75">
          <cell r="A75" t="str">
            <v>DUKSUM</v>
          </cell>
          <cell r="B75">
            <v>11.2</v>
          </cell>
        </row>
        <row r="133">
          <cell r="B133" t="str">
            <v>Female</v>
          </cell>
          <cell r="C133">
            <v>162</v>
          </cell>
        </row>
        <row r="134">
          <cell r="B134" t="str">
            <v>male</v>
          </cell>
          <cell r="C134">
            <v>123</v>
          </cell>
        </row>
      </sheetData>
      <sheetData sheetId="1"/>
      <sheetData sheetId="2">
        <row r="1">
          <cell r="X1" t="str">
            <v>Trashigang</v>
          </cell>
          <cell r="Y1" t="str">
            <v>Riserboo</v>
          </cell>
          <cell r="Z1" t="str">
            <v>Nearest Distance</v>
          </cell>
        </row>
        <row r="2">
          <cell r="W2" t="str">
            <v>shongphu</v>
          </cell>
          <cell r="X2">
            <v>23.4</v>
          </cell>
          <cell r="Y2">
            <v>102</v>
          </cell>
          <cell r="Z2">
            <v>23.4</v>
          </cell>
        </row>
        <row r="3">
          <cell r="W3" t="str">
            <v>Bidung</v>
          </cell>
          <cell r="X3">
            <v>34.6</v>
          </cell>
          <cell r="Y3">
            <v>113.6</v>
          </cell>
          <cell r="Z3">
            <v>34.6</v>
          </cell>
        </row>
        <row r="4">
          <cell r="W4" t="str">
            <v>Kanglung</v>
          </cell>
          <cell r="X4">
            <v>22</v>
          </cell>
          <cell r="Y4">
            <v>63.6</v>
          </cell>
          <cell r="Z4">
            <v>22</v>
          </cell>
        </row>
        <row r="5">
          <cell r="W5" t="str">
            <v>Khaling</v>
          </cell>
          <cell r="X5">
            <v>55</v>
          </cell>
          <cell r="Y5">
            <v>27</v>
          </cell>
          <cell r="Z5">
            <v>27</v>
          </cell>
        </row>
        <row r="6">
          <cell r="W6" t="str">
            <v>Kangpara</v>
          </cell>
          <cell r="X6">
            <v>107</v>
          </cell>
          <cell r="Y6">
            <v>48.9</v>
          </cell>
          <cell r="Z6">
            <v>48.9</v>
          </cell>
        </row>
        <row r="7">
          <cell r="W7" t="str">
            <v>Samkhar</v>
          </cell>
          <cell r="X7">
            <v>16.7</v>
          </cell>
          <cell r="Y7">
            <v>92.9</v>
          </cell>
          <cell r="Z7">
            <v>16.7</v>
          </cell>
        </row>
        <row r="8">
          <cell r="W8" t="str">
            <v>Yangneer</v>
          </cell>
          <cell r="X8">
            <v>44.8</v>
          </cell>
          <cell r="Y8">
            <v>115</v>
          </cell>
          <cell r="Z8">
            <v>44.8</v>
          </cell>
        </row>
        <row r="9">
          <cell r="W9" t="str">
            <v>Bartsham</v>
          </cell>
          <cell r="X9">
            <v>25</v>
          </cell>
          <cell r="Y9">
            <v>105.1</v>
          </cell>
          <cell r="Z9">
            <v>25</v>
          </cell>
        </row>
        <row r="10">
          <cell r="W10" t="str">
            <v>Thrimshing</v>
          </cell>
          <cell r="X10">
            <v>82.6</v>
          </cell>
          <cell r="Y10">
            <v>24.1</v>
          </cell>
          <cell r="Z10">
            <v>24.1</v>
          </cell>
        </row>
        <row r="11">
          <cell r="W11" t="str">
            <v>Udzorong</v>
          </cell>
          <cell r="X11">
            <v>50.8</v>
          </cell>
          <cell r="Y11">
            <v>72.599999999999994</v>
          </cell>
          <cell r="Z11">
            <v>50.8</v>
          </cell>
        </row>
        <row r="12">
          <cell r="W12" t="str">
            <v>Saktang</v>
          </cell>
          <cell r="X12">
            <v>39.1</v>
          </cell>
          <cell r="Y12">
            <v>44.2</v>
          </cell>
          <cell r="Z12">
            <v>39.1</v>
          </cell>
        </row>
        <row r="13">
          <cell r="W13" t="str">
            <v>Ridi</v>
          </cell>
          <cell r="X13">
            <v>22.9</v>
          </cell>
          <cell r="Y13">
            <v>108</v>
          </cell>
          <cell r="Z13">
            <v>22.9</v>
          </cell>
        </row>
        <row r="14">
          <cell r="W14" t="str">
            <v>Phongmey</v>
          </cell>
          <cell r="X14">
            <v>16.3</v>
          </cell>
          <cell r="Y14">
            <v>108</v>
          </cell>
          <cell r="Z14">
            <v>16.3</v>
          </cell>
        </row>
        <row r="15">
          <cell r="W15" t="str">
            <v>Merak</v>
          </cell>
          <cell r="X15">
            <v>28.8</v>
          </cell>
          <cell r="Y15">
            <v>34</v>
          </cell>
          <cell r="Z15">
            <v>28.8</v>
          </cell>
        </row>
        <row r="16">
          <cell r="W16" t="str">
            <v>Lumang</v>
          </cell>
          <cell r="X16">
            <v>84.3</v>
          </cell>
          <cell r="Y16">
            <v>7.3</v>
          </cell>
          <cell r="Z16">
            <v>7.3</v>
          </cell>
        </row>
        <row r="17">
          <cell r="W17" t="str">
            <v>Trashigang Town</v>
          </cell>
          <cell r="X17">
            <v>0.5</v>
          </cell>
          <cell r="Y17">
            <v>79</v>
          </cell>
          <cell r="Z17">
            <v>0.5</v>
          </cell>
        </row>
        <row r="18">
          <cell r="W18" t="str">
            <v>Rangjung Town</v>
          </cell>
          <cell r="X18">
            <v>16</v>
          </cell>
          <cell r="Y18">
            <v>95.9</v>
          </cell>
          <cell r="Z18">
            <v>16</v>
          </cell>
        </row>
        <row r="19">
          <cell r="W19" t="str">
            <v>Kanglung Town</v>
          </cell>
          <cell r="X19">
            <v>16.399999999999999</v>
          </cell>
          <cell r="Y19">
            <v>60.7</v>
          </cell>
          <cell r="Z19">
            <v>16.399999999999999</v>
          </cell>
        </row>
        <row r="20">
          <cell r="W20" t="str">
            <v>Khaling Town</v>
          </cell>
          <cell r="X20">
            <v>47</v>
          </cell>
          <cell r="Y20">
            <v>30.1</v>
          </cell>
          <cell r="Z20">
            <v>30.1</v>
          </cell>
        </row>
        <row r="21">
          <cell r="W21" t="str">
            <v>Resarbu Town</v>
          </cell>
          <cell r="X21">
            <v>79</v>
          </cell>
          <cell r="Y21">
            <v>0.2</v>
          </cell>
          <cell r="Z21">
            <v>0.2</v>
          </cell>
        </row>
        <row r="22">
          <cell r="W22" t="str">
            <v>Wamrong Town</v>
          </cell>
          <cell r="X22">
            <v>74.8</v>
          </cell>
          <cell r="Y22">
            <v>2.5</v>
          </cell>
          <cell r="Z22">
            <v>2.5</v>
          </cell>
        </row>
        <row r="49">
          <cell r="B49" t="str">
            <v>Female</v>
          </cell>
          <cell r="C49" t="str">
            <v>Male</v>
          </cell>
        </row>
        <row r="50">
          <cell r="A50" t="str">
            <v>VI</v>
          </cell>
          <cell r="B50">
            <v>388</v>
          </cell>
          <cell r="C50">
            <v>328</v>
          </cell>
        </row>
        <row r="51">
          <cell r="A51" t="str">
            <v>VII</v>
          </cell>
          <cell r="B51">
            <v>453</v>
          </cell>
          <cell r="C51">
            <v>337</v>
          </cell>
        </row>
        <row r="52">
          <cell r="A52" t="str">
            <v>VIII</v>
          </cell>
          <cell r="B52">
            <v>521</v>
          </cell>
          <cell r="C52">
            <v>382</v>
          </cell>
        </row>
        <row r="53">
          <cell r="A53" t="str">
            <v>IX</v>
          </cell>
          <cell r="B53">
            <v>231</v>
          </cell>
          <cell r="C53">
            <v>239</v>
          </cell>
        </row>
        <row r="54">
          <cell r="A54" t="str">
            <v>X</v>
          </cell>
          <cell r="B54">
            <v>320</v>
          </cell>
          <cell r="C54">
            <v>266</v>
          </cell>
        </row>
        <row r="55">
          <cell r="A55" t="str">
            <v>XI</v>
          </cell>
          <cell r="B55">
            <v>287</v>
          </cell>
          <cell r="C55">
            <v>234</v>
          </cell>
        </row>
        <row r="56">
          <cell r="A56" t="str">
            <v>XII</v>
          </cell>
          <cell r="B56">
            <v>368</v>
          </cell>
          <cell r="C56">
            <v>317</v>
          </cell>
        </row>
        <row r="57">
          <cell r="A57" t="str">
            <v>VI</v>
          </cell>
          <cell r="B57">
            <v>388</v>
          </cell>
          <cell r="C57">
            <v>328</v>
          </cell>
        </row>
        <row r="58">
          <cell r="A58" t="str">
            <v>VII</v>
          </cell>
          <cell r="B58">
            <v>453</v>
          </cell>
          <cell r="C58">
            <v>337</v>
          </cell>
        </row>
        <row r="59">
          <cell r="A59" t="str">
            <v>VIII</v>
          </cell>
          <cell r="B59">
            <v>521</v>
          </cell>
          <cell r="C59">
            <v>382</v>
          </cell>
        </row>
        <row r="60">
          <cell r="A60" t="str">
            <v>IX</v>
          </cell>
          <cell r="B60">
            <v>231</v>
          </cell>
          <cell r="C60">
            <v>239</v>
          </cell>
        </row>
        <row r="61">
          <cell r="A61" t="str">
            <v>X</v>
          </cell>
          <cell r="B61">
            <v>320</v>
          </cell>
          <cell r="C61">
            <v>266</v>
          </cell>
        </row>
        <row r="62">
          <cell r="A62" t="str">
            <v>XI</v>
          </cell>
          <cell r="B62">
            <v>287</v>
          </cell>
          <cell r="C62">
            <v>234</v>
          </cell>
        </row>
        <row r="63">
          <cell r="A63" t="str">
            <v>XII</v>
          </cell>
          <cell r="B63">
            <v>368</v>
          </cell>
          <cell r="C63">
            <v>317</v>
          </cell>
        </row>
        <row r="171">
          <cell r="C171" t="str">
            <v>Female</v>
          </cell>
          <cell r="D171">
            <v>368</v>
          </cell>
        </row>
        <row r="172">
          <cell r="C172" t="str">
            <v>male</v>
          </cell>
          <cell r="D172">
            <v>317</v>
          </cell>
        </row>
      </sheetData>
      <sheetData sheetId="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District_population"/>
      <sheetName val="count_of_hospitals"/>
      <sheetName val="Donut chart"/>
      <sheetName val="schooling levelCountry_x0009_Dzongkha"/>
      <sheetName val="Gewog Wise population"/>
      <sheetName val="Sheet4"/>
      <sheetName val="Bhutan Map"/>
      <sheetName val="Overall Dashboard"/>
      <sheetName val="Total_Population_Bhutan"/>
      <sheetName val="Total population Map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Trongsa Dashboard"/>
      <sheetName val="Trongsa dzongkhag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0">
          <cell r="I240" t="str">
            <v>Hospital_1(KM)</v>
          </cell>
          <cell r="J240" t="str">
            <v>Hospital_2 (KM)</v>
          </cell>
          <cell r="K240" t="str">
            <v>Hospital_3 (KM)</v>
          </cell>
          <cell r="L240" t="str">
            <v>Hospital4_per(KM)</v>
          </cell>
        </row>
        <row r="241">
          <cell r="G241" t="str">
            <v>Trongsa</v>
          </cell>
          <cell r="H241" t="str">
            <v>Trongsa Town</v>
          </cell>
          <cell r="I241">
            <v>1.5</v>
          </cell>
          <cell r="J241">
            <v>0</v>
          </cell>
          <cell r="K241">
            <v>0</v>
          </cell>
          <cell r="L241">
            <v>0</v>
          </cell>
        </row>
        <row r="242">
          <cell r="G242" t="str">
            <v>Trongsa</v>
          </cell>
          <cell r="H242" t="str">
            <v>Kuengarabten Town</v>
          </cell>
          <cell r="I242">
            <v>23.5</v>
          </cell>
          <cell r="J242">
            <v>0</v>
          </cell>
          <cell r="K242">
            <v>0</v>
          </cell>
          <cell r="L242">
            <v>0</v>
          </cell>
        </row>
        <row r="243">
          <cell r="G243" t="str">
            <v>Trongsa</v>
          </cell>
          <cell r="H243" t="str">
            <v>Draagteng</v>
          </cell>
          <cell r="I243">
            <v>24.7</v>
          </cell>
          <cell r="J243">
            <v>0</v>
          </cell>
          <cell r="K243">
            <v>0</v>
          </cell>
          <cell r="L243">
            <v>0</v>
          </cell>
        </row>
        <row r="244">
          <cell r="G244" t="str">
            <v>Trongsa</v>
          </cell>
          <cell r="H244" t="str">
            <v>Korphu</v>
          </cell>
          <cell r="I244">
            <v>11.5</v>
          </cell>
          <cell r="J244">
            <v>0</v>
          </cell>
          <cell r="K244">
            <v>0</v>
          </cell>
          <cell r="L244">
            <v>0</v>
          </cell>
        </row>
        <row r="245">
          <cell r="G245" t="str">
            <v>Trongsa</v>
          </cell>
          <cell r="H245" t="str">
            <v>Langthil</v>
          </cell>
          <cell r="I245">
            <v>22.3</v>
          </cell>
          <cell r="J245">
            <v>0</v>
          </cell>
          <cell r="K245">
            <v>0</v>
          </cell>
          <cell r="L245">
            <v>0</v>
          </cell>
        </row>
        <row r="246">
          <cell r="G246" t="str">
            <v>Trongsa</v>
          </cell>
          <cell r="H246" t="str">
            <v>Nubi</v>
          </cell>
          <cell r="I246">
            <v>20.399999999999999</v>
          </cell>
          <cell r="J246">
            <v>0</v>
          </cell>
          <cell r="K246">
            <v>0</v>
          </cell>
          <cell r="L246">
            <v>0</v>
          </cell>
        </row>
        <row r="247">
          <cell r="G247" t="str">
            <v>Trongsa</v>
          </cell>
          <cell r="H247" t="str">
            <v>Tangsibji</v>
          </cell>
          <cell r="I247">
            <v>22.3</v>
          </cell>
          <cell r="J247">
            <v>0</v>
          </cell>
          <cell r="K247">
            <v>0</v>
          </cell>
          <cell r="L247">
            <v>0</v>
          </cell>
        </row>
      </sheetData>
      <sheetData sheetId="18" refreshError="1"/>
      <sheetData sheetId="19" refreshError="1"/>
      <sheetData sheetId="20">
        <row r="2">
          <cell r="H2" t="str">
            <v>Female_student</v>
          </cell>
          <cell r="I2" t="str">
            <v>Male_student</v>
          </cell>
        </row>
        <row r="3">
          <cell r="G3" t="str">
            <v>VI</v>
          </cell>
          <cell r="H3">
            <v>105</v>
          </cell>
          <cell r="I3">
            <v>75</v>
          </cell>
        </row>
        <row r="4">
          <cell r="G4" t="str">
            <v>VII</v>
          </cell>
          <cell r="H4">
            <v>126</v>
          </cell>
          <cell r="I4">
            <v>123</v>
          </cell>
        </row>
        <row r="5">
          <cell r="G5" t="str">
            <v>VIII</v>
          </cell>
          <cell r="H5">
            <v>183</v>
          </cell>
          <cell r="I5">
            <v>106</v>
          </cell>
        </row>
        <row r="6">
          <cell r="G6" t="str">
            <v>IX</v>
          </cell>
          <cell r="H6">
            <v>101</v>
          </cell>
          <cell r="I6">
            <v>87</v>
          </cell>
        </row>
        <row r="7">
          <cell r="G7" t="str">
            <v>X</v>
          </cell>
          <cell r="H7">
            <v>111</v>
          </cell>
          <cell r="I7">
            <v>92</v>
          </cell>
        </row>
        <row r="8">
          <cell r="G8" t="str">
            <v>XI</v>
          </cell>
          <cell r="H8">
            <v>79</v>
          </cell>
          <cell r="I8">
            <v>62</v>
          </cell>
        </row>
        <row r="9">
          <cell r="G9" t="str">
            <v>XII</v>
          </cell>
          <cell r="H9">
            <v>169</v>
          </cell>
          <cell r="I9">
            <v>158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ngdue dashboard "/>
      <sheetName val="Wangdue"/>
      <sheetName val="Trongsa"/>
      <sheetName val="Trongsa Dashboard"/>
      <sheetName val="Total pop Trongsa &amp; wangdue"/>
    </sheetNames>
    <sheetDataSet>
      <sheetData sheetId="0"/>
      <sheetData sheetId="1">
        <row r="2">
          <cell r="N2" t="str">
            <v>Male std</v>
          </cell>
        </row>
      </sheetData>
      <sheetData sheetId="2"/>
      <sheetData sheetId="3"/>
      <sheetData sheetId="4">
        <row r="1">
          <cell r="E1" t="str">
            <v>Female_Population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ngdue dashboard "/>
      <sheetName val="Wangdue"/>
      <sheetName val="Trongsa"/>
      <sheetName val="Trongsa Dashboard"/>
      <sheetName val="Total pop Trongsa &amp; wangdu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ional Service_Data"/>
      <sheetName val="Overall Data"/>
      <sheetName val="Overall Dashboard"/>
      <sheetName val="Total_Population_Bhutan"/>
      <sheetName val="Total population Map"/>
      <sheetName val="Haa Dzongkhag"/>
      <sheetName val="Haa Dashboard"/>
      <sheetName val="Paro Dzongkhag"/>
      <sheetName val="Paro Dashboard"/>
      <sheetName val=" Punakha Dzongkhag"/>
      <sheetName val=" Punakha Dashboard"/>
      <sheetName val="Zhemgang Dzongkhag"/>
      <sheetName val="Zhemgang Dashboard"/>
      <sheetName val="Samdrup Jongkhar Dzongkhag"/>
      <sheetName val="Gasa Dzongkhag"/>
      <sheetName val="Samdrup Jongkhar Dashboard"/>
      <sheetName val="Lhuentse Dzongkhag"/>
      <sheetName val="Lhuntse Dashboard"/>
      <sheetName val="Mongar Dzongkhag"/>
      <sheetName val="Mongar Dashboard"/>
      <sheetName val="Pema Gatshel Dzongkhag"/>
      <sheetName val="Pema Gatshel Dashboard"/>
      <sheetName val="Gasa Dasboard"/>
      <sheetName val="Samtse Dzongkhag"/>
      <sheetName val="Samtse Dashboard"/>
      <sheetName val="Bumthang Dzongkhag"/>
      <sheetName val="Bumthang Dashboard"/>
      <sheetName val="Chhukha Dzongkhag"/>
      <sheetName val="Chhukha Dashboard"/>
      <sheetName val="Tsirang Dzongkhag"/>
      <sheetName val="Tsirang Dashboard"/>
      <sheetName val="Sarpang Dzongkhag"/>
      <sheetName val="Sarpang Dashboard"/>
      <sheetName val="Tashigang Dzongkhag"/>
      <sheetName val="Tashigang Dashboard"/>
      <sheetName val="Tashiyangtse Dzongkhag"/>
      <sheetName val="Tashiyangtse Dashboard"/>
      <sheetName val="Thimphu Dzongkhag"/>
      <sheetName val="Thimphu Dashboard"/>
      <sheetName val="Dagana Dzongkhag"/>
      <sheetName val="Dagana Dashboard"/>
      <sheetName val="Wangdue Phodrang Dzongkhag"/>
      <sheetName val="Wangdue Phodrang Dashboard"/>
      <sheetName val="Sheet3"/>
      <sheetName val="Trongsa Dzongkhag"/>
      <sheetName val="Trongsa Dashboard"/>
      <sheetName val="Sheet2"/>
      <sheetName val="Sheet1"/>
      <sheetName val="Geocoding"/>
      <sheetName val="Phuntsholing"/>
      <sheetName val="Gasa"/>
      <sheetName val="Samtse"/>
      <sheetName val="Bumthang"/>
      <sheetName val="Sheet29"/>
      <sheetName val="Sheet28"/>
      <sheetName val="Punakha"/>
      <sheetName val="Trashiyangtse"/>
      <sheetName val="Tashigang"/>
      <sheetName val="Chukha"/>
      <sheetName val="Haa"/>
      <sheetName val="Paro"/>
      <sheetName val="Thimphu"/>
      <sheetName val="Dagana"/>
      <sheetName val="Gelephu Throm"/>
      <sheetName val="Zhemgang"/>
      <sheetName val="Samdrupjongkhar"/>
      <sheetName val="Samdrupjonkhar Throm"/>
      <sheetName val="Pemagatsel"/>
      <sheetName val="mongar"/>
      <sheetName val="Lhuntse"/>
      <sheetName val="Wangdue"/>
      <sheetName val="Trongsa"/>
      <sheetName val="Sarpang "/>
      <sheetName val="Tsirang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2">
          <cell r="K2" t="str">
            <v>Male  Eligible Ratio</v>
          </cell>
        </row>
        <row r="15">
          <cell r="E15" t="str">
            <v>Female_student</v>
          </cell>
          <cell r="F15" t="str">
            <v>Male_student</v>
          </cell>
        </row>
        <row r="16">
          <cell r="D16" t="str">
            <v>VI</v>
          </cell>
          <cell r="E16">
            <v>339</v>
          </cell>
          <cell r="F16">
            <v>294</v>
          </cell>
        </row>
        <row r="17">
          <cell r="D17" t="str">
            <v>VII</v>
          </cell>
          <cell r="E17">
            <v>362</v>
          </cell>
          <cell r="F17">
            <v>298</v>
          </cell>
        </row>
        <row r="18">
          <cell r="D18" t="str">
            <v>VIII</v>
          </cell>
          <cell r="E18">
            <v>465</v>
          </cell>
          <cell r="F18">
            <v>297</v>
          </cell>
        </row>
        <row r="19">
          <cell r="D19" t="str">
            <v>IX</v>
          </cell>
          <cell r="E19">
            <v>154</v>
          </cell>
          <cell r="F19">
            <v>149</v>
          </cell>
        </row>
        <row r="20">
          <cell r="D20" t="str">
            <v>X</v>
          </cell>
          <cell r="E20">
            <v>271</v>
          </cell>
          <cell r="F20">
            <v>200</v>
          </cell>
        </row>
        <row r="23">
          <cell r="D23" t="str">
            <v>Hospital1_per(KM)</v>
          </cell>
          <cell r="E23" t="str">
            <v>Hospital2_per(KM)</v>
          </cell>
          <cell r="F23" t="str">
            <v>Hospital3_per(KM)</v>
          </cell>
          <cell r="G23" t="str">
            <v>Hospital4_per(KM)</v>
          </cell>
        </row>
        <row r="24">
          <cell r="C24" t="str">
            <v>ATHANG</v>
          </cell>
          <cell r="D24">
            <v>34.5</v>
          </cell>
          <cell r="E24">
            <v>153</v>
          </cell>
          <cell r="F24">
            <v>58.3</v>
          </cell>
          <cell r="G24">
            <v>46.8</v>
          </cell>
        </row>
        <row r="25">
          <cell r="C25" t="str">
            <v>BJENAG</v>
          </cell>
          <cell r="D25">
            <v>10.199999999999999</v>
          </cell>
          <cell r="E25">
            <v>106</v>
          </cell>
          <cell r="F25">
            <v>105</v>
          </cell>
          <cell r="G25">
            <v>27</v>
          </cell>
        </row>
        <row r="26">
          <cell r="C26" t="str">
            <v>DARKAR</v>
          </cell>
          <cell r="D26">
            <v>33.700000000000003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GASE TSHOGOM</v>
          </cell>
          <cell r="D27">
            <v>16.7</v>
          </cell>
          <cell r="E27">
            <v>135</v>
          </cell>
          <cell r="F27">
            <v>98.5</v>
          </cell>
          <cell r="G27">
            <v>29</v>
          </cell>
        </row>
        <row r="28">
          <cell r="C28" t="str">
            <v>GASE TSHOWOM</v>
          </cell>
          <cell r="D28">
            <v>21.4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NAHI</v>
          </cell>
          <cell r="D29">
            <v>14.4</v>
          </cell>
          <cell r="E29">
            <v>133</v>
          </cell>
          <cell r="F29">
            <v>102</v>
          </cell>
          <cell r="G29">
            <v>26.6</v>
          </cell>
        </row>
        <row r="30">
          <cell r="C30" t="str">
            <v>THEDTSHO</v>
          </cell>
          <cell r="D30">
            <v>3.6</v>
          </cell>
          <cell r="E30">
            <v>120</v>
          </cell>
          <cell r="F30">
            <v>92</v>
          </cell>
          <cell r="G30">
            <v>13.3</v>
          </cell>
        </row>
        <row r="31">
          <cell r="C31" t="str">
            <v>RUEBISA</v>
          </cell>
          <cell r="D31">
            <v>5.7</v>
          </cell>
          <cell r="E31">
            <v>124</v>
          </cell>
          <cell r="F31">
            <v>90.6</v>
          </cell>
          <cell r="G31">
            <v>18</v>
          </cell>
        </row>
        <row r="32">
          <cell r="C32" t="str">
            <v>DANGCHHU</v>
          </cell>
          <cell r="D32">
            <v>61</v>
          </cell>
          <cell r="E32">
            <v>91.8</v>
          </cell>
          <cell r="F32">
            <v>149</v>
          </cell>
          <cell r="G32">
            <v>71</v>
          </cell>
        </row>
        <row r="33">
          <cell r="C33" t="str">
            <v>GANGTENG</v>
          </cell>
          <cell r="D33">
            <v>60.7</v>
          </cell>
          <cell r="E33">
            <v>75.400000000000006</v>
          </cell>
          <cell r="F33">
            <v>149</v>
          </cell>
          <cell r="G33">
            <v>70.7</v>
          </cell>
        </row>
        <row r="34">
          <cell r="C34" t="str">
            <v>KAZHI</v>
          </cell>
          <cell r="D34">
            <v>20.3</v>
          </cell>
          <cell r="E34">
            <v>114</v>
          </cell>
          <cell r="F34">
            <v>109</v>
          </cell>
          <cell r="G34">
            <v>30.3</v>
          </cell>
        </row>
        <row r="35">
          <cell r="C35" t="str">
            <v>NYISHOG</v>
          </cell>
          <cell r="D35">
            <v>15.1</v>
          </cell>
          <cell r="E35">
            <v>111</v>
          </cell>
          <cell r="F35">
            <v>104</v>
          </cell>
          <cell r="G35">
            <v>25.1</v>
          </cell>
        </row>
        <row r="36">
          <cell r="C36" t="str">
            <v>PHANGYUEL</v>
          </cell>
          <cell r="D36">
            <v>14.5</v>
          </cell>
          <cell r="E36">
            <v>114</v>
          </cell>
          <cell r="F36">
            <v>103</v>
          </cell>
          <cell r="G36">
            <v>24.5</v>
          </cell>
        </row>
        <row r="37">
          <cell r="C37" t="str">
            <v>PHOBJI</v>
          </cell>
          <cell r="D37">
            <v>68.7</v>
          </cell>
          <cell r="E37">
            <v>83.5</v>
          </cell>
          <cell r="F37">
            <v>157</v>
          </cell>
          <cell r="G37">
            <v>78.8</v>
          </cell>
        </row>
        <row r="38">
          <cell r="C38" t="str">
            <v>SAEPHU</v>
          </cell>
          <cell r="D38">
            <v>73.8</v>
          </cell>
          <cell r="E38">
            <v>49</v>
          </cell>
          <cell r="F38">
            <v>162</v>
          </cell>
          <cell r="G38">
            <v>83.8</v>
          </cell>
        </row>
        <row r="39">
          <cell r="C39" t="str">
            <v>WANGDUE PHODRANG TOWN</v>
          </cell>
          <cell r="D39">
            <v>3.9</v>
          </cell>
          <cell r="E39">
            <v>119</v>
          </cell>
          <cell r="F39">
            <v>92.4</v>
          </cell>
          <cell r="G39">
            <v>13.2</v>
          </cell>
        </row>
        <row r="40">
          <cell r="C40" t="str">
            <v>RURICHHU TOWN</v>
          </cell>
          <cell r="D40">
            <v>2.5</v>
          </cell>
          <cell r="E40"/>
          <cell r="F40"/>
          <cell r="G40"/>
        </row>
        <row r="41">
          <cell r="C41" t="str">
            <v>NOBDING TOWN</v>
          </cell>
          <cell r="D41">
            <v>42.9</v>
          </cell>
          <cell r="E41">
            <v>79.8</v>
          </cell>
          <cell r="F41">
            <v>131</v>
          </cell>
          <cell r="G41">
            <v>53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ngdue dashboard "/>
      <sheetName val="Wangdue"/>
      <sheetName val="Trongsa"/>
      <sheetName val="Trongsa Dashboard"/>
      <sheetName val="Total pop Trongsa &amp; wangdue"/>
    </sheetNames>
    <sheetDataSet>
      <sheetData sheetId="0"/>
      <sheetData sheetId="1">
        <row r="2">
          <cell r="N2" t="str">
            <v>Male std</v>
          </cell>
        </row>
      </sheetData>
      <sheetData sheetId="2"/>
      <sheetData sheetId="3"/>
      <sheetData sheetId="4">
        <row r="1">
          <cell r="E1" t="str">
            <v>Female_Population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OneDrive/Desktop/Project%20Data/Excel%20Final%20Projec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OneDrive/Desktop/Project%20Data/Gyalsung%20Project%20Final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OneDrive/Desktop/Project%20Data/Gyalsung%20Project%20Final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OneDrive/Desktop/Project%20Data/Gyalsung%20Project%20Final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1ab75f00199d5f4/Documents/Project%20Work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1ab75f00199d5f4/Documents/Project%20Work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Project%20work%20(5)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Project%20work%20(5)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mts/Downloads/Telegram%20Desktop/Zangpo%20project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mts/Downloads/Telegram%20Desktop/Zangpo%20project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Trashigang%20&amp;%20Trashi%20Yangtse%20(2)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Trashigang%20&amp;%20Trashi%20Yangtse%20(2)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Gyalsung%20Project%20Final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project%202023%20Geyesung%20(2)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Gyalsung%20Project%20Final.xlsx" TargetMode="External"/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ga/Downloads/Telegram%20Desktop/Gyalsung%20Project%20Final.xlsx" TargetMode="External"/><Relationship Id="rId1" Type="http://schemas.openxmlformats.org/officeDocument/2006/relationships/pivotCacheRecords" Target="pivotCacheRecords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576622685185" createdVersion="6" refreshedVersion="6" minRefreshableVersion="3" recordCount="20" xr:uid="{9AC5FBA6-3887-4B14-B56D-DC34C19E9947}">
  <cacheSource type="worksheet">
    <worksheetSource ref="A1:F21" sheet="Total_Population_Bhutan" r:id="rId2"/>
  </cacheSource>
  <cacheFields count="7">
    <cacheField name="Country" numFmtId="0">
      <sharedItems/>
    </cacheField>
    <cacheField name="Dzongkhag_Name" numFmtId="0">
      <sharedItems count="20">
        <s v="Bumthang"/>
        <s v="Chukha"/>
        <s v="Dagana"/>
        <s v="Gasa"/>
        <s v="Ha"/>
        <s v="Lhuntse"/>
        <s v="Mongar"/>
        <s v="Paro"/>
        <s v="Pemagatshel"/>
        <s v="Punakha"/>
        <s v="Samdrup Jongkhar"/>
        <s v="Samtse"/>
        <s v="Sarpang"/>
        <s v="Trashiyangtse"/>
        <s v="Tashigang"/>
        <s v="Thimphu"/>
        <s v="Trongsa"/>
        <s v="Tsirang"/>
        <s v="Wangdue Phodrang"/>
        <s v="Zhemgang"/>
      </sharedItems>
    </cacheField>
    <cacheField name="Dzongkhag_Latitude" numFmtId="0">
      <sharedItems containsSemiMixedTypes="0" containsString="0" containsNumber="1" minValue="26.5" maxValue="28"/>
    </cacheField>
    <cacheField name="Dzongkhag_Longitude" numFmtId="0">
      <sharedItems containsSemiMixedTypes="0" containsString="0" containsNumber="1" minValue="89.1" maxValue="91.4"/>
    </cacheField>
    <cacheField name="Female_Population" numFmtId="0">
      <sharedItems containsSemiMixedTypes="0" containsString="0" containsNumber="1" containsInteger="1" minValue="2039" maxValue="79270"/>
    </cacheField>
    <cacheField name="Male_Population" numFmtId="0">
      <sharedItems containsSemiMixedTypes="0" containsString="0" containsNumber="1" containsInteger="1" minValue="2324" maxValue="83323"/>
    </cacheField>
    <cacheField name="Total_Population" numFmtId="0">
      <sharedItems containsSemiMixedTypes="0" containsString="0" containsNumber="1" containsInteger="1" minValue="4363" maxValue="1625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735142129626" createdVersion="6" refreshedVersion="6" minRefreshableVersion="3" recordCount="27" xr:uid="{2D1C70C9-996B-473C-AD8D-7A409A55B2D5}">
  <cacheSource type="worksheet">
    <worksheetSource ref="A3:B30" sheet="count_of_hospitals"/>
  </cacheSource>
  <cacheFields count="2">
    <cacheField name="Dzongkhag_Name" numFmtId="0">
      <sharedItems count="20">
        <s v="Bumthang"/>
        <s v="Chukha"/>
        <s v="Dagana"/>
        <s v="Gasa"/>
        <s v="Ha"/>
        <s v="Lhuntse"/>
        <s v="Mongar"/>
        <s v="Paro"/>
        <s v="Pemagatshel"/>
        <s v="Punakha"/>
        <s v="Samdrup Jongkhar"/>
        <s v="Samtse"/>
        <s v="Sarpang"/>
        <s v="Trashiyangtse"/>
        <s v="Trashigang"/>
        <s v="Thimphu"/>
        <s v="Trongsa"/>
        <s v="Tsirang"/>
        <s v="Wangdue Phodrang"/>
        <s v="Zhemgang"/>
      </sharedItems>
    </cacheField>
    <cacheField name="Hospital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742211574077" createdVersion="6" refreshedVersion="6" minRefreshableVersion="3" recordCount="161" xr:uid="{88A5A500-AFBE-4B61-8692-569701316E36}">
  <cacheSource type="worksheet">
    <worksheetSource ref="B1:G162" sheet="Donut chart"/>
  </cacheSource>
  <cacheFields count="6">
    <cacheField name="Dzongkhag/Throm_Name" numFmtId="0">
      <sharedItems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10" maxValue="1132"/>
    </cacheField>
    <cacheField name="Male_student" numFmtId="0">
      <sharedItems containsSemiMixedTypes="0" containsString="0" containsNumber="1" containsInteger="1" minValue="6" maxValue="1097"/>
    </cacheField>
    <cacheField name="Total_students" numFmtId="0">
      <sharedItems containsSemiMixedTypes="0" containsString="0" containsNumber="1" containsInteger="1" minValue="16" maxValue="2229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771268287041" createdVersion="6" refreshedVersion="6" minRefreshableVersion="3" recordCount="161" xr:uid="{54A30871-118A-48C0-87D8-49F51615EC50}">
  <cacheSource type="worksheet">
    <worksheetSource ref="A1:C162" sheet="schooling levelCountry_x0009_Dzongkha"/>
  </cacheSource>
  <cacheFields count="3">
    <cacheField name="Dzongkhag/Throm_Name" numFmtId="0">
      <sharedItems count="23">
        <s v="Bumthang"/>
        <s v="Chukha"/>
        <s v="Dagana"/>
        <s v="Gasa"/>
        <s v="Ha"/>
        <s v="Lhuntse"/>
        <s v="Mongar"/>
        <s v="Paro"/>
        <s v="Pemagatshel"/>
        <s v="Phuntsholing Thromde"/>
        <s v="Punakha"/>
        <s v="Samdrup Jongkhar"/>
        <s v="Samdrup Jongkhar Throm"/>
        <s v="Samtse"/>
        <s v="Gelephu Throm"/>
        <s v="Trashiyangtse"/>
        <s v="Trashigang"/>
        <s v="Thimphu"/>
        <s v="Thimphu Thromde"/>
        <s v="Trongsa"/>
        <s v="Tsirang"/>
        <s v="Wangdue Phodrang"/>
        <s v="Zhemgang"/>
      </sharedItems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Total_students" numFmtId="0">
      <sharedItems containsSemiMixedTypes="0" containsString="0" containsNumber="1" containsInteger="1" minValue="16" maxValue="22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y phuntsho" refreshedDate="45280.670499768516" createdVersion="6" refreshedVersion="6" minRefreshableVersion="3" recordCount="7" xr:uid="{E1FFA2E6-8C83-433A-A49B-8D3F7CD2D7C3}">
  <cacheSource type="worksheet">
    <worksheetSource ref="A1:L8" sheet="Lhuentse Dzongkhag" r:id="rId2"/>
  </cacheSource>
  <cacheFields count="12">
    <cacheField name="Country" numFmtId="0">
      <sharedItems/>
    </cacheField>
    <cacheField name="Dzongkhag/Throm_Name" numFmtId="0">
      <sharedItems/>
    </cacheField>
    <cacheField name="Dzongkhag_Latitude" numFmtId="2">
      <sharedItems containsSemiMixedTypes="0" containsString="0" containsNumber="1" minValue="27.4" maxValue="27.4"/>
    </cacheField>
    <cacheField name="Dzongkhag_Longitude" numFmtId="165">
      <sharedItems containsSemiMixedTypes="0" containsString="0" containsNumber="1" containsInteger="1" minValue="91" maxValue="91"/>
    </cacheField>
    <cacheField name="Hospital_Name" numFmtId="0">
      <sharedItems/>
    </cacheField>
    <cacheField name="Hospital_latitude" numFmtId="0">
      <sharedItems containsSemiMixedTypes="0" containsString="0" containsNumber="1" minValue="27.674005753776299" maxValue="27.674005753776299"/>
    </cacheField>
    <cacheField name="Hospital_longitude" numFmtId="0">
      <sharedItems containsSemiMixedTypes="0" containsString="0" containsNumber="1" minValue="91.184516889999998" maxValue="91.184516889999998"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64" maxValue="209"/>
    </cacheField>
    <cacheField name="Male_student" numFmtId="0">
      <sharedItems containsSemiMixedTypes="0" containsString="0" containsNumber="1" containsInteger="1" minValue="73" maxValue="123"/>
    </cacheField>
    <cacheField name="Total_students" numFmtId="0">
      <sharedItems containsSemiMixedTypes="0" containsString="0" containsNumber="1" containsInteger="1" minValue="137" maxValue="332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y phuntsho" refreshedDate="45280.724194907409" createdVersion="6" refreshedVersion="6" minRefreshableVersion="3" recordCount="7" xr:uid="{B9DD38D4-E71F-454D-A4C5-F02B8A6EDE88}">
  <cacheSource type="worksheet">
    <worksheetSource ref="A1:L8" sheet="Mongar Dzongkhag" r:id="rId2"/>
  </cacheSource>
  <cacheFields count="12">
    <cacheField name="Country" numFmtId="0">
      <sharedItems/>
    </cacheField>
    <cacheField name="Dzongkhag/Throm_Name" numFmtId="0">
      <sharedItems/>
    </cacheField>
    <cacheField name="Dzongkhag_Latitude" numFmtId="2">
      <sharedItems containsSemiMixedTypes="0" containsString="0" containsNumber="1" minValue="27.1" maxValue="27.1"/>
    </cacheField>
    <cacheField name="Dzongkhag_Longitude" numFmtId="2">
      <sharedItems containsSemiMixedTypes="0" containsString="0" containsNumber="1" minValue="91.1" maxValue="91.1"/>
    </cacheField>
    <cacheField name="Hospital_Name" numFmtId="0">
      <sharedItems/>
    </cacheField>
    <cacheField name="Hospital_latitude" numFmtId="0">
      <sharedItems containsSemiMixedTypes="0" containsString="0" containsNumber="1" minValue="27.278318733902299" maxValue="27.278318733902299"/>
    </cacheField>
    <cacheField name="Hospital_longitude" numFmtId="0">
      <sharedItems containsSemiMixedTypes="0" containsString="0" containsNumber="1" minValue="91.238231069999998" maxValue="91.238231069999998"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181" maxValue="453"/>
    </cacheField>
    <cacheField name="Male_student" numFmtId="0">
      <sharedItems containsSemiMixedTypes="0" containsString="0" containsNumber="1" containsInteger="1" minValue="159" maxValue="364"/>
    </cacheField>
    <cacheField name="Total_students" numFmtId="0">
      <sharedItems containsSemiMixedTypes="0" containsString="0" containsNumber="1" containsInteger="1" minValue="340" maxValue="766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ay phuntsho" refreshedDate="45280.753082523152" createdVersion="6" refreshedVersion="6" minRefreshableVersion="3" recordCount="7" xr:uid="{EAF493C6-C0B1-405F-B0FB-7DC574D87B6F}">
  <cacheSource type="worksheet">
    <worksheetSource ref="A1:L8" sheet="Pema Gatshel Dzongkhag" r:id="rId2"/>
  </cacheSource>
  <cacheFields count="12">
    <cacheField name="Country" numFmtId="0">
      <sharedItems/>
    </cacheField>
    <cacheField name="Dzongkhag/Throm_Name" numFmtId="0">
      <sharedItems/>
    </cacheField>
    <cacheField name="Dzongkhag_Latitude" numFmtId="165">
      <sharedItems containsSemiMixedTypes="0" containsString="0" containsNumber="1" containsInteger="1" minValue="27" maxValue="27"/>
    </cacheField>
    <cacheField name="Dzongkhag_Longitude" numFmtId="2">
      <sharedItems containsSemiMixedTypes="0" containsString="0" containsNumber="1" minValue="91.15" maxValue="91.15"/>
    </cacheField>
    <cacheField name="Hospital_Name" numFmtId="0">
      <sharedItems/>
    </cacheField>
    <cacheField name="Hospital_latitude" numFmtId="0">
      <sharedItems containsSemiMixedTypes="0" containsString="0" containsNumber="1" minValue="27.029088532522898" maxValue="27.029088532522898"/>
    </cacheField>
    <cacheField name="Hospital_longitude" numFmtId="0">
      <sharedItems containsSemiMixedTypes="0" containsString="0" containsNumber="1" minValue="91.422754269999999" maxValue="91.422754269999999"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106" maxValue="303"/>
    </cacheField>
    <cacheField name="Male_student" numFmtId="0">
      <sharedItems containsSemiMixedTypes="0" containsString="0" containsNumber="1" containsInteger="1" minValue="113" maxValue="221"/>
    </cacheField>
    <cacheField name="Total_students" numFmtId="0">
      <sharedItems containsSemiMixedTypes="0" containsString="0" containsNumber="1" containsInteger="1" minValue="219" maxValue="524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hering Dorji" refreshedDate="45280.483613773147" createdVersion="6" refreshedVersion="6" minRefreshableVersion="3" recordCount="1" xr:uid="{6C74D671-5855-4AA8-87CF-DB57389D7102}">
  <cacheSource type="worksheet">
    <worksheetSource ref="N1:O2" sheet="Haa" r:id="rId2"/>
  </cacheSource>
  <cacheFields count="2">
    <cacheField name="Female_Total" numFmtId="0">
      <sharedItems containsSemiMixedTypes="0" containsString="0" containsNumber="1" containsInteger="1" minValue="861" maxValue="861" count="1">
        <n v="861"/>
      </sharedItems>
    </cacheField>
    <cacheField name="Male_Total" numFmtId="0">
      <sharedItems containsSemiMixedTypes="0" containsString="0" containsNumber="1" containsInteger="1" minValue="774" maxValue="774" count="1">
        <n v="7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hering Dorji" refreshedDate="45280.483612384262" createdVersion="6" refreshedVersion="6" minRefreshableVersion="3" recordCount="1" xr:uid="{708E0633-652F-4BA5-978F-F23E46C04C9E}">
  <cacheSource type="worksheet">
    <worksheetSource ref="N1:O2" sheet="Paro" r:id="rId2"/>
  </cacheSource>
  <cacheFields count="2">
    <cacheField name="Female_Total" numFmtId="0">
      <sharedItems containsSemiMixedTypes="0" containsString="0" containsNumber="1" containsInteger="1" minValue="2892" maxValue="2892" count="1">
        <n v="2892"/>
      </sharedItems>
    </cacheField>
    <cacheField name="Male_Total" numFmtId="0">
      <sharedItems containsSemiMixedTypes="0" containsString="0" containsNumber="1" containsInteger="1" minValue="2527" maxValue="2527" count="1">
        <n v="25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P" refreshedDate="45271.927643518517" createdVersion="6" refreshedVersion="6" minRefreshableVersion="3" recordCount="7" xr:uid="{A6215422-E233-4D09-BF8F-DCEBDF3CCBBC}">
  <cacheSource type="worksheet">
    <worksheetSource ref="A3:K10" sheet="Tsirang" r:id="rId2"/>
  </cacheSource>
  <cacheFields count="11">
    <cacheField name="Dzongkhag_Name" numFmtId="0">
      <sharedItems/>
    </cacheField>
    <cacheField name="Dzongkhag_Latitude" numFmtId="0">
      <sharedItems containsSemiMixedTypes="0" containsString="0" containsNumber="1" minValue="27.0015" maxValue="27.0015"/>
    </cacheField>
    <cacheField name="Dzongkhag_Longitude" numFmtId="0">
      <sharedItems containsSemiMixedTypes="0" containsString="0" containsNumber="1" minValue="90.123007999999999" maxValue="90.123007999999999"/>
    </cacheField>
    <cacheField name="Hospital_Name" numFmtId="0">
      <sharedItems/>
    </cacheField>
    <cacheField name="Hospital_latitude" numFmtId="0">
      <sharedItems containsSemiMixedTypes="0" containsString="0" containsNumber="1" minValue="27.004280000000001" maxValue="27.004280000000001"/>
    </cacheField>
    <cacheField name="Hospital_longitude" numFmtId="0">
      <sharedItems containsSemiMixedTypes="0" containsString="0" containsNumber="1" minValue="90.124579999999995" maxValue="90.124579999999995"/>
    </cacheField>
    <cacheField name="Level_of_ school" numFmtId="0">
      <sharedItems/>
    </cacheField>
    <cacheField name="Female_student" numFmtId="0">
      <sharedItems containsSemiMixedTypes="0" containsString="0" containsNumber="1" containsInteger="1" minValue="134" maxValue="272"/>
    </cacheField>
    <cacheField name="Male_student" numFmtId="0">
      <sharedItems containsSemiMixedTypes="0" containsString="0" containsNumber="1" containsInteger="1" minValue="182" maxValue="231"/>
    </cacheField>
    <cacheField name="Total_students" numFmtId="0">
      <sharedItems containsSemiMixedTypes="0" containsString="0" containsNumber="1" containsInteger="1" minValue="316" maxValue="498"/>
    </cacheField>
    <cacheField name="Age" numFmtId="0">
      <sharedItems containsSemiMixedTypes="0" containsString="0" containsNumber="1" containsInteger="1" minValue="11" maxValue="17" count="7">
        <n v="11"/>
        <n v="12"/>
        <n v="13"/>
        <n v="14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 pivotCacheId="22261082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P" refreshedDate="45271.927643287039" createdVersion="6" refreshedVersion="6" minRefreshableVersion="3" recordCount="14" xr:uid="{4073041B-2B49-4B01-88CC-F1532DC3FE06}">
  <cacheSource type="worksheet">
    <worksheetSource ref="A3:K17" sheet="Sarpang" r:id="rId2"/>
  </cacheSource>
  <cacheFields count="11">
    <cacheField name="Dzongkhag_Name" numFmtId="0">
      <sharedItems count="2">
        <s v="Sarpang"/>
        <s v="Gelephu Throm"/>
      </sharedItems>
    </cacheField>
    <cacheField name="Dzongkhag_Latitude" numFmtId="0">
      <sharedItems containsSemiMixedTypes="0" containsString="0" containsNumber="1" minValue="26.870364800000001" maxValue="26.9373"/>
    </cacheField>
    <cacheField name="Dzongkhag_Longitude" numFmtId="0">
      <sharedItems containsSemiMixedTypes="0" containsString="0" containsNumber="1" minValue="90.485580200000001" maxValue="90.488"/>
    </cacheField>
    <cacheField name="Hospital_Name" numFmtId="0">
      <sharedItems count="2">
        <s v="Sarpang"/>
        <s v="Central Regional Referal"/>
      </sharedItems>
    </cacheField>
    <cacheField name="Hospital_latitude" numFmtId="0">
      <sharedItems containsSemiMixedTypes="0" containsString="0" containsNumber="1" minValue="26.865639999999999" maxValue="26.875029999999999"/>
    </cacheField>
    <cacheField name="Hospital_longitude" numFmtId="0">
      <sharedItems containsSemiMixedTypes="0" containsString="0" containsNumber="1" minValue="90.264539999999997" maxValue="90.490920000000003"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85" maxValue="378" count="14">
        <n v="270"/>
        <n v="307"/>
        <n v="378"/>
        <n v="192"/>
        <n v="266"/>
        <n v="205"/>
        <n v="259"/>
        <n v="85"/>
        <n v="129"/>
        <n v="171"/>
        <n v="116"/>
        <n v="123"/>
        <n v="101"/>
        <n v="105"/>
      </sharedItems>
    </cacheField>
    <cacheField name="Male_student" numFmtId="0">
      <sharedItems containsSemiMixedTypes="0" containsString="0" containsNumber="1" containsInteger="1" minValue="71" maxValue="325" count="14">
        <n v="301"/>
        <n v="325"/>
        <n v="315"/>
        <n v="216"/>
        <n v="236"/>
        <n v="169"/>
        <n v="250"/>
        <n v="112"/>
        <n v="129"/>
        <n v="145"/>
        <n v="74"/>
        <n v="97"/>
        <n v="106"/>
        <n v="71"/>
      </sharedItems>
    </cacheField>
    <cacheField name="Total_students" numFmtId="0">
      <sharedItems containsSemiMixedTypes="0" containsString="0" containsNumber="1" containsInteger="1" minValue="176" maxValue="693"/>
    </cacheField>
    <cacheField name="Age" numFmtId="0">
      <sharedItems containsSemiMixedTypes="0" containsString="0" containsNumber="1" containsInteger="1" minValue="11" maxValue="17" count="7">
        <n v="11"/>
        <n v="12"/>
        <n v="13"/>
        <n v="14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 pivotCacheId="1294778453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a Zangpo" refreshedDate="45271.960374305556" createdVersion="6" refreshedVersion="6" minRefreshableVersion="3" recordCount="1" xr:uid="{63B23F30-2503-43F0-99B8-E88376A2E6E8}">
  <cacheSource type="worksheet">
    <worksheetSource ref="M1:N2" sheet="Gasa" r:id="rId2"/>
  </cacheSource>
  <cacheFields count="2">
    <cacheField name="Female_Total" numFmtId="0">
      <sharedItems containsSemiMixedTypes="0" containsString="0" containsNumber="1" containsInteger="1" minValue="222" maxValue="222"/>
    </cacheField>
    <cacheField name="Male_Total" numFmtId="0">
      <sharedItems containsSemiMixedTypes="0" containsString="0" containsNumber="1" containsInteger="1" minValue="192" maxValue="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a Zangpo" refreshedDate="45271.96037453704" createdVersion="6" refreshedVersion="6" minRefreshableVersion="3" recordCount="7" xr:uid="{5590C9D8-5DA8-4DAE-9180-E9626C74CC65}">
  <cacheSource type="worksheet">
    <worksheetSource ref="A1:K8" sheet="Samtse" r:id="rId2"/>
  </cacheSource>
  <cacheFields count="11">
    <cacheField name="Dzongkhag_Name" numFmtId="0">
      <sharedItems count="1">
        <s v="Samtse"/>
      </sharedItems>
    </cacheField>
    <cacheField name="Dzongkhag_Latitude" numFmtId="0">
      <sharedItems containsSemiMixedTypes="0" containsString="0" containsNumber="1" minValue="27.029199999999999" maxValue="27.029199999999999"/>
    </cacheField>
    <cacheField name="Dzongkhag_Longitude" numFmtId="0">
      <sharedItems containsSemiMixedTypes="0" containsString="0" containsNumber="1" minValue="89.056200000000004" maxValue="89.056200000000004"/>
    </cacheField>
    <cacheField name="Hospital_Name" numFmtId="0">
      <sharedItems/>
    </cacheField>
    <cacheField name="Hospital_latitude" numFmtId="0">
      <sharedItems containsSemiMixedTypes="0" containsString="0" containsNumber="1" minValue="26.901389999999999" maxValue="26.901389999999999"/>
    </cacheField>
    <cacheField name="Hospital_longitude" numFmtId="0">
      <sharedItems containsSemiMixedTypes="0" containsString="0" containsNumber="1" minValue="89.087090000000003" maxValue="89.087090000000003"/>
    </cacheField>
    <cacheField name="Level_of_ school" numFmtId="0">
      <sharedItems/>
    </cacheField>
    <cacheField name="Female_student" numFmtId="0">
      <sharedItems containsSemiMixedTypes="0" containsString="0" containsNumber="1" containsInteger="1" minValue="252" maxValue="754"/>
    </cacheField>
    <cacheField name="Male_student" numFmtId="0">
      <sharedItems containsSemiMixedTypes="0" containsString="0" containsNumber="1" containsInteger="1" minValue="228" maxValue="750"/>
    </cacheField>
    <cacheField name="Total_students" numFmtId="0">
      <sharedItems containsSemiMixedTypes="0" containsString="0" containsNumber="1" containsInteger="1" minValue="480" maxValue="1504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P" refreshedDate="45270.659781249997" createdVersion="6" refreshedVersion="6" minRefreshableVersion="3" recordCount="14" xr:uid="{24E0FC29-BF68-416C-B145-799459EF3BB6}">
  <cacheSource type="worksheet">
    <worksheetSource ref="A1:K15" sheet="Tashigang" r:id="rId2"/>
  </cacheSource>
  <cacheFields count="11">
    <cacheField name="Dzongkhag_Name" numFmtId="0">
      <sharedItems count="1">
        <s v="Tashigang"/>
      </sharedItems>
    </cacheField>
    <cacheField name="Dzongkhag_Latitude" numFmtId="0">
      <sharedItems containsSemiMixedTypes="0" containsString="0" containsNumber="1" minValue="27.256699999999999" maxValue="27.256699999999999"/>
    </cacheField>
    <cacheField name="Dzongkhag_Longitude" numFmtId="0">
      <sharedItems containsSemiMixedTypes="0" containsString="0" containsNumber="1" minValue="91.753900000000002" maxValue="91.753900000000002"/>
    </cacheField>
    <cacheField name="Hospital_Name" numFmtId="0">
      <sharedItems/>
    </cacheField>
    <cacheField name="Hospital_latitude" numFmtId="0">
      <sharedItems containsSemiMixedTypes="0" containsString="0" containsNumber="1" minValue="27.121200000000002" maxValue="27.334029999999998"/>
    </cacheField>
    <cacheField name="Hospital_longitude" numFmtId="0">
      <sharedItems containsSemiMixedTypes="0" containsString="0" containsNumber="1" minValue="91.549800000000005" maxValue="91.55498"/>
    </cacheField>
    <cacheField name="Level_of_ school" numFmtId="0">
      <sharedItems/>
    </cacheField>
    <cacheField name="Female_student" numFmtId="0">
      <sharedItems containsSemiMixedTypes="0" containsString="0" containsNumber="1" containsInteger="1" minValue="231" maxValue="521"/>
    </cacheField>
    <cacheField name="Male_student" numFmtId="0">
      <sharedItems containsSemiMixedTypes="0" containsString="0" containsNumber="1" containsInteger="1" minValue="234" maxValue="382"/>
    </cacheField>
    <cacheField name="Total_students" numFmtId="0">
      <sharedItems containsSemiMixedTypes="0" containsString="0" containsNumber="1" containsInteger="1" minValue="470" maxValue="903"/>
    </cacheField>
    <cacheField name="Age" numFmtId="0">
      <sharedItems containsSemiMixedTypes="0" containsString="0" containsNumber="1" containsInteger="1" minValue="11" maxValue="17" count="7">
        <n v="11"/>
        <n v="12"/>
        <n v="13"/>
        <n v="14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 pivotCacheId="307487320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P" refreshedDate="45270.664893518522" createdVersion="6" refreshedVersion="6" minRefreshableVersion="3" recordCount="7" xr:uid="{FFFB92AF-82E4-46EA-BECC-9624957A1298}">
  <cacheSource type="worksheet">
    <worksheetSource ref="A1:K8" sheet="Tashi Yangtse" r:id="rId2"/>
  </cacheSource>
  <cacheFields count="11">
    <cacheField name="Dzongkhag_Name" numFmtId="0">
      <sharedItems/>
    </cacheField>
    <cacheField name="Dzongkhag_Latitude" numFmtId="0">
      <sharedItems containsSemiMixedTypes="0" containsString="0" containsNumber="1" minValue="27.6418" maxValue="27.6418"/>
    </cacheField>
    <cacheField name="Dzongkhag_Longitude" numFmtId="0">
      <sharedItems containsSemiMixedTypes="0" containsString="0" containsNumber="1" minValue="90.677300000000002" maxValue="90.677300000000002"/>
    </cacheField>
    <cacheField name="Hospital_Name" numFmtId="0">
      <sharedItems/>
    </cacheField>
    <cacheField name="Hospital_latitude" numFmtId="0">
      <sharedItems containsSemiMixedTypes="0" containsString="0" containsNumber="1" minValue="27.632290000000001" maxValue="27.632290000000001"/>
    </cacheField>
    <cacheField name="Hospital_longitude" numFmtId="0">
      <sharedItems containsSemiMixedTypes="0" containsString="0" containsNumber="1" minValue="91.505610000000004" maxValue="91.505610000000004"/>
    </cacheField>
    <cacheField name="Level_of_ school" numFmtId="0">
      <sharedItems/>
    </cacheField>
    <cacheField name="Female_student" numFmtId="0">
      <sharedItems containsSemiMixedTypes="0" containsString="0" containsNumber="1" containsInteger="1" minValue="108" maxValue="267"/>
    </cacheField>
    <cacheField name="Male_student" numFmtId="0">
      <sharedItems containsSemiMixedTypes="0" containsString="0" containsNumber="1" containsInteger="1" minValue="84" maxValue="198"/>
    </cacheField>
    <cacheField name="Total_students" numFmtId="0">
      <sharedItems containsSemiMixedTypes="0" containsString="0" containsNumber="1" containsInteger="1" minValue="192" maxValue="465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576622685185" createdVersion="6" refreshedVersion="6" minRefreshableVersion="3" recordCount="20" xr:uid="{30B51FE9-1282-4475-8B66-299BE49662E1}">
  <cacheSource type="worksheet">
    <worksheetSource ref="A1:G21" sheet="Total_Population_Bhutan" r:id="rId2"/>
  </cacheSource>
  <cacheFields count="7">
    <cacheField name="Country" numFmtId="0">
      <sharedItems/>
    </cacheField>
    <cacheField name="Dzongkhag_Name" numFmtId="0">
      <sharedItems count="20">
        <s v="Bumthang"/>
        <s v="Chukha"/>
        <s v="Dagana"/>
        <s v="Gasa"/>
        <s v="Ha"/>
        <s v="Lhuntse"/>
        <s v="Mongar"/>
        <s v="Paro"/>
        <s v="Pemagatshel"/>
        <s v="Punakha"/>
        <s v="Samdrup Jongkhar"/>
        <s v="Samtse"/>
        <s v="Sarpang"/>
        <s v="Trashiyangtse"/>
        <s v="Tashigang"/>
        <s v="Thimphu"/>
        <s v="Trongsa"/>
        <s v="Tsirang"/>
        <s v="Wangdue Phodrang"/>
        <s v="Zhemgang"/>
      </sharedItems>
    </cacheField>
    <cacheField name="Dzongkhag_Latitude" numFmtId="0">
      <sharedItems containsSemiMixedTypes="0" containsString="0" containsNumber="1" minValue="26.5" maxValue="28"/>
    </cacheField>
    <cacheField name="Dzongkhag_Longitude" numFmtId="0">
      <sharedItems containsSemiMixedTypes="0" containsString="0" containsNumber="1" minValue="89.1" maxValue="91.4"/>
    </cacheField>
    <cacheField name="Female_Population" numFmtId="0">
      <sharedItems containsSemiMixedTypes="0" containsString="0" containsNumber="1" containsInteger="1" minValue="2039" maxValue="79270"/>
    </cacheField>
    <cacheField name="Male_Population" numFmtId="0">
      <sharedItems containsSemiMixedTypes="0" containsString="0" containsNumber="1" containsInteger="1" minValue="2324" maxValue="83323"/>
    </cacheField>
    <cacheField name="Total_Population" numFmtId="0">
      <sharedItems containsSemiMixedTypes="0" containsString="0" containsNumber="1" containsInteger="1" minValue="4363" maxValue="1625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82.476794560185" createdVersion="6" refreshedVersion="6" minRefreshableVersion="3" recordCount="27" xr:uid="{1D255B8F-6C80-4147-B3A2-2B3A338753AB}">
  <cacheSource type="worksheet">
    <worksheetSource ref="A1:B28" sheet="4. District_wise_hospital_count" r:id="rId2"/>
  </cacheSource>
  <cacheFields count="2">
    <cacheField name="Dzongkhag_Name" numFmtId="0">
      <sharedItems count="20">
        <s v="Bumthang"/>
        <s v="Chukha"/>
        <s v="Dagana"/>
        <s v="Gasa"/>
        <s v="Ha"/>
        <s v="Lhuntse"/>
        <s v="Mongar"/>
        <s v="Paro"/>
        <s v="Pemagatshel"/>
        <s v="Punakha"/>
        <s v="Samdrup Jongkhar"/>
        <s v="Samtse"/>
        <s v="Sarpang"/>
        <s v="Trashiyangtse"/>
        <s v="Trashigang"/>
        <s v="Thimphu"/>
        <s v="Trongsa"/>
        <s v="Tsirang"/>
        <s v="Wangdue Phodrang"/>
        <s v="Zhemgang"/>
      </sharedItems>
    </cacheField>
    <cacheField name="Hospital_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742211574077" createdVersion="6" refreshedVersion="6" minRefreshableVersion="3" recordCount="161" xr:uid="{28934B45-CB68-4016-A48A-74016C73B5BE}">
  <cacheSource type="worksheet">
    <worksheetSource ref="B1:G162" sheet="Donut chart" r:id="rId2"/>
  </cacheSource>
  <cacheFields count="6">
    <cacheField name="Dzongkhag/Throm_Name" numFmtId="0">
      <sharedItems/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Female_student" numFmtId="0">
      <sharedItems containsSemiMixedTypes="0" containsString="0" containsNumber="1" containsInteger="1" minValue="10" maxValue="1132"/>
    </cacheField>
    <cacheField name="Male_student" numFmtId="0">
      <sharedItems containsSemiMixedTypes="0" containsString="0" containsNumber="1" containsInteger="1" minValue="6" maxValue="1097" count="131">
        <n v="170"/>
        <n v="176"/>
        <n v="183"/>
        <n v="116"/>
        <n v="86"/>
        <n v="109"/>
        <n v="138"/>
        <n v="306"/>
        <n v="403"/>
        <n v="406"/>
        <n v="241"/>
        <n v="317"/>
        <n v="227"/>
        <n v="205"/>
        <n v="224"/>
        <n v="254"/>
        <n v="290"/>
        <n v="175"/>
        <n v="216"/>
        <n v="142"/>
        <n v="155"/>
        <n v="18"/>
        <n v="20"/>
        <n v="53"/>
        <n v="13"/>
        <n v="48"/>
        <n v="6"/>
        <n v="34"/>
        <n v="82"/>
        <n v="121"/>
        <n v="160"/>
        <n v="54"/>
        <n v="122"/>
        <n v="123"/>
        <n v="112"/>
        <n v="94"/>
        <n v="106"/>
        <n v="77"/>
        <n v="90"/>
        <n v="73"/>
        <n v="98"/>
        <n v="272"/>
        <n v="364"/>
        <n v="313"/>
        <n v="296"/>
        <n v="204"/>
        <n v="159"/>
        <n v="250"/>
        <n v="443"/>
        <n v="318"/>
        <n v="450"/>
        <n v="337"/>
        <n v="298"/>
        <n v="266"/>
        <n v="415"/>
        <n v="167"/>
        <n v="199"/>
        <n v="221"/>
        <n v="118"/>
        <n v="113"/>
        <n v="181"/>
        <n v="151"/>
        <n v="148"/>
        <n v="171"/>
        <n v="130"/>
        <n v="80"/>
        <n v="154"/>
        <n v="193"/>
        <n v="309"/>
        <n v="231"/>
        <n v="329"/>
        <n v="361"/>
        <n v="150"/>
        <n v="268"/>
        <n v="297"/>
        <n v="143"/>
        <n v="220"/>
        <n v="120"/>
        <n v="158"/>
        <n v="68"/>
        <n v="38"/>
        <n v="23"/>
        <n v="14"/>
        <n v="15"/>
        <n v="7"/>
        <n v="502"/>
        <n v="651"/>
        <n v="750"/>
        <n v="409"/>
        <n v="501"/>
        <n v="257"/>
        <n v="228"/>
        <n v="129"/>
        <n v="145"/>
        <n v="74"/>
        <n v="97"/>
        <n v="71"/>
        <n v="153"/>
        <n v="184"/>
        <n v="198"/>
        <n v="135"/>
        <n v="84"/>
        <n v="328"/>
        <n v="382"/>
        <n v="239"/>
        <n v="234"/>
        <n v="125"/>
        <n v="95"/>
        <n v="341"/>
        <n v="907"/>
        <n v="1004"/>
        <n v="1097"/>
        <n v="640"/>
        <n v="776"/>
        <n v="543"/>
        <n v="572"/>
        <n v="75"/>
        <n v="87"/>
        <n v="92"/>
        <n v="62"/>
        <n v="200"/>
        <n v="226"/>
        <n v="182"/>
        <n v="196"/>
        <n v="294"/>
        <n v="149"/>
        <n v="124"/>
        <n v="163"/>
        <n v="178"/>
        <n v="132"/>
        <n v="157"/>
      </sharedItems>
    </cacheField>
    <cacheField name="Total_students" numFmtId="0">
      <sharedItems containsSemiMixedTypes="0" containsString="0" containsNumber="1" containsInteger="1" minValue="16" maxValue="2229"/>
    </cacheField>
    <cacheField name="Age" numFmtId="0">
      <sharedItems containsSemiMixedTypes="0" containsString="0" containsNumber="1" containsInteger="1" minValue="1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ley Jamtsho" refreshedDate="45279.771268287041" createdVersion="6" refreshedVersion="6" minRefreshableVersion="3" recordCount="161" xr:uid="{0C3BB793-0881-4E81-9412-66492EA1AF87}">
  <cacheSource type="worksheet">
    <worksheetSource ref="A1:C162" sheet="schooling levelCountry_x0009_Dzongkha" r:id="rId2"/>
  </cacheSource>
  <cacheFields count="3">
    <cacheField name="Dzongkhag/Throm_Name" numFmtId="0">
      <sharedItems count="23">
        <s v="Bumthang"/>
        <s v="Chukha"/>
        <s v="Dagana"/>
        <s v="Gasa"/>
        <s v="Ha"/>
        <s v="Lhuntse"/>
        <s v="Mongar"/>
        <s v="Paro"/>
        <s v="Pemagatshel"/>
        <s v="Phuntsholing Thromde"/>
        <s v="Punakha"/>
        <s v="Samdrup Jongkhar"/>
        <s v="Samdrup Jongkhar Throm"/>
        <s v="Samtse"/>
        <s v="Gelephu Throm"/>
        <s v="Trashiyangtse"/>
        <s v="Trashigang"/>
        <s v="Thimphu"/>
        <s v="Thimphu Thromde"/>
        <s v="Trongsa"/>
        <s v="Tsirang"/>
        <s v="Wangdue Phodrang"/>
        <s v="Zhemgang"/>
      </sharedItems>
    </cacheField>
    <cacheField name="Level_of_ school" numFmtId="0">
      <sharedItems count="7">
        <s v="VI"/>
        <s v="VII"/>
        <s v="VIII"/>
        <s v="IX"/>
        <s v="X"/>
        <s v="XI"/>
        <s v="XII"/>
      </sharedItems>
    </cacheField>
    <cacheField name="Total_students" numFmtId="0">
      <sharedItems containsSemiMixedTypes="0" containsString="0" containsNumber="1" containsInteger="1" minValue="16" maxValue="22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s v="Bhutan"/>
    <x v="0"/>
    <n v="27.45"/>
    <n v="90.4"/>
    <n v="8915"/>
    <n v="9482"/>
    <n v="18397"/>
  </r>
  <r>
    <s v="Bhutan"/>
    <x v="1"/>
    <n v="27"/>
    <n v="89.3"/>
    <n v="33959"/>
    <n v="36061"/>
    <n v="70020"/>
  </r>
  <r>
    <s v="Bhutan"/>
    <x v="2"/>
    <n v="27"/>
    <n v="89.55"/>
    <n v="12378"/>
    <n v="13524"/>
    <n v="25902"/>
  </r>
  <r>
    <s v="Bhutan"/>
    <x v="3"/>
    <n v="28"/>
    <n v="90"/>
    <n v="2039"/>
    <n v="2324"/>
    <n v="4363"/>
  </r>
  <r>
    <s v="Bhutan"/>
    <x v="4"/>
    <n v="27.15"/>
    <n v="89.1"/>
    <n v="6299"/>
    <n v="7550"/>
    <n v="13849"/>
  </r>
  <r>
    <s v="Bhutan"/>
    <x v="5"/>
    <n v="27.4"/>
    <n v="91"/>
    <n v="6501"/>
    <n v="6963"/>
    <n v="13464"/>
  </r>
  <r>
    <s v="Bhutan"/>
    <x v="6"/>
    <n v="27.1"/>
    <n v="91.1"/>
    <n v="18864"/>
    <n v="17364"/>
    <n v="36228"/>
  </r>
  <r>
    <s v="Bhutan"/>
    <x v="7"/>
    <n v="27.3"/>
    <n v="89.2"/>
    <n v="25510"/>
    <n v="26402"/>
    <n v="51912"/>
  </r>
  <r>
    <s v="Bhutan"/>
    <x v="8"/>
    <n v="27"/>
    <n v="91.15"/>
    <n v="11814"/>
    <n v="12026"/>
    <n v="23840"/>
  </r>
  <r>
    <s v="Bhutan"/>
    <x v="9"/>
    <n v="27.4"/>
    <n v="89.5"/>
    <n v="14741"/>
    <n v="16492"/>
    <n v="31233"/>
  </r>
  <r>
    <s v="Bhutan"/>
    <x v="10"/>
    <n v="26.55"/>
    <n v="91.37"/>
    <n v="16615"/>
    <n v="18266"/>
    <n v="34881"/>
  </r>
  <r>
    <s v="Bhutan"/>
    <x v="11"/>
    <n v="27"/>
    <n v="89.5"/>
    <n v="31402"/>
    <n v="31747"/>
    <n v="63149"/>
  </r>
  <r>
    <s v="Bhutan"/>
    <x v="12"/>
    <n v="26.5"/>
    <n v="90.15"/>
    <n v="24135"/>
    <n v="26086"/>
    <n v="50221"/>
  </r>
  <r>
    <s v="Bhutan"/>
    <x v="13"/>
    <n v="27.4"/>
    <n v="91.25"/>
    <n v="8232"/>
    <n v="8341"/>
    <n v="16573"/>
  </r>
  <r>
    <s v="Bhutan"/>
    <x v="14"/>
    <n v="27.15"/>
    <n v="91.4"/>
    <n v="20589"/>
    <n v="21710"/>
    <n v="42299"/>
  </r>
  <r>
    <s v="Bhutan"/>
    <x v="15"/>
    <n v="27.35"/>
    <n v="89.35"/>
    <n v="79270"/>
    <n v="83323"/>
    <n v="162593"/>
  </r>
  <r>
    <s v="Bhutan"/>
    <x v="16"/>
    <n v="27.2"/>
    <n v="90.25"/>
    <n v="8897"/>
    <n v="14253"/>
    <n v="23150"/>
  </r>
  <r>
    <s v="Bhutan"/>
    <x v="17"/>
    <n v="26.55"/>
    <n v="90.5"/>
    <n v="11689"/>
    <n v="12384"/>
    <n v="24073"/>
  </r>
  <r>
    <s v="Bhutan"/>
    <x v="18"/>
    <n v="27.3"/>
    <n v="90.1"/>
    <n v="19288"/>
    <n v="28090"/>
    <n v="47378"/>
  </r>
  <r>
    <s v="Bhutan"/>
    <x v="19"/>
    <n v="27"/>
    <n v="90.45"/>
    <n v="8048"/>
    <n v="8706"/>
    <n v="167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s v="Wangdichholing Hospital"/>
  </r>
  <r>
    <x v="1"/>
    <s v="Tsimalakha Hospital"/>
  </r>
  <r>
    <x v="1"/>
    <s v="Gedu Hospital"/>
  </r>
  <r>
    <x v="1"/>
    <s v="Phuntsholing Hospital"/>
  </r>
  <r>
    <x v="2"/>
    <s v="Dagapela Hospital"/>
  </r>
  <r>
    <x v="3"/>
    <s v="Punakha Hospital"/>
  </r>
  <r>
    <x v="4"/>
    <s v="Haa Hospital"/>
  </r>
  <r>
    <x v="5"/>
    <s v="Lhuentse Hospital"/>
  </r>
  <r>
    <x v="6"/>
    <s v="Eastern Regional Referral Hospital"/>
  </r>
  <r>
    <x v="7"/>
    <s v="Paro Hospital"/>
  </r>
  <r>
    <x v="8"/>
    <s v="Pemagatshel Hospital"/>
  </r>
  <r>
    <x v="9"/>
    <s v="Punakha Hospital"/>
  </r>
  <r>
    <x v="10"/>
    <s v="Samdrup Jongkhar Hospital"/>
  </r>
  <r>
    <x v="10"/>
    <s v="Deothang Hospital"/>
  </r>
  <r>
    <x v="11"/>
    <s v="Samtse Hospital"/>
  </r>
  <r>
    <x v="11"/>
    <s v="Gomtu Hospital"/>
  </r>
  <r>
    <x v="12"/>
    <s v="Sarpang Hospital"/>
  </r>
  <r>
    <x v="12"/>
    <s v="Gelephu Central Regional Referal Hospital  "/>
  </r>
  <r>
    <x v="13"/>
    <s v="Trashiyangtse Hospital"/>
  </r>
  <r>
    <x v="14"/>
    <s v="Trashigang Hospital"/>
  </r>
  <r>
    <x v="14"/>
    <s v="Riserboo Hospital"/>
  </r>
  <r>
    <x v="15"/>
    <s v="Gidakom Hospital"/>
  </r>
  <r>
    <x v="15"/>
    <s v="JDWNR Hospital"/>
  </r>
  <r>
    <x v="16"/>
    <s v="Trongsa Hospital"/>
  </r>
  <r>
    <x v="17"/>
    <s v="Damphu Hospital"/>
  </r>
  <r>
    <x v="18"/>
    <s v="Wangdue Hospital"/>
  </r>
  <r>
    <x v="19"/>
    <s v="Yebilaptsa Hospita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s v="Bumthang"/>
    <x v="0"/>
    <n v="144"/>
    <n v="170"/>
    <n v="314"/>
    <n v="11"/>
  </r>
  <r>
    <s v="Bumthang"/>
    <x v="1"/>
    <n v="153"/>
    <n v="176"/>
    <n v="329"/>
    <n v="12"/>
  </r>
  <r>
    <s v="Bumthang"/>
    <x v="2"/>
    <n v="213"/>
    <n v="183"/>
    <n v="396"/>
    <n v="13"/>
  </r>
  <r>
    <s v="Bumthang"/>
    <x v="3"/>
    <n v="117"/>
    <n v="116"/>
    <n v="233"/>
    <n v="14"/>
  </r>
  <r>
    <s v="Bumthang"/>
    <x v="4"/>
    <n v="92"/>
    <n v="86"/>
    <n v="178"/>
    <n v="15"/>
  </r>
  <r>
    <s v="Bumthang"/>
    <x v="5"/>
    <n v="115"/>
    <n v="109"/>
    <n v="224"/>
    <n v="16"/>
  </r>
  <r>
    <s v="Bumthang"/>
    <x v="6"/>
    <n v="143"/>
    <n v="138"/>
    <n v="281"/>
    <n v="17"/>
  </r>
  <r>
    <s v="Chukha"/>
    <x v="0"/>
    <n v="333"/>
    <n v="306"/>
    <n v="639"/>
    <n v="11"/>
  </r>
  <r>
    <s v="Chukha"/>
    <x v="1"/>
    <n v="422"/>
    <n v="403"/>
    <n v="825"/>
    <n v="12"/>
  </r>
  <r>
    <s v="Chukha"/>
    <x v="2"/>
    <n v="494"/>
    <n v="406"/>
    <n v="900"/>
    <n v="13"/>
  </r>
  <r>
    <s v="Chukha"/>
    <x v="3"/>
    <n v="320"/>
    <n v="241"/>
    <n v="561"/>
    <n v="14"/>
  </r>
  <r>
    <s v="Chukha"/>
    <x v="4"/>
    <n v="382"/>
    <n v="317"/>
    <n v="699"/>
    <n v="15"/>
  </r>
  <r>
    <s v="Chukha"/>
    <x v="5"/>
    <n v="246"/>
    <n v="227"/>
    <n v="473"/>
    <n v="16"/>
  </r>
  <r>
    <s v="Chukha"/>
    <x v="6"/>
    <n v="240"/>
    <n v="205"/>
    <n v="445"/>
    <n v="17"/>
  </r>
  <r>
    <s v="Dagana"/>
    <x v="0"/>
    <n v="200"/>
    <n v="224"/>
    <n v="424"/>
    <n v="11"/>
  </r>
  <r>
    <s v="Dagana"/>
    <x v="1"/>
    <n v="217"/>
    <n v="254"/>
    <n v="471"/>
    <n v="12"/>
  </r>
  <r>
    <s v="Dagana"/>
    <x v="2"/>
    <n v="359"/>
    <n v="290"/>
    <n v="649"/>
    <n v="13"/>
  </r>
  <r>
    <s v="Dagana"/>
    <x v="3"/>
    <n v="114"/>
    <n v="175"/>
    <n v="289"/>
    <n v="14"/>
  </r>
  <r>
    <s v="Dagana"/>
    <x v="4"/>
    <n v="251"/>
    <n v="216"/>
    <n v="467"/>
    <n v="15"/>
  </r>
  <r>
    <s v="Dagana"/>
    <x v="5"/>
    <n v="190"/>
    <n v="142"/>
    <n v="332"/>
    <n v="16"/>
  </r>
  <r>
    <s v="Dagana"/>
    <x v="6"/>
    <n v="170"/>
    <n v="155"/>
    <n v="325"/>
    <n v="17"/>
  </r>
  <r>
    <s v="Gasa"/>
    <x v="0"/>
    <n v="28"/>
    <n v="18"/>
    <n v="46"/>
    <n v="11"/>
  </r>
  <r>
    <s v="Gasa"/>
    <x v="1"/>
    <n v="22"/>
    <n v="20"/>
    <n v="42"/>
    <n v="12"/>
  </r>
  <r>
    <s v="Gasa"/>
    <x v="2"/>
    <n v="41"/>
    <n v="53"/>
    <n v="94"/>
    <n v="13"/>
  </r>
  <r>
    <s v="Gasa"/>
    <x v="3"/>
    <n v="19"/>
    <n v="13"/>
    <n v="32"/>
    <n v="14"/>
  </r>
  <r>
    <s v="Gasa"/>
    <x v="4"/>
    <n v="55"/>
    <n v="48"/>
    <n v="103"/>
    <n v="15"/>
  </r>
  <r>
    <s v="Gasa"/>
    <x v="5"/>
    <n v="10"/>
    <n v="6"/>
    <n v="16"/>
    <n v="16"/>
  </r>
  <r>
    <s v="Gasa"/>
    <x v="6"/>
    <n v="47"/>
    <n v="34"/>
    <n v="81"/>
    <n v="17"/>
  </r>
  <r>
    <s v="Ha"/>
    <x v="0"/>
    <n v="107"/>
    <n v="82"/>
    <n v="189"/>
    <n v="11"/>
  </r>
  <r>
    <s v="Ha"/>
    <x v="1"/>
    <n v="135"/>
    <n v="121"/>
    <n v="256"/>
    <n v="12"/>
  </r>
  <r>
    <s v="Ha"/>
    <x v="2"/>
    <n v="199"/>
    <n v="160"/>
    <n v="359"/>
    <n v="13"/>
  </r>
  <r>
    <s v="Ha"/>
    <x v="3"/>
    <n v="74"/>
    <n v="54"/>
    <n v="128"/>
    <n v="14"/>
  </r>
  <r>
    <s v="Ha"/>
    <x v="4"/>
    <n v="128"/>
    <n v="122"/>
    <n v="250"/>
    <n v="15"/>
  </r>
  <r>
    <s v="Ha"/>
    <x v="5"/>
    <n v="119"/>
    <n v="123"/>
    <n v="242"/>
    <n v="16"/>
  </r>
  <r>
    <s v="Ha"/>
    <x v="6"/>
    <n v="99"/>
    <n v="112"/>
    <n v="211"/>
    <n v="17"/>
  </r>
  <r>
    <s v="Lhuntse"/>
    <x v="0"/>
    <n v="125"/>
    <n v="94"/>
    <n v="219"/>
    <n v="11"/>
  </r>
  <r>
    <s v="Lhuntse"/>
    <x v="1"/>
    <n v="145"/>
    <n v="106"/>
    <n v="251"/>
    <n v="12"/>
  </r>
  <r>
    <s v="Lhuntse"/>
    <x v="2"/>
    <n v="209"/>
    <n v="123"/>
    <n v="329"/>
    <n v="13"/>
  </r>
  <r>
    <s v="Lhuntse"/>
    <x v="3"/>
    <n v="89"/>
    <n v="77"/>
    <n v="166"/>
    <n v="14"/>
  </r>
  <r>
    <s v="Lhuntse"/>
    <x v="4"/>
    <n v="129"/>
    <n v="90"/>
    <n v="219"/>
    <n v="15"/>
  </r>
  <r>
    <s v="Lhuntse"/>
    <x v="5"/>
    <n v="64"/>
    <n v="73"/>
    <n v="137"/>
    <n v="16"/>
  </r>
  <r>
    <s v="Lhuntse"/>
    <x v="6"/>
    <n v="139"/>
    <n v="98"/>
    <n v="237"/>
    <n v="17"/>
  </r>
  <r>
    <s v="Mongar"/>
    <x v="0"/>
    <n v="365"/>
    <n v="272"/>
    <n v="637"/>
    <n v="11"/>
  </r>
  <r>
    <s v="Mongar"/>
    <x v="1"/>
    <n v="401"/>
    <n v="364"/>
    <n v="765"/>
    <n v="12"/>
  </r>
  <r>
    <s v="Mongar"/>
    <x v="2"/>
    <n v="453"/>
    <n v="313"/>
    <n v="766"/>
    <n v="13"/>
  </r>
  <r>
    <s v="Mongar"/>
    <x v="3"/>
    <n v="280"/>
    <n v="296"/>
    <n v="504"/>
    <n v="14"/>
  </r>
  <r>
    <s v="Mongar"/>
    <x v="4"/>
    <n v="291"/>
    <n v="204"/>
    <n v="495"/>
    <n v="15"/>
  </r>
  <r>
    <s v="Mongar"/>
    <x v="5"/>
    <n v="181"/>
    <n v="159"/>
    <n v="340"/>
    <n v="16"/>
  </r>
  <r>
    <s v="Mongar"/>
    <x v="6"/>
    <n v="270"/>
    <n v="250"/>
    <n v="420"/>
    <n v="17"/>
  </r>
  <r>
    <s v="Paro"/>
    <x v="1"/>
    <n v="493"/>
    <n v="443"/>
    <n v="936"/>
    <n v="12"/>
  </r>
  <r>
    <s v="Paro"/>
    <x v="0"/>
    <n v="353"/>
    <n v="318"/>
    <n v="671"/>
    <n v="11"/>
  </r>
  <r>
    <s v="Paro"/>
    <x v="2"/>
    <n v="529"/>
    <n v="450"/>
    <n v="979"/>
    <n v="13"/>
  </r>
  <r>
    <s v="Paro"/>
    <x v="3"/>
    <n v="338"/>
    <n v="337"/>
    <n v="675"/>
    <n v="14"/>
  </r>
  <r>
    <s v="Paro"/>
    <x v="4"/>
    <n v="381"/>
    <n v="298"/>
    <n v="679"/>
    <n v="15"/>
  </r>
  <r>
    <s v="Paro"/>
    <x v="5"/>
    <n v="326"/>
    <n v="266"/>
    <n v="592"/>
    <n v="16"/>
  </r>
  <r>
    <s v="Paro"/>
    <x v="6"/>
    <n v="472"/>
    <n v="415"/>
    <n v="887"/>
    <n v="17"/>
  </r>
  <r>
    <s v="Pemagatshel"/>
    <x v="0"/>
    <n v="196"/>
    <n v="167"/>
    <n v="363"/>
    <n v="11"/>
  </r>
  <r>
    <s v="Pemagatshel"/>
    <x v="1"/>
    <n v="239"/>
    <n v="199"/>
    <n v="438"/>
    <n v="12"/>
  </r>
  <r>
    <s v="Pemagatshel"/>
    <x v="2"/>
    <n v="303"/>
    <n v="221"/>
    <n v="524"/>
    <n v="13"/>
  </r>
  <r>
    <s v="Pemagatshel"/>
    <x v="3"/>
    <n v="130"/>
    <n v="118"/>
    <n v="248"/>
    <n v="14"/>
  </r>
  <r>
    <s v="Pemagatshel"/>
    <x v="4"/>
    <n v="197"/>
    <n v="175"/>
    <n v="372"/>
    <n v="15"/>
  </r>
  <r>
    <s v="Pemagatshel"/>
    <x v="5"/>
    <n v="106"/>
    <n v="113"/>
    <n v="219"/>
    <n v="16"/>
  </r>
  <r>
    <s v="Pemagatshel"/>
    <x v="6"/>
    <n v="197"/>
    <n v="181"/>
    <n v="378"/>
    <n v="17"/>
  </r>
  <r>
    <s v="Phuntsholing Thromde"/>
    <x v="0"/>
    <n v="156"/>
    <n v="151"/>
    <n v="307"/>
    <n v="11"/>
  </r>
  <r>
    <s v="Phuntsholing Thromde"/>
    <x v="1"/>
    <n v="149"/>
    <n v="148"/>
    <n v="297"/>
    <n v="12"/>
  </r>
  <r>
    <s v="Phuntsholing Thromde"/>
    <x v="2"/>
    <n v="178"/>
    <n v="171"/>
    <n v="349"/>
    <n v="13"/>
  </r>
  <r>
    <s v="Phuntsholing Thromde"/>
    <x v="3"/>
    <n v="107"/>
    <n v="130"/>
    <n v="237"/>
    <n v="14"/>
  </r>
  <r>
    <s v="Phuntsholing Thromde"/>
    <x v="4"/>
    <n v="136"/>
    <n v="142"/>
    <n v="278"/>
    <n v="15"/>
  </r>
  <r>
    <s v="Phuntsholing Thromde"/>
    <x v="5"/>
    <n v="102"/>
    <n v="80"/>
    <n v="182"/>
    <n v="16"/>
  </r>
  <r>
    <s v="Phuntsholing Thromde"/>
    <x v="6"/>
    <n v="188"/>
    <n v="154"/>
    <n v="342"/>
    <n v="17"/>
  </r>
  <r>
    <s v="Punakha"/>
    <x v="0"/>
    <n v="192"/>
    <n v="193"/>
    <n v="385"/>
    <n v="11"/>
  </r>
  <r>
    <s v="Punakha"/>
    <x v="1"/>
    <n v="291"/>
    <n v="309"/>
    <n v="600"/>
    <n v="12"/>
  </r>
  <r>
    <s v="Punakha"/>
    <x v="2"/>
    <n v="377"/>
    <n v="309"/>
    <n v="686"/>
    <n v="13"/>
  </r>
  <r>
    <s v="Punakha"/>
    <x v="3"/>
    <n v="224"/>
    <n v="231"/>
    <n v="455"/>
    <n v="14"/>
  </r>
  <r>
    <s v="Punakha"/>
    <x v="4"/>
    <n v="313"/>
    <n v="266"/>
    <n v="579"/>
    <n v="15"/>
  </r>
  <r>
    <s v="Punakha"/>
    <x v="5"/>
    <n v="320"/>
    <n v="329"/>
    <n v="649"/>
    <n v="16"/>
  </r>
  <r>
    <s v="Punakha"/>
    <x v="6"/>
    <n v="371"/>
    <n v="361"/>
    <n v="732"/>
    <n v="17"/>
  </r>
  <r>
    <s v="Samdrup Jongkhar"/>
    <x v="0"/>
    <n v="212"/>
    <n v="150"/>
    <n v="362"/>
    <n v="11"/>
  </r>
  <r>
    <s v="Samdrup Jongkhar"/>
    <x v="1"/>
    <n v="293"/>
    <n v="268"/>
    <n v="561"/>
    <n v="12"/>
  </r>
  <r>
    <s v="Samdrup Jongkhar"/>
    <x v="2"/>
    <n v="390"/>
    <n v="297"/>
    <n v="687"/>
    <n v="13"/>
  </r>
  <r>
    <s v="Samdrup Jongkhar"/>
    <x v="3"/>
    <n v="127"/>
    <n v="143"/>
    <n v="270"/>
    <n v="14"/>
  </r>
  <r>
    <s v="Samdrup Jongkhar"/>
    <x v="4"/>
    <n v="269"/>
    <n v="220"/>
    <n v="489"/>
    <n v="15"/>
  </r>
  <r>
    <s v="Samdrup Jongkhar"/>
    <x v="5"/>
    <n v="150"/>
    <n v="120"/>
    <n v="270"/>
    <n v="16"/>
  </r>
  <r>
    <s v="Samdrup Jongkhar"/>
    <x v="6"/>
    <n v="193"/>
    <n v="158"/>
    <n v="351"/>
    <n v="17"/>
  </r>
  <r>
    <s v="Samdrup Jongkhar Throm"/>
    <x v="0"/>
    <n v="85"/>
    <n v="68"/>
    <n v="153"/>
    <n v="11"/>
  </r>
  <r>
    <s v="Samdrup Jongkhar Throm"/>
    <x v="1"/>
    <n v="33"/>
    <n v="38"/>
    <n v="71"/>
    <n v="12"/>
  </r>
  <r>
    <s v="Samdrup Jongkhar Throm"/>
    <x v="2"/>
    <n v="42"/>
    <n v="48"/>
    <n v="90"/>
    <n v="13"/>
  </r>
  <r>
    <s v="Samdrup Jongkhar Throm"/>
    <x v="3"/>
    <n v="28"/>
    <n v="23"/>
    <n v="51"/>
    <n v="14"/>
  </r>
  <r>
    <s v="Samdrup Jongkhar Throm"/>
    <x v="4"/>
    <n v="28"/>
    <n v="14"/>
    <n v="42"/>
    <n v="15"/>
  </r>
  <r>
    <s v="Samdrup Jongkhar Throm"/>
    <x v="5"/>
    <n v="17"/>
    <n v="15"/>
    <n v="32"/>
    <n v="16"/>
  </r>
  <r>
    <s v="Samdrup Jongkhar Throm"/>
    <x v="6"/>
    <n v="12"/>
    <n v="7"/>
    <n v="19"/>
    <n v="17"/>
  </r>
  <r>
    <s v="Samtse"/>
    <x v="0"/>
    <n v="494"/>
    <n v="502"/>
    <n v="996"/>
    <n v="11"/>
  </r>
  <r>
    <s v="Samtse"/>
    <x v="1"/>
    <n v="626"/>
    <n v="651"/>
    <n v="1277"/>
    <n v="12"/>
  </r>
  <r>
    <s v="Samtse"/>
    <x v="2"/>
    <n v="754"/>
    <n v="750"/>
    <n v="1504"/>
    <n v="13"/>
  </r>
  <r>
    <s v="Samtse"/>
    <x v="3"/>
    <n v="427"/>
    <n v="409"/>
    <n v="836"/>
    <n v="14"/>
  </r>
  <r>
    <s v="Samtse"/>
    <x v="4"/>
    <n v="569"/>
    <n v="501"/>
    <n v="1070"/>
    <n v="15"/>
  </r>
  <r>
    <s v="Samtse"/>
    <x v="5"/>
    <n v="265"/>
    <n v="257"/>
    <n v="522"/>
    <n v="16"/>
  </r>
  <r>
    <s v="Samtse"/>
    <x v="6"/>
    <n v="252"/>
    <n v="228"/>
    <n v="480"/>
    <n v="17"/>
  </r>
  <r>
    <s v="Gelephu Throm"/>
    <x v="0"/>
    <n v="85"/>
    <n v="112"/>
    <n v="197"/>
    <n v="11"/>
  </r>
  <r>
    <s v="Gelephu Throm"/>
    <x v="1"/>
    <n v="129"/>
    <n v="129"/>
    <n v="258"/>
    <n v="12"/>
  </r>
  <r>
    <s v="Gelephu Throm"/>
    <x v="2"/>
    <n v="171"/>
    <n v="145"/>
    <n v="316"/>
    <n v="13"/>
  </r>
  <r>
    <s v="Gelephu Throm"/>
    <x v="3"/>
    <n v="116"/>
    <n v="74"/>
    <n v="190"/>
    <n v="14"/>
  </r>
  <r>
    <s v="Gelephu Throm"/>
    <x v="4"/>
    <n v="123"/>
    <n v="97"/>
    <n v="220"/>
    <n v="15"/>
  </r>
  <r>
    <s v="Gelephu Throm"/>
    <x v="5"/>
    <n v="101"/>
    <n v="106"/>
    <n v="207"/>
    <n v="16"/>
  </r>
  <r>
    <s v="Gelephu Throm"/>
    <x v="6"/>
    <n v="105"/>
    <n v="71"/>
    <n v="176"/>
    <n v="17"/>
  </r>
  <r>
    <s v="Trashiyangtse"/>
    <x v="0"/>
    <n v="180"/>
    <n v="153"/>
    <n v="333"/>
    <n v="11"/>
  </r>
  <r>
    <s v="Trashiyangtse"/>
    <x v="1"/>
    <n v="217"/>
    <n v="184"/>
    <n v="401"/>
    <n v="12"/>
  </r>
  <r>
    <s v="Trashiyangtse"/>
    <x v="2"/>
    <n v="267"/>
    <n v="198"/>
    <n v="465"/>
    <n v="13"/>
  </r>
  <r>
    <s v="Trashiyangtse"/>
    <x v="3"/>
    <n v="130"/>
    <n v="97"/>
    <n v="227"/>
    <n v="14"/>
  </r>
  <r>
    <s v="Trashiyangtse"/>
    <x v="4"/>
    <n v="184"/>
    <n v="135"/>
    <n v="319"/>
    <n v="15"/>
  </r>
  <r>
    <s v="Trashiyangtse"/>
    <x v="5"/>
    <n v="108"/>
    <n v="84"/>
    <n v="192"/>
    <n v="16"/>
  </r>
  <r>
    <s v="Trashiyangtse"/>
    <x v="6"/>
    <n v="162"/>
    <n v="123"/>
    <n v="285"/>
    <n v="17"/>
  </r>
  <r>
    <s v="Trashigang"/>
    <x v="0"/>
    <n v="388"/>
    <n v="328"/>
    <n v="716"/>
    <n v="11"/>
  </r>
  <r>
    <s v="Trashigang"/>
    <x v="1"/>
    <n v="453"/>
    <n v="337"/>
    <n v="790"/>
    <n v="12"/>
  </r>
  <r>
    <s v="Trashigang"/>
    <x v="2"/>
    <n v="521"/>
    <n v="382"/>
    <n v="903"/>
    <n v="13"/>
  </r>
  <r>
    <s v="Trashigang"/>
    <x v="3"/>
    <n v="231"/>
    <n v="239"/>
    <n v="470"/>
    <n v="14"/>
  </r>
  <r>
    <s v="Trashigang"/>
    <x v="4"/>
    <n v="320"/>
    <n v="266"/>
    <n v="586"/>
    <n v="15"/>
  </r>
  <r>
    <s v="Trashigang"/>
    <x v="5"/>
    <n v="287"/>
    <n v="234"/>
    <n v="521"/>
    <n v="16"/>
  </r>
  <r>
    <s v="Trashigang"/>
    <x v="6"/>
    <n v="368"/>
    <n v="317"/>
    <n v="685"/>
    <n v="17"/>
  </r>
  <r>
    <s v="Thimphu"/>
    <x v="0"/>
    <n v="146"/>
    <n v="125"/>
    <n v="271"/>
    <n v="11"/>
  </r>
  <r>
    <s v="Thimphu"/>
    <x v="1"/>
    <n v="168"/>
    <n v="154"/>
    <n v="322"/>
    <n v="12"/>
  </r>
  <r>
    <s v="Thimphu"/>
    <x v="2"/>
    <n v="190"/>
    <n v="138"/>
    <n v="328"/>
    <n v="13"/>
  </r>
  <r>
    <s v="Thimphu"/>
    <x v="3"/>
    <n v="100"/>
    <n v="112"/>
    <n v="212"/>
    <n v="14"/>
  </r>
  <r>
    <s v="Thimphu"/>
    <x v="4"/>
    <n v="153"/>
    <n v="125"/>
    <n v="278"/>
    <n v="15"/>
  </r>
  <r>
    <s v="Thimphu"/>
    <x v="5"/>
    <n v="130"/>
    <n v="95"/>
    <n v="225"/>
    <n v="16"/>
  </r>
  <r>
    <s v="Thimphu"/>
    <x v="6"/>
    <n v="403"/>
    <n v="341"/>
    <n v="744"/>
    <n v="17"/>
  </r>
  <r>
    <s v="Thimphu Thromde"/>
    <x v="0"/>
    <n v="907"/>
    <n v="907"/>
    <n v="1814"/>
    <n v="11"/>
  </r>
  <r>
    <s v="Thimphu Thromde"/>
    <x v="1"/>
    <n v="1053"/>
    <n v="1004"/>
    <n v="2057"/>
    <n v="12"/>
  </r>
  <r>
    <s v="Thimphu Thromde"/>
    <x v="2"/>
    <n v="1132"/>
    <n v="1097"/>
    <n v="2229"/>
    <n v="13"/>
  </r>
  <r>
    <s v="Thimphu Thromde"/>
    <x v="3"/>
    <n v="720"/>
    <n v="640"/>
    <n v="1360"/>
    <n v="14"/>
  </r>
  <r>
    <s v="Thimphu Thromde"/>
    <x v="4"/>
    <n v="832"/>
    <n v="776"/>
    <n v="1608"/>
    <n v="15"/>
  </r>
  <r>
    <s v="Thimphu Thromde"/>
    <x v="5"/>
    <n v="673"/>
    <n v="543"/>
    <n v="1216"/>
    <n v="16"/>
  </r>
  <r>
    <s v="Thimphu Thromde"/>
    <x v="6"/>
    <n v="714"/>
    <n v="572"/>
    <n v="1286"/>
    <n v="17"/>
  </r>
  <r>
    <s v="Trongsa"/>
    <x v="0"/>
    <n v="105"/>
    <n v="75"/>
    <n v="180"/>
    <n v="11"/>
  </r>
  <r>
    <s v="Trongsa"/>
    <x v="1"/>
    <n v="126"/>
    <n v="123"/>
    <n v="249"/>
    <n v="12"/>
  </r>
  <r>
    <s v="Trongsa"/>
    <x v="2"/>
    <n v="183"/>
    <n v="106"/>
    <n v="289"/>
    <n v="13"/>
  </r>
  <r>
    <s v="Trongsa"/>
    <x v="3"/>
    <n v="101"/>
    <n v="87"/>
    <n v="188"/>
    <n v="14"/>
  </r>
  <r>
    <s v="Trongsa"/>
    <x v="4"/>
    <n v="111"/>
    <n v="92"/>
    <n v="103"/>
    <n v="15"/>
  </r>
  <r>
    <s v="Trongsa"/>
    <x v="5"/>
    <n v="79"/>
    <n v="62"/>
    <n v="141"/>
    <n v="16"/>
  </r>
  <r>
    <s v="Trongsa"/>
    <x v="6"/>
    <n v="169"/>
    <n v="158"/>
    <n v="327"/>
    <n v="17"/>
  </r>
  <r>
    <s v="Tsirang"/>
    <x v="0"/>
    <n v="160"/>
    <n v="200"/>
    <n v="360"/>
    <n v="11"/>
  </r>
  <r>
    <s v="Tsirang"/>
    <x v="1"/>
    <n v="216"/>
    <n v="231"/>
    <n v="447"/>
    <n v="12"/>
  </r>
  <r>
    <s v="Tsirang"/>
    <x v="2"/>
    <n v="272"/>
    <n v="226"/>
    <n v="498"/>
    <n v="13"/>
  </r>
  <r>
    <s v="Tsirang"/>
    <x v="3"/>
    <n v="134"/>
    <n v="182"/>
    <n v="316"/>
    <n v="14"/>
  </r>
  <r>
    <s v="Tsirang"/>
    <x v="4"/>
    <n v="240"/>
    <n v="196"/>
    <n v="436"/>
    <n v="15"/>
  </r>
  <r>
    <s v="Tsirang"/>
    <x v="5"/>
    <n v="182"/>
    <n v="193"/>
    <n v="375"/>
    <n v="16"/>
  </r>
  <r>
    <s v="Tsirang"/>
    <x v="6"/>
    <n v="210"/>
    <n v="204"/>
    <n v="414"/>
    <n v="17"/>
  </r>
  <r>
    <s v="Wangdue Phodrang"/>
    <x v="0"/>
    <n v="339"/>
    <n v="294"/>
    <n v="633"/>
    <n v="11"/>
  </r>
  <r>
    <s v="Wangdue Phodrang"/>
    <x v="1"/>
    <n v="362"/>
    <n v="298"/>
    <n v="660"/>
    <n v="12"/>
  </r>
  <r>
    <s v="Wangdue Phodrang"/>
    <x v="2"/>
    <n v="465"/>
    <n v="297"/>
    <n v="762"/>
    <n v="13"/>
  </r>
  <r>
    <s v="Wangdue Phodrang"/>
    <x v="3"/>
    <n v="154"/>
    <n v="149"/>
    <n v="303"/>
    <n v="14"/>
  </r>
  <r>
    <s v="Wangdue Phodrang"/>
    <x v="4"/>
    <n v="271"/>
    <n v="200"/>
    <n v="471"/>
    <n v="15"/>
  </r>
  <r>
    <s v="Wangdue Phodrang"/>
    <x v="5"/>
    <n v="132"/>
    <n v="122"/>
    <n v="254"/>
    <n v="16"/>
  </r>
  <r>
    <s v="Wangdue Phodrang"/>
    <x v="6"/>
    <n v="162"/>
    <n v="143"/>
    <n v="305"/>
    <n v="17"/>
  </r>
  <r>
    <s v="Zhemgang"/>
    <x v="0"/>
    <n v="163"/>
    <n v="124"/>
    <n v="287"/>
    <n v="11"/>
  </r>
  <r>
    <s v="Zhemgang"/>
    <x v="1"/>
    <n v="219"/>
    <n v="163"/>
    <n v="382"/>
    <n v="12"/>
  </r>
  <r>
    <s v="Zhemgang"/>
    <x v="2"/>
    <n v="239"/>
    <n v="178"/>
    <n v="417"/>
    <n v="13"/>
  </r>
  <r>
    <s v="Zhemgang"/>
    <x v="3"/>
    <n v="108"/>
    <n v="120"/>
    <n v="228"/>
    <n v="14"/>
  </r>
  <r>
    <s v="Zhemgang"/>
    <x v="4"/>
    <n v="156"/>
    <n v="132"/>
    <n v="288"/>
    <n v="15"/>
  </r>
  <r>
    <s v="Zhemgang"/>
    <x v="5"/>
    <n v="87"/>
    <n v="92"/>
    <n v="179"/>
    <n v="16"/>
  </r>
  <r>
    <s v="Zhemgang"/>
    <x v="6"/>
    <n v="177"/>
    <n v="157"/>
    <n v="336"/>
    <n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x v="0"/>
    <x v="0"/>
    <n v="314"/>
  </r>
  <r>
    <x v="0"/>
    <x v="1"/>
    <n v="329"/>
  </r>
  <r>
    <x v="0"/>
    <x v="2"/>
    <n v="396"/>
  </r>
  <r>
    <x v="0"/>
    <x v="3"/>
    <n v="233"/>
  </r>
  <r>
    <x v="0"/>
    <x v="4"/>
    <n v="178"/>
  </r>
  <r>
    <x v="0"/>
    <x v="5"/>
    <n v="224"/>
  </r>
  <r>
    <x v="0"/>
    <x v="6"/>
    <n v="281"/>
  </r>
  <r>
    <x v="1"/>
    <x v="0"/>
    <n v="639"/>
  </r>
  <r>
    <x v="1"/>
    <x v="1"/>
    <n v="825"/>
  </r>
  <r>
    <x v="1"/>
    <x v="2"/>
    <n v="900"/>
  </r>
  <r>
    <x v="1"/>
    <x v="3"/>
    <n v="561"/>
  </r>
  <r>
    <x v="1"/>
    <x v="4"/>
    <n v="699"/>
  </r>
  <r>
    <x v="1"/>
    <x v="5"/>
    <n v="473"/>
  </r>
  <r>
    <x v="1"/>
    <x v="6"/>
    <n v="445"/>
  </r>
  <r>
    <x v="2"/>
    <x v="0"/>
    <n v="424"/>
  </r>
  <r>
    <x v="2"/>
    <x v="1"/>
    <n v="471"/>
  </r>
  <r>
    <x v="2"/>
    <x v="2"/>
    <n v="649"/>
  </r>
  <r>
    <x v="2"/>
    <x v="3"/>
    <n v="289"/>
  </r>
  <r>
    <x v="2"/>
    <x v="4"/>
    <n v="467"/>
  </r>
  <r>
    <x v="2"/>
    <x v="5"/>
    <n v="332"/>
  </r>
  <r>
    <x v="2"/>
    <x v="6"/>
    <n v="325"/>
  </r>
  <r>
    <x v="3"/>
    <x v="0"/>
    <n v="46"/>
  </r>
  <r>
    <x v="3"/>
    <x v="1"/>
    <n v="42"/>
  </r>
  <r>
    <x v="3"/>
    <x v="2"/>
    <n v="94"/>
  </r>
  <r>
    <x v="3"/>
    <x v="3"/>
    <n v="32"/>
  </r>
  <r>
    <x v="3"/>
    <x v="4"/>
    <n v="103"/>
  </r>
  <r>
    <x v="3"/>
    <x v="5"/>
    <n v="16"/>
  </r>
  <r>
    <x v="3"/>
    <x v="6"/>
    <n v="81"/>
  </r>
  <r>
    <x v="4"/>
    <x v="0"/>
    <n v="189"/>
  </r>
  <r>
    <x v="4"/>
    <x v="1"/>
    <n v="256"/>
  </r>
  <r>
    <x v="4"/>
    <x v="2"/>
    <n v="359"/>
  </r>
  <r>
    <x v="4"/>
    <x v="3"/>
    <n v="128"/>
  </r>
  <r>
    <x v="4"/>
    <x v="4"/>
    <n v="250"/>
  </r>
  <r>
    <x v="4"/>
    <x v="5"/>
    <n v="242"/>
  </r>
  <r>
    <x v="4"/>
    <x v="6"/>
    <n v="211"/>
  </r>
  <r>
    <x v="5"/>
    <x v="0"/>
    <n v="219"/>
  </r>
  <r>
    <x v="5"/>
    <x v="1"/>
    <n v="251"/>
  </r>
  <r>
    <x v="5"/>
    <x v="2"/>
    <n v="329"/>
  </r>
  <r>
    <x v="5"/>
    <x v="3"/>
    <n v="166"/>
  </r>
  <r>
    <x v="5"/>
    <x v="4"/>
    <n v="219"/>
  </r>
  <r>
    <x v="5"/>
    <x v="5"/>
    <n v="137"/>
  </r>
  <r>
    <x v="5"/>
    <x v="6"/>
    <n v="237"/>
  </r>
  <r>
    <x v="6"/>
    <x v="0"/>
    <n v="637"/>
  </r>
  <r>
    <x v="6"/>
    <x v="1"/>
    <n v="765"/>
  </r>
  <r>
    <x v="6"/>
    <x v="2"/>
    <n v="766"/>
  </r>
  <r>
    <x v="6"/>
    <x v="3"/>
    <n v="504"/>
  </r>
  <r>
    <x v="6"/>
    <x v="4"/>
    <n v="495"/>
  </r>
  <r>
    <x v="6"/>
    <x v="5"/>
    <n v="340"/>
  </r>
  <r>
    <x v="6"/>
    <x v="6"/>
    <n v="420"/>
  </r>
  <r>
    <x v="7"/>
    <x v="1"/>
    <n v="936"/>
  </r>
  <r>
    <x v="7"/>
    <x v="0"/>
    <n v="671"/>
  </r>
  <r>
    <x v="7"/>
    <x v="2"/>
    <n v="979"/>
  </r>
  <r>
    <x v="7"/>
    <x v="3"/>
    <n v="675"/>
  </r>
  <r>
    <x v="7"/>
    <x v="4"/>
    <n v="679"/>
  </r>
  <r>
    <x v="7"/>
    <x v="5"/>
    <n v="592"/>
  </r>
  <r>
    <x v="7"/>
    <x v="6"/>
    <n v="887"/>
  </r>
  <r>
    <x v="8"/>
    <x v="0"/>
    <n v="363"/>
  </r>
  <r>
    <x v="8"/>
    <x v="1"/>
    <n v="438"/>
  </r>
  <r>
    <x v="8"/>
    <x v="2"/>
    <n v="524"/>
  </r>
  <r>
    <x v="8"/>
    <x v="3"/>
    <n v="248"/>
  </r>
  <r>
    <x v="8"/>
    <x v="4"/>
    <n v="372"/>
  </r>
  <r>
    <x v="8"/>
    <x v="5"/>
    <n v="219"/>
  </r>
  <r>
    <x v="8"/>
    <x v="6"/>
    <n v="378"/>
  </r>
  <r>
    <x v="9"/>
    <x v="0"/>
    <n v="307"/>
  </r>
  <r>
    <x v="9"/>
    <x v="1"/>
    <n v="297"/>
  </r>
  <r>
    <x v="9"/>
    <x v="2"/>
    <n v="349"/>
  </r>
  <r>
    <x v="9"/>
    <x v="3"/>
    <n v="237"/>
  </r>
  <r>
    <x v="9"/>
    <x v="4"/>
    <n v="278"/>
  </r>
  <r>
    <x v="9"/>
    <x v="5"/>
    <n v="182"/>
  </r>
  <r>
    <x v="9"/>
    <x v="6"/>
    <n v="342"/>
  </r>
  <r>
    <x v="10"/>
    <x v="0"/>
    <n v="385"/>
  </r>
  <r>
    <x v="10"/>
    <x v="1"/>
    <n v="600"/>
  </r>
  <r>
    <x v="10"/>
    <x v="2"/>
    <n v="686"/>
  </r>
  <r>
    <x v="10"/>
    <x v="3"/>
    <n v="455"/>
  </r>
  <r>
    <x v="10"/>
    <x v="4"/>
    <n v="579"/>
  </r>
  <r>
    <x v="10"/>
    <x v="5"/>
    <n v="649"/>
  </r>
  <r>
    <x v="10"/>
    <x v="6"/>
    <n v="732"/>
  </r>
  <r>
    <x v="11"/>
    <x v="0"/>
    <n v="362"/>
  </r>
  <r>
    <x v="11"/>
    <x v="1"/>
    <n v="561"/>
  </r>
  <r>
    <x v="11"/>
    <x v="2"/>
    <n v="687"/>
  </r>
  <r>
    <x v="11"/>
    <x v="3"/>
    <n v="270"/>
  </r>
  <r>
    <x v="11"/>
    <x v="4"/>
    <n v="489"/>
  </r>
  <r>
    <x v="11"/>
    <x v="5"/>
    <n v="270"/>
  </r>
  <r>
    <x v="11"/>
    <x v="6"/>
    <n v="351"/>
  </r>
  <r>
    <x v="12"/>
    <x v="0"/>
    <n v="153"/>
  </r>
  <r>
    <x v="12"/>
    <x v="1"/>
    <n v="71"/>
  </r>
  <r>
    <x v="12"/>
    <x v="2"/>
    <n v="90"/>
  </r>
  <r>
    <x v="12"/>
    <x v="3"/>
    <n v="51"/>
  </r>
  <r>
    <x v="12"/>
    <x v="4"/>
    <n v="42"/>
  </r>
  <r>
    <x v="12"/>
    <x v="5"/>
    <n v="32"/>
  </r>
  <r>
    <x v="12"/>
    <x v="6"/>
    <n v="19"/>
  </r>
  <r>
    <x v="13"/>
    <x v="0"/>
    <n v="996"/>
  </r>
  <r>
    <x v="13"/>
    <x v="1"/>
    <n v="1277"/>
  </r>
  <r>
    <x v="13"/>
    <x v="2"/>
    <n v="1504"/>
  </r>
  <r>
    <x v="13"/>
    <x v="3"/>
    <n v="836"/>
  </r>
  <r>
    <x v="13"/>
    <x v="4"/>
    <n v="1070"/>
  </r>
  <r>
    <x v="13"/>
    <x v="5"/>
    <n v="522"/>
  </r>
  <r>
    <x v="13"/>
    <x v="6"/>
    <n v="480"/>
  </r>
  <r>
    <x v="14"/>
    <x v="0"/>
    <n v="197"/>
  </r>
  <r>
    <x v="14"/>
    <x v="1"/>
    <n v="258"/>
  </r>
  <r>
    <x v="14"/>
    <x v="2"/>
    <n v="316"/>
  </r>
  <r>
    <x v="14"/>
    <x v="3"/>
    <n v="190"/>
  </r>
  <r>
    <x v="14"/>
    <x v="4"/>
    <n v="220"/>
  </r>
  <r>
    <x v="14"/>
    <x v="5"/>
    <n v="207"/>
  </r>
  <r>
    <x v="14"/>
    <x v="6"/>
    <n v="176"/>
  </r>
  <r>
    <x v="15"/>
    <x v="0"/>
    <n v="333"/>
  </r>
  <r>
    <x v="15"/>
    <x v="1"/>
    <n v="401"/>
  </r>
  <r>
    <x v="15"/>
    <x v="2"/>
    <n v="465"/>
  </r>
  <r>
    <x v="15"/>
    <x v="3"/>
    <n v="227"/>
  </r>
  <r>
    <x v="15"/>
    <x v="4"/>
    <n v="319"/>
  </r>
  <r>
    <x v="15"/>
    <x v="5"/>
    <n v="192"/>
  </r>
  <r>
    <x v="15"/>
    <x v="6"/>
    <n v="285"/>
  </r>
  <r>
    <x v="16"/>
    <x v="0"/>
    <n v="716"/>
  </r>
  <r>
    <x v="16"/>
    <x v="1"/>
    <n v="790"/>
  </r>
  <r>
    <x v="16"/>
    <x v="2"/>
    <n v="903"/>
  </r>
  <r>
    <x v="16"/>
    <x v="3"/>
    <n v="470"/>
  </r>
  <r>
    <x v="16"/>
    <x v="4"/>
    <n v="586"/>
  </r>
  <r>
    <x v="16"/>
    <x v="5"/>
    <n v="521"/>
  </r>
  <r>
    <x v="16"/>
    <x v="6"/>
    <n v="685"/>
  </r>
  <r>
    <x v="17"/>
    <x v="0"/>
    <n v="271"/>
  </r>
  <r>
    <x v="17"/>
    <x v="1"/>
    <n v="322"/>
  </r>
  <r>
    <x v="17"/>
    <x v="2"/>
    <n v="328"/>
  </r>
  <r>
    <x v="17"/>
    <x v="3"/>
    <n v="212"/>
  </r>
  <r>
    <x v="17"/>
    <x v="4"/>
    <n v="278"/>
  </r>
  <r>
    <x v="17"/>
    <x v="5"/>
    <n v="225"/>
  </r>
  <r>
    <x v="17"/>
    <x v="6"/>
    <n v="744"/>
  </r>
  <r>
    <x v="18"/>
    <x v="0"/>
    <n v="1814"/>
  </r>
  <r>
    <x v="18"/>
    <x v="1"/>
    <n v="2057"/>
  </r>
  <r>
    <x v="18"/>
    <x v="2"/>
    <n v="2229"/>
  </r>
  <r>
    <x v="18"/>
    <x v="3"/>
    <n v="1360"/>
  </r>
  <r>
    <x v="18"/>
    <x v="4"/>
    <n v="1608"/>
  </r>
  <r>
    <x v="18"/>
    <x v="5"/>
    <n v="1216"/>
  </r>
  <r>
    <x v="18"/>
    <x v="6"/>
    <n v="1286"/>
  </r>
  <r>
    <x v="19"/>
    <x v="0"/>
    <n v="180"/>
  </r>
  <r>
    <x v="19"/>
    <x v="1"/>
    <n v="249"/>
  </r>
  <r>
    <x v="19"/>
    <x v="2"/>
    <n v="289"/>
  </r>
  <r>
    <x v="19"/>
    <x v="3"/>
    <n v="188"/>
  </r>
  <r>
    <x v="19"/>
    <x v="4"/>
    <n v="103"/>
  </r>
  <r>
    <x v="19"/>
    <x v="5"/>
    <n v="141"/>
  </r>
  <r>
    <x v="19"/>
    <x v="6"/>
    <n v="327"/>
  </r>
  <r>
    <x v="20"/>
    <x v="0"/>
    <n v="360"/>
  </r>
  <r>
    <x v="20"/>
    <x v="1"/>
    <n v="447"/>
  </r>
  <r>
    <x v="20"/>
    <x v="2"/>
    <n v="498"/>
  </r>
  <r>
    <x v="20"/>
    <x v="3"/>
    <n v="316"/>
  </r>
  <r>
    <x v="20"/>
    <x v="4"/>
    <n v="436"/>
  </r>
  <r>
    <x v="20"/>
    <x v="5"/>
    <n v="375"/>
  </r>
  <r>
    <x v="20"/>
    <x v="6"/>
    <n v="414"/>
  </r>
  <r>
    <x v="21"/>
    <x v="0"/>
    <n v="633"/>
  </r>
  <r>
    <x v="21"/>
    <x v="1"/>
    <n v="660"/>
  </r>
  <r>
    <x v="21"/>
    <x v="2"/>
    <n v="762"/>
  </r>
  <r>
    <x v="21"/>
    <x v="3"/>
    <n v="303"/>
  </r>
  <r>
    <x v="21"/>
    <x v="4"/>
    <n v="471"/>
  </r>
  <r>
    <x v="21"/>
    <x v="5"/>
    <n v="254"/>
  </r>
  <r>
    <x v="21"/>
    <x v="6"/>
    <n v="305"/>
  </r>
  <r>
    <x v="22"/>
    <x v="0"/>
    <n v="287"/>
  </r>
  <r>
    <x v="22"/>
    <x v="1"/>
    <n v="382"/>
  </r>
  <r>
    <x v="22"/>
    <x v="2"/>
    <n v="417"/>
  </r>
  <r>
    <x v="22"/>
    <x v="3"/>
    <n v="228"/>
  </r>
  <r>
    <x v="22"/>
    <x v="4"/>
    <n v="288"/>
  </r>
  <r>
    <x v="22"/>
    <x v="5"/>
    <n v="179"/>
  </r>
  <r>
    <x v="22"/>
    <x v="6"/>
    <n v="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Bhutan"/>
    <s v="Lhuntse"/>
    <n v="27.4"/>
    <n v="91"/>
    <s v="Lhuentse Hospital"/>
    <n v="27.674005753776299"/>
    <n v="91.184516889999998"/>
    <x v="0"/>
    <n v="125"/>
    <n v="94"/>
    <n v="219"/>
    <n v="11"/>
  </r>
  <r>
    <s v="Bhutan"/>
    <s v="Lhuntse"/>
    <n v="27.4"/>
    <n v="91"/>
    <s v="Lhuentse Hospital"/>
    <n v="27.674005753776299"/>
    <n v="91.184516889999998"/>
    <x v="1"/>
    <n v="145"/>
    <n v="106"/>
    <n v="251"/>
    <n v="12"/>
  </r>
  <r>
    <s v="Bhutan"/>
    <s v="Lhuntse"/>
    <n v="27.4"/>
    <n v="91"/>
    <s v="Lhuentse Hospital"/>
    <n v="27.674005753776299"/>
    <n v="91.184516889999998"/>
    <x v="2"/>
    <n v="209"/>
    <n v="123"/>
    <n v="332"/>
    <n v="13"/>
  </r>
  <r>
    <s v="Bhutan"/>
    <s v="Lhuntse"/>
    <n v="27.4"/>
    <n v="91"/>
    <s v="Lhuentse Hospital"/>
    <n v="27.674005753776299"/>
    <n v="91.184516889999998"/>
    <x v="3"/>
    <n v="89"/>
    <n v="77"/>
    <n v="166"/>
    <n v="14"/>
  </r>
  <r>
    <s v="Bhutan"/>
    <s v="Lhuntse"/>
    <n v="27.4"/>
    <n v="91"/>
    <s v="Lhuentse Hospital"/>
    <n v="27.674005753776299"/>
    <n v="91.184516889999998"/>
    <x v="4"/>
    <n v="129"/>
    <n v="90"/>
    <n v="219"/>
    <n v="15"/>
  </r>
  <r>
    <s v="Bhutan"/>
    <s v="Lhuntse"/>
    <n v="27.4"/>
    <n v="91"/>
    <s v="Lhuentse Hospital"/>
    <n v="27.674005753776299"/>
    <n v="91.184516889999998"/>
    <x v="5"/>
    <n v="64"/>
    <n v="73"/>
    <n v="137"/>
    <n v="16"/>
  </r>
  <r>
    <s v="Bhutan"/>
    <s v="Lhuntse"/>
    <n v="27.4"/>
    <n v="91"/>
    <s v="Lhuentse Hospital"/>
    <n v="27.674005753776299"/>
    <n v="91.184516889999998"/>
    <x v="6"/>
    <n v="139"/>
    <n v="98"/>
    <n v="237"/>
    <n v="1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Bhutan"/>
    <s v="Mongar"/>
    <n v="27.1"/>
    <n v="91.1"/>
    <s v="Eastern Regional Referral Hospital"/>
    <n v="27.278318733902299"/>
    <n v="91.238231069999998"/>
    <x v="0"/>
    <n v="365"/>
    <n v="272"/>
    <n v="637"/>
    <n v="11"/>
  </r>
  <r>
    <s v="Bhutan"/>
    <s v="Mongar"/>
    <n v="27.1"/>
    <n v="91.1"/>
    <s v="Eastern Regional Referral Hospital"/>
    <n v="27.278318733902299"/>
    <n v="91.238231069999998"/>
    <x v="1"/>
    <n v="401"/>
    <n v="364"/>
    <n v="765"/>
    <n v="12"/>
  </r>
  <r>
    <s v="Bhutan"/>
    <s v="Mongar"/>
    <n v="27.1"/>
    <n v="91.1"/>
    <s v="Eastern Regional Referral Hospital"/>
    <n v="27.278318733902299"/>
    <n v="91.238231069999998"/>
    <x v="2"/>
    <n v="453"/>
    <n v="313"/>
    <n v="766"/>
    <n v="13"/>
  </r>
  <r>
    <s v="Bhutan"/>
    <s v="Mongar"/>
    <n v="27.1"/>
    <n v="91.1"/>
    <s v="Eastern Regional Referral Hospital"/>
    <n v="27.278318733902299"/>
    <n v="91.238231069999998"/>
    <x v="3"/>
    <n v="280"/>
    <n v="296"/>
    <n v="576"/>
    <n v="14"/>
  </r>
  <r>
    <s v="Bhutan"/>
    <s v="Mongar"/>
    <n v="27.1"/>
    <n v="91.1"/>
    <s v="Eastern Regional Referral Hospital"/>
    <n v="27.278318733902299"/>
    <n v="91.238231069999998"/>
    <x v="4"/>
    <n v="291"/>
    <n v="204"/>
    <n v="495"/>
    <n v="15"/>
  </r>
  <r>
    <s v="Bhutan"/>
    <s v="Mongar"/>
    <n v="27.1"/>
    <n v="91.1"/>
    <s v="Eastern Regional Referral Hospital"/>
    <n v="27.278318733902299"/>
    <n v="91.238231069999998"/>
    <x v="5"/>
    <n v="181"/>
    <n v="159"/>
    <n v="340"/>
    <n v="16"/>
  </r>
  <r>
    <s v="Bhutan"/>
    <s v="Mongar"/>
    <n v="27.1"/>
    <n v="91.1"/>
    <s v="Eastern Regional Referral Hospital"/>
    <n v="27.278318733902299"/>
    <n v="91.238231069999998"/>
    <x v="6"/>
    <n v="270"/>
    <n v="250"/>
    <n v="520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Bhutan"/>
    <s v="Pemagatshel"/>
    <n v="27"/>
    <n v="91.15"/>
    <s v="Pemagatshel Hospital"/>
    <n v="27.029088532522898"/>
    <n v="91.422754269999999"/>
    <x v="0"/>
    <n v="196"/>
    <n v="167"/>
    <n v="363"/>
    <n v="11"/>
  </r>
  <r>
    <s v="Bhutan"/>
    <s v="Pemagatshel"/>
    <n v="27"/>
    <n v="91.15"/>
    <s v="Pemagatshel Hospital"/>
    <n v="27.029088532522898"/>
    <n v="91.422754269999999"/>
    <x v="1"/>
    <n v="239"/>
    <n v="199"/>
    <n v="438"/>
    <n v="12"/>
  </r>
  <r>
    <s v="Bhutan"/>
    <s v="Pemagatshel"/>
    <n v="27"/>
    <n v="91.15"/>
    <s v="Pemagatshel Hospital"/>
    <n v="27.029088532522898"/>
    <n v="91.422754269999999"/>
    <x v="2"/>
    <n v="303"/>
    <n v="221"/>
    <n v="524"/>
    <n v="13"/>
  </r>
  <r>
    <s v="Bhutan"/>
    <s v="Pemagatshel"/>
    <n v="27"/>
    <n v="91.15"/>
    <s v="Pemagatshel Hospital"/>
    <n v="27.029088532522898"/>
    <n v="91.422754269999999"/>
    <x v="3"/>
    <n v="130"/>
    <n v="118"/>
    <n v="248"/>
    <n v="14"/>
  </r>
  <r>
    <s v="Bhutan"/>
    <s v="Pemagatshel"/>
    <n v="27"/>
    <n v="91.15"/>
    <s v="Pemagatshel Hospital"/>
    <n v="27.029088532522898"/>
    <n v="91.422754269999999"/>
    <x v="4"/>
    <n v="197"/>
    <n v="175"/>
    <n v="372"/>
    <n v="15"/>
  </r>
  <r>
    <s v="Bhutan"/>
    <s v="Pemagatshel"/>
    <n v="27"/>
    <n v="91.15"/>
    <s v="Pemagatshel Hospital"/>
    <n v="27.029088532522898"/>
    <n v="91.422754269999999"/>
    <x v="5"/>
    <n v="106"/>
    <n v="113"/>
    <n v="219"/>
    <n v="16"/>
  </r>
  <r>
    <s v="Bhutan"/>
    <s v="Pemagatshel"/>
    <n v="27"/>
    <n v="91.15"/>
    <s v="Pemagatshel Hospital"/>
    <n v="27.029088532522898"/>
    <n v="91.422754269999999"/>
    <x v="6"/>
    <n v="197"/>
    <n v="181"/>
    <n v="378"/>
    <n v="1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Tsirang"/>
    <n v="27.0015"/>
    <n v="90.123007999999999"/>
    <s v="Damphu"/>
    <n v="27.004280000000001"/>
    <n v="90.124579999999995"/>
    <s v="VI"/>
    <n v="160"/>
    <n v="200"/>
    <n v="360"/>
    <x v="0"/>
  </r>
  <r>
    <s v="Tsirang"/>
    <n v="27.0015"/>
    <n v="90.123007999999999"/>
    <s v="Damphu"/>
    <n v="27.004280000000001"/>
    <n v="90.124579999999995"/>
    <s v="VII"/>
    <n v="216"/>
    <n v="231"/>
    <n v="447"/>
    <x v="1"/>
  </r>
  <r>
    <s v="Tsirang"/>
    <n v="27.0015"/>
    <n v="90.123007999999999"/>
    <s v="Damphu"/>
    <n v="27.004280000000001"/>
    <n v="90.124579999999995"/>
    <s v="VIII"/>
    <n v="272"/>
    <n v="226"/>
    <n v="498"/>
    <x v="2"/>
  </r>
  <r>
    <s v="Tsirang"/>
    <n v="27.0015"/>
    <n v="90.123007999999999"/>
    <s v="Damphu"/>
    <n v="27.004280000000001"/>
    <n v="90.124579999999995"/>
    <s v="IX"/>
    <n v="134"/>
    <n v="182"/>
    <n v="316"/>
    <x v="3"/>
  </r>
  <r>
    <s v="Tsirang"/>
    <n v="27.0015"/>
    <n v="90.123007999999999"/>
    <s v="Damphu"/>
    <n v="27.004280000000001"/>
    <n v="90.124579999999995"/>
    <s v="X"/>
    <n v="240"/>
    <n v="196"/>
    <n v="436"/>
    <x v="4"/>
  </r>
  <r>
    <s v="Tsirang"/>
    <n v="27.0015"/>
    <n v="90.123007999999999"/>
    <s v="Damphu"/>
    <n v="27.004280000000001"/>
    <n v="90.124579999999995"/>
    <s v="XI"/>
    <n v="182"/>
    <n v="193"/>
    <n v="375"/>
    <x v="5"/>
  </r>
  <r>
    <s v="Tsirang"/>
    <n v="27.0015"/>
    <n v="90.123007999999999"/>
    <s v="Damphu"/>
    <n v="27.004280000000001"/>
    <n v="90.124579999999995"/>
    <s v="XII"/>
    <n v="210"/>
    <n v="204"/>
    <n v="414"/>
    <x v="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n v="26.9373"/>
    <n v="90.488"/>
    <x v="0"/>
    <n v="26.865639999999999"/>
    <n v="90.264539999999997"/>
    <x v="0"/>
    <x v="0"/>
    <x v="0"/>
    <n v="571"/>
    <x v="0"/>
  </r>
  <r>
    <x v="0"/>
    <n v="26.9373"/>
    <n v="90.488"/>
    <x v="0"/>
    <n v="26.865639999999999"/>
    <n v="90.264539999999997"/>
    <x v="1"/>
    <x v="1"/>
    <x v="1"/>
    <n v="632"/>
    <x v="1"/>
  </r>
  <r>
    <x v="0"/>
    <n v="26.9373"/>
    <n v="90.488"/>
    <x v="0"/>
    <n v="26.865639999999999"/>
    <n v="90.264539999999997"/>
    <x v="2"/>
    <x v="2"/>
    <x v="2"/>
    <n v="693"/>
    <x v="2"/>
  </r>
  <r>
    <x v="0"/>
    <n v="26.9373"/>
    <n v="90.488"/>
    <x v="0"/>
    <n v="26.865639999999999"/>
    <n v="90.264539999999997"/>
    <x v="3"/>
    <x v="3"/>
    <x v="3"/>
    <n v="408"/>
    <x v="3"/>
  </r>
  <r>
    <x v="0"/>
    <n v="26.9373"/>
    <n v="90.488"/>
    <x v="0"/>
    <n v="26.865639999999999"/>
    <n v="90.264539999999997"/>
    <x v="4"/>
    <x v="4"/>
    <x v="4"/>
    <n v="502"/>
    <x v="4"/>
  </r>
  <r>
    <x v="0"/>
    <n v="26.9373"/>
    <n v="90.488"/>
    <x v="0"/>
    <n v="26.865639999999999"/>
    <n v="90.264539999999997"/>
    <x v="5"/>
    <x v="5"/>
    <x v="5"/>
    <n v="374"/>
    <x v="5"/>
  </r>
  <r>
    <x v="0"/>
    <n v="26.9373"/>
    <n v="90.488"/>
    <x v="0"/>
    <n v="26.865639999999999"/>
    <n v="90.264539999999997"/>
    <x v="6"/>
    <x v="6"/>
    <x v="6"/>
    <n v="509"/>
    <x v="6"/>
  </r>
  <r>
    <x v="1"/>
    <n v="26.870364800000001"/>
    <n v="90.485580200000001"/>
    <x v="1"/>
    <n v="26.875029999999999"/>
    <n v="90.490920000000003"/>
    <x v="0"/>
    <x v="7"/>
    <x v="7"/>
    <n v="197"/>
    <x v="0"/>
  </r>
  <r>
    <x v="1"/>
    <n v="26.870364800000001"/>
    <n v="90.485580200000001"/>
    <x v="1"/>
    <n v="26.875029999999999"/>
    <n v="90.490920000000003"/>
    <x v="1"/>
    <x v="8"/>
    <x v="8"/>
    <n v="258"/>
    <x v="1"/>
  </r>
  <r>
    <x v="1"/>
    <n v="26.870364800000001"/>
    <n v="90.485580200000001"/>
    <x v="1"/>
    <n v="26.875029999999999"/>
    <n v="90.490920000000003"/>
    <x v="2"/>
    <x v="9"/>
    <x v="9"/>
    <n v="316"/>
    <x v="2"/>
  </r>
  <r>
    <x v="1"/>
    <n v="26.870364800000001"/>
    <n v="90.485580200000001"/>
    <x v="1"/>
    <n v="26.875029999999999"/>
    <n v="90.490920000000003"/>
    <x v="3"/>
    <x v="10"/>
    <x v="10"/>
    <n v="190"/>
    <x v="3"/>
  </r>
  <r>
    <x v="1"/>
    <n v="26.870364800000001"/>
    <n v="90.485580200000001"/>
    <x v="1"/>
    <n v="26.875029999999999"/>
    <n v="90.490920000000003"/>
    <x v="4"/>
    <x v="11"/>
    <x v="11"/>
    <n v="220"/>
    <x v="4"/>
  </r>
  <r>
    <x v="1"/>
    <n v="26.870364800000001"/>
    <n v="90.485580200000001"/>
    <x v="1"/>
    <n v="26.875029999999999"/>
    <n v="90.490920000000003"/>
    <x v="5"/>
    <x v="12"/>
    <x v="12"/>
    <n v="207"/>
    <x v="5"/>
  </r>
  <r>
    <x v="1"/>
    <n v="26.870364800000001"/>
    <n v="90.485580200000001"/>
    <x v="1"/>
    <n v="26.875029999999999"/>
    <n v="90.490920000000003"/>
    <x v="6"/>
    <x v="13"/>
    <x v="13"/>
    <n v="176"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222"/>
    <n v="19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n v="27.029199999999999"/>
    <n v="89.056200000000004"/>
    <s v="Samtse"/>
    <n v="26.901389999999999"/>
    <n v="89.087090000000003"/>
    <s v="VI"/>
    <n v="494"/>
    <n v="502"/>
    <n v="996"/>
    <n v="11"/>
  </r>
  <r>
    <x v="0"/>
    <n v="27.029199999999999"/>
    <n v="89.056200000000004"/>
    <s v="Samtse"/>
    <n v="26.901389999999999"/>
    <n v="89.087090000000003"/>
    <s v="VII"/>
    <n v="626"/>
    <n v="651"/>
    <n v="1277"/>
    <n v="12"/>
  </r>
  <r>
    <x v="0"/>
    <n v="27.029199999999999"/>
    <n v="89.056200000000004"/>
    <s v="Samtse"/>
    <n v="26.901389999999999"/>
    <n v="89.087090000000003"/>
    <s v="VIII"/>
    <n v="754"/>
    <n v="750"/>
    <n v="1504"/>
    <n v="13"/>
  </r>
  <r>
    <x v="0"/>
    <n v="27.029199999999999"/>
    <n v="89.056200000000004"/>
    <s v="Samtse"/>
    <n v="26.901389999999999"/>
    <n v="89.087090000000003"/>
    <s v="IX"/>
    <n v="427"/>
    <n v="409"/>
    <n v="836"/>
    <n v="14"/>
  </r>
  <r>
    <x v="0"/>
    <n v="27.029199999999999"/>
    <n v="89.056200000000004"/>
    <s v="Samtse"/>
    <n v="26.901389999999999"/>
    <n v="89.087090000000003"/>
    <s v="X"/>
    <n v="569"/>
    <n v="501"/>
    <n v="1070"/>
    <n v="15"/>
  </r>
  <r>
    <x v="0"/>
    <n v="27.029199999999999"/>
    <n v="89.056200000000004"/>
    <s v="Samtse"/>
    <n v="26.901389999999999"/>
    <n v="89.087090000000003"/>
    <s v="XI"/>
    <n v="265"/>
    <n v="257"/>
    <n v="522"/>
    <n v="16"/>
  </r>
  <r>
    <x v="0"/>
    <n v="27.029199999999999"/>
    <n v="89.056200000000004"/>
    <s v="Samtse"/>
    <n v="26.901389999999999"/>
    <n v="89.087090000000003"/>
    <s v="XII"/>
    <n v="252"/>
    <n v="228"/>
    <n v="480"/>
    <n v="17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n v="27.256699999999999"/>
    <n v="91.753900000000002"/>
    <s v="Trashigang"/>
    <n v="27.334029999999998"/>
    <n v="91.55498"/>
    <s v="VI"/>
    <n v="388"/>
    <n v="328"/>
    <n v="716"/>
    <x v="0"/>
  </r>
  <r>
    <x v="0"/>
    <n v="27.256699999999999"/>
    <n v="91.753900000000002"/>
    <s v="Trashigang"/>
    <n v="27.334029999999998"/>
    <n v="91.55498"/>
    <s v="VII"/>
    <n v="453"/>
    <n v="337"/>
    <n v="790"/>
    <x v="1"/>
  </r>
  <r>
    <x v="0"/>
    <n v="27.256699999999999"/>
    <n v="91.753900000000002"/>
    <s v="Trashigang"/>
    <n v="27.334029999999998"/>
    <n v="91.55498"/>
    <s v="VIII"/>
    <n v="521"/>
    <n v="382"/>
    <n v="903"/>
    <x v="2"/>
  </r>
  <r>
    <x v="0"/>
    <n v="27.256699999999999"/>
    <n v="91.753900000000002"/>
    <s v="Trashigang"/>
    <n v="27.334029999999998"/>
    <n v="91.55498"/>
    <s v="IX"/>
    <n v="231"/>
    <n v="239"/>
    <n v="470"/>
    <x v="3"/>
  </r>
  <r>
    <x v="0"/>
    <n v="27.256699999999999"/>
    <n v="91.753900000000002"/>
    <s v="Trashigang"/>
    <n v="27.334029999999998"/>
    <n v="91.55498"/>
    <s v="X"/>
    <n v="320"/>
    <n v="266"/>
    <n v="586"/>
    <x v="4"/>
  </r>
  <r>
    <x v="0"/>
    <n v="27.256699999999999"/>
    <n v="91.753900000000002"/>
    <s v="Trashigang"/>
    <n v="27.334029999999998"/>
    <n v="91.55498"/>
    <s v="XI"/>
    <n v="287"/>
    <n v="234"/>
    <n v="521"/>
    <x v="5"/>
  </r>
  <r>
    <x v="0"/>
    <n v="27.256699999999999"/>
    <n v="91.753900000000002"/>
    <s v="Trashigang"/>
    <n v="27.334029999999998"/>
    <n v="91.55498"/>
    <s v="XII"/>
    <n v="368"/>
    <n v="317"/>
    <n v="685"/>
    <x v="6"/>
  </r>
  <r>
    <x v="0"/>
    <n v="27.256699999999999"/>
    <n v="91.753900000000002"/>
    <s v="Riserboo"/>
    <n v="27.121200000000002"/>
    <n v="91.549800000000005"/>
    <s v="VI"/>
    <n v="388"/>
    <n v="328"/>
    <n v="716"/>
    <x v="0"/>
  </r>
  <r>
    <x v="0"/>
    <n v="27.256699999999999"/>
    <n v="91.753900000000002"/>
    <s v="Riserboo"/>
    <n v="27.121200000000002"/>
    <n v="91.549800000000005"/>
    <s v="VII"/>
    <n v="453"/>
    <n v="337"/>
    <n v="790"/>
    <x v="1"/>
  </r>
  <r>
    <x v="0"/>
    <n v="27.256699999999999"/>
    <n v="91.753900000000002"/>
    <s v="Riserboo"/>
    <n v="27.121200000000002"/>
    <n v="91.549800000000005"/>
    <s v="VIII"/>
    <n v="521"/>
    <n v="382"/>
    <n v="903"/>
    <x v="2"/>
  </r>
  <r>
    <x v="0"/>
    <n v="27.256699999999999"/>
    <n v="91.753900000000002"/>
    <s v="Riserboo"/>
    <n v="27.121200000000002"/>
    <n v="91.549800000000005"/>
    <s v="IX"/>
    <n v="231"/>
    <n v="239"/>
    <n v="470"/>
    <x v="3"/>
  </r>
  <r>
    <x v="0"/>
    <n v="27.256699999999999"/>
    <n v="91.753900000000002"/>
    <s v="Riserboo"/>
    <n v="27.121200000000002"/>
    <n v="91.549800000000005"/>
    <s v="X"/>
    <n v="320"/>
    <n v="266"/>
    <n v="586"/>
    <x v="4"/>
  </r>
  <r>
    <x v="0"/>
    <n v="27.256699999999999"/>
    <n v="91.753900000000002"/>
    <s v="Riserboo"/>
    <n v="27.121200000000002"/>
    <n v="91.549800000000005"/>
    <s v="XI"/>
    <n v="287"/>
    <n v="234"/>
    <n v="521"/>
    <x v="5"/>
  </r>
  <r>
    <x v="0"/>
    <n v="27.256699999999999"/>
    <n v="91.753900000000002"/>
    <s v="Riserboo"/>
    <n v="27.121200000000002"/>
    <n v="91.549800000000005"/>
    <s v="XII"/>
    <n v="368"/>
    <n v="317"/>
    <n v="685"/>
    <x v="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Tashi Yangtse"/>
    <n v="27.6418"/>
    <n v="90.677300000000002"/>
    <s v="Trashiyangtse"/>
    <n v="27.632290000000001"/>
    <n v="91.505610000000004"/>
    <s v="VI"/>
    <n v="180"/>
    <n v="153"/>
    <n v="333"/>
    <n v="11"/>
  </r>
  <r>
    <s v="Tashi Yangtse"/>
    <n v="27.6418"/>
    <n v="90.677300000000002"/>
    <s v="Trashiyangtse"/>
    <n v="27.632290000000001"/>
    <n v="91.505610000000004"/>
    <s v="VII"/>
    <n v="217"/>
    <n v="184"/>
    <n v="401"/>
    <n v="12"/>
  </r>
  <r>
    <s v="Tashi Yangtse"/>
    <n v="27.6418"/>
    <n v="90.677300000000002"/>
    <s v="Trashiyangtse"/>
    <n v="27.632290000000001"/>
    <n v="91.505610000000004"/>
    <s v="VIII"/>
    <n v="267"/>
    <n v="198"/>
    <n v="465"/>
    <n v="13"/>
  </r>
  <r>
    <s v="Tashi Yangtse"/>
    <n v="27.6418"/>
    <n v="90.677300000000002"/>
    <s v="Trashiyangtse"/>
    <n v="27.632290000000001"/>
    <n v="91.505610000000004"/>
    <s v="IX"/>
    <n v="130"/>
    <n v="97"/>
    <n v="227"/>
    <n v="14"/>
  </r>
  <r>
    <s v="Tashi Yangtse"/>
    <n v="27.6418"/>
    <n v="90.677300000000002"/>
    <s v="Trashiyangtse"/>
    <n v="27.632290000000001"/>
    <n v="91.505610000000004"/>
    <s v="X"/>
    <n v="184"/>
    <n v="135"/>
    <n v="319"/>
    <n v="15"/>
  </r>
  <r>
    <s v="Tashi Yangtse"/>
    <n v="27.6418"/>
    <n v="90.677300000000002"/>
    <s v="Trashiyangtse"/>
    <n v="27.632290000000001"/>
    <n v="91.505610000000004"/>
    <s v="XI"/>
    <n v="108"/>
    <n v="84"/>
    <n v="192"/>
    <n v="16"/>
  </r>
  <r>
    <s v="Tashi Yangtse"/>
    <n v="27.6418"/>
    <n v="90.677300000000002"/>
    <s v="Trashiyangtse"/>
    <n v="27.632290000000001"/>
    <n v="91.505610000000004"/>
    <s v="XII"/>
    <n v="162"/>
    <n v="123"/>
    <n v="285"/>
    <n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s v="Bhutan"/>
    <x v="0"/>
    <n v="27.45"/>
    <n v="90.4"/>
    <n v="8915"/>
    <n v="9482"/>
    <n v="18397"/>
  </r>
  <r>
    <s v="Bhutan"/>
    <x v="1"/>
    <n v="27"/>
    <n v="89.3"/>
    <n v="33959"/>
    <n v="36061"/>
    <n v="70020"/>
  </r>
  <r>
    <s v="Bhutan"/>
    <x v="2"/>
    <n v="27"/>
    <n v="89.55"/>
    <n v="12378"/>
    <n v="13524"/>
    <n v="25902"/>
  </r>
  <r>
    <s v="Bhutan"/>
    <x v="3"/>
    <n v="28"/>
    <n v="90"/>
    <n v="2039"/>
    <n v="2324"/>
    <n v="4363"/>
  </r>
  <r>
    <s v="Bhutan"/>
    <x v="4"/>
    <n v="27.15"/>
    <n v="89.1"/>
    <n v="6299"/>
    <n v="7550"/>
    <n v="13849"/>
  </r>
  <r>
    <s v="Bhutan"/>
    <x v="5"/>
    <n v="27.4"/>
    <n v="91"/>
    <n v="6501"/>
    <n v="6963"/>
    <n v="13464"/>
  </r>
  <r>
    <s v="Bhutan"/>
    <x v="6"/>
    <n v="27.1"/>
    <n v="91.1"/>
    <n v="18864"/>
    <n v="17364"/>
    <n v="36228"/>
  </r>
  <r>
    <s v="Bhutan"/>
    <x v="7"/>
    <n v="27.3"/>
    <n v="89.2"/>
    <n v="25510"/>
    <n v="26402"/>
    <n v="51912"/>
  </r>
  <r>
    <s v="Bhutan"/>
    <x v="8"/>
    <n v="27"/>
    <n v="91.15"/>
    <n v="11814"/>
    <n v="12026"/>
    <n v="23840"/>
  </r>
  <r>
    <s v="Bhutan"/>
    <x v="9"/>
    <n v="27.4"/>
    <n v="89.5"/>
    <n v="14741"/>
    <n v="16492"/>
    <n v="31233"/>
  </r>
  <r>
    <s v="Bhutan"/>
    <x v="10"/>
    <n v="26.55"/>
    <n v="91.37"/>
    <n v="16615"/>
    <n v="18266"/>
    <n v="34881"/>
  </r>
  <r>
    <s v="Bhutan"/>
    <x v="11"/>
    <n v="27"/>
    <n v="89.5"/>
    <n v="31402"/>
    <n v="31747"/>
    <n v="63149"/>
  </r>
  <r>
    <s v="Bhutan"/>
    <x v="12"/>
    <n v="26.5"/>
    <n v="90.15"/>
    <n v="24135"/>
    <n v="26086"/>
    <n v="50221"/>
  </r>
  <r>
    <s v="Bhutan"/>
    <x v="13"/>
    <n v="27.4"/>
    <n v="91.25"/>
    <n v="8232"/>
    <n v="8341"/>
    <n v="16573"/>
  </r>
  <r>
    <s v="Bhutan"/>
    <x v="14"/>
    <n v="27.15"/>
    <n v="91.4"/>
    <n v="20589"/>
    <n v="21710"/>
    <n v="42299"/>
  </r>
  <r>
    <s v="Bhutan"/>
    <x v="15"/>
    <n v="27.35"/>
    <n v="89.35"/>
    <n v="79270"/>
    <n v="83323"/>
    <n v="162593"/>
  </r>
  <r>
    <s v="Bhutan"/>
    <x v="16"/>
    <n v="27.2"/>
    <n v="90.25"/>
    <n v="8897"/>
    <n v="14253"/>
    <n v="23150"/>
  </r>
  <r>
    <s v="Bhutan"/>
    <x v="17"/>
    <n v="26.55"/>
    <n v="90.5"/>
    <n v="11689"/>
    <n v="12384"/>
    <n v="24073"/>
  </r>
  <r>
    <s v="Bhutan"/>
    <x v="18"/>
    <n v="27.3"/>
    <n v="90.1"/>
    <n v="19288"/>
    <n v="28090"/>
    <n v="47378"/>
  </r>
  <r>
    <s v="Bhutan"/>
    <x v="19"/>
    <n v="27"/>
    <n v="90.45"/>
    <n v="8048"/>
    <n v="8706"/>
    <n v="1675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s v="Wangdichholing Hospital"/>
  </r>
  <r>
    <x v="1"/>
    <s v="Tsimalakha Hospital"/>
  </r>
  <r>
    <x v="1"/>
    <s v="Gedu Hospital"/>
  </r>
  <r>
    <x v="1"/>
    <s v="Phuntsholing Hospital"/>
  </r>
  <r>
    <x v="2"/>
    <s v="Dagapela Hospital"/>
  </r>
  <r>
    <x v="3"/>
    <m/>
  </r>
  <r>
    <x v="4"/>
    <s v="Haa Hospital"/>
  </r>
  <r>
    <x v="5"/>
    <s v="Lhuentse Hospital"/>
  </r>
  <r>
    <x v="6"/>
    <s v="Eastern Regional Referral Hospital"/>
  </r>
  <r>
    <x v="7"/>
    <s v="Paro Hospital"/>
  </r>
  <r>
    <x v="8"/>
    <s v="Pemagatshel Hospital"/>
  </r>
  <r>
    <x v="9"/>
    <s v="Punakha Hospital"/>
  </r>
  <r>
    <x v="10"/>
    <s v="Samdrup Jongkhar Hospital"/>
  </r>
  <r>
    <x v="10"/>
    <s v="Deothang Hospital"/>
  </r>
  <r>
    <x v="11"/>
    <s v="Samtse Hospital"/>
  </r>
  <r>
    <x v="11"/>
    <s v="Gomtu Hospital"/>
  </r>
  <r>
    <x v="12"/>
    <s v="Sarpang Hospital"/>
  </r>
  <r>
    <x v="12"/>
    <s v="Gelephu Central Regional Referal Hospital  "/>
  </r>
  <r>
    <x v="13"/>
    <s v="Trashiyangtse Hospital"/>
  </r>
  <r>
    <x v="14"/>
    <s v="Trashigang Hospital"/>
  </r>
  <r>
    <x v="14"/>
    <s v="Riserboo Hospital"/>
  </r>
  <r>
    <x v="15"/>
    <s v="Gidakom Hospital"/>
  </r>
  <r>
    <x v="15"/>
    <s v="JDWNR Hospital"/>
  </r>
  <r>
    <x v="16"/>
    <s v="Trongsa Hospital"/>
  </r>
  <r>
    <x v="17"/>
    <s v="Damphu Hospital"/>
  </r>
  <r>
    <x v="18"/>
    <s v="Wangdue Hospital"/>
  </r>
  <r>
    <x v="19"/>
    <s v="Yebilaptsa Hospital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s v="Bumthang"/>
    <x v="0"/>
    <n v="144"/>
    <x v="0"/>
    <n v="314"/>
    <n v="11"/>
  </r>
  <r>
    <s v="Bumthang"/>
    <x v="1"/>
    <n v="153"/>
    <x v="1"/>
    <n v="329"/>
    <n v="12"/>
  </r>
  <r>
    <s v="Bumthang"/>
    <x v="2"/>
    <n v="213"/>
    <x v="2"/>
    <n v="396"/>
    <n v="13"/>
  </r>
  <r>
    <s v="Bumthang"/>
    <x v="3"/>
    <n v="117"/>
    <x v="3"/>
    <n v="233"/>
    <n v="14"/>
  </r>
  <r>
    <s v="Bumthang"/>
    <x v="4"/>
    <n v="92"/>
    <x v="4"/>
    <n v="178"/>
    <n v="15"/>
  </r>
  <r>
    <s v="Bumthang"/>
    <x v="5"/>
    <n v="115"/>
    <x v="5"/>
    <n v="224"/>
    <n v="16"/>
  </r>
  <r>
    <s v="Bumthang"/>
    <x v="6"/>
    <n v="143"/>
    <x v="6"/>
    <n v="281"/>
    <n v="17"/>
  </r>
  <r>
    <s v="Chukha"/>
    <x v="0"/>
    <n v="333"/>
    <x v="7"/>
    <n v="639"/>
    <n v="11"/>
  </r>
  <r>
    <s v="Chukha"/>
    <x v="1"/>
    <n v="422"/>
    <x v="8"/>
    <n v="825"/>
    <n v="12"/>
  </r>
  <r>
    <s v="Chukha"/>
    <x v="2"/>
    <n v="494"/>
    <x v="9"/>
    <n v="900"/>
    <n v="13"/>
  </r>
  <r>
    <s v="Chukha"/>
    <x v="3"/>
    <n v="320"/>
    <x v="10"/>
    <n v="561"/>
    <n v="14"/>
  </r>
  <r>
    <s v="Chukha"/>
    <x v="4"/>
    <n v="382"/>
    <x v="11"/>
    <n v="699"/>
    <n v="15"/>
  </r>
  <r>
    <s v="Chukha"/>
    <x v="5"/>
    <n v="246"/>
    <x v="12"/>
    <n v="473"/>
    <n v="16"/>
  </r>
  <r>
    <s v="Chukha"/>
    <x v="6"/>
    <n v="240"/>
    <x v="13"/>
    <n v="445"/>
    <n v="17"/>
  </r>
  <r>
    <s v="Dagana"/>
    <x v="0"/>
    <n v="200"/>
    <x v="14"/>
    <n v="424"/>
    <n v="11"/>
  </r>
  <r>
    <s v="Dagana"/>
    <x v="1"/>
    <n v="217"/>
    <x v="15"/>
    <n v="471"/>
    <n v="12"/>
  </r>
  <r>
    <s v="Dagana"/>
    <x v="2"/>
    <n v="359"/>
    <x v="16"/>
    <n v="649"/>
    <n v="13"/>
  </r>
  <r>
    <s v="Dagana"/>
    <x v="3"/>
    <n v="114"/>
    <x v="17"/>
    <n v="289"/>
    <n v="14"/>
  </r>
  <r>
    <s v="Dagana"/>
    <x v="4"/>
    <n v="251"/>
    <x v="18"/>
    <n v="467"/>
    <n v="15"/>
  </r>
  <r>
    <s v="Dagana"/>
    <x v="5"/>
    <n v="190"/>
    <x v="19"/>
    <n v="332"/>
    <n v="16"/>
  </r>
  <r>
    <s v="Dagana"/>
    <x v="6"/>
    <n v="170"/>
    <x v="20"/>
    <n v="325"/>
    <n v="17"/>
  </r>
  <r>
    <s v="Gasa"/>
    <x v="0"/>
    <n v="28"/>
    <x v="21"/>
    <n v="46"/>
    <n v="11"/>
  </r>
  <r>
    <s v="Gasa"/>
    <x v="1"/>
    <n v="22"/>
    <x v="22"/>
    <n v="42"/>
    <n v="12"/>
  </r>
  <r>
    <s v="Gasa"/>
    <x v="2"/>
    <n v="41"/>
    <x v="23"/>
    <n v="94"/>
    <n v="13"/>
  </r>
  <r>
    <s v="Gasa"/>
    <x v="3"/>
    <n v="19"/>
    <x v="24"/>
    <n v="32"/>
    <n v="14"/>
  </r>
  <r>
    <s v="Gasa"/>
    <x v="4"/>
    <n v="55"/>
    <x v="25"/>
    <n v="103"/>
    <n v="15"/>
  </r>
  <r>
    <s v="Gasa"/>
    <x v="5"/>
    <n v="10"/>
    <x v="26"/>
    <n v="16"/>
    <n v="16"/>
  </r>
  <r>
    <s v="Gasa"/>
    <x v="6"/>
    <n v="47"/>
    <x v="27"/>
    <n v="81"/>
    <n v="17"/>
  </r>
  <r>
    <s v="Ha"/>
    <x v="0"/>
    <n v="107"/>
    <x v="28"/>
    <n v="189"/>
    <n v="11"/>
  </r>
  <r>
    <s v="Ha"/>
    <x v="1"/>
    <n v="135"/>
    <x v="29"/>
    <n v="256"/>
    <n v="12"/>
  </r>
  <r>
    <s v="Ha"/>
    <x v="2"/>
    <n v="199"/>
    <x v="30"/>
    <n v="359"/>
    <n v="13"/>
  </r>
  <r>
    <s v="Ha"/>
    <x v="3"/>
    <n v="74"/>
    <x v="31"/>
    <n v="128"/>
    <n v="14"/>
  </r>
  <r>
    <s v="Ha"/>
    <x v="4"/>
    <n v="128"/>
    <x v="32"/>
    <n v="250"/>
    <n v="15"/>
  </r>
  <r>
    <s v="Ha"/>
    <x v="5"/>
    <n v="119"/>
    <x v="33"/>
    <n v="242"/>
    <n v="16"/>
  </r>
  <r>
    <s v="Ha"/>
    <x v="6"/>
    <n v="99"/>
    <x v="34"/>
    <n v="211"/>
    <n v="17"/>
  </r>
  <r>
    <s v="Lhuntse"/>
    <x v="0"/>
    <n v="125"/>
    <x v="35"/>
    <n v="219"/>
    <n v="11"/>
  </r>
  <r>
    <s v="Lhuntse"/>
    <x v="1"/>
    <n v="145"/>
    <x v="36"/>
    <n v="251"/>
    <n v="12"/>
  </r>
  <r>
    <s v="Lhuntse"/>
    <x v="2"/>
    <n v="209"/>
    <x v="33"/>
    <n v="329"/>
    <n v="13"/>
  </r>
  <r>
    <s v="Lhuntse"/>
    <x v="3"/>
    <n v="89"/>
    <x v="37"/>
    <n v="166"/>
    <n v="14"/>
  </r>
  <r>
    <s v="Lhuntse"/>
    <x v="4"/>
    <n v="129"/>
    <x v="38"/>
    <n v="219"/>
    <n v="15"/>
  </r>
  <r>
    <s v="Lhuntse"/>
    <x v="5"/>
    <n v="64"/>
    <x v="39"/>
    <n v="137"/>
    <n v="16"/>
  </r>
  <r>
    <s v="Lhuntse"/>
    <x v="6"/>
    <n v="139"/>
    <x v="40"/>
    <n v="237"/>
    <n v="17"/>
  </r>
  <r>
    <s v="Mongar"/>
    <x v="0"/>
    <n v="365"/>
    <x v="41"/>
    <n v="637"/>
    <n v="11"/>
  </r>
  <r>
    <s v="Mongar"/>
    <x v="1"/>
    <n v="401"/>
    <x v="42"/>
    <n v="765"/>
    <n v="12"/>
  </r>
  <r>
    <s v="Mongar"/>
    <x v="2"/>
    <n v="453"/>
    <x v="43"/>
    <n v="766"/>
    <n v="13"/>
  </r>
  <r>
    <s v="Mongar"/>
    <x v="3"/>
    <n v="280"/>
    <x v="44"/>
    <n v="504"/>
    <n v="14"/>
  </r>
  <r>
    <s v="Mongar"/>
    <x v="4"/>
    <n v="291"/>
    <x v="45"/>
    <n v="495"/>
    <n v="15"/>
  </r>
  <r>
    <s v="Mongar"/>
    <x v="5"/>
    <n v="181"/>
    <x v="46"/>
    <n v="340"/>
    <n v="16"/>
  </r>
  <r>
    <s v="Mongar"/>
    <x v="6"/>
    <n v="270"/>
    <x v="47"/>
    <n v="420"/>
    <n v="17"/>
  </r>
  <r>
    <s v="Paro"/>
    <x v="1"/>
    <n v="493"/>
    <x v="48"/>
    <n v="936"/>
    <n v="12"/>
  </r>
  <r>
    <s v="Paro"/>
    <x v="0"/>
    <n v="353"/>
    <x v="49"/>
    <n v="671"/>
    <n v="11"/>
  </r>
  <r>
    <s v="Paro"/>
    <x v="2"/>
    <n v="529"/>
    <x v="50"/>
    <n v="979"/>
    <n v="13"/>
  </r>
  <r>
    <s v="Paro"/>
    <x v="3"/>
    <n v="338"/>
    <x v="51"/>
    <n v="675"/>
    <n v="14"/>
  </r>
  <r>
    <s v="Paro"/>
    <x v="4"/>
    <n v="381"/>
    <x v="52"/>
    <n v="679"/>
    <n v="15"/>
  </r>
  <r>
    <s v="Paro"/>
    <x v="5"/>
    <n v="326"/>
    <x v="53"/>
    <n v="592"/>
    <n v="16"/>
  </r>
  <r>
    <s v="Paro"/>
    <x v="6"/>
    <n v="472"/>
    <x v="54"/>
    <n v="887"/>
    <n v="17"/>
  </r>
  <r>
    <s v="Pemagatshel"/>
    <x v="0"/>
    <n v="196"/>
    <x v="55"/>
    <n v="363"/>
    <n v="11"/>
  </r>
  <r>
    <s v="Pemagatshel"/>
    <x v="1"/>
    <n v="239"/>
    <x v="56"/>
    <n v="438"/>
    <n v="12"/>
  </r>
  <r>
    <s v="Pemagatshel"/>
    <x v="2"/>
    <n v="303"/>
    <x v="57"/>
    <n v="524"/>
    <n v="13"/>
  </r>
  <r>
    <s v="Pemagatshel"/>
    <x v="3"/>
    <n v="130"/>
    <x v="58"/>
    <n v="248"/>
    <n v="14"/>
  </r>
  <r>
    <s v="Pemagatshel"/>
    <x v="4"/>
    <n v="197"/>
    <x v="17"/>
    <n v="372"/>
    <n v="15"/>
  </r>
  <r>
    <s v="Pemagatshel"/>
    <x v="5"/>
    <n v="106"/>
    <x v="59"/>
    <n v="219"/>
    <n v="16"/>
  </r>
  <r>
    <s v="Pemagatshel"/>
    <x v="6"/>
    <n v="197"/>
    <x v="60"/>
    <n v="378"/>
    <n v="17"/>
  </r>
  <r>
    <s v="Phuntsholing Thromde"/>
    <x v="0"/>
    <n v="156"/>
    <x v="61"/>
    <n v="307"/>
    <n v="11"/>
  </r>
  <r>
    <s v="Phuntsholing Thromde"/>
    <x v="1"/>
    <n v="149"/>
    <x v="62"/>
    <n v="297"/>
    <n v="12"/>
  </r>
  <r>
    <s v="Phuntsholing Thromde"/>
    <x v="2"/>
    <n v="178"/>
    <x v="63"/>
    <n v="349"/>
    <n v="13"/>
  </r>
  <r>
    <s v="Phuntsholing Thromde"/>
    <x v="3"/>
    <n v="107"/>
    <x v="64"/>
    <n v="237"/>
    <n v="14"/>
  </r>
  <r>
    <s v="Phuntsholing Thromde"/>
    <x v="4"/>
    <n v="136"/>
    <x v="19"/>
    <n v="278"/>
    <n v="15"/>
  </r>
  <r>
    <s v="Phuntsholing Thromde"/>
    <x v="5"/>
    <n v="102"/>
    <x v="65"/>
    <n v="182"/>
    <n v="16"/>
  </r>
  <r>
    <s v="Phuntsholing Thromde"/>
    <x v="6"/>
    <n v="188"/>
    <x v="66"/>
    <n v="342"/>
    <n v="17"/>
  </r>
  <r>
    <s v="Punakha"/>
    <x v="0"/>
    <n v="192"/>
    <x v="67"/>
    <n v="385"/>
    <n v="11"/>
  </r>
  <r>
    <s v="Punakha"/>
    <x v="1"/>
    <n v="291"/>
    <x v="68"/>
    <n v="600"/>
    <n v="12"/>
  </r>
  <r>
    <s v="Punakha"/>
    <x v="2"/>
    <n v="377"/>
    <x v="68"/>
    <n v="686"/>
    <n v="13"/>
  </r>
  <r>
    <s v="Punakha"/>
    <x v="3"/>
    <n v="224"/>
    <x v="69"/>
    <n v="455"/>
    <n v="14"/>
  </r>
  <r>
    <s v="Punakha"/>
    <x v="4"/>
    <n v="313"/>
    <x v="53"/>
    <n v="579"/>
    <n v="15"/>
  </r>
  <r>
    <s v="Punakha"/>
    <x v="5"/>
    <n v="320"/>
    <x v="70"/>
    <n v="649"/>
    <n v="16"/>
  </r>
  <r>
    <s v="Punakha"/>
    <x v="6"/>
    <n v="371"/>
    <x v="71"/>
    <n v="732"/>
    <n v="17"/>
  </r>
  <r>
    <s v="Samdrup Jongkhar"/>
    <x v="0"/>
    <n v="212"/>
    <x v="72"/>
    <n v="362"/>
    <n v="11"/>
  </r>
  <r>
    <s v="Samdrup Jongkhar"/>
    <x v="1"/>
    <n v="293"/>
    <x v="73"/>
    <n v="561"/>
    <n v="12"/>
  </r>
  <r>
    <s v="Samdrup Jongkhar"/>
    <x v="2"/>
    <n v="390"/>
    <x v="74"/>
    <n v="687"/>
    <n v="13"/>
  </r>
  <r>
    <s v="Samdrup Jongkhar"/>
    <x v="3"/>
    <n v="127"/>
    <x v="75"/>
    <n v="270"/>
    <n v="14"/>
  </r>
  <r>
    <s v="Samdrup Jongkhar"/>
    <x v="4"/>
    <n v="269"/>
    <x v="76"/>
    <n v="489"/>
    <n v="15"/>
  </r>
  <r>
    <s v="Samdrup Jongkhar"/>
    <x v="5"/>
    <n v="150"/>
    <x v="77"/>
    <n v="270"/>
    <n v="16"/>
  </r>
  <r>
    <s v="Samdrup Jongkhar"/>
    <x v="6"/>
    <n v="193"/>
    <x v="78"/>
    <n v="351"/>
    <n v="17"/>
  </r>
  <r>
    <s v="Samdrup Jongkhar Throm"/>
    <x v="0"/>
    <n v="85"/>
    <x v="79"/>
    <n v="153"/>
    <n v="11"/>
  </r>
  <r>
    <s v="Samdrup Jongkhar Throm"/>
    <x v="1"/>
    <n v="33"/>
    <x v="80"/>
    <n v="71"/>
    <n v="12"/>
  </r>
  <r>
    <s v="Samdrup Jongkhar Throm"/>
    <x v="2"/>
    <n v="42"/>
    <x v="25"/>
    <n v="90"/>
    <n v="13"/>
  </r>
  <r>
    <s v="Samdrup Jongkhar Throm"/>
    <x v="3"/>
    <n v="28"/>
    <x v="81"/>
    <n v="51"/>
    <n v="14"/>
  </r>
  <r>
    <s v="Samdrup Jongkhar Throm"/>
    <x v="4"/>
    <n v="28"/>
    <x v="82"/>
    <n v="42"/>
    <n v="15"/>
  </r>
  <r>
    <s v="Samdrup Jongkhar Throm"/>
    <x v="5"/>
    <n v="17"/>
    <x v="83"/>
    <n v="32"/>
    <n v="16"/>
  </r>
  <r>
    <s v="Samdrup Jongkhar Throm"/>
    <x v="6"/>
    <n v="12"/>
    <x v="84"/>
    <n v="19"/>
    <n v="17"/>
  </r>
  <r>
    <s v="Samtse"/>
    <x v="0"/>
    <n v="494"/>
    <x v="85"/>
    <n v="996"/>
    <n v="11"/>
  </r>
  <r>
    <s v="Samtse"/>
    <x v="1"/>
    <n v="626"/>
    <x v="86"/>
    <n v="1277"/>
    <n v="12"/>
  </r>
  <r>
    <s v="Samtse"/>
    <x v="2"/>
    <n v="754"/>
    <x v="87"/>
    <n v="1504"/>
    <n v="13"/>
  </r>
  <r>
    <s v="Samtse"/>
    <x v="3"/>
    <n v="427"/>
    <x v="88"/>
    <n v="836"/>
    <n v="14"/>
  </r>
  <r>
    <s v="Samtse"/>
    <x v="4"/>
    <n v="569"/>
    <x v="89"/>
    <n v="1070"/>
    <n v="15"/>
  </r>
  <r>
    <s v="Samtse"/>
    <x v="5"/>
    <n v="265"/>
    <x v="90"/>
    <n v="522"/>
    <n v="16"/>
  </r>
  <r>
    <s v="Samtse"/>
    <x v="6"/>
    <n v="252"/>
    <x v="91"/>
    <n v="480"/>
    <n v="17"/>
  </r>
  <r>
    <s v="Gelephu Throm"/>
    <x v="0"/>
    <n v="85"/>
    <x v="34"/>
    <n v="197"/>
    <n v="11"/>
  </r>
  <r>
    <s v="Gelephu Throm"/>
    <x v="1"/>
    <n v="129"/>
    <x v="92"/>
    <n v="258"/>
    <n v="12"/>
  </r>
  <r>
    <s v="Gelephu Throm"/>
    <x v="2"/>
    <n v="171"/>
    <x v="93"/>
    <n v="316"/>
    <n v="13"/>
  </r>
  <r>
    <s v="Gelephu Throm"/>
    <x v="3"/>
    <n v="116"/>
    <x v="94"/>
    <n v="190"/>
    <n v="14"/>
  </r>
  <r>
    <s v="Gelephu Throm"/>
    <x v="4"/>
    <n v="123"/>
    <x v="95"/>
    <n v="220"/>
    <n v="15"/>
  </r>
  <r>
    <s v="Gelephu Throm"/>
    <x v="5"/>
    <n v="101"/>
    <x v="36"/>
    <n v="207"/>
    <n v="16"/>
  </r>
  <r>
    <s v="Gelephu Throm"/>
    <x v="6"/>
    <n v="105"/>
    <x v="96"/>
    <n v="176"/>
    <n v="17"/>
  </r>
  <r>
    <s v="Trashiyangtse"/>
    <x v="0"/>
    <n v="180"/>
    <x v="97"/>
    <n v="333"/>
    <n v="11"/>
  </r>
  <r>
    <s v="Trashiyangtse"/>
    <x v="1"/>
    <n v="217"/>
    <x v="98"/>
    <n v="401"/>
    <n v="12"/>
  </r>
  <r>
    <s v="Trashiyangtse"/>
    <x v="2"/>
    <n v="267"/>
    <x v="99"/>
    <n v="465"/>
    <n v="13"/>
  </r>
  <r>
    <s v="Trashiyangtse"/>
    <x v="3"/>
    <n v="130"/>
    <x v="95"/>
    <n v="227"/>
    <n v="14"/>
  </r>
  <r>
    <s v="Trashiyangtse"/>
    <x v="4"/>
    <n v="184"/>
    <x v="100"/>
    <n v="319"/>
    <n v="15"/>
  </r>
  <r>
    <s v="Trashiyangtse"/>
    <x v="5"/>
    <n v="108"/>
    <x v="101"/>
    <n v="192"/>
    <n v="16"/>
  </r>
  <r>
    <s v="Trashiyangtse"/>
    <x v="6"/>
    <n v="162"/>
    <x v="33"/>
    <n v="285"/>
    <n v="17"/>
  </r>
  <r>
    <s v="Trashigang"/>
    <x v="0"/>
    <n v="388"/>
    <x v="102"/>
    <n v="716"/>
    <n v="11"/>
  </r>
  <r>
    <s v="Trashigang"/>
    <x v="1"/>
    <n v="453"/>
    <x v="51"/>
    <n v="790"/>
    <n v="12"/>
  </r>
  <r>
    <s v="Trashigang"/>
    <x v="2"/>
    <n v="521"/>
    <x v="103"/>
    <n v="903"/>
    <n v="13"/>
  </r>
  <r>
    <s v="Trashigang"/>
    <x v="3"/>
    <n v="231"/>
    <x v="104"/>
    <n v="470"/>
    <n v="14"/>
  </r>
  <r>
    <s v="Trashigang"/>
    <x v="4"/>
    <n v="320"/>
    <x v="53"/>
    <n v="586"/>
    <n v="15"/>
  </r>
  <r>
    <s v="Trashigang"/>
    <x v="5"/>
    <n v="287"/>
    <x v="105"/>
    <n v="521"/>
    <n v="16"/>
  </r>
  <r>
    <s v="Trashigang"/>
    <x v="6"/>
    <n v="368"/>
    <x v="11"/>
    <n v="685"/>
    <n v="17"/>
  </r>
  <r>
    <s v="Thimphu"/>
    <x v="0"/>
    <n v="146"/>
    <x v="106"/>
    <n v="271"/>
    <n v="11"/>
  </r>
  <r>
    <s v="Thimphu"/>
    <x v="1"/>
    <n v="168"/>
    <x v="66"/>
    <n v="322"/>
    <n v="12"/>
  </r>
  <r>
    <s v="Thimphu"/>
    <x v="2"/>
    <n v="190"/>
    <x v="6"/>
    <n v="328"/>
    <n v="13"/>
  </r>
  <r>
    <s v="Thimphu"/>
    <x v="3"/>
    <n v="100"/>
    <x v="34"/>
    <n v="212"/>
    <n v="14"/>
  </r>
  <r>
    <s v="Thimphu"/>
    <x v="4"/>
    <n v="153"/>
    <x v="106"/>
    <n v="278"/>
    <n v="15"/>
  </r>
  <r>
    <s v="Thimphu"/>
    <x v="5"/>
    <n v="130"/>
    <x v="107"/>
    <n v="225"/>
    <n v="16"/>
  </r>
  <r>
    <s v="Thimphu"/>
    <x v="6"/>
    <n v="403"/>
    <x v="108"/>
    <n v="744"/>
    <n v="17"/>
  </r>
  <r>
    <s v="Thimphu Thromde"/>
    <x v="0"/>
    <n v="907"/>
    <x v="109"/>
    <n v="1814"/>
    <n v="11"/>
  </r>
  <r>
    <s v="Thimphu Thromde"/>
    <x v="1"/>
    <n v="1053"/>
    <x v="110"/>
    <n v="2057"/>
    <n v="12"/>
  </r>
  <r>
    <s v="Thimphu Thromde"/>
    <x v="2"/>
    <n v="1132"/>
    <x v="111"/>
    <n v="2229"/>
    <n v="13"/>
  </r>
  <r>
    <s v="Thimphu Thromde"/>
    <x v="3"/>
    <n v="720"/>
    <x v="112"/>
    <n v="1360"/>
    <n v="14"/>
  </r>
  <r>
    <s v="Thimphu Thromde"/>
    <x v="4"/>
    <n v="832"/>
    <x v="113"/>
    <n v="1608"/>
    <n v="15"/>
  </r>
  <r>
    <s v="Thimphu Thromde"/>
    <x v="5"/>
    <n v="673"/>
    <x v="114"/>
    <n v="1216"/>
    <n v="16"/>
  </r>
  <r>
    <s v="Thimphu Thromde"/>
    <x v="6"/>
    <n v="714"/>
    <x v="115"/>
    <n v="1286"/>
    <n v="17"/>
  </r>
  <r>
    <s v="Trongsa"/>
    <x v="0"/>
    <n v="105"/>
    <x v="116"/>
    <n v="180"/>
    <n v="11"/>
  </r>
  <r>
    <s v="Trongsa"/>
    <x v="1"/>
    <n v="126"/>
    <x v="33"/>
    <n v="249"/>
    <n v="12"/>
  </r>
  <r>
    <s v="Trongsa"/>
    <x v="2"/>
    <n v="183"/>
    <x v="36"/>
    <n v="289"/>
    <n v="13"/>
  </r>
  <r>
    <s v="Trongsa"/>
    <x v="3"/>
    <n v="101"/>
    <x v="117"/>
    <n v="188"/>
    <n v="14"/>
  </r>
  <r>
    <s v="Trongsa"/>
    <x v="4"/>
    <n v="111"/>
    <x v="118"/>
    <n v="103"/>
    <n v="15"/>
  </r>
  <r>
    <s v="Trongsa"/>
    <x v="5"/>
    <n v="79"/>
    <x v="119"/>
    <n v="141"/>
    <n v="16"/>
  </r>
  <r>
    <s v="Trongsa"/>
    <x v="6"/>
    <n v="169"/>
    <x v="78"/>
    <n v="327"/>
    <n v="17"/>
  </r>
  <r>
    <s v="Tsirang"/>
    <x v="0"/>
    <n v="160"/>
    <x v="120"/>
    <n v="360"/>
    <n v="11"/>
  </r>
  <r>
    <s v="Tsirang"/>
    <x v="1"/>
    <n v="216"/>
    <x v="69"/>
    <n v="447"/>
    <n v="12"/>
  </r>
  <r>
    <s v="Tsirang"/>
    <x v="2"/>
    <n v="272"/>
    <x v="121"/>
    <n v="498"/>
    <n v="13"/>
  </r>
  <r>
    <s v="Tsirang"/>
    <x v="3"/>
    <n v="134"/>
    <x v="122"/>
    <n v="316"/>
    <n v="14"/>
  </r>
  <r>
    <s v="Tsirang"/>
    <x v="4"/>
    <n v="240"/>
    <x v="123"/>
    <n v="436"/>
    <n v="15"/>
  </r>
  <r>
    <s v="Tsirang"/>
    <x v="5"/>
    <n v="182"/>
    <x v="67"/>
    <n v="375"/>
    <n v="16"/>
  </r>
  <r>
    <s v="Tsirang"/>
    <x v="6"/>
    <n v="210"/>
    <x v="45"/>
    <n v="414"/>
    <n v="17"/>
  </r>
  <r>
    <s v="Wangdue Phodrang"/>
    <x v="0"/>
    <n v="339"/>
    <x v="124"/>
    <n v="633"/>
    <n v="11"/>
  </r>
  <r>
    <s v="Wangdue Phodrang"/>
    <x v="1"/>
    <n v="362"/>
    <x v="52"/>
    <n v="660"/>
    <n v="12"/>
  </r>
  <r>
    <s v="Wangdue Phodrang"/>
    <x v="2"/>
    <n v="465"/>
    <x v="74"/>
    <n v="762"/>
    <n v="13"/>
  </r>
  <r>
    <s v="Wangdue Phodrang"/>
    <x v="3"/>
    <n v="154"/>
    <x v="125"/>
    <n v="303"/>
    <n v="14"/>
  </r>
  <r>
    <s v="Wangdue Phodrang"/>
    <x v="4"/>
    <n v="271"/>
    <x v="120"/>
    <n v="471"/>
    <n v="15"/>
  </r>
  <r>
    <s v="Wangdue Phodrang"/>
    <x v="5"/>
    <n v="132"/>
    <x v="32"/>
    <n v="254"/>
    <n v="16"/>
  </r>
  <r>
    <s v="Wangdue Phodrang"/>
    <x v="6"/>
    <n v="162"/>
    <x v="75"/>
    <n v="305"/>
    <n v="17"/>
  </r>
  <r>
    <s v="Zhemgang"/>
    <x v="0"/>
    <n v="163"/>
    <x v="126"/>
    <n v="287"/>
    <n v="11"/>
  </r>
  <r>
    <s v="Zhemgang"/>
    <x v="1"/>
    <n v="219"/>
    <x v="127"/>
    <n v="382"/>
    <n v="12"/>
  </r>
  <r>
    <s v="Zhemgang"/>
    <x v="2"/>
    <n v="239"/>
    <x v="128"/>
    <n v="417"/>
    <n v="13"/>
  </r>
  <r>
    <s v="Zhemgang"/>
    <x v="3"/>
    <n v="108"/>
    <x v="77"/>
    <n v="228"/>
    <n v="14"/>
  </r>
  <r>
    <s v="Zhemgang"/>
    <x v="4"/>
    <n v="156"/>
    <x v="129"/>
    <n v="288"/>
    <n v="15"/>
  </r>
  <r>
    <s v="Zhemgang"/>
    <x v="5"/>
    <n v="87"/>
    <x v="118"/>
    <n v="179"/>
    <n v="16"/>
  </r>
  <r>
    <s v="Zhemgang"/>
    <x v="6"/>
    <n v="177"/>
    <x v="130"/>
    <n v="336"/>
    <n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x v="0"/>
    <x v="0"/>
    <n v="314"/>
  </r>
  <r>
    <x v="0"/>
    <x v="1"/>
    <n v="329"/>
  </r>
  <r>
    <x v="0"/>
    <x v="2"/>
    <n v="396"/>
  </r>
  <r>
    <x v="0"/>
    <x v="3"/>
    <n v="233"/>
  </r>
  <r>
    <x v="0"/>
    <x v="4"/>
    <n v="178"/>
  </r>
  <r>
    <x v="0"/>
    <x v="5"/>
    <n v="224"/>
  </r>
  <r>
    <x v="0"/>
    <x v="6"/>
    <n v="281"/>
  </r>
  <r>
    <x v="1"/>
    <x v="0"/>
    <n v="639"/>
  </r>
  <r>
    <x v="1"/>
    <x v="1"/>
    <n v="825"/>
  </r>
  <r>
    <x v="1"/>
    <x v="2"/>
    <n v="900"/>
  </r>
  <r>
    <x v="1"/>
    <x v="3"/>
    <n v="561"/>
  </r>
  <r>
    <x v="1"/>
    <x v="4"/>
    <n v="699"/>
  </r>
  <r>
    <x v="1"/>
    <x v="5"/>
    <n v="473"/>
  </r>
  <r>
    <x v="1"/>
    <x v="6"/>
    <n v="445"/>
  </r>
  <r>
    <x v="2"/>
    <x v="0"/>
    <n v="424"/>
  </r>
  <r>
    <x v="2"/>
    <x v="1"/>
    <n v="471"/>
  </r>
  <r>
    <x v="2"/>
    <x v="2"/>
    <n v="649"/>
  </r>
  <r>
    <x v="2"/>
    <x v="3"/>
    <n v="289"/>
  </r>
  <r>
    <x v="2"/>
    <x v="4"/>
    <n v="467"/>
  </r>
  <r>
    <x v="2"/>
    <x v="5"/>
    <n v="332"/>
  </r>
  <r>
    <x v="2"/>
    <x v="6"/>
    <n v="325"/>
  </r>
  <r>
    <x v="3"/>
    <x v="0"/>
    <n v="46"/>
  </r>
  <r>
    <x v="3"/>
    <x v="1"/>
    <n v="42"/>
  </r>
  <r>
    <x v="3"/>
    <x v="2"/>
    <n v="94"/>
  </r>
  <r>
    <x v="3"/>
    <x v="3"/>
    <n v="32"/>
  </r>
  <r>
    <x v="3"/>
    <x v="4"/>
    <n v="103"/>
  </r>
  <r>
    <x v="3"/>
    <x v="5"/>
    <n v="16"/>
  </r>
  <r>
    <x v="3"/>
    <x v="6"/>
    <n v="81"/>
  </r>
  <r>
    <x v="4"/>
    <x v="0"/>
    <n v="189"/>
  </r>
  <r>
    <x v="4"/>
    <x v="1"/>
    <n v="256"/>
  </r>
  <r>
    <x v="4"/>
    <x v="2"/>
    <n v="359"/>
  </r>
  <r>
    <x v="4"/>
    <x v="3"/>
    <n v="128"/>
  </r>
  <r>
    <x v="4"/>
    <x v="4"/>
    <n v="250"/>
  </r>
  <r>
    <x v="4"/>
    <x v="5"/>
    <n v="242"/>
  </r>
  <r>
    <x v="4"/>
    <x v="6"/>
    <n v="211"/>
  </r>
  <r>
    <x v="5"/>
    <x v="0"/>
    <n v="219"/>
  </r>
  <r>
    <x v="5"/>
    <x v="1"/>
    <n v="251"/>
  </r>
  <r>
    <x v="5"/>
    <x v="2"/>
    <n v="329"/>
  </r>
  <r>
    <x v="5"/>
    <x v="3"/>
    <n v="166"/>
  </r>
  <r>
    <x v="5"/>
    <x v="4"/>
    <n v="219"/>
  </r>
  <r>
    <x v="5"/>
    <x v="5"/>
    <n v="137"/>
  </r>
  <r>
    <x v="5"/>
    <x v="6"/>
    <n v="237"/>
  </r>
  <r>
    <x v="6"/>
    <x v="0"/>
    <n v="637"/>
  </r>
  <r>
    <x v="6"/>
    <x v="1"/>
    <n v="765"/>
  </r>
  <r>
    <x v="6"/>
    <x v="2"/>
    <n v="766"/>
  </r>
  <r>
    <x v="6"/>
    <x v="3"/>
    <n v="504"/>
  </r>
  <r>
    <x v="6"/>
    <x v="4"/>
    <n v="495"/>
  </r>
  <r>
    <x v="6"/>
    <x v="5"/>
    <n v="340"/>
  </r>
  <r>
    <x v="6"/>
    <x v="6"/>
    <n v="420"/>
  </r>
  <r>
    <x v="7"/>
    <x v="1"/>
    <n v="936"/>
  </r>
  <r>
    <x v="7"/>
    <x v="0"/>
    <n v="671"/>
  </r>
  <r>
    <x v="7"/>
    <x v="2"/>
    <n v="979"/>
  </r>
  <r>
    <x v="7"/>
    <x v="3"/>
    <n v="675"/>
  </r>
  <r>
    <x v="7"/>
    <x v="4"/>
    <n v="679"/>
  </r>
  <r>
    <x v="7"/>
    <x v="5"/>
    <n v="592"/>
  </r>
  <r>
    <x v="7"/>
    <x v="6"/>
    <n v="887"/>
  </r>
  <r>
    <x v="8"/>
    <x v="0"/>
    <n v="363"/>
  </r>
  <r>
    <x v="8"/>
    <x v="1"/>
    <n v="438"/>
  </r>
  <r>
    <x v="8"/>
    <x v="2"/>
    <n v="524"/>
  </r>
  <r>
    <x v="8"/>
    <x v="3"/>
    <n v="248"/>
  </r>
  <r>
    <x v="8"/>
    <x v="4"/>
    <n v="372"/>
  </r>
  <r>
    <x v="8"/>
    <x v="5"/>
    <n v="219"/>
  </r>
  <r>
    <x v="8"/>
    <x v="6"/>
    <n v="378"/>
  </r>
  <r>
    <x v="9"/>
    <x v="0"/>
    <n v="307"/>
  </r>
  <r>
    <x v="9"/>
    <x v="1"/>
    <n v="297"/>
  </r>
  <r>
    <x v="9"/>
    <x v="2"/>
    <n v="349"/>
  </r>
  <r>
    <x v="9"/>
    <x v="3"/>
    <n v="237"/>
  </r>
  <r>
    <x v="9"/>
    <x v="4"/>
    <n v="278"/>
  </r>
  <r>
    <x v="9"/>
    <x v="5"/>
    <n v="182"/>
  </r>
  <r>
    <x v="9"/>
    <x v="6"/>
    <n v="342"/>
  </r>
  <r>
    <x v="10"/>
    <x v="0"/>
    <n v="385"/>
  </r>
  <r>
    <x v="10"/>
    <x v="1"/>
    <n v="600"/>
  </r>
  <r>
    <x v="10"/>
    <x v="2"/>
    <n v="686"/>
  </r>
  <r>
    <x v="10"/>
    <x v="3"/>
    <n v="455"/>
  </r>
  <r>
    <x v="10"/>
    <x v="4"/>
    <n v="579"/>
  </r>
  <r>
    <x v="10"/>
    <x v="5"/>
    <n v="649"/>
  </r>
  <r>
    <x v="10"/>
    <x v="6"/>
    <n v="732"/>
  </r>
  <r>
    <x v="11"/>
    <x v="0"/>
    <n v="362"/>
  </r>
  <r>
    <x v="11"/>
    <x v="1"/>
    <n v="561"/>
  </r>
  <r>
    <x v="11"/>
    <x v="2"/>
    <n v="687"/>
  </r>
  <r>
    <x v="11"/>
    <x v="3"/>
    <n v="270"/>
  </r>
  <r>
    <x v="11"/>
    <x v="4"/>
    <n v="489"/>
  </r>
  <r>
    <x v="11"/>
    <x v="5"/>
    <n v="270"/>
  </r>
  <r>
    <x v="11"/>
    <x v="6"/>
    <n v="351"/>
  </r>
  <r>
    <x v="12"/>
    <x v="0"/>
    <n v="153"/>
  </r>
  <r>
    <x v="12"/>
    <x v="1"/>
    <n v="71"/>
  </r>
  <r>
    <x v="12"/>
    <x v="2"/>
    <n v="90"/>
  </r>
  <r>
    <x v="12"/>
    <x v="3"/>
    <n v="51"/>
  </r>
  <r>
    <x v="12"/>
    <x v="4"/>
    <n v="42"/>
  </r>
  <r>
    <x v="12"/>
    <x v="5"/>
    <n v="32"/>
  </r>
  <r>
    <x v="12"/>
    <x v="6"/>
    <n v="19"/>
  </r>
  <r>
    <x v="13"/>
    <x v="0"/>
    <n v="996"/>
  </r>
  <r>
    <x v="13"/>
    <x v="1"/>
    <n v="1277"/>
  </r>
  <r>
    <x v="13"/>
    <x v="2"/>
    <n v="1504"/>
  </r>
  <r>
    <x v="13"/>
    <x v="3"/>
    <n v="836"/>
  </r>
  <r>
    <x v="13"/>
    <x v="4"/>
    <n v="1070"/>
  </r>
  <r>
    <x v="13"/>
    <x v="5"/>
    <n v="522"/>
  </r>
  <r>
    <x v="13"/>
    <x v="6"/>
    <n v="480"/>
  </r>
  <r>
    <x v="14"/>
    <x v="0"/>
    <n v="197"/>
  </r>
  <r>
    <x v="14"/>
    <x v="1"/>
    <n v="258"/>
  </r>
  <r>
    <x v="14"/>
    <x v="2"/>
    <n v="316"/>
  </r>
  <r>
    <x v="14"/>
    <x v="3"/>
    <n v="190"/>
  </r>
  <r>
    <x v="14"/>
    <x v="4"/>
    <n v="220"/>
  </r>
  <r>
    <x v="14"/>
    <x v="5"/>
    <n v="207"/>
  </r>
  <r>
    <x v="14"/>
    <x v="6"/>
    <n v="176"/>
  </r>
  <r>
    <x v="15"/>
    <x v="0"/>
    <n v="333"/>
  </r>
  <r>
    <x v="15"/>
    <x v="1"/>
    <n v="401"/>
  </r>
  <r>
    <x v="15"/>
    <x v="2"/>
    <n v="465"/>
  </r>
  <r>
    <x v="15"/>
    <x v="3"/>
    <n v="227"/>
  </r>
  <r>
    <x v="15"/>
    <x v="4"/>
    <n v="319"/>
  </r>
  <r>
    <x v="15"/>
    <x v="5"/>
    <n v="192"/>
  </r>
  <r>
    <x v="15"/>
    <x v="6"/>
    <n v="285"/>
  </r>
  <r>
    <x v="16"/>
    <x v="0"/>
    <n v="716"/>
  </r>
  <r>
    <x v="16"/>
    <x v="1"/>
    <n v="790"/>
  </r>
  <r>
    <x v="16"/>
    <x v="2"/>
    <n v="903"/>
  </r>
  <r>
    <x v="16"/>
    <x v="3"/>
    <n v="470"/>
  </r>
  <r>
    <x v="16"/>
    <x v="4"/>
    <n v="586"/>
  </r>
  <r>
    <x v="16"/>
    <x v="5"/>
    <n v="521"/>
  </r>
  <r>
    <x v="16"/>
    <x v="6"/>
    <n v="685"/>
  </r>
  <r>
    <x v="17"/>
    <x v="0"/>
    <n v="271"/>
  </r>
  <r>
    <x v="17"/>
    <x v="1"/>
    <n v="322"/>
  </r>
  <r>
    <x v="17"/>
    <x v="2"/>
    <n v="328"/>
  </r>
  <r>
    <x v="17"/>
    <x v="3"/>
    <n v="212"/>
  </r>
  <r>
    <x v="17"/>
    <x v="4"/>
    <n v="278"/>
  </r>
  <r>
    <x v="17"/>
    <x v="5"/>
    <n v="225"/>
  </r>
  <r>
    <x v="17"/>
    <x v="6"/>
    <n v="744"/>
  </r>
  <r>
    <x v="18"/>
    <x v="0"/>
    <n v="1814"/>
  </r>
  <r>
    <x v="18"/>
    <x v="1"/>
    <n v="2057"/>
  </r>
  <r>
    <x v="18"/>
    <x v="2"/>
    <n v="2229"/>
  </r>
  <r>
    <x v="18"/>
    <x v="3"/>
    <n v="1360"/>
  </r>
  <r>
    <x v="18"/>
    <x v="4"/>
    <n v="1608"/>
  </r>
  <r>
    <x v="18"/>
    <x v="5"/>
    <n v="1216"/>
  </r>
  <r>
    <x v="18"/>
    <x v="6"/>
    <n v="1286"/>
  </r>
  <r>
    <x v="19"/>
    <x v="0"/>
    <n v="180"/>
  </r>
  <r>
    <x v="19"/>
    <x v="1"/>
    <n v="249"/>
  </r>
  <r>
    <x v="19"/>
    <x v="2"/>
    <n v="289"/>
  </r>
  <r>
    <x v="19"/>
    <x v="3"/>
    <n v="188"/>
  </r>
  <r>
    <x v="19"/>
    <x v="4"/>
    <n v="103"/>
  </r>
  <r>
    <x v="19"/>
    <x v="5"/>
    <n v="141"/>
  </r>
  <r>
    <x v="19"/>
    <x v="6"/>
    <n v="327"/>
  </r>
  <r>
    <x v="20"/>
    <x v="0"/>
    <n v="360"/>
  </r>
  <r>
    <x v="20"/>
    <x v="1"/>
    <n v="447"/>
  </r>
  <r>
    <x v="20"/>
    <x v="2"/>
    <n v="498"/>
  </r>
  <r>
    <x v="20"/>
    <x v="3"/>
    <n v="316"/>
  </r>
  <r>
    <x v="20"/>
    <x v="4"/>
    <n v="436"/>
  </r>
  <r>
    <x v="20"/>
    <x v="5"/>
    <n v="375"/>
  </r>
  <r>
    <x v="20"/>
    <x v="6"/>
    <n v="414"/>
  </r>
  <r>
    <x v="21"/>
    <x v="0"/>
    <n v="633"/>
  </r>
  <r>
    <x v="21"/>
    <x v="1"/>
    <n v="660"/>
  </r>
  <r>
    <x v="21"/>
    <x v="2"/>
    <n v="762"/>
  </r>
  <r>
    <x v="21"/>
    <x v="3"/>
    <n v="303"/>
  </r>
  <r>
    <x v="21"/>
    <x v="4"/>
    <n v="471"/>
  </r>
  <r>
    <x v="21"/>
    <x v="5"/>
    <n v="254"/>
  </r>
  <r>
    <x v="21"/>
    <x v="6"/>
    <n v="305"/>
  </r>
  <r>
    <x v="22"/>
    <x v="0"/>
    <n v="287"/>
  </r>
  <r>
    <x v="22"/>
    <x v="1"/>
    <n v="382"/>
  </r>
  <r>
    <x v="22"/>
    <x v="2"/>
    <n v="417"/>
  </r>
  <r>
    <x v="22"/>
    <x v="3"/>
    <n v="228"/>
  </r>
  <r>
    <x v="22"/>
    <x v="4"/>
    <n v="288"/>
  </r>
  <r>
    <x v="22"/>
    <x v="5"/>
    <n v="179"/>
  </r>
  <r>
    <x v="22"/>
    <x v="6"/>
    <n v="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28C34-20D2-4214-AEB2-1CD582CD6DC6}" name="PivotTable2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9">
  <location ref="A3:C23" firstHeaderRow="0" firstDataRow="1" firstDataCol="1"/>
  <pivotFields count="7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-2"/>
  </colFields>
  <colItems count="2">
    <i>
      <x/>
    </i>
    <i i="1">
      <x v="1"/>
    </i>
  </colItems>
  <dataFields count="2">
    <dataField name="Female" fld="4" baseField="1" baseItem="5"/>
    <dataField name="Male" fld="5" baseField="1" baseItem="5"/>
  </dataFields>
  <chartFormats count="8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36FFF-C209-4F31-9E54-E3F6AC95480D}" name="PivotTable6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6">
  <location ref="C4:D24" firstHeaderRow="1" firstDataRow="1" firstDataCol="1"/>
  <pivotFields count="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5"/>
        <item x="14"/>
        <item x="13"/>
        <item x="16"/>
        <item x="17"/>
        <item x="18"/>
        <item x="19"/>
        <item t="default"/>
      </items>
    </pivotField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Items count="1">
    <i/>
  </colItems>
  <dataFields count="1">
    <dataField name="Count of Hospital_Name" fld="1" subtotal="count" baseField="0" baseItem="0"/>
  </dataFields>
  <chartFormats count="8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4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4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4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4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4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4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4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4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4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4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5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5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5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5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5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5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5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5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5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5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5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5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5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5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5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86ADB-146D-404A-9B12-230381601DB6}" name="PivotTable70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5">
  <location ref="I1:K3" firstHeaderRow="0" firstDataRow="1" firstDataCol="1"/>
  <pivotFields count="6">
    <pivotField showAll="0"/>
    <pivotField axis="axisRow" showAll="0">
      <items count="8">
        <item h="1" x="3"/>
        <item h="1" x="0"/>
        <item h="1" x="1"/>
        <item h="1" x="2"/>
        <item h="1" x="4"/>
        <item x="5"/>
        <item x="6"/>
        <item t="default"/>
      </items>
    </pivotField>
    <pivotField dataField="1" showAll="0"/>
    <pivotField dataField="1" showAll="0"/>
    <pivotField showAll="0"/>
    <pivotField showAll="0"/>
  </pivotFields>
  <rowFields count="1">
    <field x="1"/>
  </rowFields>
  <rowItems count="2"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Sum of Female_student" fld="2" baseField="0" baseItem="0"/>
    <dataField name="Sum of Male_student" fld="3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3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8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4" format="29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3C709-32E2-4704-A6B1-D95BF0EA0326}" name="PivotTable106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 chartFormat="18">
  <location ref="E2:L26" firstHeaderRow="1" firstDataRow="2" firstDataCol="1"/>
  <pivotFields count="3">
    <pivotField axis="axisRow" showAll="0">
      <items count="24">
        <item x="0"/>
        <item x="1"/>
        <item x="2"/>
        <item x="3"/>
        <item x="14"/>
        <item x="4"/>
        <item x="5"/>
        <item x="6"/>
        <item x="7"/>
        <item x="8"/>
        <item x="9"/>
        <item x="10"/>
        <item x="11"/>
        <item x="12"/>
        <item x="13"/>
        <item x="17"/>
        <item x="18"/>
        <item x="16"/>
        <item x="15"/>
        <item x="19"/>
        <item x="20"/>
        <item x="21"/>
        <item x="22"/>
        <item t="default"/>
      </items>
    </pivotField>
    <pivotField axis="axisCol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Total_students" fld="2" baseField="0" baseItem="0"/>
  </dataFields>
  <chartFormats count="3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EB77D-6125-4DAE-B545-B09B0E1A31F5}" name="PivotTable2" cacheId="1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0">
  <location ref="A3:C24" firstHeaderRow="0" firstDataRow="1" firstDataCol="1"/>
  <pivotFields count="7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Female" fld="4" baseField="1" baseItem="5"/>
    <dataField name="Male" fld="5" baseField="1" baseItem="5"/>
  </dataFields>
  <chartFormats count="8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B3071-B5C0-4689-B770-B6314A4B923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1:E22" firstHeaderRow="1" firstDataRow="1" firstDataCol="1"/>
  <pivotFields count="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5"/>
        <item x="14"/>
        <item x="13"/>
        <item x="16"/>
        <item x="17"/>
        <item x="18"/>
        <item x="19"/>
        <item t="default"/>
      </items>
    </pivotField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Hospital_Name" fld="1" subtotal="count" baseField="0" baseItem="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73389-9F86-4B78-A8DC-6DB2FA320754}" name="PivotTable4" cacheId="1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8">
  <location ref="I1:K3" firstHeaderRow="0" firstDataRow="1" firstDataCol="1"/>
  <pivotFields count="6">
    <pivotField showAll="0"/>
    <pivotField axis="axisRow" showAll="0">
      <items count="8">
        <item h="1" x="3"/>
        <item h="1" x="0"/>
        <item h="1" x="1"/>
        <item h="1" x="2"/>
        <item h="1" x="4"/>
        <item x="5"/>
        <item x="6"/>
        <item t="default"/>
      </items>
    </pivotField>
    <pivotField dataField="1" showAll="0"/>
    <pivotField dataField="1" showAll="0">
      <items count="132">
        <item x="26"/>
        <item x="84"/>
        <item x="24"/>
        <item x="82"/>
        <item x="83"/>
        <item x="21"/>
        <item x="22"/>
        <item x="81"/>
        <item x="27"/>
        <item x="80"/>
        <item x="25"/>
        <item x="23"/>
        <item x="31"/>
        <item x="119"/>
        <item x="79"/>
        <item x="96"/>
        <item x="39"/>
        <item x="94"/>
        <item x="116"/>
        <item x="37"/>
        <item x="65"/>
        <item x="28"/>
        <item x="101"/>
        <item x="4"/>
        <item x="117"/>
        <item x="38"/>
        <item x="118"/>
        <item x="35"/>
        <item x="107"/>
        <item x="95"/>
        <item x="40"/>
        <item x="36"/>
        <item x="5"/>
        <item x="34"/>
        <item x="59"/>
        <item x="3"/>
        <item x="58"/>
        <item x="77"/>
        <item x="29"/>
        <item x="32"/>
        <item x="33"/>
        <item x="126"/>
        <item x="106"/>
        <item x="92"/>
        <item x="64"/>
        <item x="129"/>
        <item x="100"/>
        <item x="6"/>
        <item x="19"/>
        <item x="75"/>
        <item x="93"/>
        <item x="62"/>
        <item x="125"/>
        <item x="72"/>
        <item x="61"/>
        <item x="97"/>
        <item x="66"/>
        <item x="20"/>
        <item x="130"/>
        <item x="78"/>
        <item x="46"/>
        <item x="30"/>
        <item x="127"/>
        <item x="55"/>
        <item x="0"/>
        <item x="63"/>
        <item x="17"/>
        <item x="1"/>
        <item x="128"/>
        <item x="60"/>
        <item x="122"/>
        <item x="2"/>
        <item x="98"/>
        <item x="67"/>
        <item x="123"/>
        <item x="99"/>
        <item x="56"/>
        <item x="120"/>
        <item x="45"/>
        <item x="13"/>
        <item x="18"/>
        <item x="76"/>
        <item x="57"/>
        <item x="14"/>
        <item x="121"/>
        <item x="12"/>
        <item x="91"/>
        <item x="69"/>
        <item x="105"/>
        <item x="104"/>
        <item x="10"/>
        <item x="47"/>
        <item x="15"/>
        <item x="90"/>
        <item x="53"/>
        <item x="73"/>
        <item x="41"/>
        <item x="16"/>
        <item x="124"/>
        <item x="44"/>
        <item x="74"/>
        <item x="52"/>
        <item x="7"/>
        <item x="68"/>
        <item x="43"/>
        <item x="11"/>
        <item x="49"/>
        <item x="102"/>
        <item x="70"/>
        <item x="51"/>
        <item x="108"/>
        <item x="71"/>
        <item x="42"/>
        <item x="103"/>
        <item x="8"/>
        <item x="9"/>
        <item x="88"/>
        <item x="54"/>
        <item x="48"/>
        <item x="50"/>
        <item x="89"/>
        <item x="85"/>
        <item x="114"/>
        <item x="115"/>
        <item x="112"/>
        <item x="86"/>
        <item x="87"/>
        <item x="113"/>
        <item x="109"/>
        <item x="110"/>
        <item x="111"/>
        <item t="default"/>
      </items>
    </pivotField>
    <pivotField showAll="0"/>
    <pivotField showAll="0"/>
  </pivotFields>
  <rowFields count="1">
    <field x="1"/>
  </rowFields>
  <rowItems count="2"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Sum of Female_student" fld="2" baseField="0" baseItem="0"/>
    <dataField name="Sum of Male_student" fld="3" baseField="0" baseItem="0"/>
  </dataFields>
  <chartFormats count="3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3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8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4" format="29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C4A18-C455-44AE-8737-7C13D1D40D60}" name="PivotTable5" cacheId="1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6">
  <location ref="E2:L26" firstHeaderRow="1" firstDataRow="2" firstDataCol="1"/>
  <pivotFields count="3">
    <pivotField axis="axisRow" compact="0" outline="0" showAll="0">
      <items count="24">
        <item x="0"/>
        <item x="1"/>
        <item x="2"/>
        <item x="3"/>
        <item x="14"/>
        <item x="4"/>
        <item x="5"/>
        <item x="6"/>
        <item x="7"/>
        <item x="8"/>
        <item x="9"/>
        <item x="10"/>
        <item x="11"/>
        <item x="12"/>
        <item x="13"/>
        <item x="17"/>
        <item x="18"/>
        <item x="16"/>
        <item x="15"/>
        <item x="19"/>
        <item x="20"/>
        <item x="21"/>
        <item x="22"/>
        <item t="default"/>
      </items>
    </pivotField>
    <pivotField axis="axisCol" compact="0" outline="0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compact="0" outline="0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Total_students" fld="2" baseField="0" baseItem="0"/>
  </dataFields>
  <chartFormats count="2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91A54-0935-4FD7-BF1A-A0D81FC1D1CB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5:O6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Male_Total" fld="1" baseField="0" baseItem="0"/>
    <dataField name="Sum of Female_Total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88A2C-FF2E-42F7-9A27-7CB6877DA809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7:N8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Male_Total" fld="1" baseField="0" baseItem="0"/>
    <dataField name="Sum of Female_Total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2475A-A646-4C6E-9001-AC633850894F}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K55:M62" firstHeaderRow="0" firstDataRow="1" firstDataCol="1"/>
  <pivotFields count="12">
    <pivotField showAll="0"/>
    <pivotField showAll="0"/>
    <pivotField numFmtId="2" showAll="0"/>
    <pivotField numFmtId="165" showAll="0"/>
    <pivotField showAll="0"/>
    <pivotField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showAll="0"/>
    <pivotField dataField="1"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Sum of Female_student" fld="8" baseField="0" baseItem="0"/>
    <dataField name="Sum of Male_student" fld="9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D6036-D76E-4A39-9564-AB25A721AC87}" name="PivotTable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K32:M39" firstHeaderRow="0" firstDataRow="1" firstDataCol="1"/>
  <pivotFields count="12">
    <pivotField showAll="0"/>
    <pivotField showAll="0"/>
    <pivotField numFmtId="2" showAll="0"/>
    <pivotField numFmtId="2" showAll="0"/>
    <pivotField showAll="0"/>
    <pivotField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showAll="0"/>
    <pivotField dataField="1"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Sum of Female_student" fld="8" baseField="0" baseItem="0"/>
    <dataField name="Sum of Male_student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2F342-078D-49BB-9801-D470B228778D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Q36:S44" firstHeaderRow="0" firstDataRow="1" firstDataCol="1"/>
  <pivotFields count="12">
    <pivotField showAll="0"/>
    <pivotField showAll="0"/>
    <pivotField numFmtId="165" showAll="0"/>
    <pivotField numFmtId="2" showAll="0"/>
    <pivotField showAll="0"/>
    <pivotField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showAll="0"/>
    <pivotField dataField="1"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emale_student" fld="8" baseField="0" baseItem="0"/>
    <dataField name="Sum of Male_student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336F1-C4FC-45EF-BBED-BFB1BE39F4FE}" name="PivotTable8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5:B26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Male_Total" fld="1" baseField="0" baseItem="0"/>
    <dataField name="Sum of Female_Total" fld="0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B2449-012A-4DA4-AC09-600644BCE5A6}" name="PivotTable9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2">
  <location ref="A19:C20" firstHeaderRow="0" firstDataRow="1" firstDataCol="1"/>
  <pivotFields count="11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1">
    <i>
      <x/>
    </i>
  </rowItems>
  <colFields count="1">
    <field x="-2"/>
  </colFields>
  <colItems count="2">
    <i>
      <x/>
    </i>
    <i i="1">
      <x v="1"/>
    </i>
  </colItems>
  <dataFields count="2">
    <dataField name="Sum of Female_student" fld="7" baseField="0" baseItem="0"/>
    <dataField name="Sum of Male_student" fld="8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CBE95-F098-417F-A9B3-5A2595D48788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37:H38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8">
        <item h="1" x="0"/>
        <item x="1"/>
        <item h="1" x="2"/>
        <item h="1" x="3"/>
        <item h="1" x="4"/>
        <item h="1" x="5"/>
        <item h="1" x="6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Male student" fld="8" baseField="0" baseItem="1"/>
    <dataField name="Female student" fld="7" baseField="0" baseItem="1"/>
  </dataFields>
  <formats count="3">
    <format dxfId="197">
      <pivotArea type="all" dataOnly="0" outline="0" fieldPosition="0"/>
    </format>
    <format dxfId="196">
      <pivotArea outline="0" collapsedLevelsAreSubtotals="1" fieldPosition="0"/>
    </format>
    <format dxfId="1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E572C-1927-432B-937E-0CF1DDA100F3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D24:E25" firstHeaderRow="0" firstDataRow="1" firstDataCol="0"/>
  <pivotFields count="11"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showAll="0">
      <items count="15">
        <item h="1" x="7"/>
        <item h="1" x="12"/>
        <item h="1" x="13"/>
        <item h="1" x="10"/>
        <item h="1" x="11"/>
        <item x="8"/>
        <item h="1" x="9"/>
        <item h="1" x="3"/>
        <item h="1" x="5"/>
        <item h="1" x="6"/>
        <item h="1" x="4"/>
        <item h="1" x="0"/>
        <item h="1" x="1"/>
        <item h="1" x="2"/>
        <item t="default"/>
      </items>
    </pivotField>
    <pivotField dataField="1" showAll="0">
      <items count="15">
        <item h="1" x="13"/>
        <item h="1" x="10"/>
        <item h="1" x="11"/>
        <item x="12"/>
        <item h="1" x="7"/>
        <item h="1" x="8"/>
        <item h="1" x="9"/>
        <item h="1" x="5"/>
        <item h="1" x="3"/>
        <item h="1" x="4"/>
        <item h="1" x="6"/>
        <item h="1" x="0"/>
        <item h="1" x="2"/>
        <item h="1" x="1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Male student" fld="8" baseField="0" baseItem="1"/>
    <dataField name=" Female_student" fld="7" baseField="0" baseItem="1"/>
  </dataFields>
  <formats count="1">
    <format dxfId="129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90EE5-A7DD-490F-8E32-202D6C4F984E}" name="PivotTable1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M18:N19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Female student" fld="7" baseField="0" baseItem="1"/>
    <dataField name="Male student" fld="8" baseField="0" baseItem="1"/>
  </dataField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CD6AC-26FC-44C3-91E9-EAA80929264E}" name="PivotTable1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3:B14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 Female student" fld="7" baseField="0" baseItem="1"/>
    <dataField name="Male student" fld="8" baseField="0" baseItem="1"/>
  </dataField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27D952-27E4-4091-9C6F-244E15D5A0FA}" name="Table1" displayName="Table1" ref="A3:K13" totalsRowShown="0" headerRowDxfId="194">
  <autoFilter ref="A3:K13" xr:uid="{2D15E93E-180C-4609-8E9E-7E4E3C17FD3E}"/>
  <tableColumns count="11">
    <tableColumn id="1" xr3:uid="{F414C954-C040-4508-9CA9-DD133DFB82B4}" name="dzongkhag" dataDxfId="193"/>
    <tableColumn id="2" xr3:uid="{4BF7B3E5-4FB4-4C8F-AE0F-4E2BE1526611}" name="latitude" dataDxfId="192"/>
    <tableColumn id="3" xr3:uid="{9D0B7F31-0A0C-4887-A0AC-2A95B34207FC}" name="longitudee" dataDxfId="191"/>
    <tableColumn id="4" xr3:uid="{02DAAAF3-0531-47F1-A45E-32AE031A21ED}" name="hospital_name" dataDxfId="190"/>
    <tableColumn id="5" xr3:uid="{382E05DC-B547-4C61-ADAF-022E3E2D99D8}" name="hospital_latitude" dataDxfId="189"/>
    <tableColumn id="6" xr3:uid="{C327406A-9201-484E-9575-52D909E6F20C}" name="hospital_longitude" dataDxfId="188"/>
    <tableColumn id="7" xr3:uid="{1690D120-AD35-4A12-94D7-7F11CCB0223D}" name="Level_of_ school" dataDxfId="187"/>
    <tableColumn id="8" xr3:uid="{F7D742C1-1ABE-4A9E-859D-3E8B0D079BC7}" name="Female_student" dataDxfId="186"/>
    <tableColumn id="9" xr3:uid="{CBF6AD53-30C2-4275-8416-97BC015C9936}" name="Male_student" dataDxfId="185"/>
    <tableColumn id="10" xr3:uid="{D53535D8-C296-4722-977B-B5F4718F9590}" name="Total_students" dataDxfId="184"/>
    <tableColumn id="11" xr3:uid="{48E68732-62BF-44A6-AA69-C8899962060B}" name="Age" dataDxfId="183"/>
  </tableColumns>
  <tableStyleInfo name="TableStyleLight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33BCE0-6931-4AC3-B8E3-13B89975EB23}" name="Table2" displayName="Table2" ref="A37:B40" totalsRowCount="1" headerRowDxfId="182" totalsRowDxfId="179" headerRowBorderDxfId="181" tableBorderDxfId="180" totalsRowBorderDxfId="178">
  <autoFilter ref="A37:B39" xr:uid="{3AFFF28C-A2B5-4B99-824E-EBDB903BB1C4}"/>
  <tableColumns count="2">
    <tableColumn id="1" xr3:uid="{1F460046-BE1F-4B16-8866-86C59024FCD7}" name="Column1" totalsRowLabel="Total " dataDxfId="177" totalsRowDxfId="176"/>
    <tableColumn id="2" xr3:uid="{FB9A9537-985B-4EF9-B45B-E5B0CCD59C2C}" name="Column2" totalsRowFunction="custom" dataDxfId="175">
      <calculatedColumnFormula>SUM(H7:H9)</calculatedColumnFormula>
      <totalsRowFormula>SUM(B38:B39)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533EA9-7F1B-4D46-ADA3-1CB6D6B744C7}" name="Table3" displayName="Table3" ref="D37:E40" totalsRowShown="0" headerRowDxfId="174" headerRowBorderDxfId="173" tableBorderDxfId="172" totalsRowBorderDxfId="171">
  <autoFilter ref="D37:E40" xr:uid="{063F22C9-FEA7-4D74-823B-BC8D7836E905}"/>
  <tableColumns count="2">
    <tableColumn id="1" xr3:uid="{91C19239-BD0E-4EEA-A16F-3624A2E3A79A}" name="Column1" dataDxfId="170"/>
    <tableColumn id="2" xr3:uid="{DDFA3322-F521-4416-A57C-E9A688387F11}" name="Column2" dataDxfId="16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4A2412E-2BB4-49EC-9DD6-6A092314B5A2}" name="Table4" displayName="Table4" ref="A43:F44" totalsRowShown="0" headerRowDxfId="168" dataDxfId="166" headerRowBorderDxfId="167" tableBorderDxfId="165" totalsRowBorderDxfId="164">
  <autoFilter ref="A43:F44" xr:uid="{687C3D5B-4EFD-4652-ABAC-019258B0FC55}"/>
  <tableColumns count="6">
    <tableColumn id="1" xr3:uid="{0874ED95-80A6-412A-8A68-88A31474CCD0}" name="dzongkhag" dataDxfId="163"/>
    <tableColumn id="2" xr3:uid="{11FE581F-8255-4D6B-96FA-00F1AF8D4214}" name="latitude" dataDxfId="162"/>
    <tableColumn id="3" xr3:uid="{5582AD08-F2FC-4E2C-8B87-6FEE09509F8A}" name="longitudee" dataDxfId="161"/>
    <tableColumn id="4" xr3:uid="{96D17638-0391-4995-BE26-C2F05CB6A834}" name="hospital_name" dataDxfId="160"/>
    <tableColumn id="5" xr3:uid="{D47D48F2-2CC8-4A8B-85BC-D86B1213DCB2}" name="hospital_latitude" dataDxfId="159"/>
    <tableColumn id="6" xr3:uid="{932CD533-C643-4356-9DD3-61BCFAA3A57D}" name="hospital_longitude" dataDxfId="158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8B91383-1E3E-49C2-A534-1AE4D5FCBA7F}" name="Table11" displayName="Table11" ref="B17:K31" totalsRowShown="0" headerRowDxfId="157" dataDxfId="155" headerRowBorderDxfId="156" tableBorderDxfId="154" totalsRowBorderDxfId="153">
  <autoFilter ref="B17:K31" xr:uid="{3FDF67CB-BE85-4EB8-89F4-37AB6CC86608}"/>
  <tableColumns count="10">
    <tableColumn id="1" xr3:uid="{4084FC6D-2D30-46C6-8797-B10F2E6DAC1C}" name="Gewog/Town_Name" dataDxfId="152"/>
    <tableColumn id="2" xr3:uid="{C836D8E8-5E47-4616-94F9-757246172129}" name="Geowog_Latitude" dataDxfId="151"/>
    <tableColumn id="3" xr3:uid="{5A97D947-49D2-4122-9F38-103742C08247}" name="Geowog_Longitude" dataDxfId="150"/>
    <tableColumn id="4" xr3:uid="{481BAF2A-335A-40BD-8EA4-8A66F7031EE3}" name="Total_Female" dataDxfId="149"/>
    <tableColumn id="5" xr3:uid="{1AFA4A75-3BDD-4402-ACC0-78F65AF1A06A}" name="Total_Male" dataDxfId="148"/>
    <tableColumn id="6" xr3:uid="{5D60AAC2-F435-4FB5-BAAC-C25F0DB9D732}" name="Total_Population" dataDxfId="147"/>
    <tableColumn id="7" xr3:uid="{70C155B4-D2EB-4939-9348-F94FDCD5FD33}" name="Hospital_1(KM)" dataDxfId="146"/>
    <tableColumn id="8" xr3:uid="{1337C374-733F-4D3D-B1D5-5582C5DD18DD}" name="Hospital_2 (KM)" dataDxfId="145"/>
    <tableColumn id="9" xr3:uid="{E02CA815-752A-4636-BE6D-630FA023EB8E}" name="Hospital_3 (KM)" dataDxfId="144"/>
    <tableColumn id="10" xr3:uid="{11D8A098-4540-4349-AEF1-3178EF625E97}" name="Column1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F5F8CDE-3F66-4CDE-B966-0B421AEBD4A1}" name="Table8" displayName="Table8" ref="A57:C71" totalsRowShown="0" headerRowDxfId="143" headerRowBorderDxfId="142" tableBorderDxfId="141" totalsRowBorderDxfId="140">
  <autoFilter ref="A57:C71" xr:uid="{80711EDC-6A8B-4D1C-9A10-A4DF7667C6FC}"/>
  <tableColumns count="3">
    <tableColumn id="1" xr3:uid="{0A51E74C-D0D3-4DC7-B622-A3E95A526376}" name="Gewog" dataDxfId="139"/>
    <tableColumn id="2" xr3:uid="{8B84A7E8-3232-4E34-95A0-E6132916EA06}" name="Nearest Dist" dataDxfId="138"/>
    <tableColumn id="3" xr3:uid="{06DF4625-D8A3-4CA1-B06E-27ED58F1F8F3}" name="Nearest Hospital" dataDxfId="137">
      <calculatedColumnFormula>$G$48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4307820-0CCA-44C3-A518-882D698033E8}" name="Table12" displayName="Table12" ref="A74:C95" totalsRowCount="1">
  <autoFilter ref="A74:C94" xr:uid="{51F70C2E-68F1-48B6-9C49-C2F9B39E554D}"/>
  <tableColumns count="3">
    <tableColumn id="1" xr3:uid="{54CFDB07-D331-46C5-95B4-FB0BF25EF519}" name="Column2"/>
    <tableColumn id="2" xr3:uid="{3E5E957E-ADFB-46D2-BB6A-BDA79BD7D6C4}" name="Gender" totalsRowLabel="grand total" dataDxfId="136" totalsRowDxfId="135"/>
    <tableColumn id="3" xr3:uid="{9D6C0B7D-736E-479A-8542-D4089B3E35F6}" name="Column1" totalsRowFunction="custom" dataDxfId="134" totalsRowDxfId="133">
      <totalsRowFormula>SUM(B93:C93)</totalsRow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6E8FDC2-0057-4B14-90EB-7141381EBE47}" name="Table15" displayName="Table15" ref="F74:K76" totalsRowShown="0" tableBorderDxfId="132">
  <autoFilter ref="F74:K76" xr:uid="{9A9A3D36-3214-4BC0-A17F-978F71B577A7}"/>
  <tableColumns count="6">
    <tableColumn id="1" xr3:uid="{E05AA480-2118-406C-AEB9-700DC3FEF9AC}" name="Gewog" dataDxfId="131"/>
    <tableColumn id="2" xr3:uid="{70743393-25BC-400B-972D-52F6964916EC}" name="School Name ">
      <calculatedColumnFormula>A91</calculatedColumnFormula>
    </tableColumn>
    <tableColumn id="3" xr3:uid="{D3FD652A-03B0-4AF7-83C3-974E2E0DB8E6}" name="Female "/>
    <tableColumn id="4" xr3:uid="{A67174C3-B99C-414E-BF9C-D8F3ECBB20CA}" name="Male "/>
    <tableColumn id="5" xr3:uid="{477CE0AC-F70A-42EC-B0B5-A6A1B4427A6B}" name="Hospital Name ">
      <calculatedColumnFormula>C58</calculatedColumnFormula>
    </tableColumn>
    <tableColumn id="6" xr3:uid="{2E530052-6338-4610-9AAC-AB92B30F6A30}" name="Dist from host" dataDxfId="13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0D4069A-78C1-4A55-B1C6-AAD717AF182B}" name="Table5" displayName="Table5" ref="A3:K20" totalsRowShown="0" headerRowDxfId="128">
  <autoFilter ref="A3:K20" xr:uid="{84C322F5-B374-4B99-A10D-8C42B35B2066}"/>
  <tableColumns count="11">
    <tableColumn id="1" xr3:uid="{C1D89208-3816-403A-98FD-BDEDA75AFAA8}" name="Dzongkhag_Name" dataDxfId="127"/>
    <tableColumn id="2" xr3:uid="{75C5C14E-257E-4099-B32D-5D4DA804517B}" name="Dzongkhag_Latitude" dataDxfId="126"/>
    <tableColumn id="3" xr3:uid="{11D27D3F-8745-4009-8E9D-E712CBAF33FE}" name="Dzongkhag_Longitude" dataDxfId="125"/>
    <tableColumn id="4" xr3:uid="{F86FC576-FDA9-4B05-B514-15C6F6BB60D5}" name="Hospital_Name" dataDxfId="124"/>
    <tableColumn id="5" xr3:uid="{F98827B4-D68B-4ABE-B8DA-EABC81D9F643}" name="Hospital_latitude" dataDxfId="123"/>
    <tableColumn id="6" xr3:uid="{F7D6B8AE-D402-42AD-A256-956FC921C648}" name="Hospital_longitude" dataDxfId="122"/>
    <tableColumn id="7" xr3:uid="{A5E94486-E5A2-4A87-B6EA-2C88F4D83540}" name="Level_of_ school" dataDxfId="121"/>
    <tableColumn id="8" xr3:uid="{ACDE4A3E-7D33-4F57-838A-EB5250664BF3}" name="Female_student" dataDxfId="120"/>
    <tableColumn id="9" xr3:uid="{0252DD44-33F4-4F48-86D4-89AA5FC6A79A}" name="Male_student" dataDxfId="119"/>
    <tableColumn id="10" xr3:uid="{EE9C56D5-5253-4BD7-978A-2CB0E5F8B9E8}" name="Total_students" dataDxfId="118"/>
    <tableColumn id="11" xr3:uid="{07B616DA-F083-43D2-AB4F-7B9C4803EA9C}" name="Age" dataDxfId="11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6C73EE9-5423-4E11-9EAA-7D45AC0358C5}" name="Table6" displayName="Table6" ref="A24:B27" totalsRowShown="0" headerRowDxfId="116" headerRowBorderDxfId="115" tableBorderDxfId="114" totalsRowBorderDxfId="113">
  <autoFilter ref="A24:B27" xr:uid="{619C5185-1366-43F1-AA7B-C046F5AAC5F8}"/>
  <tableColumns count="2">
    <tableColumn id="1" xr3:uid="{980FF3C0-E320-4245-8129-C1157769A33B}" name="Column1" dataDxfId="112"/>
    <tableColumn id="2" xr3:uid="{AC42F80A-32BE-4126-A150-65F785EBE9E0}" name="Column2" dataDxfId="1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D1EB3B2-75FA-4752-8651-16EF0FF2D55D}" name="Table9" displayName="Table9" ref="G24:H27" totalsRowShown="0">
  <autoFilter ref="G24:H27" xr:uid="{0877B15E-8A55-45BC-8CBE-B7FD7F7FC190}"/>
  <tableColumns count="2">
    <tableColumn id="1" xr3:uid="{82DE381D-0025-4D62-AC67-C50394CABBE2}" name="Female Population "/>
    <tableColumn id="2" xr3:uid="{76655E4B-ED77-498E-96EA-53C2BCC6CD73}" name="24135"/>
  </tableColumns>
  <tableStyleInfo name="TableStyleLight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4730F7F-6B02-4031-911D-CF2F953FDC5F}" name="Table10" displayName="Table10" ref="A30:G33" totalsRowShown="0" headerRowDxfId="110" dataDxfId="108" headerRowBorderDxfId="109" tableBorderDxfId="107" totalsRowBorderDxfId="106">
  <autoFilter ref="A30:G33" xr:uid="{2AB9051B-EFF4-4066-9881-C789D84E5338}"/>
  <tableColumns count="7">
    <tableColumn id="1" xr3:uid="{8585168A-B399-45E2-AB97-D9D21D8F1676}" name="Country" dataDxfId="105"/>
    <tableColumn id="2" xr3:uid="{4C8BDBBF-B3CD-4432-A411-C805A4AC82A4}" name="Dzongkhag/Throm_Name" dataDxfId="104"/>
    <tableColumn id="3" xr3:uid="{8E74DFC4-C84A-43CF-BFF3-E3950948F3DF}" name="Dzongkhag_Latitude" dataDxfId="103"/>
    <tableColumn id="4" xr3:uid="{2641779E-E78D-40B2-93E2-8121175C61DB}" name="Dzongkhag_Longitude" dataDxfId="102"/>
    <tableColumn id="5" xr3:uid="{10CE101C-BDAF-4394-B588-717EFDFB23AF}" name="Hospital_Name" dataDxfId="101"/>
    <tableColumn id="6" xr3:uid="{307EB2EA-5542-4715-8578-B14C9E4545DF}" name="Hospital_latitude" dataDxfId="100"/>
    <tableColumn id="7" xr3:uid="{EE62FC45-E0F8-494D-8FDE-90DE84ECB927}" name="Hospital_longitude" dataDxfId="9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B4DC169-E638-40FA-B7E1-F4535A5FA4B7}" name="Table7" displayName="Table7" ref="A57:H70" totalsRowShown="0" headerRowDxfId="98" headerRowBorderDxfId="97" tableBorderDxfId="96" totalsRowBorderDxfId="95">
  <autoFilter ref="A57:H70" xr:uid="{9F49A41B-369A-4FD7-8EBA-7EEAAF5E4489}"/>
  <tableColumns count="8">
    <tableColumn id="1" xr3:uid="{3D10EC8A-866E-44F5-95C2-B273B34982AC}" name="Dzongkhag" dataDxfId="94"/>
    <tableColumn id="2" xr3:uid="{3DB6E6B5-5D73-415A-8ECD-6C400E16193A}" name="Gewog" dataDxfId="93"/>
    <tableColumn id="3" xr3:uid="{2E0A0689-434C-4E32-BF96-1AE70B884B89}" name="Sarpang " dataDxfId="92"/>
    <tableColumn id="4" xr3:uid="{739CAC0B-FBD8-4B3F-ADE9-A18A3D9E8782}" name="Gelephu" dataDxfId="91"/>
    <tableColumn id="5" xr3:uid="{9EC2179A-610C-4038-ABEF-4C32B77D5BD7}" name="Tsirang" dataDxfId="90"/>
    <tableColumn id="6" xr3:uid="{66A72CD2-8053-4E20-83A0-9B23015B8727}" name="zhemgang" dataDxfId="89"/>
    <tableColumn id="7" xr3:uid="{D62933DE-4060-4151-9045-7909DE7E581D}" name="Nearest Dist" dataDxfId="88">
      <calculatedColumnFormula>MIN(C58:F58)</calculatedColumnFormula>
    </tableColumn>
    <tableColumn id="8" xr3:uid="{BBECE554-C88F-47BF-AFD6-9C65CA0BBA05}" name="Nearest Hosp" dataDxfId="8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C6EEB5C-8861-439D-A5CF-4F4580BBB81E}" name="Table14" displayName="Table14" ref="A114:D122" totalsRowCount="1" headerRowDxfId="86">
  <autoFilter ref="A114:D121" xr:uid="{A7E7133B-F1A5-42DE-A5F1-B257581F188A}"/>
  <tableColumns count="4">
    <tableColumn id="1" xr3:uid="{C9AAB5C2-1126-463D-AE43-133819123152}" name="Schools " totalsRowLabel="Total"/>
    <tableColumn id="2" xr3:uid="{26AD9C10-C0D3-4B74-81AF-D05EA7CECB1C}" name="Levels " dataDxfId="85" totalsRowDxfId="84"/>
    <tableColumn id="3" xr3:uid="{FD8F767B-29F2-476B-9417-C67499AA1472}" name="Female "/>
    <tableColumn id="4" xr3:uid="{EAB85A9C-CC84-4E60-A3A5-E9450BF90CC3}" name="Male " totalsRowFunction="sum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4D8AEEC-D2D2-49F8-9B98-A89C05E960CA}" name="Table16" displayName="Table16" ref="G116:L120" totalsRowShown="0" headerRowDxfId="83" dataDxfId="81" headerRowBorderDxfId="82" tableBorderDxfId="80" totalsRowBorderDxfId="79">
  <autoFilter ref="G116:L120" xr:uid="{0F9268B2-460C-4FCC-9067-E97B6CB2FB79}"/>
  <tableColumns count="6">
    <tableColumn id="1" xr3:uid="{80F49F25-FD12-468F-BE41-ECA8094690C1}" name="Gewog" dataDxfId="78"/>
    <tableColumn id="2" xr3:uid="{7168570A-A8EE-4A68-8E3D-7BE5F7D441BF}" name="School Name " dataDxfId="77"/>
    <tableColumn id="3" xr3:uid="{63B30B0C-6CEC-4447-A055-8CA25C7D49CA}" name="Female " dataDxfId="76"/>
    <tableColumn id="4" xr3:uid="{0ABA518A-63E8-41E1-A66C-C822FB6F25F9}" name="Male " dataDxfId="75"/>
    <tableColumn id="5" xr3:uid="{B46C3FE2-C8A9-4805-BE5F-B3EA7924FFB1}" name="Hospital Name " dataDxfId="74"/>
    <tableColumn id="6" xr3:uid="{0AC977D8-4915-4F6C-A3E2-DFB53600A0B0}" name="Dist from host" dataDxfId="73"/>
  </tableColumns>
  <tableStyleInfo name="TableStyleMedium1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E879EE0-5BBA-4019-8029-900F4CFD5E4B}" name="Table136" displayName="Table136" ref="A1:K18" totalsRowShown="0" headerRowDxfId="72">
  <autoFilter ref="A1:K18" xr:uid="{269274B8-45D8-432E-ACAB-806ECF545097}"/>
  <tableColumns count="11">
    <tableColumn id="1" xr3:uid="{5166BCCE-E657-4514-A4A5-3961C1B7D93D}" name="Dzongkhag_Name" dataDxfId="71"/>
    <tableColumn id="2" xr3:uid="{4D9DE2CB-E7F1-4B7A-B941-F90717136BD8}" name="Dzongkhag_Latitude"/>
    <tableColumn id="3" xr3:uid="{6DB1F963-EFAC-444B-BDB7-71E2D6C65A6A}" name="Dzongkhag_Longitude"/>
    <tableColumn id="4" xr3:uid="{FC937CC3-A3AA-46CB-B6FB-26AA6D1B1C8E}" name="Hospital_Name"/>
    <tableColumn id="5" xr3:uid="{204EA332-40B1-434E-887C-52E8F8F8B8BE}" name="Hospital_latitude"/>
    <tableColumn id="6" xr3:uid="{8100FDCB-7CE7-4577-AF3C-9C556DA9AE97}" name="Hospital_longitude"/>
    <tableColumn id="7" xr3:uid="{C7068F4A-2268-43EF-92D5-7AEBF0174E18}" name="Level_of_ school"/>
    <tableColumn id="8" xr3:uid="{C6D8E954-599C-4FA7-A4CB-31A3325F41AF}" name="Female_student"/>
    <tableColumn id="9" xr3:uid="{E15D705A-9762-4890-B621-AE6E9EC87BA8}" name="Male_student"/>
    <tableColumn id="10" xr3:uid="{4181A252-BAD7-4E15-A1B4-5EF6412DC503}" name="Total_students"/>
    <tableColumn id="11" xr3:uid="{159D6376-C8B4-44C5-9F19-577FB6A827E6}" name="Age"/>
  </tableColumns>
  <tableStyleInfo name="TableStyleLight2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C4EF3FA-5204-4801-A2E3-50EB4A79C752}" name="Table437" displayName="Table437" ref="A24:I45" totalsRowShown="0" headerRowDxfId="70" dataDxfId="68" headerRowBorderDxfId="69" tableBorderDxfId="67" totalsRowBorderDxfId="66" headerRowCellStyle="Normal 3">
  <autoFilter ref="A24:I45" xr:uid="{59B8ADAD-251A-4246-B84E-ADF67C52A53C}"/>
  <tableColumns count="9">
    <tableColumn id="1" xr3:uid="{12AA045F-174D-4305-AAD5-4DD358E99DEB}" name=" Dzongkhag" dataDxfId="65" dataCellStyle="Normal 3"/>
    <tableColumn id="2" xr3:uid="{C076C775-A1B9-40DA-9F38-F792A7C8DB72}" name="Gewog" dataDxfId="64" dataCellStyle="Normal 3"/>
    <tableColumn id="3" xr3:uid="{DC30EED4-53CC-4AA2-90A0-314C261A8D3F}" name="Hospital1_per(KM)" dataDxfId="63" dataCellStyle="Normal 3"/>
    <tableColumn id="4" xr3:uid="{0FF408AD-6037-4DCF-B901-77A092E2371B}" name="Hospital2_per(KM)" dataDxfId="62" dataCellStyle="Normal 3"/>
    <tableColumn id="5" xr3:uid="{8E2518E8-D2A0-4E0E-8D31-5A113BCCE63B}" name="Hospital3_per(KM)" dataDxfId="61" dataCellStyle="Normal 3"/>
    <tableColumn id="6" xr3:uid="{24D34973-8D27-41CE-B7B1-8590763BCF33}" name="Hospital4_per(KM)" dataDxfId="60" dataCellStyle="Normal 3"/>
    <tableColumn id="7" xr3:uid="{2685948A-C153-432E-8EA7-C1177BD3E185}" name="Female" dataDxfId="59" dataCellStyle="Normal 3"/>
    <tableColumn id="8" xr3:uid="{3A1677D1-ECAE-4A8E-9C08-2AF3D7F0983F}" name="Male" dataDxfId="58" dataCellStyle="Normal 3"/>
    <tableColumn id="9" xr3:uid="{03A8B6BD-237D-4234-99CB-33E117D1707B}" name="Total" dataDxfId="57" dataCellStyle="Normal 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DB3D7D-E127-43F9-8661-2981E4E86A57}" name="Table638" displayName="Table638" ref="A49:C63" totalsRowShown="0" headerRowDxfId="56" headerRowBorderDxfId="55" tableBorderDxfId="54" totalsRowBorderDxfId="53">
  <autoFilter ref="A49:C63" xr:uid="{756AB131-99EE-4926-839C-296B30193FBD}"/>
  <tableColumns count="3">
    <tableColumn id="1" xr3:uid="{D581FA13-A0C6-4A0D-A6E8-5C655BAA1F7A}" name="Level of school" dataDxfId="52"/>
    <tableColumn id="2" xr3:uid="{8D8B7D7A-86D6-4ABE-B146-4635313057C6}" name="Female" dataDxfId="51"/>
    <tableColumn id="3" xr3:uid="{AA953D31-2F51-47B7-AB56-61385ECC40E3}" name="Male" dataDxfId="5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CEBEAB0-C2C8-41F8-8226-705B61090699}" name="Table739" displayName="Table739" ref="E49:J70" totalsRowShown="0" headerRowDxfId="49" headerRowBorderDxfId="48" tableBorderDxfId="47" totalsRowBorderDxfId="46" headerRowCellStyle="Normal 3">
  <autoFilter ref="E49:J70" xr:uid="{5ED32490-3017-4C35-9563-28F53A73BB4C}"/>
  <tableColumns count="6">
    <tableColumn id="1" xr3:uid="{2D191099-DB36-47A0-81C0-B735DECE1665}" name="Gewog" dataDxfId="45" dataCellStyle="Normal 3"/>
    <tableColumn id="2" xr3:uid="{982265DC-7FC8-4430-AF74-7F7B2C7A44FC}" name="Trashigang" dataDxfId="44" dataCellStyle="Normal 3"/>
    <tableColumn id="3" xr3:uid="{0AD0A4D7-BB48-433F-AC5E-67D8D35F16A2}" name="Riserboo" dataDxfId="43" dataCellStyle="Normal 3"/>
    <tableColumn id="4" xr3:uid="{E543C5C0-4770-433D-9093-3CAFF5B7CDF0}" name="Nearest Distance" dataDxfId="42">
      <calculatedColumnFormula>MIN(F50:G50)</calculatedColumnFormula>
    </tableColumn>
    <tableColumn id="5" xr3:uid="{FBFAD2A7-1C81-4B76-A0A6-45246974A696}" name="Hospital Name" dataDxfId="41">
      <calculatedColumnFormula>IF(F50&lt;G50,$F$49,$G$49)</calculatedColumnFormula>
    </tableColumn>
    <tableColumn id="6" xr3:uid="{515158CD-FCED-4D95-9AC9-218D54ECE824}" name="TOTAL_STUDENT" dataDxfId="4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76D683-61C4-4D87-955D-DC333353E047}" name="Table79" displayName="Table79" ref="W1:AA22" totalsRowShown="0" headerRowDxfId="39" tableBorderDxfId="38" headerRowCellStyle="Normal 3">
  <autoFilter ref="W1:AA22" xr:uid="{C32F44A4-F45F-42B8-B035-DA7A3DAE07D9}"/>
  <tableColumns count="5">
    <tableColumn id="1" xr3:uid="{37628F28-21A5-4B2A-BD2B-5A22AF57C296}" name="Gewog" dataDxfId="37" dataCellStyle="Normal 3"/>
    <tableColumn id="2" xr3:uid="{5B3D61AE-29C9-4D73-8790-247E6EC727E0}" name="Trashigang" dataDxfId="36" dataCellStyle="Normal 3"/>
    <tableColumn id="3" xr3:uid="{CBADABA8-9BD0-404F-8A7B-CF3E06C54FF1}" name="Riserboo" dataDxfId="35" dataCellStyle="Normal 3"/>
    <tableColumn id="4" xr3:uid="{3EA54582-F9AA-45EF-A375-677C8B6F7FCE}" name="Nearest Distance">
      <calculatedColumnFormula>MIN(X2:Y2)</calculatedColumnFormula>
    </tableColumn>
    <tableColumn id="5" xr3:uid="{03322704-4B4D-4168-9E1D-265467DFCD1F}" name="Hospital Name">
      <calculatedColumnFormula>IF(X2&lt;Y2,$F$49,$G$49)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61E409B-E686-4280-9B02-943D6B99967A}" name="Table241" displayName="Table241" ref="A39:C46" totalsRowShown="0" headerRowDxfId="34" dataDxfId="33">
  <autoFilter ref="A39:C46" xr:uid="{B6D44794-96E7-4611-8149-490B82D5FAAB}"/>
  <tableColumns count="3">
    <tableColumn id="1" xr3:uid="{7679A6EE-6C81-4A4B-B24A-8141183CF54D}" name="Level_of_ school" dataDxfId="32"/>
    <tableColumn id="2" xr3:uid="{A42807A0-5F14-4DC0-94FF-28A1AF3C17F7}" name="Female" dataDxfId="31"/>
    <tableColumn id="3" xr3:uid="{16FA3620-4149-49BB-A9F8-47434F97D976}" name="Male" dataDxfId="3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E02EDF4-E2BB-46F2-BABC-DAB0C320FDA7}" name="Table342" displayName="Table342" ref="A51:I61" totalsRowShown="0" headerRowDxfId="29" headerRowBorderDxfId="28" tableBorderDxfId="27" totalsRowBorderDxfId="26" headerRowCellStyle="Normal 3">
  <autoFilter ref="A51:I61" xr:uid="{1C63C132-34F1-4426-A46F-001626C83313}"/>
  <tableColumns count="9">
    <tableColumn id="1" xr3:uid="{80931484-4CC8-4DB0-AC35-E0D028412A69}" name=" Dzongkhag" dataDxfId="25" dataCellStyle="Normal 3"/>
    <tableColumn id="2" xr3:uid="{6A8F7242-2AB6-4DD0-BE2A-9A62CE2AA38B}" name="Gewog" dataDxfId="24" dataCellStyle="Normal 3"/>
    <tableColumn id="3" xr3:uid="{32723EAA-24F2-4862-A8F3-1ADDF33DDF93}" name="TrashiYangtse" dataDxfId="23" dataCellStyle="Normal 3"/>
    <tableColumn id="4" xr3:uid="{9558D632-BCEE-4372-88FF-C8AB10398A05}" name="Hospital2_per(KM)" dataDxfId="22" dataCellStyle="Normal 3"/>
    <tableColumn id="5" xr3:uid="{403561C3-90B7-49D9-B625-10FC1FBD8294}" name="Hospital3_per(KM)" dataDxfId="21" dataCellStyle="Normal 3"/>
    <tableColumn id="6" xr3:uid="{A9E0183C-A254-4ABC-93B0-94FE285B056D}" name="Hospital4_per(KM)" dataDxfId="20" dataCellStyle="Normal 3"/>
    <tableColumn id="7" xr3:uid="{DB2C5EB8-A567-4060-A303-ACBC584B3E73}" name="Female" dataDxfId="19" dataCellStyle="Normal 3"/>
    <tableColumn id="8" xr3:uid="{7B1D7FA3-3296-442D-BAA1-749BFF25211C}" name="Male" dataDxfId="18" dataCellStyle="Normal 3"/>
    <tableColumn id="9" xr3:uid="{C0169BB9-8C53-4BD9-946A-626B9D60E447}" name="Total+B51A51:I51" dataDxfId="17" dataCellStyle="Normal 3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B59DB69-CB32-4D00-B940-9627A74824AD}" name="Table543" displayName="Table543" ref="D65:G75" totalsRowShown="0" headerRowDxfId="16" headerRowBorderDxfId="15" tableBorderDxfId="14" totalsRowBorderDxfId="13">
  <autoFilter ref="D65:G75" xr:uid="{F12A5693-F5C4-4AF8-9F07-7E7531F3825A}"/>
  <tableColumns count="4">
    <tableColumn id="1" xr3:uid="{F9148A57-F829-4926-9BDD-7F2C12C1D16B}" name="Gewog" dataDxfId="12" dataCellStyle="Normal 3"/>
    <tableColumn id="2" xr3:uid="{640D8E1A-556C-4F83-8BE9-966029828AF1}" name="Nearest Distance" dataDxfId="11" dataCellStyle="Normal 3"/>
    <tableColumn id="3" xr3:uid="{E99F06B8-D6B2-41EE-B2C7-17A49545D814}" name="Hospital Name" dataDxfId="10"/>
    <tableColumn id="4" xr3:uid="{5419FB3B-A919-4B06-AB6E-1EFE674CCAC0}" name="Total _student" dataDxfId="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AB5BAAE-25F0-4E91-A263-D9784E268031}" name="Table944" displayName="Table944" ref="A1:K11" totalsRowShown="0" headerRowDxfId="8">
  <autoFilter ref="A1:K11" xr:uid="{3F4FE632-F8EE-4E62-906D-496D69377960}"/>
  <tableColumns count="11">
    <tableColumn id="1" xr3:uid="{D7E93054-F4C8-44B1-B86C-CF9177D412B7}" name="Dzongkhag_Name" dataDxfId="7"/>
    <tableColumn id="2" xr3:uid="{7C12A843-D7E7-444C-ADCD-85C608E5C13D}" name="Dzongkhag_Latitude"/>
    <tableColumn id="3" xr3:uid="{F790DEAA-DCC9-4505-B5B0-3144AFCF7036}" name="Dzongkhag_Longitude"/>
    <tableColumn id="4" xr3:uid="{D5B08744-E39F-481C-90B3-D808F9361792}" name="Hospital_Name"/>
    <tableColumn id="5" xr3:uid="{9DB35CB6-245E-4DD9-A18D-74F88E823044}" name="Hospital_latitude"/>
    <tableColumn id="6" xr3:uid="{E29AA363-917D-4BB5-907F-6CC05C0DC5B7}" name="Hospital_longitude"/>
    <tableColumn id="7" xr3:uid="{5138DAEA-F9C7-4068-9E83-FFFF0B9E8548}" name="Level_of_ school"/>
    <tableColumn id="8" xr3:uid="{17F9C57E-1200-41BA-8A21-B1A63AF0D87B}" name="Female_student"/>
    <tableColumn id="9" xr3:uid="{707A3231-DD34-4270-BB1A-5CD849D1E805}" name="Male_student"/>
    <tableColumn id="10" xr3:uid="{B21D124F-152E-47EF-8470-C10031785E27}" name="Total_students"/>
    <tableColumn id="11" xr3:uid="{B1E4AB63-9E23-42CD-AAFE-C3B86A465933}" name="Age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97C3D7-065D-41DB-B9AB-A4435064B699}" name="Table37" displayName="Table37" ref="A26:C33" totalsRowShown="0" headerRowDxfId="6" headerRowBorderDxfId="5" tableBorderDxfId="4" totalsRowBorderDxfId="3">
  <autoFilter ref="A26:C33" xr:uid="{4E7DD4B7-9469-4BC3-B720-85F3E0E480F9}">
    <filterColumn colId="0" hiddenButton="1"/>
    <filterColumn colId="1" hiddenButton="1"/>
    <filterColumn colId="2" hiddenButton="1"/>
  </autoFilter>
  <tableColumns count="3">
    <tableColumn id="1" xr3:uid="{2A7B2837-2297-4D5B-A359-6C865D3EB0B6}" name="Gewog/Town_Name" dataDxfId="2"/>
    <tableColumn id="2" xr3:uid="{268F6B21-E145-4069-9FB3-F9F512418887}" name="Trongsa Hospital" dataDxfId="1"/>
    <tableColumn id="3" xr3:uid="{B610A4E6-C5A9-4813-B097-AEAB96D7114F}" name="Total Student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1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1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1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5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6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.xml"/><Relationship Id="rId3" Type="http://schemas.openxmlformats.org/officeDocument/2006/relationships/table" Target="../tables/table10.xml"/><Relationship Id="rId7" Type="http://schemas.openxmlformats.org/officeDocument/2006/relationships/table" Target="../tables/table14.xml"/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7.xm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7" Type="http://schemas.openxmlformats.org/officeDocument/2006/relationships/table" Target="../tables/table20.xml"/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8.xml"/><Relationship Id="rId6" Type="http://schemas.openxmlformats.org/officeDocument/2006/relationships/table" Target="../tables/table19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9.xml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BA863-DD13-448F-B584-71F15832D5A9}">
  <dimension ref="A1:G271"/>
  <sheetViews>
    <sheetView topLeftCell="A14" workbookViewId="0">
      <selection activeCell="H18" sqref="H18"/>
    </sheetView>
  </sheetViews>
  <sheetFormatPr defaultRowHeight="12.75"/>
  <cols>
    <col min="1" max="1" width="16.42578125" bestFit="1" customWidth="1"/>
    <col min="2" max="2" width="18.5703125" bestFit="1" customWidth="1"/>
    <col min="3" max="3" width="18.140625" bestFit="1" customWidth="1"/>
    <col min="4" max="4" width="17.140625" bestFit="1" customWidth="1"/>
    <col min="5" max="5" width="12.140625" bestFit="1" customWidth="1"/>
    <col min="6" max="6" width="10.28515625" bestFit="1" customWidth="1"/>
    <col min="7" max="7" width="15.42578125" bestFit="1" customWidth="1"/>
  </cols>
  <sheetData>
    <row r="1" spans="1:7" ht="30">
      <c r="A1" s="351" t="s">
        <v>71</v>
      </c>
      <c r="B1" s="351" t="s">
        <v>227</v>
      </c>
      <c r="C1" s="351" t="s">
        <v>228</v>
      </c>
      <c r="D1" s="351" t="s">
        <v>229</v>
      </c>
      <c r="E1" s="351" t="s">
        <v>205</v>
      </c>
      <c r="F1" s="351" t="s">
        <v>206</v>
      </c>
      <c r="G1" s="351" t="s">
        <v>74</v>
      </c>
    </row>
    <row r="2" spans="1:7" ht="15">
      <c r="A2" s="352" t="s">
        <v>13</v>
      </c>
      <c r="B2" s="352" t="s">
        <v>312</v>
      </c>
      <c r="C2" s="353">
        <v>27.555220380000002</v>
      </c>
      <c r="D2" s="353">
        <v>90.753574150000006</v>
      </c>
      <c r="E2" s="352">
        <v>2862</v>
      </c>
      <c r="F2" s="352">
        <v>3381</v>
      </c>
      <c r="G2" s="352">
        <v>6243</v>
      </c>
    </row>
    <row r="3" spans="1:7" ht="15">
      <c r="A3" s="352" t="s">
        <v>13</v>
      </c>
      <c r="B3" s="352" t="s">
        <v>313</v>
      </c>
      <c r="C3" s="353">
        <v>27.554470429999999</v>
      </c>
      <c r="D3" s="353">
        <v>90.753605300000004</v>
      </c>
      <c r="E3" s="352">
        <v>204</v>
      </c>
      <c r="F3" s="352">
        <v>189</v>
      </c>
      <c r="G3" s="352">
        <v>393</v>
      </c>
    </row>
    <row r="4" spans="1:7" ht="15">
      <c r="A4" s="352" t="s">
        <v>13</v>
      </c>
      <c r="B4" s="352" t="s">
        <v>314</v>
      </c>
      <c r="C4" s="353">
        <v>27.592501590000001</v>
      </c>
      <c r="D4" s="353">
        <v>90.726528970000004</v>
      </c>
      <c r="E4" s="352">
        <v>1905</v>
      </c>
      <c r="F4" s="352">
        <v>2042</v>
      </c>
      <c r="G4" s="352">
        <v>3947</v>
      </c>
    </row>
    <row r="5" spans="1:7" ht="15">
      <c r="A5" s="352" t="s">
        <v>13</v>
      </c>
      <c r="B5" s="352" t="s">
        <v>315</v>
      </c>
      <c r="C5" s="353">
        <v>27.559259369999999</v>
      </c>
      <c r="D5" s="353">
        <v>90.805014639999996</v>
      </c>
      <c r="E5" s="352">
        <v>1153</v>
      </c>
      <c r="F5" s="352">
        <v>1165</v>
      </c>
      <c r="G5" s="352">
        <v>2318</v>
      </c>
    </row>
    <row r="6" spans="1:7" ht="15">
      <c r="A6" s="352" t="s">
        <v>13</v>
      </c>
      <c r="B6" s="352" t="s">
        <v>316</v>
      </c>
      <c r="C6" s="353">
        <v>27.495029389999999</v>
      </c>
      <c r="D6" s="353">
        <v>90.699704800000006</v>
      </c>
      <c r="E6" s="352">
        <v>1447</v>
      </c>
      <c r="F6" s="352">
        <v>1748</v>
      </c>
      <c r="G6" s="352">
        <v>3195</v>
      </c>
    </row>
    <row r="7" spans="1:7" ht="15">
      <c r="A7" s="352" t="s">
        <v>13</v>
      </c>
      <c r="B7" s="352" t="s">
        <v>317</v>
      </c>
      <c r="C7" s="353">
        <v>27.48815686</v>
      </c>
      <c r="D7" s="353">
        <v>90.915784669999994</v>
      </c>
      <c r="E7" s="352">
        <v>853</v>
      </c>
      <c r="F7" s="352">
        <v>871</v>
      </c>
      <c r="G7" s="352">
        <v>1724</v>
      </c>
    </row>
    <row r="8" spans="1:7" ht="15">
      <c r="A8" s="352" t="s">
        <v>321</v>
      </c>
      <c r="B8" s="352" t="s">
        <v>523</v>
      </c>
      <c r="C8" s="353">
        <v>26.8615058</v>
      </c>
      <c r="D8" s="353">
        <v>89.383801649999995</v>
      </c>
      <c r="E8" s="352">
        <v>12606</v>
      </c>
      <c r="F8" s="352">
        <v>15052</v>
      </c>
      <c r="G8" s="352">
        <v>27658</v>
      </c>
    </row>
    <row r="9" spans="1:7" ht="15">
      <c r="A9" s="352" t="s">
        <v>321</v>
      </c>
      <c r="B9" s="352" t="s">
        <v>323</v>
      </c>
      <c r="C9" s="353">
        <v>27.105199079999998</v>
      </c>
      <c r="D9" s="353">
        <v>89.538178450000004</v>
      </c>
      <c r="E9" s="352">
        <v>1010</v>
      </c>
      <c r="F9" s="352">
        <v>1125</v>
      </c>
      <c r="G9" s="352">
        <v>2135</v>
      </c>
    </row>
    <row r="10" spans="1:7" ht="15">
      <c r="A10" s="352" t="s">
        <v>321</v>
      </c>
      <c r="B10" s="352" t="s">
        <v>324</v>
      </c>
      <c r="C10" s="353">
        <v>27.052370549999999</v>
      </c>
      <c r="D10" s="353">
        <v>89.575606199999996</v>
      </c>
      <c r="E10" s="352">
        <v>971</v>
      </c>
      <c r="F10" s="352">
        <v>871</v>
      </c>
      <c r="G10" s="352">
        <v>1842</v>
      </c>
    </row>
    <row r="11" spans="1:7" ht="15">
      <c r="A11" s="352" t="s">
        <v>321</v>
      </c>
      <c r="B11" s="352" t="s">
        <v>325</v>
      </c>
      <c r="C11" s="353">
        <v>26.855194439999998</v>
      </c>
      <c r="D11" s="353">
        <v>89.559122529999996</v>
      </c>
      <c r="E11" s="352">
        <v>541</v>
      </c>
      <c r="F11" s="352">
        <v>496</v>
      </c>
      <c r="G11" s="352">
        <v>1037</v>
      </c>
    </row>
    <row r="12" spans="1:7" ht="15">
      <c r="A12" s="352" t="s">
        <v>321</v>
      </c>
      <c r="B12" s="352" t="s">
        <v>326</v>
      </c>
      <c r="C12" s="353">
        <v>26.926965450000001</v>
      </c>
      <c r="D12" s="353">
        <v>89.522952610000004</v>
      </c>
      <c r="E12" s="352">
        <v>1412</v>
      </c>
      <c r="F12" s="352">
        <v>1437</v>
      </c>
      <c r="G12" s="352">
        <v>2849</v>
      </c>
    </row>
    <row r="13" spans="1:7" ht="15">
      <c r="A13" s="352" t="s">
        <v>321</v>
      </c>
      <c r="B13" s="352" t="s">
        <v>327</v>
      </c>
      <c r="C13" s="353">
        <v>27.10710036</v>
      </c>
      <c r="D13" s="353">
        <v>89.57811031</v>
      </c>
      <c r="E13" s="352">
        <v>1364</v>
      </c>
      <c r="F13" s="352">
        <v>1523</v>
      </c>
      <c r="G13" s="352">
        <v>2887</v>
      </c>
    </row>
    <row r="14" spans="1:7" ht="15">
      <c r="A14" s="352" t="s">
        <v>321</v>
      </c>
      <c r="B14" s="352" t="s">
        <v>328</v>
      </c>
      <c r="C14" s="353">
        <v>26.939377289999999</v>
      </c>
      <c r="D14" s="353">
        <v>89.590605019999998</v>
      </c>
      <c r="E14" s="352">
        <v>1905</v>
      </c>
      <c r="F14" s="352">
        <v>1758</v>
      </c>
      <c r="G14" s="352">
        <v>3663</v>
      </c>
    </row>
    <row r="15" spans="1:7" ht="15">
      <c r="A15" s="352" t="s">
        <v>321</v>
      </c>
      <c r="B15" s="352" t="s">
        <v>329</v>
      </c>
      <c r="C15" s="353">
        <v>27.193607449999998</v>
      </c>
      <c r="D15" s="353">
        <v>89.537779920000006</v>
      </c>
      <c r="E15" s="352">
        <v>1280</v>
      </c>
      <c r="F15" s="352">
        <v>1377</v>
      </c>
      <c r="G15" s="352">
        <v>2657</v>
      </c>
    </row>
    <row r="16" spans="1:7" ht="15">
      <c r="A16" s="352" t="s">
        <v>321</v>
      </c>
      <c r="B16" s="352" t="s">
        <v>330</v>
      </c>
      <c r="C16" s="353">
        <v>26.864064500000001</v>
      </c>
      <c r="D16" s="353">
        <v>89.554044529999999</v>
      </c>
      <c r="E16" s="352">
        <v>3706</v>
      </c>
      <c r="F16" s="352">
        <v>3798</v>
      </c>
      <c r="G16" s="352">
        <v>7504</v>
      </c>
    </row>
    <row r="17" spans="1:7" ht="15">
      <c r="A17" s="352" t="s">
        <v>321</v>
      </c>
      <c r="B17" s="352" t="s">
        <v>331</v>
      </c>
      <c r="C17" s="353">
        <v>26.970904269999998</v>
      </c>
      <c r="D17" s="353">
        <v>89.737781240000004</v>
      </c>
      <c r="E17" s="352">
        <v>428</v>
      </c>
      <c r="F17" s="352">
        <v>392</v>
      </c>
      <c r="G17" s="352">
        <v>820</v>
      </c>
    </row>
    <row r="18" spans="1:7" ht="15">
      <c r="A18" s="352" t="s">
        <v>321</v>
      </c>
      <c r="B18" s="352" t="s">
        <v>332</v>
      </c>
      <c r="C18" s="353">
        <v>27.039929269999998</v>
      </c>
      <c r="D18" s="353">
        <v>89.400848440000004</v>
      </c>
      <c r="E18" s="352">
        <v>537</v>
      </c>
      <c r="F18" s="352">
        <v>554</v>
      </c>
      <c r="G18" s="352">
        <v>1091</v>
      </c>
    </row>
    <row r="19" spans="1:7" ht="15">
      <c r="A19" s="352" t="s">
        <v>321</v>
      </c>
      <c r="B19" s="352" t="s">
        <v>333</v>
      </c>
      <c r="C19" s="353">
        <v>27.149110400000001</v>
      </c>
      <c r="D19" s="353">
        <v>89.5289626</v>
      </c>
      <c r="E19" s="352">
        <v>756</v>
      </c>
      <c r="F19" s="352">
        <v>853</v>
      </c>
      <c r="G19" s="352">
        <v>1609</v>
      </c>
    </row>
    <row r="20" spans="1:7" ht="15">
      <c r="A20" s="352" t="s">
        <v>321</v>
      </c>
      <c r="B20" s="352" t="s">
        <v>334</v>
      </c>
      <c r="C20" s="353">
        <v>26.95445419</v>
      </c>
      <c r="D20" s="353">
        <v>89.388885270000003</v>
      </c>
      <c r="E20" s="352">
        <v>1308</v>
      </c>
      <c r="F20" s="352">
        <v>1386</v>
      </c>
      <c r="G20" s="352">
        <v>2694</v>
      </c>
    </row>
    <row r="21" spans="1:7" ht="15">
      <c r="A21" s="352" t="s">
        <v>321</v>
      </c>
      <c r="B21" s="352" t="s">
        <v>335</v>
      </c>
      <c r="C21" s="353">
        <v>27.06557944</v>
      </c>
      <c r="D21" s="353">
        <v>89.414636029999997</v>
      </c>
      <c r="E21" s="352">
        <v>335</v>
      </c>
      <c r="F21" s="352">
        <v>322</v>
      </c>
      <c r="G21" s="352">
        <v>657</v>
      </c>
    </row>
    <row r="22" spans="1:7" ht="15">
      <c r="A22" s="352" t="s">
        <v>321</v>
      </c>
      <c r="B22" s="352" t="s">
        <v>336</v>
      </c>
      <c r="C22" s="353">
        <v>26.860289420000001</v>
      </c>
      <c r="D22" s="353">
        <v>89.393326889999997</v>
      </c>
      <c r="E22" s="352">
        <v>2795</v>
      </c>
      <c r="F22" s="352">
        <v>2991</v>
      </c>
      <c r="G22" s="352">
        <v>5786</v>
      </c>
    </row>
    <row r="23" spans="1:7" ht="15">
      <c r="A23" s="352" t="s">
        <v>321</v>
      </c>
      <c r="B23" s="352" t="s">
        <v>337</v>
      </c>
      <c r="C23" s="353">
        <v>26.84413327</v>
      </c>
      <c r="D23" s="353">
        <v>89.425122639999998</v>
      </c>
      <c r="E23" s="352">
        <v>1971</v>
      </c>
      <c r="F23" s="352">
        <v>2106</v>
      </c>
      <c r="G23" s="352">
        <v>4077</v>
      </c>
    </row>
    <row r="24" spans="1:7" ht="15">
      <c r="A24" s="352" t="s">
        <v>26</v>
      </c>
      <c r="B24" s="352" t="s">
        <v>290</v>
      </c>
      <c r="C24" s="353">
        <v>27.097296419999999</v>
      </c>
      <c r="D24" s="353">
        <v>89.873666369999995</v>
      </c>
      <c r="E24" s="352">
        <v>695</v>
      </c>
      <c r="F24" s="352">
        <v>852</v>
      </c>
      <c r="G24" s="352">
        <v>1547</v>
      </c>
    </row>
    <row r="25" spans="1:7" ht="30">
      <c r="A25" s="352" t="s">
        <v>26</v>
      </c>
      <c r="B25" s="352" t="s">
        <v>291</v>
      </c>
      <c r="C25" s="353">
        <v>26.714034980000001</v>
      </c>
      <c r="D25" s="353">
        <v>89.850645510000007</v>
      </c>
      <c r="E25" s="352">
        <v>970</v>
      </c>
      <c r="F25" s="352">
        <v>991</v>
      </c>
      <c r="G25" s="352">
        <v>1961</v>
      </c>
    </row>
    <row r="26" spans="1:7" ht="15">
      <c r="A26" s="352" t="s">
        <v>26</v>
      </c>
      <c r="B26" s="352" t="s">
        <v>292</v>
      </c>
      <c r="C26" s="353">
        <v>26.94112282</v>
      </c>
      <c r="D26" s="353">
        <v>89.922795320000006</v>
      </c>
      <c r="E26" s="352">
        <v>246</v>
      </c>
      <c r="F26" s="352">
        <v>332</v>
      </c>
      <c r="G26" s="352">
        <v>578</v>
      </c>
    </row>
    <row r="27" spans="1:7" ht="15">
      <c r="A27" s="352" t="s">
        <v>26</v>
      </c>
      <c r="B27" s="352" t="s">
        <v>293</v>
      </c>
      <c r="C27" s="353">
        <v>26.979944459999999</v>
      </c>
      <c r="D27" s="353">
        <v>90.050737119999994</v>
      </c>
      <c r="E27" s="352">
        <v>325</v>
      </c>
      <c r="F27" s="352">
        <v>250</v>
      </c>
      <c r="G27" s="352">
        <v>575</v>
      </c>
    </row>
    <row r="28" spans="1:7" ht="15">
      <c r="A28" s="352" t="s">
        <v>26</v>
      </c>
      <c r="B28" s="352" t="s">
        <v>294</v>
      </c>
      <c r="C28" s="353">
        <v>27.017574249999999</v>
      </c>
      <c r="D28" s="353">
        <v>90.039310670000006</v>
      </c>
      <c r="E28" s="352">
        <v>27</v>
      </c>
      <c r="F28" s="352">
        <v>25</v>
      </c>
      <c r="G28" s="352">
        <v>52</v>
      </c>
    </row>
    <row r="29" spans="1:7" ht="15">
      <c r="A29" s="352" t="s">
        <v>26</v>
      </c>
      <c r="B29" s="352" t="s">
        <v>295</v>
      </c>
      <c r="C29" s="353">
        <v>26.94112282</v>
      </c>
      <c r="D29" s="353">
        <v>89.922795320000006</v>
      </c>
      <c r="E29" s="352">
        <v>977</v>
      </c>
      <c r="F29" s="352">
        <v>965</v>
      </c>
      <c r="G29" s="352">
        <v>1942</v>
      </c>
    </row>
    <row r="30" spans="1:7" ht="15">
      <c r="A30" s="352" t="s">
        <v>26</v>
      </c>
      <c r="B30" s="352" t="s">
        <v>296</v>
      </c>
      <c r="C30" s="353">
        <v>26.95091596</v>
      </c>
      <c r="D30" s="353">
        <v>89.944737520000004</v>
      </c>
      <c r="E30" s="352">
        <v>1251</v>
      </c>
      <c r="F30" s="352">
        <v>1256</v>
      </c>
      <c r="G30" s="352">
        <v>2507</v>
      </c>
    </row>
    <row r="31" spans="1:7" ht="15">
      <c r="A31" s="352" t="s">
        <v>26</v>
      </c>
      <c r="B31" s="352" t="s">
        <v>297</v>
      </c>
      <c r="C31" s="353">
        <v>27.018547739999999</v>
      </c>
      <c r="D31" s="353">
        <v>89.945552530000001</v>
      </c>
      <c r="E31" s="352">
        <v>1239</v>
      </c>
      <c r="F31" s="352">
        <v>1271</v>
      </c>
      <c r="G31" s="352">
        <v>2510</v>
      </c>
    </row>
    <row r="32" spans="1:7" ht="15">
      <c r="A32" s="352" t="s">
        <v>26</v>
      </c>
      <c r="B32" s="352" t="s">
        <v>298</v>
      </c>
      <c r="C32" s="353">
        <v>26.94926362</v>
      </c>
      <c r="D32" s="353">
        <v>89.984106519999997</v>
      </c>
      <c r="E32" s="352">
        <v>618</v>
      </c>
      <c r="F32" s="352">
        <v>597</v>
      </c>
      <c r="G32" s="352">
        <v>1215</v>
      </c>
    </row>
    <row r="33" spans="1:7" ht="15">
      <c r="A33" s="352" t="s">
        <v>26</v>
      </c>
      <c r="B33" s="352" t="s">
        <v>299</v>
      </c>
      <c r="C33" s="353">
        <v>27.091227409999998</v>
      </c>
      <c r="D33" s="353">
        <v>90.03194877</v>
      </c>
      <c r="E33" s="352">
        <v>389</v>
      </c>
      <c r="F33" s="352">
        <v>454</v>
      </c>
      <c r="G33" s="352">
        <v>843</v>
      </c>
    </row>
    <row r="34" spans="1:7" ht="15">
      <c r="A34" s="352" t="s">
        <v>26</v>
      </c>
      <c r="B34" s="352" t="s">
        <v>300</v>
      </c>
      <c r="C34" s="353">
        <v>27.09540376</v>
      </c>
      <c r="D34" s="353">
        <v>89.860444650000005</v>
      </c>
      <c r="E34" s="352">
        <v>541</v>
      </c>
      <c r="F34" s="352">
        <v>554</v>
      </c>
      <c r="G34" s="352">
        <v>1095</v>
      </c>
    </row>
    <row r="35" spans="1:7" ht="15">
      <c r="A35" s="352" t="s">
        <v>26</v>
      </c>
      <c r="B35" s="352" t="s">
        <v>301</v>
      </c>
      <c r="C35" s="353">
        <v>27.041486939999999</v>
      </c>
      <c r="D35" s="353">
        <v>90.03777101</v>
      </c>
      <c r="E35" s="352">
        <v>817</v>
      </c>
      <c r="F35" s="352">
        <v>838</v>
      </c>
      <c r="G35" s="352">
        <v>1655</v>
      </c>
    </row>
    <row r="36" spans="1:7" ht="15">
      <c r="A36" s="352" t="s">
        <v>26</v>
      </c>
      <c r="B36" s="352" t="s">
        <v>302</v>
      </c>
      <c r="C36" s="353">
        <v>26.797908639999999</v>
      </c>
      <c r="D36" s="353">
        <v>89.864855719999994</v>
      </c>
      <c r="E36" s="352">
        <v>539</v>
      </c>
      <c r="F36" s="352">
        <v>785</v>
      </c>
      <c r="G36" s="352">
        <v>1324</v>
      </c>
    </row>
    <row r="37" spans="1:7" ht="15">
      <c r="A37" s="352" t="s">
        <v>26</v>
      </c>
      <c r="B37" s="352" t="s">
        <v>303</v>
      </c>
      <c r="C37" s="353">
        <v>26.90649913</v>
      </c>
      <c r="D37" s="353">
        <v>89.857590079999994</v>
      </c>
      <c r="E37" s="352">
        <v>337</v>
      </c>
      <c r="F37" s="352">
        <v>415</v>
      </c>
      <c r="G37" s="352">
        <v>752</v>
      </c>
    </row>
    <row r="38" spans="1:7" ht="15">
      <c r="A38" s="352" t="s">
        <v>26</v>
      </c>
      <c r="B38" s="352" t="s">
        <v>304</v>
      </c>
      <c r="C38" s="353">
        <v>26.915416860000001</v>
      </c>
      <c r="D38" s="353">
        <v>89.897880700000002</v>
      </c>
      <c r="E38" s="352">
        <v>730</v>
      </c>
      <c r="F38" s="352">
        <v>933</v>
      </c>
      <c r="G38" s="352">
        <v>1663</v>
      </c>
    </row>
    <row r="39" spans="1:7" ht="15">
      <c r="A39" s="352" t="s">
        <v>26</v>
      </c>
      <c r="B39" s="352" t="s">
        <v>305</v>
      </c>
      <c r="C39" s="353">
        <v>26.714034980000001</v>
      </c>
      <c r="D39" s="353">
        <v>89.850645510000007</v>
      </c>
      <c r="E39" s="352">
        <v>364</v>
      </c>
      <c r="F39" s="352">
        <v>432</v>
      </c>
      <c r="G39" s="352">
        <v>796</v>
      </c>
    </row>
    <row r="40" spans="1:7" ht="15">
      <c r="A40" s="352" t="s">
        <v>26</v>
      </c>
      <c r="B40" s="352" t="s">
        <v>306</v>
      </c>
      <c r="C40" s="353">
        <v>26.753348030000002</v>
      </c>
      <c r="D40" s="353">
        <v>89.905578739999996</v>
      </c>
      <c r="E40" s="352">
        <v>192</v>
      </c>
      <c r="F40" s="352">
        <v>242</v>
      </c>
      <c r="G40" s="352">
        <v>434</v>
      </c>
    </row>
    <row r="41" spans="1:7" ht="15">
      <c r="A41" s="352" t="s">
        <v>26</v>
      </c>
      <c r="B41" s="352" t="s">
        <v>307</v>
      </c>
      <c r="C41" s="353">
        <v>26.937950669999999</v>
      </c>
      <c r="D41" s="353">
        <v>90.004436690000006</v>
      </c>
      <c r="E41" s="352">
        <v>844</v>
      </c>
      <c r="F41" s="352">
        <v>843</v>
      </c>
      <c r="G41" s="352">
        <v>1687</v>
      </c>
    </row>
    <row r="42" spans="1:7" ht="15">
      <c r="A42" s="352" t="s">
        <v>26</v>
      </c>
      <c r="B42" s="352" t="s">
        <v>308</v>
      </c>
      <c r="C42" s="353">
        <v>26.93342728</v>
      </c>
      <c r="D42" s="353">
        <v>89.957484570000005</v>
      </c>
      <c r="E42" s="352">
        <v>908</v>
      </c>
      <c r="F42" s="352">
        <v>221</v>
      </c>
      <c r="G42" s="352">
        <v>1129</v>
      </c>
    </row>
    <row r="43" spans="1:7" ht="15">
      <c r="A43" s="352" t="s">
        <v>28</v>
      </c>
      <c r="B43" s="352" t="s">
        <v>646</v>
      </c>
      <c r="C43" s="353">
        <v>27.89812294</v>
      </c>
      <c r="D43" s="353">
        <v>89.730212510000001</v>
      </c>
      <c r="E43" s="352">
        <v>297</v>
      </c>
      <c r="F43" s="352">
        <v>482</v>
      </c>
      <c r="G43" s="352">
        <v>779</v>
      </c>
    </row>
    <row r="44" spans="1:7" ht="15">
      <c r="A44" s="352" t="s">
        <v>28</v>
      </c>
      <c r="B44" s="352" t="s">
        <v>647</v>
      </c>
      <c r="C44" s="353">
        <v>27.80974741</v>
      </c>
      <c r="D44" s="353">
        <v>89.728023980000003</v>
      </c>
      <c r="E44" s="352">
        <v>274</v>
      </c>
      <c r="F44" s="352">
        <v>331</v>
      </c>
      <c r="G44" s="352">
        <v>605</v>
      </c>
    </row>
    <row r="45" spans="1:7" ht="15">
      <c r="A45" s="352" t="s">
        <v>28</v>
      </c>
      <c r="B45" s="352" t="s">
        <v>648</v>
      </c>
      <c r="C45" s="353">
        <v>27.810191410000002</v>
      </c>
      <c r="D45" s="353">
        <v>89.729933380000006</v>
      </c>
      <c r="E45" s="352">
        <v>264</v>
      </c>
      <c r="F45" s="352">
        <v>232</v>
      </c>
      <c r="G45" s="352">
        <v>496</v>
      </c>
    </row>
    <row r="46" spans="1:7" ht="15">
      <c r="A46" s="352" t="s">
        <v>28</v>
      </c>
      <c r="B46" s="352" t="s">
        <v>649</v>
      </c>
      <c r="C46" s="353">
        <v>28.061054219999999</v>
      </c>
      <c r="D46" s="353">
        <v>90.126478840000004</v>
      </c>
      <c r="E46" s="352">
        <v>351</v>
      </c>
      <c r="F46" s="352">
        <v>348</v>
      </c>
      <c r="G46" s="352">
        <v>699</v>
      </c>
    </row>
    <row r="47" spans="1:7" ht="15">
      <c r="A47" s="352" t="s">
        <v>28</v>
      </c>
      <c r="B47" s="352" t="s">
        <v>650</v>
      </c>
      <c r="C47" s="353">
        <v>27.899099329999999</v>
      </c>
      <c r="D47" s="353">
        <v>89.728738739999997</v>
      </c>
      <c r="E47" s="352">
        <v>166</v>
      </c>
      <c r="F47" s="352">
        <v>150</v>
      </c>
      <c r="G47" s="352">
        <v>316</v>
      </c>
    </row>
    <row r="48" spans="1:7" ht="15">
      <c r="A48" s="352" t="s">
        <v>28</v>
      </c>
      <c r="B48" s="352" t="s">
        <v>651</v>
      </c>
      <c r="C48" s="353">
        <v>28.074029960000001</v>
      </c>
      <c r="D48" s="353">
        <v>89.690094270000003</v>
      </c>
      <c r="E48" s="352">
        <v>496</v>
      </c>
      <c r="F48" s="352">
        <v>579</v>
      </c>
      <c r="G48" s="352">
        <v>1075</v>
      </c>
    </row>
    <row r="49" spans="1:7" ht="15">
      <c r="A49" s="352" t="s">
        <v>30</v>
      </c>
      <c r="B49" s="352" t="s">
        <v>415</v>
      </c>
      <c r="C49" s="353">
        <v>27.388594560000001</v>
      </c>
      <c r="D49" s="353">
        <v>89.283565379999999</v>
      </c>
      <c r="E49" s="352">
        <v>1177</v>
      </c>
      <c r="F49" s="352">
        <v>1419</v>
      </c>
      <c r="G49" s="352">
        <v>2596</v>
      </c>
    </row>
    <row r="50" spans="1:7" ht="15">
      <c r="A50" s="352" t="s">
        <v>30</v>
      </c>
      <c r="B50" s="352" t="s">
        <v>416</v>
      </c>
      <c r="C50" s="353">
        <v>27.31204777</v>
      </c>
      <c r="D50" s="353">
        <v>89.316860559999995</v>
      </c>
      <c r="E50" s="352">
        <v>241</v>
      </c>
      <c r="F50" s="352">
        <v>261</v>
      </c>
      <c r="G50" s="352">
        <v>502</v>
      </c>
    </row>
    <row r="51" spans="1:7" ht="15">
      <c r="A51" s="352" t="s">
        <v>30</v>
      </c>
      <c r="B51" s="352" t="s">
        <v>417</v>
      </c>
      <c r="C51" s="353">
        <v>27.412889280000002</v>
      </c>
      <c r="D51" s="353">
        <v>89.23765616</v>
      </c>
      <c r="E51" s="352">
        <v>1611</v>
      </c>
      <c r="F51" s="352">
        <v>1710</v>
      </c>
      <c r="G51" s="352">
        <v>3321</v>
      </c>
    </row>
    <row r="52" spans="1:7" ht="15">
      <c r="A52" s="352" t="s">
        <v>30</v>
      </c>
      <c r="B52" s="352" t="s">
        <v>418</v>
      </c>
      <c r="C52" s="353">
        <v>27.392250400000002</v>
      </c>
      <c r="D52" s="353">
        <v>89.276909349999997</v>
      </c>
      <c r="E52" s="352">
        <v>688</v>
      </c>
      <c r="F52" s="352">
        <v>794</v>
      </c>
      <c r="G52" s="352">
        <v>1482</v>
      </c>
    </row>
    <row r="53" spans="1:7" ht="15">
      <c r="A53" s="352" t="s">
        <v>30</v>
      </c>
      <c r="B53" s="352" t="s">
        <v>419</v>
      </c>
      <c r="C53" s="353">
        <v>27.351973099999999</v>
      </c>
      <c r="D53" s="353">
        <v>89.310345639999994</v>
      </c>
      <c r="E53" s="352">
        <v>1024</v>
      </c>
      <c r="F53" s="352">
        <v>1527</v>
      </c>
      <c r="G53" s="352">
        <v>2551</v>
      </c>
    </row>
    <row r="54" spans="1:7" ht="15">
      <c r="A54" s="352" t="s">
        <v>30</v>
      </c>
      <c r="B54" s="352" t="s">
        <v>388</v>
      </c>
      <c r="C54" s="353">
        <v>27.355054639999999</v>
      </c>
      <c r="D54" s="353">
        <v>89.307603290000003</v>
      </c>
      <c r="E54" s="352">
        <v>549</v>
      </c>
      <c r="F54" s="352">
        <v>743</v>
      </c>
      <c r="G54" s="352">
        <v>1292</v>
      </c>
    </row>
    <row r="55" spans="1:7" ht="15">
      <c r="A55" s="352" t="s">
        <v>30</v>
      </c>
      <c r="B55" s="352" t="s">
        <v>420</v>
      </c>
      <c r="C55" s="353">
        <v>27.292338010000002</v>
      </c>
      <c r="D55" s="353">
        <v>89.311570180000004</v>
      </c>
      <c r="E55" s="352">
        <v>491</v>
      </c>
      <c r="F55" s="352">
        <v>509</v>
      </c>
      <c r="G55" s="352">
        <v>1000</v>
      </c>
    </row>
    <row r="56" spans="1:7" ht="15">
      <c r="A56" s="352" t="s">
        <v>30</v>
      </c>
      <c r="B56" s="352" t="s">
        <v>421</v>
      </c>
      <c r="C56" s="353">
        <v>27.17071013</v>
      </c>
      <c r="D56" s="353">
        <v>89.106245599999994</v>
      </c>
      <c r="E56" s="352">
        <v>439</v>
      </c>
      <c r="F56" s="352">
        <v>472</v>
      </c>
      <c r="G56" s="352">
        <v>911</v>
      </c>
    </row>
    <row r="57" spans="1:7" ht="15">
      <c r="A57" s="352" t="s">
        <v>98</v>
      </c>
      <c r="B57" s="352" t="s">
        <v>522</v>
      </c>
      <c r="C57" s="353">
        <v>27.664998069999999</v>
      </c>
      <c r="D57" s="353">
        <v>91.17696531</v>
      </c>
      <c r="E57" s="352">
        <v>603</v>
      </c>
      <c r="F57" s="352">
        <v>897</v>
      </c>
      <c r="G57" s="352">
        <v>1500</v>
      </c>
    </row>
    <row r="58" spans="1:7" ht="15">
      <c r="A58" s="352" t="s">
        <v>98</v>
      </c>
      <c r="B58" s="352" t="s">
        <v>523</v>
      </c>
      <c r="C58" s="353">
        <v>27.44338771</v>
      </c>
      <c r="D58" s="353">
        <v>91.174916980000006</v>
      </c>
      <c r="E58" s="352">
        <v>389</v>
      </c>
      <c r="F58" s="352">
        <v>386</v>
      </c>
      <c r="G58" s="352">
        <v>775</v>
      </c>
    </row>
    <row r="59" spans="1:7" ht="15">
      <c r="A59" s="352" t="s">
        <v>98</v>
      </c>
      <c r="B59" s="352" t="s">
        <v>514</v>
      </c>
      <c r="C59" s="353">
        <v>27.677598790000001</v>
      </c>
      <c r="D59" s="353">
        <v>91.185108439999993</v>
      </c>
      <c r="E59" s="352">
        <v>1121</v>
      </c>
      <c r="F59" s="352">
        <v>1141</v>
      </c>
      <c r="G59" s="352">
        <v>2262</v>
      </c>
    </row>
    <row r="60" spans="1:7" ht="15">
      <c r="A60" s="352" t="s">
        <v>98</v>
      </c>
      <c r="B60" s="352" t="s">
        <v>515</v>
      </c>
      <c r="C60" s="353">
        <v>27.688020590000001</v>
      </c>
      <c r="D60" s="353">
        <v>91.225544650000003</v>
      </c>
      <c r="E60" s="352">
        <v>770</v>
      </c>
      <c r="F60" s="352">
        <v>731</v>
      </c>
      <c r="G60" s="352">
        <v>1501</v>
      </c>
    </row>
    <row r="61" spans="1:7" ht="15">
      <c r="A61" s="352" t="s">
        <v>98</v>
      </c>
      <c r="B61" s="352" t="s">
        <v>516</v>
      </c>
      <c r="C61" s="353">
        <v>27.82984072</v>
      </c>
      <c r="D61" s="353">
        <v>91.120295389999995</v>
      </c>
      <c r="E61" s="352">
        <v>361</v>
      </c>
      <c r="F61" s="352">
        <v>379</v>
      </c>
      <c r="G61" s="352">
        <v>740</v>
      </c>
    </row>
    <row r="62" spans="1:7" ht="15">
      <c r="A62" s="352" t="s">
        <v>98</v>
      </c>
      <c r="B62" s="352" t="s">
        <v>652</v>
      </c>
      <c r="C62" s="353">
        <v>27.601006770000001</v>
      </c>
      <c r="D62" s="353">
        <v>91.233463729999997</v>
      </c>
      <c r="E62" s="352">
        <v>716</v>
      </c>
      <c r="F62" s="352">
        <v>714</v>
      </c>
      <c r="G62" s="352">
        <v>1430</v>
      </c>
    </row>
    <row r="63" spans="1:7" ht="15">
      <c r="A63" s="352" t="s">
        <v>98</v>
      </c>
      <c r="B63" s="352" t="s">
        <v>518</v>
      </c>
      <c r="C63" s="353">
        <v>27.45405238</v>
      </c>
      <c r="D63" s="353">
        <v>91.126997979999999</v>
      </c>
      <c r="E63" s="352">
        <v>514</v>
      </c>
      <c r="F63" s="352">
        <v>494</v>
      </c>
      <c r="G63" s="352">
        <v>1008</v>
      </c>
    </row>
    <row r="64" spans="1:7" ht="15">
      <c r="A64" s="352" t="s">
        <v>98</v>
      </c>
      <c r="B64" s="352" t="s">
        <v>519</v>
      </c>
      <c r="C64" s="353">
        <v>27.594855290000002</v>
      </c>
      <c r="D64" s="353">
        <v>91.194600629999996</v>
      </c>
      <c r="E64" s="352">
        <v>1150</v>
      </c>
      <c r="F64" s="352">
        <v>1191</v>
      </c>
      <c r="G64" s="352">
        <v>2341</v>
      </c>
    </row>
    <row r="65" spans="1:7" ht="15">
      <c r="A65" s="352" t="s">
        <v>98</v>
      </c>
      <c r="B65" s="352" t="s">
        <v>520</v>
      </c>
      <c r="C65" s="353">
        <v>27.549900279999999</v>
      </c>
      <c r="D65" s="353">
        <v>91.127396050000002</v>
      </c>
      <c r="E65" s="352">
        <v>475</v>
      </c>
      <c r="F65" s="352">
        <v>470</v>
      </c>
      <c r="G65" s="352">
        <v>945</v>
      </c>
    </row>
    <row r="66" spans="1:7" ht="15">
      <c r="A66" s="352" t="s">
        <v>98</v>
      </c>
      <c r="B66" s="352" t="s">
        <v>521</v>
      </c>
      <c r="C66" s="353">
        <v>27.480580539999998</v>
      </c>
      <c r="D66" s="353">
        <v>91.18143517</v>
      </c>
      <c r="E66" s="352">
        <v>931</v>
      </c>
      <c r="F66" s="352">
        <v>1004</v>
      </c>
      <c r="G66" s="352">
        <v>1935</v>
      </c>
    </row>
    <row r="67" spans="1:7" ht="15">
      <c r="A67" s="352" t="s">
        <v>34</v>
      </c>
      <c r="B67" s="352" t="s">
        <v>653</v>
      </c>
      <c r="C67" s="353">
        <v>27.230479549999998</v>
      </c>
      <c r="D67" s="353">
        <v>91.198779450000004</v>
      </c>
      <c r="E67" s="352">
        <v>1255</v>
      </c>
      <c r="F67" s="352">
        <v>1374</v>
      </c>
      <c r="G67" s="352">
        <v>2629</v>
      </c>
    </row>
    <row r="68" spans="1:7" ht="15">
      <c r="A68" s="352" t="s">
        <v>34</v>
      </c>
      <c r="B68" s="352" t="s">
        <v>654</v>
      </c>
      <c r="C68" s="353">
        <v>27.331715469999999</v>
      </c>
      <c r="D68" s="353">
        <v>91.232494819999999</v>
      </c>
      <c r="E68" s="352">
        <v>275</v>
      </c>
      <c r="F68" s="352">
        <v>290</v>
      </c>
      <c r="G68" s="352">
        <v>565</v>
      </c>
    </row>
    <row r="69" spans="1:7" ht="15">
      <c r="A69" s="352" t="s">
        <v>34</v>
      </c>
      <c r="B69" s="352" t="s">
        <v>655</v>
      </c>
      <c r="C69" s="353">
        <v>27.27710931</v>
      </c>
      <c r="D69" s="353">
        <v>91.236379189999994</v>
      </c>
      <c r="E69" s="352">
        <v>2151</v>
      </c>
      <c r="F69" s="352">
        <v>2301</v>
      </c>
      <c r="G69" s="352">
        <v>4452</v>
      </c>
    </row>
    <row r="70" spans="1:7" ht="15">
      <c r="A70" s="352" t="s">
        <v>34</v>
      </c>
      <c r="B70" s="352" t="s">
        <v>656</v>
      </c>
      <c r="C70" s="353">
        <v>27.28581192</v>
      </c>
      <c r="D70" s="353">
        <v>91.372392039999994</v>
      </c>
      <c r="E70" s="352">
        <v>370</v>
      </c>
      <c r="F70" s="352">
        <v>360</v>
      </c>
      <c r="G70" s="352">
        <v>730</v>
      </c>
    </row>
    <row r="71" spans="1:7" ht="30">
      <c r="A71" s="352" t="s">
        <v>34</v>
      </c>
      <c r="B71" s="352" t="s">
        <v>657</v>
      </c>
      <c r="C71" s="353">
        <v>27.260942109999998</v>
      </c>
      <c r="D71" s="353">
        <v>91.183219230000006</v>
      </c>
      <c r="E71" s="352">
        <v>440</v>
      </c>
      <c r="F71" s="352">
        <v>512</v>
      </c>
      <c r="G71" s="352">
        <v>952</v>
      </c>
    </row>
    <row r="72" spans="1:7" ht="15">
      <c r="A72" s="352" t="s">
        <v>34</v>
      </c>
      <c r="B72" s="352" t="s">
        <v>658</v>
      </c>
      <c r="C72" s="353">
        <v>27.31815409</v>
      </c>
      <c r="D72" s="353">
        <v>91.440052300000005</v>
      </c>
      <c r="E72" s="352">
        <v>398</v>
      </c>
      <c r="F72" s="352">
        <v>580</v>
      </c>
      <c r="G72" s="352">
        <v>978</v>
      </c>
    </row>
    <row r="73" spans="1:7" ht="15">
      <c r="A73" s="352" t="s">
        <v>34</v>
      </c>
      <c r="B73" s="352" t="s">
        <v>659</v>
      </c>
      <c r="C73" s="353">
        <v>27.337335329999998</v>
      </c>
      <c r="D73" s="353">
        <v>91.393371419999994</v>
      </c>
      <c r="E73" s="352">
        <v>494</v>
      </c>
      <c r="F73" s="352">
        <v>418</v>
      </c>
      <c r="G73" s="352">
        <v>912</v>
      </c>
    </row>
    <row r="74" spans="1:7" ht="15">
      <c r="A74" s="352" t="s">
        <v>34</v>
      </c>
      <c r="B74" s="352" t="s">
        <v>660</v>
      </c>
      <c r="C74" s="353">
        <v>27.278575270000001</v>
      </c>
      <c r="D74" s="353">
        <v>91.369674689999997</v>
      </c>
      <c r="E74" s="352">
        <v>1288</v>
      </c>
      <c r="F74" s="352">
        <v>1206</v>
      </c>
      <c r="G74" s="352">
        <v>2494</v>
      </c>
    </row>
    <row r="75" spans="1:7" ht="15">
      <c r="A75" s="352" t="s">
        <v>34</v>
      </c>
      <c r="B75" s="352" t="s">
        <v>661</v>
      </c>
      <c r="C75" s="353">
        <v>27.31657105</v>
      </c>
      <c r="D75" s="353">
        <v>91.438701940000001</v>
      </c>
      <c r="E75" s="352">
        <v>1033</v>
      </c>
      <c r="F75" s="352">
        <v>815</v>
      </c>
      <c r="G75" s="352">
        <v>1848</v>
      </c>
    </row>
    <row r="76" spans="1:7" ht="15">
      <c r="A76" s="352" t="s">
        <v>34</v>
      </c>
      <c r="B76" s="352" t="s">
        <v>662</v>
      </c>
      <c r="C76" s="353">
        <v>27.335938580000001</v>
      </c>
      <c r="D76" s="353">
        <v>91.467596900000004</v>
      </c>
      <c r="E76" s="352">
        <v>670</v>
      </c>
      <c r="F76" s="352">
        <v>593</v>
      </c>
      <c r="G76" s="352">
        <v>1263</v>
      </c>
    </row>
    <row r="77" spans="1:7" ht="15">
      <c r="A77" s="352" t="s">
        <v>34</v>
      </c>
      <c r="B77" s="352" t="s">
        <v>663</v>
      </c>
      <c r="C77" s="353">
        <v>27.298185400000001</v>
      </c>
      <c r="D77" s="353">
        <v>91.358442199999999</v>
      </c>
      <c r="E77" s="352">
        <v>870</v>
      </c>
      <c r="F77" s="352">
        <v>775</v>
      </c>
      <c r="G77" s="352">
        <v>1645</v>
      </c>
    </row>
    <row r="78" spans="1:7" ht="15">
      <c r="A78" s="352" t="s">
        <v>34</v>
      </c>
      <c r="B78" s="352" t="s">
        <v>664</v>
      </c>
      <c r="C78" s="353">
        <v>27.399293449999998</v>
      </c>
      <c r="D78" s="353">
        <v>91.359482749999998</v>
      </c>
      <c r="E78" s="352">
        <v>830</v>
      </c>
      <c r="F78" s="352">
        <v>797</v>
      </c>
      <c r="G78" s="352">
        <v>1627</v>
      </c>
    </row>
    <row r="79" spans="1:7" ht="15">
      <c r="A79" s="352" t="s">
        <v>34</v>
      </c>
      <c r="B79" s="352" t="s">
        <v>665</v>
      </c>
      <c r="C79" s="353">
        <v>27.230306420000002</v>
      </c>
      <c r="D79" s="353">
        <v>91.350512910000006</v>
      </c>
      <c r="E79" s="352">
        <v>898</v>
      </c>
      <c r="F79" s="352">
        <v>717</v>
      </c>
      <c r="G79" s="352">
        <v>1615</v>
      </c>
    </row>
    <row r="80" spans="1:7" ht="15">
      <c r="A80" s="352" t="s">
        <v>34</v>
      </c>
      <c r="B80" s="352" t="s">
        <v>666</v>
      </c>
      <c r="C80" s="353">
        <v>27.04309945</v>
      </c>
      <c r="D80" s="353">
        <v>91.193383519999998</v>
      </c>
      <c r="E80" s="352">
        <v>618</v>
      </c>
      <c r="F80" s="352">
        <v>616</v>
      </c>
      <c r="G80" s="352">
        <v>1234</v>
      </c>
    </row>
    <row r="81" spans="1:7" ht="15">
      <c r="A81" s="352" t="s">
        <v>34</v>
      </c>
      <c r="B81" s="352" t="s">
        <v>667</v>
      </c>
      <c r="C81" s="353">
        <v>27.12170549</v>
      </c>
      <c r="D81" s="353">
        <v>91.251412389999999</v>
      </c>
      <c r="E81" s="352">
        <v>658</v>
      </c>
      <c r="F81" s="352">
        <v>589</v>
      </c>
      <c r="G81" s="352">
        <v>1247</v>
      </c>
    </row>
    <row r="82" spans="1:7" ht="15">
      <c r="A82" s="352" t="s">
        <v>34</v>
      </c>
      <c r="B82" s="352" t="s">
        <v>668</v>
      </c>
      <c r="C82" s="353">
        <v>27.104220659999999</v>
      </c>
      <c r="D82" s="353">
        <v>91.31723934</v>
      </c>
      <c r="E82" s="352">
        <v>963</v>
      </c>
      <c r="F82" s="352">
        <v>881</v>
      </c>
      <c r="G82" s="352">
        <v>1844</v>
      </c>
    </row>
    <row r="83" spans="1:7" ht="15">
      <c r="A83" s="352" t="s">
        <v>34</v>
      </c>
      <c r="B83" s="352" t="s">
        <v>669</v>
      </c>
      <c r="C83" s="353">
        <v>27.260473650000002</v>
      </c>
      <c r="D83" s="353">
        <v>91.173945849999996</v>
      </c>
      <c r="E83" s="352">
        <v>956</v>
      </c>
      <c r="F83" s="352">
        <v>973</v>
      </c>
      <c r="G83" s="352">
        <v>1929</v>
      </c>
    </row>
    <row r="84" spans="1:7" ht="15">
      <c r="A84" s="352" t="s">
        <v>34</v>
      </c>
      <c r="B84" s="352" t="s">
        <v>670</v>
      </c>
      <c r="C84" s="353">
        <v>27.071177689999999</v>
      </c>
      <c r="D84" s="353">
        <v>91.118246850000006</v>
      </c>
      <c r="E84" s="352">
        <v>723</v>
      </c>
      <c r="F84" s="352">
        <v>734</v>
      </c>
      <c r="G84" s="352">
        <v>1457</v>
      </c>
    </row>
    <row r="85" spans="1:7" ht="15">
      <c r="A85" s="352" t="s">
        <v>34</v>
      </c>
      <c r="B85" s="352" t="s">
        <v>671</v>
      </c>
      <c r="C85" s="353">
        <v>27.338556929999999</v>
      </c>
      <c r="D85" s="353">
        <v>91.235366589999998</v>
      </c>
      <c r="E85" s="352">
        <v>721</v>
      </c>
      <c r="F85" s="352">
        <v>720</v>
      </c>
      <c r="G85" s="352">
        <v>1441</v>
      </c>
    </row>
    <row r="86" spans="1:7" ht="15">
      <c r="A86" s="352" t="s">
        <v>34</v>
      </c>
      <c r="B86" s="352" t="s">
        <v>672</v>
      </c>
      <c r="C86" s="353">
        <v>27.27948</v>
      </c>
      <c r="D86" s="353">
        <v>91.268729010000001</v>
      </c>
      <c r="E86" s="352">
        <v>477</v>
      </c>
      <c r="F86" s="352">
        <v>427</v>
      </c>
      <c r="G86" s="352">
        <v>904</v>
      </c>
    </row>
    <row r="87" spans="1:7" ht="15">
      <c r="A87" s="352" t="s">
        <v>34</v>
      </c>
      <c r="B87" s="352" t="s">
        <v>34</v>
      </c>
      <c r="C87" s="353">
        <v>27.278036190000002</v>
      </c>
      <c r="D87" s="353">
        <v>91.23533363</v>
      </c>
      <c r="E87" s="352">
        <v>1803</v>
      </c>
      <c r="F87" s="352">
        <v>1681</v>
      </c>
      <c r="G87" s="352">
        <v>3484</v>
      </c>
    </row>
    <row r="88" spans="1:7" ht="15">
      <c r="A88" s="352" t="s">
        <v>34</v>
      </c>
      <c r="B88" s="352" t="s">
        <v>673</v>
      </c>
      <c r="C88" s="353">
        <v>27.32895044</v>
      </c>
      <c r="D88" s="353">
        <v>91.218581819999997</v>
      </c>
      <c r="E88" s="352">
        <v>542</v>
      </c>
      <c r="F88" s="352">
        <v>544</v>
      </c>
      <c r="G88" s="352">
        <v>1086</v>
      </c>
    </row>
    <row r="89" spans="1:7" ht="15">
      <c r="A89" s="352" t="s">
        <v>34</v>
      </c>
      <c r="B89" s="352" t="s">
        <v>674</v>
      </c>
      <c r="C89" s="353">
        <v>27.367638660000001</v>
      </c>
      <c r="D89" s="353">
        <v>91.179521410000007</v>
      </c>
      <c r="E89" s="352">
        <v>488</v>
      </c>
      <c r="F89" s="352">
        <v>444</v>
      </c>
      <c r="G89" s="352">
        <v>932</v>
      </c>
    </row>
    <row r="90" spans="1:7" ht="15">
      <c r="A90" s="352" t="s">
        <v>675</v>
      </c>
      <c r="B90" s="352" t="s">
        <v>534</v>
      </c>
      <c r="C90" s="353">
        <v>27.018469450000001</v>
      </c>
      <c r="D90" s="353">
        <v>91.399673669999999</v>
      </c>
      <c r="E90" s="352">
        <v>113</v>
      </c>
      <c r="F90" s="352">
        <v>227</v>
      </c>
      <c r="G90" s="352">
        <v>340</v>
      </c>
    </row>
    <row r="91" spans="1:7" ht="15">
      <c r="A91" s="352" t="s">
        <v>675</v>
      </c>
      <c r="B91" s="352" t="s">
        <v>535</v>
      </c>
      <c r="C91" s="353">
        <v>26.85074809</v>
      </c>
      <c r="D91" s="353">
        <v>91.246713880000001</v>
      </c>
      <c r="E91" s="352">
        <v>2555</v>
      </c>
      <c r="F91" s="352">
        <v>2863</v>
      </c>
      <c r="G91" s="352">
        <v>5418</v>
      </c>
    </row>
    <row r="92" spans="1:7" ht="30">
      <c r="A92" s="352" t="s">
        <v>675</v>
      </c>
      <c r="B92" s="352" t="s">
        <v>676</v>
      </c>
      <c r="C92" s="353">
        <v>27.04131301</v>
      </c>
      <c r="D92" s="353">
        <v>91.402197639999997</v>
      </c>
      <c r="E92" s="352">
        <v>491</v>
      </c>
      <c r="F92" s="352">
        <v>547</v>
      </c>
      <c r="G92" s="352">
        <v>1038</v>
      </c>
    </row>
    <row r="93" spans="1:7" ht="15">
      <c r="A93" s="352" t="s">
        <v>675</v>
      </c>
      <c r="B93" s="352" t="s">
        <v>677</v>
      </c>
      <c r="C93" s="353">
        <v>27.051168090000001</v>
      </c>
      <c r="D93" s="353">
        <v>91.426690960000002</v>
      </c>
      <c r="E93" s="352">
        <v>32</v>
      </c>
      <c r="F93" s="352">
        <v>29</v>
      </c>
      <c r="G93" s="352">
        <v>61</v>
      </c>
    </row>
    <row r="94" spans="1:7" ht="15">
      <c r="A94" s="352" t="s">
        <v>675</v>
      </c>
      <c r="B94" s="352" t="s">
        <v>539</v>
      </c>
      <c r="C94" s="353">
        <v>27.04764595</v>
      </c>
      <c r="D94" s="353">
        <v>91.427220480000003</v>
      </c>
      <c r="E94" s="352">
        <v>17</v>
      </c>
      <c r="F94" s="352">
        <v>21</v>
      </c>
      <c r="G94" s="352">
        <v>38</v>
      </c>
    </row>
    <row r="95" spans="1:7" ht="15">
      <c r="A95" s="352" t="s">
        <v>675</v>
      </c>
      <c r="B95" s="352" t="s">
        <v>540</v>
      </c>
      <c r="C95" s="353">
        <v>27.027317920000002</v>
      </c>
      <c r="D95" s="353">
        <v>91.408094919999996</v>
      </c>
      <c r="E95" s="352">
        <v>68</v>
      </c>
      <c r="F95" s="352">
        <v>78</v>
      </c>
      <c r="G95" s="352">
        <v>146</v>
      </c>
    </row>
    <row r="96" spans="1:7" ht="15">
      <c r="A96" s="352" t="s">
        <v>675</v>
      </c>
      <c r="B96" s="352" t="s">
        <v>678</v>
      </c>
      <c r="C96" s="353">
        <v>27.07110917</v>
      </c>
      <c r="D96" s="353">
        <v>91.388781280000003</v>
      </c>
      <c r="E96" s="352">
        <v>240</v>
      </c>
      <c r="F96" s="352">
        <v>282</v>
      </c>
      <c r="G96" s="352">
        <v>522</v>
      </c>
    </row>
    <row r="97" spans="1:7" ht="15">
      <c r="A97" s="352" t="s">
        <v>675</v>
      </c>
      <c r="B97" s="352" t="s">
        <v>537</v>
      </c>
      <c r="C97" s="353">
        <v>27.020303210000002</v>
      </c>
      <c r="D97" s="353">
        <v>91.415849649999998</v>
      </c>
      <c r="E97" s="352">
        <v>33</v>
      </c>
      <c r="F97" s="352">
        <v>29</v>
      </c>
      <c r="G97" s="352">
        <v>62</v>
      </c>
    </row>
    <row r="98" spans="1:7" ht="15">
      <c r="A98" s="352" t="s">
        <v>675</v>
      </c>
      <c r="B98" s="352" t="s">
        <v>524</v>
      </c>
      <c r="C98" s="353">
        <v>27.041765760000001</v>
      </c>
      <c r="D98" s="353">
        <v>91.293831019999999</v>
      </c>
      <c r="E98" s="352">
        <v>288</v>
      </c>
      <c r="F98" s="352">
        <v>276</v>
      </c>
      <c r="G98" s="352">
        <v>564</v>
      </c>
    </row>
    <row r="99" spans="1:7" ht="15">
      <c r="A99" s="352" t="s">
        <v>675</v>
      </c>
      <c r="B99" s="352" t="s">
        <v>679</v>
      </c>
      <c r="C99" s="353">
        <v>27.008519339999999</v>
      </c>
      <c r="D99" s="353">
        <v>91.382318979999994</v>
      </c>
      <c r="E99" s="352">
        <v>419</v>
      </c>
      <c r="F99" s="352">
        <v>352</v>
      </c>
      <c r="G99" s="352">
        <v>771</v>
      </c>
    </row>
    <row r="100" spans="1:7" ht="15">
      <c r="A100" s="352" t="s">
        <v>675</v>
      </c>
      <c r="B100" s="352" t="s">
        <v>526</v>
      </c>
      <c r="C100" s="353">
        <v>26.986337200000001</v>
      </c>
      <c r="D100" s="353">
        <v>91.332050170000002</v>
      </c>
      <c r="E100" s="352">
        <v>609</v>
      </c>
      <c r="F100" s="352">
        <v>662</v>
      </c>
      <c r="G100" s="352">
        <v>1271</v>
      </c>
    </row>
    <row r="101" spans="1:7" ht="15">
      <c r="A101" s="352" t="s">
        <v>675</v>
      </c>
      <c r="B101" s="352" t="s">
        <v>527</v>
      </c>
      <c r="C101" s="353">
        <v>26.995312200000001</v>
      </c>
      <c r="D101" s="353">
        <v>91.395015409999999</v>
      </c>
      <c r="E101" s="352">
        <v>557</v>
      </c>
      <c r="F101" s="352">
        <v>820</v>
      </c>
      <c r="G101" s="352">
        <v>1377</v>
      </c>
    </row>
    <row r="102" spans="1:7" ht="15">
      <c r="A102" s="352" t="s">
        <v>675</v>
      </c>
      <c r="B102" s="352" t="s">
        <v>528</v>
      </c>
      <c r="C102" s="353">
        <v>27.02143611</v>
      </c>
      <c r="D102" s="353">
        <v>91.34323947</v>
      </c>
      <c r="E102" s="352">
        <v>1612</v>
      </c>
      <c r="F102" s="352">
        <v>516</v>
      </c>
      <c r="G102" s="352">
        <v>2128</v>
      </c>
    </row>
    <row r="103" spans="1:7" ht="15">
      <c r="A103" s="352" t="s">
        <v>675</v>
      </c>
      <c r="B103" s="352" t="s">
        <v>529</v>
      </c>
      <c r="C103" s="353">
        <v>27.1232823</v>
      </c>
      <c r="D103" s="353">
        <v>91.458019710000002</v>
      </c>
      <c r="E103" s="352">
        <v>1067</v>
      </c>
      <c r="F103" s="352">
        <v>1056</v>
      </c>
      <c r="G103" s="352">
        <v>2123</v>
      </c>
    </row>
    <row r="104" spans="1:7" ht="15">
      <c r="A104" s="352" t="s">
        <v>675</v>
      </c>
      <c r="B104" s="352" t="s">
        <v>530</v>
      </c>
      <c r="C104" s="353">
        <v>27.045270089999999</v>
      </c>
      <c r="D104" s="353">
        <v>91.381537980000004</v>
      </c>
      <c r="E104" s="352">
        <v>1648</v>
      </c>
      <c r="F104" s="352">
        <v>1478</v>
      </c>
      <c r="G104" s="352">
        <v>3126</v>
      </c>
    </row>
    <row r="105" spans="1:7" ht="15">
      <c r="A105" s="352" t="s">
        <v>675</v>
      </c>
      <c r="B105" s="352" t="s">
        <v>531</v>
      </c>
      <c r="C105" s="353">
        <v>27.06607451</v>
      </c>
      <c r="D105" s="353">
        <v>91.462367599999993</v>
      </c>
      <c r="E105" s="352">
        <v>864</v>
      </c>
      <c r="F105" s="352">
        <v>832</v>
      </c>
      <c r="G105" s="352">
        <v>1696</v>
      </c>
    </row>
    <row r="106" spans="1:7" ht="15">
      <c r="A106" s="352" t="s">
        <v>675</v>
      </c>
      <c r="B106" s="352" t="s">
        <v>532</v>
      </c>
      <c r="C106" s="353">
        <v>26.831520009999998</v>
      </c>
      <c r="D106" s="353">
        <v>91.342613389999997</v>
      </c>
      <c r="E106" s="352">
        <v>365</v>
      </c>
      <c r="F106" s="352">
        <v>338</v>
      </c>
      <c r="G106" s="352">
        <v>703</v>
      </c>
    </row>
    <row r="107" spans="1:7" ht="15">
      <c r="A107" s="352" t="s">
        <v>675</v>
      </c>
      <c r="B107" s="352" t="s">
        <v>680</v>
      </c>
      <c r="C107" s="353">
        <v>26.919787710000001</v>
      </c>
      <c r="D107" s="353">
        <v>91.221420800000004</v>
      </c>
      <c r="E107" s="352">
        <v>890</v>
      </c>
      <c r="F107" s="352">
        <v>790</v>
      </c>
      <c r="G107" s="352">
        <v>1680</v>
      </c>
    </row>
    <row r="108" spans="1:7" ht="15">
      <c r="A108" s="352" t="s">
        <v>675</v>
      </c>
      <c r="B108" s="352" t="s">
        <v>681</v>
      </c>
      <c r="C108" s="353">
        <v>26.860440860000001</v>
      </c>
      <c r="D108" s="353">
        <v>91.126709640000001</v>
      </c>
      <c r="E108" s="352">
        <v>645</v>
      </c>
      <c r="F108" s="352">
        <v>723</v>
      </c>
      <c r="G108" s="352">
        <v>1368</v>
      </c>
    </row>
    <row r="109" spans="1:7" ht="15">
      <c r="A109" s="352" t="s">
        <v>36</v>
      </c>
      <c r="B109" s="352" t="s">
        <v>400</v>
      </c>
      <c r="C109" s="353">
        <v>27.42781519</v>
      </c>
      <c r="D109" s="353">
        <v>89.405517360000005</v>
      </c>
      <c r="E109" s="352">
        <v>5620</v>
      </c>
      <c r="F109" s="352">
        <v>5828</v>
      </c>
      <c r="G109" s="352">
        <v>11448</v>
      </c>
    </row>
    <row r="110" spans="1:7" ht="15">
      <c r="A110" s="352" t="s">
        <v>36</v>
      </c>
      <c r="B110" s="352" t="s">
        <v>402</v>
      </c>
      <c r="C110" s="353">
        <v>27.245091810000002</v>
      </c>
      <c r="D110" s="353">
        <v>89.414431140000005</v>
      </c>
      <c r="E110" s="352">
        <v>235</v>
      </c>
      <c r="F110" s="352">
        <v>230</v>
      </c>
      <c r="G110" s="352">
        <v>465</v>
      </c>
    </row>
    <row r="111" spans="1:7" ht="15">
      <c r="A111" s="352" t="s">
        <v>36</v>
      </c>
      <c r="B111" s="352" t="s">
        <v>403</v>
      </c>
      <c r="C111" s="353">
        <v>27.30934049</v>
      </c>
      <c r="D111" s="353">
        <v>89.54138829</v>
      </c>
      <c r="E111" s="352">
        <v>1211</v>
      </c>
      <c r="F111" s="352">
        <v>1116</v>
      </c>
      <c r="G111" s="352">
        <v>2327</v>
      </c>
    </row>
    <row r="112" spans="1:7" ht="15">
      <c r="A112" s="352" t="s">
        <v>36</v>
      </c>
      <c r="B112" s="352" t="s">
        <v>404</v>
      </c>
      <c r="C112" s="353">
        <v>27.391450249999998</v>
      </c>
      <c r="D112" s="353">
        <v>89.426824379999999</v>
      </c>
      <c r="E112" s="352">
        <v>2274</v>
      </c>
      <c r="F112" s="352">
        <v>2453</v>
      </c>
      <c r="G112" s="352">
        <v>4727</v>
      </c>
    </row>
    <row r="113" spans="1:7" ht="15">
      <c r="A113" s="352" t="s">
        <v>36</v>
      </c>
      <c r="B113" s="352" t="s">
        <v>405</v>
      </c>
      <c r="C113" s="353">
        <v>27.25007716</v>
      </c>
      <c r="D113" s="353">
        <v>89.410300980000002</v>
      </c>
      <c r="E113" s="352">
        <v>1623</v>
      </c>
      <c r="F113" s="352">
        <v>1664</v>
      </c>
      <c r="G113" s="352">
        <v>3287</v>
      </c>
    </row>
    <row r="114" spans="1:7" ht="15">
      <c r="A114" s="352" t="s">
        <v>36</v>
      </c>
      <c r="B114" s="352" t="s">
        <v>406</v>
      </c>
      <c r="C114" s="353">
        <v>27.385670149999999</v>
      </c>
      <c r="D114" s="353">
        <v>89.453917309999994</v>
      </c>
      <c r="E114" s="352">
        <v>2683</v>
      </c>
      <c r="F114" s="352">
        <v>3258</v>
      </c>
      <c r="G114" s="352">
        <v>5941</v>
      </c>
    </row>
    <row r="115" spans="1:7" ht="15">
      <c r="A115" s="352" t="s">
        <v>36</v>
      </c>
      <c r="B115" s="352" t="s">
        <v>407</v>
      </c>
      <c r="C115" s="353">
        <v>27.45964343</v>
      </c>
      <c r="D115" s="353">
        <v>89.432592279999994</v>
      </c>
      <c r="E115" s="352">
        <v>1710</v>
      </c>
      <c r="F115" s="352">
        <v>1623</v>
      </c>
      <c r="G115" s="352">
        <v>3333</v>
      </c>
    </row>
    <row r="116" spans="1:7" ht="15">
      <c r="A116" s="352" t="s">
        <v>36</v>
      </c>
      <c r="B116" s="352" t="s">
        <v>408</v>
      </c>
      <c r="C116" s="353">
        <v>27.479507909999999</v>
      </c>
      <c r="D116" s="353">
        <v>89.428112799999994</v>
      </c>
      <c r="E116" s="352">
        <v>652</v>
      </c>
      <c r="F116" s="352">
        <v>651</v>
      </c>
      <c r="G116" s="352">
        <v>1303</v>
      </c>
    </row>
    <row r="117" spans="1:7" ht="15">
      <c r="A117" s="352" t="s">
        <v>36</v>
      </c>
      <c r="B117" s="352" t="s">
        <v>409</v>
      </c>
      <c r="C117" s="353">
        <v>27.43163144</v>
      </c>
      <c r="D117" s="353">
        <v>89.419528380000003</v>
      </c>
      <c r="E117" s="352">
        <v>70</v>
      </c>
      <c r="F117" s="352">
        <v>266</v>
      </c>
      <c r="G117" s="352">
        <v>336</v>
      </c>
    </row>
    <row r="118" spans="1:7" ht="15">
      <c r="A118" s="352" t="s">
        <v>36</v>
      </c>
      <c r="B118" s="352" t="s">
        <v>410</v>
      </c>
      <c r="C118" s="353">
        <v>27.453647669999999</v>
      </c>
      <c r="D118" s="353">
        <v>89.364796209999994</v>
      </c>
      <c r="E118" s="352">
        <v>2874</v>
      </c>
      <c r="F118" s="352">
        <v>2972</v>
      </c>
      <c r="G118" s="352">
        <v>5846</v>
      </c>
    </row>
    <row r="119" spans="1:7" ht="15">
      <c r="A119" s="352" t="s">
        <v>36</v>
      </c>
      <c r="B119" s="352" t="s">
        <v>411</v>
      </c>
      <c r="C119" s="353">
        <v>27.483619489999999</v>
      </c>
      <c r="D119" s="353">
        <v>89.326931189999996</v>
      </c>
      <c r="E119" s="352">
        <v>2824</v>
      </c>
      <c r="F119" s="352">
        <v>3122</v>
      </c>
      <c r="G119" s="352">
        <v>5946</v>
      </c>
    </row>
    <row r="120" spans="1:7" ht="15">
      <c r="A120" s="352" t="s">
        <v>36</v>
      </c>
      <c r="B120" s="352" t="s">
        <v>412</v>
      </c>
      <c r="C120" s="353">
        <v>27.418395910000001</v>
      </c>
      <c r="D120" s="353">
        <v>89.421378489999995</v>
      </c>
      <c r="E120" s="352">
        <v>599</v>
      </c>
      <c r="F120" s="352">
        <v>758</v>
      </c>
      <c r="G120" s="352">
        <v>1357</v>
      </c>
    </row>
    <row r="121" spans="1:7" ht="15">
      <c r="A121" s="352" t="s">
        <v>42</v>
      </c>
      <c r="B121" s="352" t="s">
        <v>422</v>
      </c>
      <c r="C121" s="353">
        <v>27.582687409999998</v>
      </c>
      <c r="D121" s="353">
        <v>89.86300559</v>
      </c>
      <c r="E121" s="352">
        <v>2822</v>
      </c>
      <c r="F121" s="352">
        <v>3440</v>
      </c>
      <c r="G121" s="352">
        <v>6262</v>
      </c>
    </row>
    <row r="122" spans="1:7" ht="15">
      <c r="A122" s="352" t="s">
        <v>42</v>
      </c>
      <c r="B122" s="352" t="s">
        <v>423</v>
      </c>
      <c r="C122" s="353">
        <v>27.514887470000001</v>
      </c>
      <c r="D122" s="353">
        <v>89.866619850000006</v>
      </c>
      <c r="E122" s="352">
        <v>378</v>
      </c>
      <c r="F122" s="352">
        <v>406</v>
      </c>
      <c r="G122" s="352">
        <v>784</v>
      </c>
    </row>
    <row r="123" spans="1:7" ht="15">
      <c r="A123" s="352" t="s">
        <v>42</v>
      </c>
      <c r="B123" s="352" t="s">
        <v>424</v>
      </c>
      <c r="C123" s="353">
        <v>27.516464509999999</v>
      </c>
      <c r="D123" s="353">
        <v>89.865120430000005</v>
      </c>
      <c r="E123" s="352">
        <v>2411</v>
      </c>
      <c r="F123" s="352">
        <v>2531</v>
      </c>
      <c r="G123" s="352">
        <v>4942</v>
      </c>
    </row>
    <row r="124" spans="1:7" ht="15">
      <c r="A124" s="352" t="s">
        <v>42</v>
      </c>
      <c r="B124" s="352" t="s">
        <v>425</v>
      </c>
      <c r="C124" s="353">
        <v>27.57092038</v>
      </c>
      <c r="D124" s="353">
        <v>89.867112640000002</v>
      </c>
      <c r="E124" s="352">
        <v>1298</v>
      </c>
      <c r="F124" s="352">
        <v>1454</v>
      </c>
      <c r="G124" s="352">
        <v>2752</v>
      </c>
    </row>
    <row r="125" spans="1:7" ht="15">
      <c r="A125" s="352" t="s">
        <v>42</v>
      </c>
      <c r="B125" s="352" t="s">
        <v>426</v>
      </c>
      <c r="C125" s="353">
        <v>27.70892744</v>
      </c>
      <c r="D125" s="353">
        <v>89.765286660000001</v>
      </c>
      <c r="E125" s="352">
        <v>281</v>
      </c>
      <c r="F125" s="352">
        <v>413</v>
      </c>
      <c r="G125" s="352">
        <v>694</v>
      </c>
    </row>
    <row r="126" spans="1:7" ht="15">
      <c r="A126" s="352" t="s">
        <v>42</v>
      </c>
      <c r="B126" s="352" t="s">
        <v>427</v>
      </c>
      <c r="C126" s="353">
        <v>27.592220000000001</v>
      </c>
      <c r="D126" s="353">
        <v>89.879735170000004</v>
      </c>
      <c r="E126" s="352">
        <v>1246</v>
      </c>
      <c r="F126" s="352">
        <v>1296</v>
      </c>
      <c r="G126" s="352">
        <v>2542</v>
      </c>
    </row>
    <row r="127" spans="1:7" ht="15">
      <c r="A127" s="352" t="s">
        <v>42</v>
      </c>
      <c r="B127" s="352" t="s">
        <v>428</v>
      </c>
      <c r="C127" s="353">
        <v>27.55764958</v>
      </c>
      <c r="D127" s="353">
        <v>89.83886957</v>
      </c>
      <c r="E127" s="352">
        <v>577</v>
      </c>
      <c r="F127" s="352">
        <v>628</v>
      </c>
      <c r="G127" s="352">
        <v>1205</v>
      </c>
    </row>
    <row r="128" spans="1:7" ht="15">
      <c r="A128" s="352" t="s">
        <v>42</v>
      </c>
      <c r="B128" s="352" t="s">
        <v>429</v>
      </c>
      <c r="C128" s="353">
        <v>27.526807380000001</v>
      </c>
      <c r="D128" s="353">
        <v>89.806845409999994</v>
      </c>
      <c r="E128" s="352">
        <v>1145</v>
      </c>
      <c r="F128" s="352">
        <v>1282</v>
      </c>
      <c r="G128" s="352">
        <v>2427</v>
      </c>
    </row>
    <row r="129" spans="1:7" ht="15">
      <c r="A129" s="352" t="s">
        <v>42</v>
      </c>
      <c r="B129" s="352" t="s">
        <v>430</v>
      </c>
      <c r="C129" s="353">
        <v>27.635131569999999</v>
      </c>
      <c r="D129" s="353">
        <v>89.860226159999996</v>
      </c>
      <c r="E129" s="352">
        <v>735</v>
      </c>
      <c r="F129" s="352">
        <v>916</v>
      </c>
      <c r="G129" s="352">
        <v>1651</v>
      </c>
    </row>
    <row r="130" spans="1:7" ht="15">
      <c r="A130" s="352" t="s">
        <v>42</v>
      </c>
      <c r="B130" s="352" t="s">
        <v>431</v>
      </c>
      <c r="C130" s="353">
        <v>27.58961596</v>
      </c>
      <c r="D130" s="353">
        <v>89.873337879999994</v>
      </c>
      <c r="E130" s="352">
        <v>1111</v>
      </c>
      <c r="F130" s="352">
        <v>1036</v>
      </c>
      <c r="G130" s="352">
        <v>2147</v>
      </c>
    </row>
    <row r="131" spans="1:7" ht="15">
      <c r="A131" s="352" t="s">
        <v>42</v>
      </c>
      <c r="B131" s="352" t="s">
        <v>432</v>
      </c>
      <c r="C131" s="353">
        <v>27.556742010000001</v>
      </c>
      <c r="D131" s="353">
        <v>89.900335040000002</v>
      </c>
      <c r="E131" s="352">
        <v>483</v>
      </c>
      <c r="F131" s="352">
        <v>535</v>
      </c>
      <c r="G131" s="352">
        <v>1018</v>
      </c>
    </row>
    <row r="132" spans="1:7" ht="15">
      <c r="A132" s="352" t="s">
        <v>42</v>
      </c>
      <c r="B132" s="352" t="s">
        <v>433</v>
      </c>
      <c r="C132" s="353">
        <v>27.60339231</v>
      </c>
      <c r="D132" s="353">
        <v>89.923653310000006</v>
      </c>
      <c r="E132" s="352">
        <v>481</v>
      </c>
      <c r="F132" s="352">
        <v>522</v>
      </c>
      <c r="G132" s="352">
        <v>1003</v>
      </c>
    </row>
    <row r="133" spans="1:7" ht="15">
      <c r="A133" s="352" t="s">
        <v>42</v>
      </c>
      <c r="B133" s="352" t="s">
        <v>434</v>
      </c>
      <c r="C133" s="353">
        <v>27.649754980000001</v>
      </c>
      <c r="D133" s="353">
        <v>89.871465639999997</v>
      </c>
      <c r="E133" s="352">
        <v>693</v>
      </c>
      <c r="F133" s="352">
        <v>620</v>
      </c>
      <c r="G133" s="352">
        <v>1313</v>
      </c>
    </row>
    <row r="134" spans="1:7" ht="15">
      <c r="A134" s="352" t="s">
        <v>47</v>
      </c>
      <c r="B134" s="352" t="s">
        <v>272</v>
      </c>
      <c r="C134" s="353">
        <v>26.89958116</v>
      </c>
      <c r="D134" s="353">
        <v>89.091385950000003</v>
      </c>
      <c r="E134" s="354">
        <v>2656</v>
      </c>
      <c r="F134" s="355">
        <v>2740</v>
      </c>
      <c r="G134" s="354">
        <v>5396</v>
      </c>
    </row>
    <row r="135" spans="1:7" ht="15">
      <c r="A135" s="352" t="s">
        <v>47</v>
      </c>
      <c r="B135" s="352" t="s">
        <v>274</v>
      </c>
      <c r="C135" s="353">
        <v>27.048959409999998</v>
      </c>
      <c r="D135" s="353">
        <v>88.886342470000002</v>
      </c>
      <c r="E135" s="352">
        <v>300</v>
      </c>
      <c r="F135" s="356">
        <v>317</v>
      </c>
      <c r="G135" s="352">
        <v>617</v>
      </c>
    </row>
    <row r="136" spans="1:7" ht="15">
      <c r="A136" s="352" t="s">
        <v>47</v>
      </c>
      <c r="B136" s="352" t="s">
        <v>273</v>
      </c>
      <c r="C136" s="353">
        <v>26.833200439999999</v>
      </c>
      <c r="D136" s="353">
        <v>89.170069280000007</v>
      </c>
      <c r="E136" s="354">
        <v>1847</v>
      </c>
      <c r="F136" s="355">
        <v>1814</v>
      </c>
      <c r="G136" s="354">
        <v>3661</v>
      </c>
    </row>
    <row r="137" spans="1:7" ht="15">
      <c r="A137" s="352" t="s">
        <v>47</v>
      </c>
      <c r="B137" s="352" t="s">
        <v>258</v>
      </c>
      <c r="C137" s="353">
        <v>26.928363969999999</v>
      </c>
      <c r="D137" s="353">
        <v>89.088779479999999</v>
      </c>
      <c r="E137" s="354">
        <v>1176</v>
      </c>
      <c r="F137" s="356">
        <v>983</v>
      </c>
      <c r="G137" s="354">
        <v>2159</v>
      </c>
    </row>
    <row r="138" spans="1:7" ht="15">
      <c r="A138" s="352" t="s">
        <v>47</v>
      </c>
      <c r="B138" s="352" t="s">
        <v>259</v>
      </c>
      <c r="C138" s="353">
        <v>26.998383270000001</v>
      </c>
      <c r="D138" s="353">
        <v>89.211991389999994</v>
      </c>
      <c r="E138" s="354">
        <v>2708</v>
      </c>
      <c r="F138" s="355">
        <v>2711</v>
      </c>
      <c r="G138" s="354">
        <v>5419</v>
      </c>
    </row>
    <row r="139" spans="1:7" ht="15">
      <c r="A139" s="352" t="s">
        <v>47</v>
      </c>
      <c r="B139" s="352" t="s">
        <v>682</v>
      </c>
      <c r="C139" s="353">
        <v>27.046049780000001</v>
      </c>
      <c r="D139" s="353">
        <v>89.178082450000005</v>
      </c>
      <c r="E139" s="352">
        <v>756</v>
      </c>
      <c r="F139" s="356">
        <v>677</v>
      </c>
      <c r="G139" s="352">
        <v>1433</v>
      </c>
    </row>
    <row r="140" spans="1:7" ht="15">
      <c r="A140" s="352" t="s">
        <v>47</v>
      </c>
      <c r="B140" s="352" t="s">
        <v>261</v>
      </c>
      <c r="C140" s="353">
        <v>26.880797749999999</v>
      </c>
      <c r="D140" s="353">
        <v>89.322443939999999</v>
      </c>
      <c r="E140" s="354">
        <v>2425</v>
      </c>
      <c r="F140" s="355">
        <v>2294</v>
      </c>
      <c r="G140" s="354">
        <v>4719</v>
      </c>
    </row>
    <row r="141" spans="1:7" ht="15">
      <c r="A141" s="352" t="s">
        <v>47</v>
      </c>
      <c r="B141" s="352" t="s">
        <v>262</v>
      </c>
      <c r="C141" s="353">
        <v>26.933113129999999</v>
      </c>
      <c r="D141" s="353">
        <v>89.034548790000002</v>
      </c>
      <c r="E141" s="354">
        <v>2103</v>
      </c>
      <c r="F141" s="355">
        <v>1972</v>
      </c>
      <c r="G141" s="354">
        <v>4075</v>
      </c>
    </row>
    <row r="142" spans="1:7" ht="15">
      <c r="A142" s="352" t="s">
        <v>47</v>
      </c>
      <c r="B142" s="352" t="s">
        <v>683</v>
      </c>
      <c r="C142" s="353">
        <v>26.817663589999999</v>
      </c>
      <c r="D142" s="353">
        <v>89.190017670000003</v>
      </c>
      <c r="E142" s="354">
        <v>2096</v>
      </c>
      <c r="F142" s="355">
        <v>1978</v>
      </c>
      <c r="G142" s="354">
        <v>4074</v>
      </c>
    </row>
    <row r="143" spans="1:7" ht="15">
      <c r="A143" s="352" t="s">
        <v>47</v>
      </c>
      <c r="B143" s="352" t="s">
        <v>47</v>
      </c>
      <c r="C143" s="353">
        <v>27.04832991</v>
      </c>
      <c r="D143" s="353">
        <v>89.063415129999996</v>
      </c>
      <c r="E143" s="354">
        <v>1819</v>
      </c>
      <c r="F143" s="355">
        <v>1787</v>
      </c>
      <c r="G143" s="354">
        <v>3606</v>
      </c>
    </row>
    <row r="144" spans="1:7" ht="15">
      <c r="A144" s="352" t="s">
        <v>47</v>
      </c>
      <c r="B144" s="352" t="s">
        <v>264</v>
      </c>
      <c r="C144" s="353">
        <v>27.133188449999999</v>
      </c>
      <c r="D144" s="353">
        <v>88.844796729999999</v>
      </c>
      <c r="E144" s="354">
        <v>1940</v>
      </c>
      <c r="F144" s="355">
        <v>1803</v>
      </c>
      <c r="G144" s="354">
        <v>3743</v>
      </c>
    </row>
    <row r="145" spans="1:7" ht="15">
      <c r="A145" s="352" t="s">
        <v>47</v>
      </c>
      <c r="B145" s="352" t="s">
        <v>265</v>
      </c>
      <c r="C145" s="353">
        <v>27.048041749999999</v>
      </c>
      <c r="D145" s="353">
        <v>88.897597349999998</v>
      </c>
      <c r="E145" s="354">
        <v>1692</v>
      </c>
      <c r="F145" s="355">
        <v>1570</v>
      </c>
      <c r="G145" s="354">
        <v>3262</v>
      </c>
    </row>
    <row r="146" spans="1:7" ht="15">
      <c r="A146" s="352" t="s">
        <v>47</v>
      </c>
      <c r="B146" s="352" t="s">
        <v>266</v>
      </c>
      <c r="C146" s="353">
        <v>27.035636719999999</v>
      </c>
      <c r="D146" s="353">
        <v>88.882809289999997</v>
      </c>
      <c r="E146" s="354">
        <v>2018</v>
      </c>
      <c r="F146" s="355">
        <v>1942</v>
      </c>
      <c r="G146" s="354">
        <v>3960</v>
      </c>
    </row>
    <row r="147" spans="1:7" ht="30">
      <c r="A147" s="352" t="s">
        <v>47</v>
      </c>
      <c r="B147" s="352" t="s">
        <v>684</v>
      </c>
      <c r="C147" s="353">
        <v>26.986889560000002</v>
      </c>
      <c r="D147" s="353">
        <v>88.947751980000007</v>
      </c>
      <c r="E147" s="354">
        <v>1579</v>
      </c>
      <c r="F147" s="355">
        <v>1482</v>
      </c>
      <c r="G147" s="354">
        <v>3061</v>
      </c>
    </row>
    <row r="148" spans="1:7" ht="15">
      <c r="A148" s="352" t="s">
        <v>47</v>
      </c>
      <c r="B148" s="352" t="s">
        <v>267</v>
      </c>
      <c r="C148" s="353">
        <v>27.12730505</v>
      </c>
      <c r="D148" s="353">
        <v>88.875274849999997</v>
      </c>
      <c r="E148" s="354">
        <v>3216</v>
      </c>
      <c r="F148" s="355">
        <v>3026</v>
      </c>
      <c r="G148" s="354">
        <v>6242</v>
      </c>
    </row>
    <row r="149" spans="1:7" ht="15">
      <c r="A149" s="352" t="s">
        <v>47</v>
      </c>
      <c r="B149" s="352" t="s">
        <v>685</v>
      </c>
      <c r="C149" s="353">
        <v>27.018607119999999</v>
      </c>
      <c r="D149" s="353">
        <v>88.926278519999997</v>
      </c>
      <c r="E149" s="354">
        <v>1672</v>
      </c>
      <c r="F149" s="355">
        <v>1469</v>
      </c>
      <c r="G149" s="354">
        <v>3141</v>
      </c>
    </row>
    <row r="150" spans="1:7" ht="15">
      <c r="A150" s="352" t="s">
        <v>47</v>
      </c>
      <c r="B150" s="352" t="s">
        <v>270</v>
      </c>
      <c r="C150" s="353">
        <v>26.94941721</v>
      </c>
      <c r="D150" s="353">
        <v>89.007617370000006</v>
      </c>
      <c r="E150" s="352">
        <v>699</v>
      </c>
      <c r="F150" s="356">
        <v>691</v>
      </c>
      <c r="G150" s="352">
        <v>1390</v>
      </c>
    </row>
    <row r="151" spans="1:7" ht="15">
      <c r="A151" s="352" t="s">
        <v>47</v>
      </c>
      <c r="B151" s="352" t="s">
        <v>271</v>
      </c>
      <c r="C151" s="353">
        <v>26.946399759999998</v>
      </c>
      <c r="D151" s="353">
        <v>88.968731489999996</v>
      </c>
      <c r="E151" s="354">
        <v>1320</v>
      </c>
      <c r="F151" s="355">
        <v>1312</v>
      </c>
      <c r="G151" s="354">
        <v>2632</v>
      </c>
    </row>
    <row r="152" spans="1:7" ht="15">
      <c r="A152" s="352" t="s">
        <v>50</v>
      </c>
      <c r="B152" s="352" t="s">
        <v>394</v>
      </c>
      <c r="C152" s="353">
        <v>26.87619991</v>
      </c>
      <c r="D152" s="353">
        <v>90.487056190000004</v>
      </c>
      <c r="E152" s="355" t="s">
        <v>25</v>
      </c>
      <c r="F152" s="355">
        <v>4712</v>
      </c>
      <c r="G152" s="354">
        <v>9858</v>
      </c>
    </row>
    <row r="153" spans="1:7" ht="15">
      <c r="A153" s="352" t="s">
        <v>50</v>
      </c>
      <c r="B153" s="352" t="s">
        <v>395</v>
      </c>
      <c r="C153" s="353">
        <v>26.864285750000001</v>
      </c>
      <c r="D153" s="353">
        <v>90.268805999999998</v>
      </c>
      <c r="E153" s="355">
        <v>1652</v>
      </c>
      <c r="F153" s="355">
        <v>1500</v>
      </c>
      <c r="G153" s="354">
        <v>3152</v>
      </c>
    </row>
    <row r="154" spans="1:7" ht="15">
      <c r="A154" s="352" t="s">
        <v>50</v>
      </c>
      <c r="B154" s="352" t="s">
        <v>378</v>
      </c>
      <c r="C154" s="353">
        <v>26.919166239999999</v>
      </c>
      <c r="D154" s="353">
        <v>90.430460830000001</v>
      </c>
      <c r="E154" s="355">
        <v>1456</v>
      </c>
      <c r="F154" s="355">
        <v>1345</v>
      </c>
      <c r="G154" s="354">
        <v>2801</v>
      </c>
    </row>
    <row r="155" spans="1:7" ht="15">
      <c r="A155" s="352" t="s">
        <v>50</v>
      </c>
      <c r="B155" s="352" t="s">
        <v>379</v>
      </c>
      <c r="C155" s="353">
        <v>27.05722445</v>
      </c>
      <c r="D155" s="353">
        <v>90.339252070000001</v>
      </c>
      <c r="E155" s="355">
        <v>1262</v>
      </c>
      <c r="F155" s="355">
        <v>1237</v>
      </c>
      <c r="G155" s="354">
        <v>2499</v>
      </c>
    </row>
    <row r="156" spans="1:7" ht="15">
      <c r="A156" s="352" t="s">
        <v>50</v>
      </c>
      <c r="B156" s="352" t="s">
        <v>375</v>
      </c>
      <c r="C156" s="353">
        <v>26.900219180000001</v>
      </c>
      <c r="D156" s="353">
        <v>90.494177410000006</v>
      </c>
      <c r="E156" s="355">
        <v>3314</v>
      </c>
      <c r="F156" s="355">
        <v>3143</v>
      </c>
      <c r="G156" s="354">
        <v>6457</v>
      </c>
    </row>
    <row r="157" spans="1:7" ht="15">
      <c r="A157" s="352" t="s">
        <v>50</v>
      </c>
      <c r="B157" s="352" t="s">
        <v>382</v>
      </c>
      <c r="C157" s="353">
        <v>27.026117070000002</v>
      </c>
      <c r="D157" s="353">
        <v>90.553816859999998</v>
      </c>
      <c r="E157" s="355">
        <v>1743</v>
      </c>
      <c r="F157" s="355">
        <v>1515</v>
      </c>
      <c r="G157" s="354">
        <v>3258</v>
      </c>
    </row>
    <row r="158" spans="1:7" ht="15">
      <c r="A158" s="352" t="s">
        <v>50</v>
      </c>
      <c r="B158" s="352" t="s">
        <v>383</v>
      </c>
      <c r="C158" s="353">
        <v>26.89023843</v>
      </c>
      <c r="D158" s="353">
        <v>90.539623090000006</v>
      </c>
      <c r="E158" s="355">
        <v>1285</v>
      </c>
      <c r="F158" s="355">
        <v>1422</v>
      </c>
      <c r="G158" s="354">
        <v>2707</v>
      </c>
    </row>
    <row r="159" spans="1:7" ht="15">
      <c r="A159" s="352" t="s">
        <v>50</v>
      </c>
      <c r="B159" s="352" t="s">
        <v>384</v>
      </c>
      <c r="C159" s="353">
        <v>26.822078229999999</v>
      </c>
      <c r="D159" s="353">
        <v>90.55871003</v>
      </c>
      <c r="E159" s="356">
        <v>225</v>
      </c>
      <c r="F159" s="356">
        <v>126</v>
      </c>
      <c r="G159" s="352">
        <v>351</v>
      </c>
    </row>
    <row r="160" spans="1:7" ht="15">
      <c r="A160" s="352" t="s">
        <v>50</v>
      </c>
      <c r="B160" s="352" t="s">
        <v>385</v>
      </c>
      <c r="C160" s="353">
        <v>26.837386720000001</v>
      </c>
      <c r="D160" s="353">
        <v>90.541059910000001</v>
      </c>
      <c r="E160" s="356">
        <v>754</v>
      </c>
      <c r="F160" s="356">
        <v>832</v>
      </c>
      <c r="G160" s="352">
        <v>1586</v>
      </c>
    </row>
    <row r="161" spans="1:7" ht="15">
      <c r="A161" s="352" t="s">
        <v>50</v>
      </c>
      <c r="B161" s="352" t="s">
        <v>386</v>
      </c>
      <c r="C161" s="353">
        <v>26.8829727</v>
      </c>
      <c r="D161" s="353">
        <v>90.337158509999995</v>
      </c>
      <c r="E161" s="355">
        <v>3290</v>
      </c>
      <c r="F161" s="354">
        <v>2690</v>
      </c>
      <c r="G161" s="354">
        <v>5980</v>
      </c>
    </row>
    <row r="162" spans="1:7" ht="15">
      <c r="A162" s="352" t="s">
        <v>50</v>
      </c>
      <c r="B162" s="352" t="s">
        <v>387</v>
      </c>
      <c r="C162" s="353">
        <v>27.06584075</v>
      </c>
      <c r="D162" s="353">
        <v>90.340675210000001</v>
      </c>
      <c r="E162" s="355">
        <v>1460</v>
      </c>
      <c r="F162" s="355">
        <v>1204</v>
      </c>
      <c r="G162" s="354">
        <v>2664</v>
      </c>
    </row>
    <row r="163" spans="1:7" ht="15">
      <c r="A163" s="352" t="s">
        <v>50</v>
      </c>
      <c r="B163" s="352" t="s">
        <v>388</v>
      </c>
      <c r="C163" s="353">
        <v>26.87670679</v>
      </c>
      <c r="D163" s="353">
        <v>90.261915070000001</v>
      </c>
      <c r="E163" s="355">
        <v>1105</v>
      </c>
      <c r="F163" s="355">
        <v>1020</v>
      </c>
      <c r="G163" s="354">
        <v>2125</v>
      </c>
    </row>
    <row r="164" spans="1:7" ht="15">
      <c r="A164" s="352" t="s">
        <v>50</v>
      </c>
      <c r="B164" s="352" t="s">
        <v>389</v>
      </c>
      <c r="C164" s="353">
        <v>26.878171030000001</v>
      </c>
      <c r="D164" s="353">
        <v>90.261248379999998</v>
      </c>
      <c r="E164" s="356">
        <v>569</v>
      </c>
      <c r="F164" s="356">
        <v>511</v>
      </c>
      <c r="G164" s="352">
        <v>1080</v>
      </c>
    </row>
    <row r="165" spans="1:7" ht="15">
      <c r="A165" s="352" t="s">
        <v>50</v>
      </c>
      <c r="B165" s="352" t="s">
        <v>390</v>
      </c>
      <c r="C165" s="353">
        <v>26.865156540000001</v>
      </c>
      <c r="D165" s="353">
        <v>90.268703700000003</v>
      </c>
      <c r="E165" s="356">
        <v>757</v>
      </c>
      <c r="F165" s="356">
        <v>729</v>
      </c>
      <c r="G165" s="352">
        <v>1486</v>
      </c>
    </row>
    <row r="166" spans="1:7" ht="30">
      <c r="A166" s="352" t="s">
        <v>43</v>
      </c>
      <c r="B166" s="352" t="s">
        <v>686</v>
      </c>
      <c r="C166" s="353">
        <v>26.80030666</v>
      </c>
      <c r="D166" s="353">
        <v>91.504600699999997</v>
      </c>
      <c r="E166" s="352">
        <v>4309</v>
      </c>
      <c r="F166" s="352">
        <v>5016</v>
      </c>
      <c r="G166" s="352">
        <v>9325</v>
      </c>
    </row>
    <row r="167" spans="1:7" ht="30">
      <c r="A167" s="352" t="s">
        <v>43</v>
      </c>
      <c r="B167" s="352" t="s">
        <v>687</v>
      </c>
      <c r="C167" s="353">
        <v>26.899297449999999</v>
      </c>
      <c r="D167" s="353">
        <v>92.105786050000006</v>
      </c>
      <c r="E167" s="352">
        <v>536</v>
      </c>
      <c r="F167" s="352">
        <v>600</v>
      </c>
      <c r="G167" s="352">
        <v>1136</v>
      </c>
    </row>
    <row r="168" spans="1:7" ht="30">
      <c r="A168" s="352" t="s">
        <v>43</v>
      </c>
      <c r="B168" s="352" t="s">
        <v>440</v>
      </c>
      <c r="C168" s="357" t="s">
        <v>688</v>
      </c>
      <c r="D168" s="353">
        <v>91.504095090000007</v>
      </c>
      <c r="E168" s="352">
        <v>811</v>
      </c>
      <c r="F168" s="352">
        <v>902</v>
      </c>
      <c r="G168" s="352">
        <v>1713</v>
      </c>
    </row>
    <row r="169" spans="1:7" ht="30">
      <c r="A169" s="352" t="s">
        <v>43</v>
      </c>
      <c r="B169" s="352" t="s">
        <v>689</v>
      </c>
      <c r="C169" s="353">
        <v>26.85768045</v>
      </c>
      <c r="D169" s="353">
        <v>91.462253469999993</v>
      </c>
      <c r="E169" s="352">
        <v>1315</v>
      </c>
      <c r="F169" s="352">
        <v>1599</v>
      </c>
      <c r="G169" s="352">
        <v>2914</v>
      </c>
    </row>
    <row r="170" spans="1:7" ht="30">
      <c r="A170" s="352" t="s">
        <v>43</v>
      </c>
      <c r="B170" s="352" t="s">
        <v>690</v>
      </c>
      <c r="C170" s="353">
        <v>26.803693760000002</v>
      </c>
      <c r="D170" s="353">
        <v>91.503902650000001</v>
      </c>
      <c r="E170" s="352">
        <v>1628</v>
      </c>
      <c r="F170" s="352">
        <v>1578</v>
      </c>
      <c r="G170" s="352">
        <v>3206</v>
      </c>
    </row>
    <row r="171" spans="1:7" ht="30">
      <c r="A171" s="352" t="s">
        <v>43</v>
      </c>
      <c r="B171" s="352" t="s">
        <v>691</v>
      </c>
      <c r="C171" s="353">
        <v>26.932319790000001</v>
      </c>
      <c r="D171" s="353">
        <v>91.495656420000003</v>
      </c>
      <c r="E171" s="352">
        <v>1387</v>
      </c>
      <c r="F171" s="352">
        <v>1428</v>
      </c>
      <c r="G171" s="352">
        <v>2815</v>
      </c>
    </row>
    <row r="172" spans="1:7" ht="30">
      <c r="A172" s="352" t="s">
        <v>43</v>
      </c>
      <c r="B172" s="352" t="s">
        <v>692</v>
      </c>
      <c r="C172" s="353">
        <v>26.919517209999999</v>
      </c>
      <c r="D172" s="353">
        <v>91.679705920000004</v>
      </c>
      <c r="E172" s="352">
        <v>1471</v>
      </c>
      <c r="F172" s="352">
        <v>1557</v>
      </c>
      <c r="G172" s="352">
        <v>3028</v>
      </c>
    </row>
    <row r="173" spans="1:7" ht="30">
      <c r="A173" s="352" t="s">
        <v>43</v>
      </c>
      <c r="B173" s="352" t="s">
        <v>693</v>
      </c>
      <c r="C173" s="353">
        <v>26.978154490000001</v>
      </c>
      <c r="D173" s="353">
        <v>91.614579980000002</v>
      </c>
      <c r="E173" s="352">
        <v>905</v>
      </c>
      <c r="F173" s="352">
        <v>898</v>
      </c>
      <c r="G173" s="352">
        <v>1803</v>
      </c>
    </row>
    <row r="174" spans="1:7" ht="30">
      <c r="A174" s="352" t="s">
        <v>43</v>
      </c>
      <c r="B174" s="352" t="s">
        <v>694</v>
      </c>
      <c r="C174" s="353">
        <v>26.89469622</v>
      </c>
      <c r="D174" s="353">
        <v>92.099668109999996</v>
      </c>
      <c r="E174" s="352">
        <v>454</v>
      </c>
      <c r="F174" s="352">
        <v>514</v>
      </c>
      <c r="G174" s="352">
        <v>968</v>
      </c>
    </row>
    <row r="175" spans="1:7" ht="30">
      <c r="A175" s="352" t="s">
        <v>43</v>
      </c>
      <c r="B175" s="352" t="s">
        <v>695</v>
      </c>
      <c r="C175" s="353">
        <v>27.133016489999999</v>
      </c>
      <c r="D175" s="353">
        <v>91.911455020000005</v>
      </c>
      <c r="E175" s="352">
        <v>884</v>
      </c>
      <c r="F175" s="352">
        <v>830</v>
      </c>
      <c r="G175" s="352">
        <v>1714</v>
      </c>
    </row>
    <row r="176" spans="1:7" ht="30">
      <c r="A176" s="352" t="s">
        <v>43</v>
      </c>
      <c r="B176" s="352" t="s">
        <v>696</v>
      </c>
      <c r="C176" s="353">
        <v>26.951757149999999</v>
      </c>
      <c r="D176" s="353">
        <v>91.682914719999999</v>
      </c>
      <c r="E176" s="352">
        <v>1208</v>
      </c>
      <c r="F176" s="352">
        <v>1382</v>
      </c>
      <c r="G176" s="352">
        <v>2590</v>
      </c>
    </row>
    <row r="177" spans="1:7" ht="30">
      <c r="A177" s="352" t="s">
        <v>43</v>
      </c>
      <c r="B177" s="352" t="s">
        <v>697</v>
      </c>
      <c r="C177" s="353">
        <v>26.918591630000002</v>
      </c>
      <c r="D177" s="353">
        <v>91.743007230000003</v>
      </c>
      <c r="E177" s="352">
        <v>750</v>
      </c>
      <c r="F177" s="352">
        <v>718</v>
      </c>
      <c r="G177" s="352">
        <v>1468</v>
      </c>
    </row>
    <row r="178" spans="1:7" ht="30">
      <c r="A178" s="352" t="s">
        <v>43</v>
      </c>
      <c r="B178" s="352" t="s">
        <v>698</v>
      </c>
      <c r="C178" s="353">
        <v>26.803713989999999</v>
      </c>
      <c r="D178" s="353">
        <v>91.503852429999995</v>
      </c>
      <c r="E178" s="352">
        <v>101</v>
      </c>
      <c r="F178" s="352">
        <v>209</v>
      </c>
      <c r="G178" s="352">
        <v>310</v>
      </c>
    </row>
    <row r="179" spans="1:7" ht="30">
      <c r="A179" s="352" t="s">
        <v>43</v>
      </c>
      <c r="B179" s="352" t="s">
        <v>699</v>
      </c>
      <c r="C179" s="353">
        <v>27.02324733</v>
      </c>
      <c r="D179" s="353">
        <v>92.001562100000001</v>
      </c>
      <c r="E179" s="352">
        <v>991</v>
      </c>
      <c r="F179" s="352">
        <v>1099</v>
      </c>
      <c r="G179" s="352">
        <v>2090</v>
      </c>
    </row>
    <row r="180" spans="1:7" ht="15">
      <c r="A180" s="352" t="s">
        <v>56</v>
      </c>
      <c r="B180" s="352" t="s">
        <v>606</v>
      </c>
      <c r="C180" s="353">
        <v>27.334965749999999</v>
      </c>
      <c r="D180" s="353">
        <v>91.554823780000007</v>
      </c>
      <c r="E180" s="352">
        <v>1472</v>
      </c>
      <c r="F180" s="352">
        <v>1565</v>
      </c>
      <c r="G180" s="352">
        <v>3037</v>
      </c>
    </row>
    <row r="181" spans="1:7" ht="15">
      <c r="A181" s="352" t="s">
        <v>56</v>
      </c>
      <c r="B181" s="352" t="s">
        <v>607</v>
      </c>
      <c r="C181" s="353">
        <v>27.35347814</v>
      </c>
      <c r="D181" s="353">
        <v>91.662728909999998</v>
      </c>
      <c r="E181" s="352">
        <v>915</v>
      </c>
      <c r="F181" s="352">
        <v>1109</v>
      </c>
      <c r="G181" s="352">
        <v>2024</v>
      </c>
    </row>
    <row r="182" spans="1:7" ht="15">
      <c r="A182" s="352" t="s">
        <v>56</v>
      </c>
      <c r="B182" s="352" t="s">
        <v>608</v>
      </c>
      <c r="C182" s="353">
        <v>27.28883802</v>
      </c>
      <c r="D182" s="353">
        <v>91.526294269999994</v>
      </c>
      <c r="E182" s="352">
        <v>1445</v>
      </c>
      <c r="F182" s="352">
        <v>1778</v>
      </c>
      <c r="G182" s="352">
        <v>3223</v>
      </c>
    </row>
    <row r="183" spans="1:7" ht="15">
      <c r="A183" s="352" t="s">
        <v>56</v>
      </c>
      <c r="B183" s="352" t="s">
        <v>609</v>
      </c>
      <c r="C183" s="353">
        <v>27.208134690000001</v>
      </c>
      <c r="D183" s="353">
        <v>91.596235770000007</v>
      </c>
      <c r="E183" s="352">
        <v>542</v>
      </c>
      <c r="F183" s="352">
        <v>587</v>
      </c>
      <c r="G183" s="352">
        <v>1129</v>
      </c>
    </row>
    <row r="184" spans="1:7" ht="15">
      <c r="A184" s="352" t="s">
        <v>56</v>
      </c>
      <c r="B184" s="352" t="s">
        <v>610</v>
      </c>
      <c r="C184" s="353">
        <v>27.327814910000001</v>
      </c>
      <c r="D184" s="353">
        <v>91.543449440000003</v>
      </c>
      <c r="E184" s="352">
        <v>95</v>
      </c>
      <c r="F184" s="352">
        <v>116</v>
      </c>
      <c r="G184" s="352">
        <v>211</v>
      </c>
    </row>
    <row r="185" spans="1:7" ht="15">
      <c r="A185" s="352" t="s">
        <v>56</v>
      </c>
      <c r="B185" s="352" t="s">
        <v>611</v>
      </c>
      <c r="C185" s="353">
        <v>27.138245860000001</v>
      </c>
      <c r="D185" s="353">
        <v>91.571259530000006</v>
      </c>
      <c r="E185" s="352">
        <v>260</v>
      </c>
      <c r="F185" s="352">
        <v>224</v>
      </c>
      <c r="G185" s="352">
        <v>484</v>
      </c>
    </row>
    <row r="186" spans="1:7" ht="15">
      <c r="A186" s="352" t="s">
        <v>56</v>
      </c>
      <c r="B186" s="352" t="s">
        <v>598</v>
      </c>
      <c r="C186" s="353">
        <v>27.392481759999999</v>
      </c>
      <c r="D186" s="353">
        <v>91.607261460000004</v>
      </c>
      <c r="E186" s="352">
        <v>837</v>
      </c>
      <c r="F186" s="352">
        <v>951</v>
      </c>
      <c r="G186" s="352">
        <v>1788</v>
      </c>
    </row>
    <row r="187" spans="1:7" ht="15">
      <c r="A187" s="352" t="s">
        <v>56</v>
      </c>
      <c r="B187" s="352" t="s">
        <v>700</v>
      </c>
      <c r="C187" s="353">
        <v>27.374245770000002</v>
      </c>
      <c r="D187" s="353">
        <v>91.638647019999993</v>
      </c>
      <c r="E187" s="352">
        <v>727</v>
      </c>
      <c r="F187" s="352">
        <v>694</v>
      </c>
      <c r="G187" s="352">
        <v>1421</v>
      </c>
    </row>
    <row r="188" spans="1:7" ht="15">
      <c r="A188" s="352" t="s">
        <v>56</v>
      </c>
      <c r="B188" s="352" t="s">
        <v>701</v>
      </c>
      <c r="C188" s="353">
        <v>27.35958639</v>
      </c>
      <c r="D188" s="353">
        <v>91.529400409999994</v>
      </c>
      <c r="E188" s="352">
        <v>1251</v>
      </c>
      <c r="F188" s="352">
        <v>1284</v>
      </c>
      <c r="G188" s="352">
        <v>2535</v>
      </c>
    </row>
    <row r="189" spans="1:7" ht="15">
      <c r="A189" s="352" t="s">
        <v>56</v>
      </c>
      <c r="B189" s="352" t="s">
        <v>702</v>
      </c>
      <c r="C189" s="353">
        <v>27.353247079999999</v>
      </c>
      <c r="D189" s="353">
        <v>91.665507790000007</v>
      </c>
      <c r="E189" s="352">
        <v>962</v>
      </c>
      <c r="F189" s="352">
        <v>963</v>
      </c>
      <c r="G189" s="352">
        <v>1925</v>
      </c>
    </row>
    <row r="190" spans="1:7" ht="15">
      <c r="A190" s="352" t="s">
        <v>56</v>
      </c>
      <c r="B190" s="352" t="s">
        <v>593</v>
      </c>
      <c r="C190" s="353">
        <v>27.286304260000001</v>
      </c>
      <c r="D190" s="353">
        <v>91.520368610000006</v>
      </c>
      <c r="E190" s="352">
        <v>1927</v>
      </c>
      <c r="F190" s="352">
        <v>2166</v>
      </c>
      <c r="G190" s="352">
        <v>4093</v>
      </c>
    </row>
    <row r="191" spans="1:7" ht="15">
      <c r="A191" s="352" t="s">
        <v>56</v>
      </c>
      <c r="B191" s="352" t="s">
        <v>596</v>
      </c>
      <c r="C191" s="353">
        <v>27.330264369999998</v>
      </c>
      <c r="D191" s="353">
        <v>91.614210839999998</v>
      </c>
      <c r="E191" s="352">
        <v>992</v>
      </c>
      <c r="F191" s="352">
        <v>1117</v>
      </c>
      <c r="G191" s="352">
        <v>2109</v>
      </c>
    </row>
    <row r="192" spans="1:7" ht="15">
      <c r="A192" s="352" t="s">
        <v>56</v>
      </c>
      <c r="B192" s="352" t="s">
        <v>600</v>
      </c>
      <c r="C192" s="353">
        <v>27.257364890000002</v>
      </c>
      <c r="D192" s="353">
        <v>91.449137320000006</v>
      </c>
      <c r="E192" s="352">
        <v>1411</v>
      </c>
      <c r="F192" s="352">
        <v>1349</v>
      </c>
      <c r="G192" s="352">
        <v>2760</v>
      </c>
    </row>
    <row r="193" spans="1:7" ht="15">
      <c r="A193" s="352" t="s">
        <v>56</v>
      </c>
      <c r="B193" s="352" t="s">
        <v>703</v>
      </c>
      <c r="C193" s="353">
        <v>27.29857544</v>
      </c>
      <c r="D193" s="353">
        <v>91.844449589999996</v>
      </c>
      <c r="E193" s="352">
        <v>704</v>
      </c>
      <c r="F193" s="352">
        <v>858</v>
      </c>
      <c r="G193" s="352">
        <v>1562</v>
      </c>
    </row>
    <row r="194" spans="1:7" ht="15">
      <c r="A194" s="352" t="s">
        <v>56</v>
      </c>
      <c r="B194" s="352" t="s">
        <v>704</v>
      </c>
      <c r="C194" s="353">
        <v>27.332739610000001</v>
      </c>
      <c r="D194" s="353">
        <v>91.552343539999995</v>
      </c>
      <c r="E194" s="352">
        <v>1312</v>
      </c>
      <c r="F194" s="352">
        <v>1305</v>
      </c>
      <c r="G194" s="352">
        <v>2617</v>
      </c>
    </row>
    <row r="195" spans="1:7" ht="15">
      <c r="A195" s="352" t="s">
        <v>56</v>
      </c>
      <c r="B195" s="352" t="s">
        <v>705</v>
      </c>
      <c r="C195" s="353">
        <v>27.362706970000001</v>
      </c>
      <c r="D195" s="353">
        <v>91.691940500000001</v>
      </c>
      <c r="E195" s="352">
        <v>1177</v>
      </c>
      <c r="F195" s="352">
        <v>1169</v>
      </c>
      <c r="G195" s="352">
        <v>2346</v>
      </c>
    </row>
    <row r="196" spans="1:7" ht="15">
      <c r="A196" s="352" t="s">
        <v>56</v>
      </c>
      <c r="B196" s="352" t="s">
        <v>706</v>
      </c>
      <c r="C196" s="353">
        <v>27.402987329999998</v>
      </c>
      <c r="D196" s="353">
        <v>91.919543689999998</v>
      </c>
      <c r="E196" s="352">
        <v>963</v>
      </c>
      <c r="F196" s="352">
        <v>1098</v>
      </c>
      <c r="G196" s="352">
        <v>2061</v>
      </c>
    </row>
    <row r="197" spans="1:7" ht="15">
      <c r="A197" s="352" t="s">
        <v>56</v>
      </c>
      <c r="B197" s="352" t="s">
        <v>707</v>
      </c>
      <c r="C197" s="353">
        <v>27.127518859999999</v>
      </c>
      <c r="D197" s="353">
        <v>91.698736460000006</v>
      </c>
      <c r="E197" s="352">
        <v>819</v>
      </c>
      <c r="F197" s="352">
        <v>772</v>
      </c>
      <c r="G197" s="352">
        <v>1591</v>
      </c>
    </row>
    <row r="198" spans="1:7" ht="15">
      <c r="A198" s="352" t="s">
        <v>56</v>
      </c>
      <c r="B198" s="352" t="s">
        <v>599</v>
      </c>
      <c r="C198" s="353">
        <v>27.12177719</v>
      </c>
      <c r="D198" s="353">
        <v>91.608237059999993</v>
      </c>
      <c r="E198" s="352">
        <v>1304</v>
      </c>
      <c r="F198" s="352">
        <v>1244</v>
      </c>
      <c r="G198" s="352">
        <v>2548</v>
      </c>
    </row>
    <row r="199" spans="1:7" ht="15">
      <c r="A199" s="352" t="s">
        <v>56</v>
      </c>
      <c r="B199" s="352" t="s">
        <v>594</v>
      </c>
      <c r="C199" s="353">
        <v>27.207969869999999</v>
      </c>
      <c r="D199" s="353">
        <v>91.596359320000005</v>
      </c>
      <c r="E199" s="352">
        <v>1186</v>
      </c>
      <c r="F199" s="352">
        <v>1270</v>
      </c>
      <c r="G199" s="352">
        <v>2456</v>
      </c>
    </row>
    <row r="200" spans="1:7" ht="15">
      <c r="A200" s="352" t="s">
        <v>56</v>
      </c>
      <c r="B200" s="352" t="s">
        <v>605</v>
      </c>
      <c r="C200" s="353">
        <v>27.150982729999999</v>
      </c>
      <c r="D200" s="353">
        <v>91.531144560000001</v>
      </c>
      <c r="E200" s="352">
        <v>1803</v>
      </c>
      <c r="F200" s="352">
        <v>1795</v>
      </c>
      <c r="G200" s="352">
        <v>3598</v>
      </c>
    </row>
    <row r="201" spans="1:7" ht="15">
      <c r="A201" s="352" t="s">
        <v>59</v>
      </c>
      <c r="B201" s="352" t="s">
        <v>61</v>
      </c>
      <c r="C201" s="353">
        <v>27.469125439999999</v>
      </c>
      <c r="D201" s="353">
        <v>89.639552429999995</v>
      </c>
      <c r="E201" s="352">
        <v>55555</v>
      </c>
      <c r="F201" s="352">
        <v>58996</v>
      </c>
      <c r="G201" s="352">
        <v>114551</v>
      </c>
    </row>
    <row r="202" spans="1:7" ht="30">
      <c r="A202" s="352" t="s">
        <v>59</v>
      </c>
      <c r="B202" s="352" t="s">
        <v>280</v>
      </c>
      <c r="C202" s="353">
        <v>27.38689132</v>
      </c>
      <c r="D202" s="353">
        <v>89.582154759999995</v>
      </c>
      <c r="E202" s="352">
        <v>509</v>
      </c>
      <c r="F202" s="352">
        <v>457</v>
      </c>
      <c r="G202" s="352">
        <v>966</v>
      </c>
    </row>
    <row r="203" spans="1:7" ht="15">
      <c r="A203" s="352" t="s">
        <v>59</v>
      </c>
      <c r="B203" s="352" t="s">
        <v>281</v>
      </c>
      <c r="C203" s="353">
        <v>27.48242625</v>
      </c>
      <c r="D203" s="353">
        <v>89.630991620000003</v>
      </c>
      <c r="E203" s="352">
        <v>2292</v>
      </c>
      <c r="F203" s="352">
        <v>3185</v>
      </c>
      <c r="G203" s="352">
        <v>5477</v>
      </c>
    </row>
    <row r="204" spans="1:7" ht="15">
      <c r="A204" s="352" t="s">
        <v>59</v>
      </c>
      <c r="B204" s="352" t="s">
        <v>282</v>
      </c>
      <c r="C204" s="353">
        <v>27.861856970000002</v>
      </c>
      <c r="D204" s="353">
        <v>89.435786629999996</v>
      </c>
      <c r="E204" s="352">
        <v>214</v>
      </c>
      <c r="F204" s="352">
        <v>276</v>
      </c>
      <c r="G204" s="352">
        <v>490</v>
      </c>
    </row>
    <row r="205" spans="1:7" ht="15">
      <c r="A205" s="352" t="s">
        <v>59</v>
      </c>
      <c r="B205" s="352" t="s">
        <v>283</v>
      </c>
      <c r="C205" s="353">
        <v>27.69214655</v>
      </c>
      <c r="D205" s="353">
        <v>89.598267809999996</v>
      </c>
      <c r="E205" s="352">
        <v>87</v>
      </c>
      <c r="F205" s="352">
        <v>163</v>
      </c>
      <c r="G205" s="352">
        <v>250</v>
      </c>
    </row>
    <row r="206" spans="1:7" ht="15">
      <c r="A206" s="352" t="s">
        <v>59</v>
      </c>
      <c r="B206" s="352" t="s">
        <v>284</v>
      </c>
      <c r="C206" s="353">
        <v>27.76758851</v>
      </c>
      <c r="D206" s="353">
        <v>89.334654549999996</v>
      </c>
      <c r="E206" s="352">
        <v>81</v>
      </c>
      <c r="F206" s="352">
        <v>101</v>
      </c>
      <c r="G206" s="352">
        <v>182</v>
      </c>
    </row>
    <row r="207" spans="1:7" ht="15">
      <c r="A207" s="352" t="s">
        <v>59</v>
      </c>
      <c r="B207" s="352" t="s">
        <v>285</v>
      </c>
      <c r="C207" s="353">
        <v>27.44121612</v>
      </c>
      <c r="D207" s="353">
        <v>89.668661099999994</v>
      </c>
      <c r="E207" s="352">
        <v>2951</v>
      </c>
      <c r="F207" s="352">
        <v>3801</v>
      </c>
      <c r="G207" s="352">
        <v>6752</v>
      </c>
    </row>
    <row r="208" spans="1:7" ht="15">
      <c r="A208" s="352" t="s">
        <v>59</v>
      </c>
      <c r="B208" s="352" t="s">
        <v>286</v>
      </c>
      <c r="C208" s="353">
        <v>27.409899630000002</v>
      </c>
      <c r="D208" s="353">
        <v>89.70065176</v>
      </c>
      <c r="E208" s="352">
        <v>707</v>
      </c>
      <c r="F208" s="352">
        <v>1387</v>
      </c>
      <c r="G208" s="352">
        <v>2094</v>
      </c>
    </row>
    <row r="209" spans="1:7" ht="15">
      <c r="A209" s="352" t="s">
        <v>59</v>
      </c>
      <c r="B209" s="352" t="s">
        <v>287</v>
      </c>
      <c r="C209" s="353">
        <v>27.58236226</v>
      </c>
      <c r="D209" s="353">
        <v>89.862984019999999</v>
      </c>
      <c r="E209" s="352">
        <v>544</v>
      </c>
      <c r="F209" s="352">
        <v>597</v>
      </c>
      <c r="G209" s="352">
        <v>1141</v>
      </c>
    </row>
    <row r="210" spans="1:7" ht="15">
      <c r="A210" s="352" t="s">
        <v>59</v>
      </c>
      <c r="B210" s="352" t="s">
        <v>288</v>
      </c>
      <c r="C210" s="353">
        <v>27.565265360000001</v>
      </c>
      <c r="D210" s="353">
        <v>89.654148530000001</v>
      </c>
      <c r="E210" s="352">
        <v>3274</v>
      </c>
      <c r="F210" s="352">
        <v>3559</v>
      </c>
      <c r="G210" s="352">
        <v>6833</v>
      </c>
    </row>
    <row r="211" spans="1:7" ht="15">
      <c r="A211" s="352" t="s">
        <v>63</v>
      </c>
      <c r="B211" s="352" t="s">
        <v>708</v>
      </c>
      <c r="C211" s="353">
        <v>27.50019005</v>
      </c>
      <c r="D211" s="353">
        <v>90.508000569999993</v>
      </c>
      <c r="E211" s="352">
        <v>1455</v>
      </c>
      <c r="F211" s="352">
        <v>1667</v>
      </c>
      <c r="G211" s="352">
        <v>3122</v>
      </c>
    </row>
    <row r="212" spans="1:7" ht="30">
      <c r="A212" s="352" t="s">
        <v>63</v>
      </c>
      <c r="B212" s="352" t="s">
        <v>709</v>
      </c>
      <c r="C212" s="353">
        <v>27.501703060000001</v>
      </c>
      <c r="D212" s="353">
        <v>90.507500219999997</v>
      </c>
      <c r="E212" s="352">
        <v>192</v>
      </c>
      <c r="F212" s="352">
        <v>232</v>
      </c>
      <c r="G212" s="352">
        <v>424</v>
      </c>
    </row>
    <row r="213" spans="1:7" ht="15">
      <c r="A213" s="352" t="s">
        <v>63</v>
      </c>
      <c r="B213" s="352" t="s">
        <v>710</v>
      </c>
      <c r="C213" s="353">
        <v>27.502479390000001</v>
      </c>
      <c r="D213" s="353">
        <v>90.507991520000004</v>
      </c>
      <c r="E213" s="352">
        <v>2637</v>
      </c>
      <c r="F213" s="352">
        <v>3563</v>
      </c>
      <c r="G213" s="352">
        <v>6200</v>
      </c>
    </row>
    <row r="214" spans="1:7" ht="15">
      <c r="A214" s="352" t="s">
        <v>63</v>
      </c>
      <c r="B214" s="352" t="s">
        <v>711</v>
      </c>
      <c r="C214" s="353">
        <v>27.18970436</v>
      </c>
      <c r="D214" s="353">
        <v>90.532346779999997</v>
      </c>
      <c r="E214" s="352">
        <v>345</v>
      </c>
      <c r="F214" s="352">
        <v>404</v>
      </c>
      <c r="G214" s="352">
        <v>749</v>
      </c>
    </row>
    <row r="215" spans="1:7" ht="15">
      <c r="A215" s="352" t="s">
        <v>63</v>
      </c>
      <c r="B215" s="352" t="s">
        <v>712</v>
      </c>
      <c r="C215" s="353">
        <v>27.327489249999999</v>
      </c>
      <c r="D215" s="353">
        <v>90.584016829999996</v>
      </c>
      <c r="E215" s="352">
        <v>1418</v>
      </c>
      <c r="F215" s="352">
        <v>2332</v>
      </c>
      <c r="G215" s="352">
        <v>3750</v>
      </c>
    </row>
    <row r="216" spans="1:7" ht="15">
      <c r="A216" s="352" t="s">
        <v>63</v>
      </c>
      <c r="B216" s="352" t="s">
        <v>558</v>
      </c>
      <c r="C216" s="353">
        <v>27.522104769999999</v>
      </c>
      <c r="D216" s="353">
        <v>90.460173260000005</v>
      </c>
      <c r="E216" s="352">
        <v>1096</v>
      </c>
      <c r="F216" s="352">
        <v>2075</v>
      </c>
      <c r="G216" s="352">
        <v>3171</v>
      </c>
    </row>
    <row r="217" spans="1:7" ht="15">
      <c r="A217" s="352" t="s">
        <v>63</v>
      </c>
      <c r="B217" s="352" t="s">
        <v>713</v>
      </c>
      <c r="C217" s="353">
        <v>27.458648320000002</v>
      </c>
      <c r="D217" s="353">
        <v>90.448489480000006</v>
      </c>
      <c r="E217" s="352">
        <v>939</v>
      </c>
      <c r="F217" s="352">
        <v>1605</v>
      </c>
      <c r="G217" s="352">
        <v>2544</v>
      </c>
    </row>
    <row r="218" spans="1:7" ht="15">
      <c r="A218" s="352" t="s">
        <v>65</v>
      </c>
      <c r="B218" s="352" t="s">
        <v>344</v>
      </c>
      <c r="C218" s="353">
        <v>27.007266049999998</v>
      </c>
      <c r="D218" s="353">
        <v>90.12426868</v>
      </c>
      <c r="E218" s="352">
        <v>1594</v>
      </c>
      <c r="F218" s="352">
        <v>1854</v>
      </c>
      <c r="G218" s="352">
        <v>3448</v>
      </c>
    </row>
    <row r="219" spans="1:7" ht="30">
      <c r="A219" s="352" t="s">
        <v>65</v>
      </c>
      <c r="B219" s="352" t="s">
        <v>345</v>
      </c>
      <c r="C219" s="353">
        <v>26.954478470000002</v>
      </c>
      <c r="D219" s="353">
        <v>90.132918720000006</v>
      </c>
      <c r="E219" s="352">
        <v>31</v>
      </c>
      <c r="F219" s="352">
        <v>31</v>
      </c>
      <c r="G219" s="352">
        <v>62</v>
      </c>
    </row>
    <row r="220" spans="1:7" ht="15">
      <c r="A220" s="352" t="s">
        <v>65</v>
      </c>
      <c r="B220" s="352" t="s">
        <v>346</v>
      </c>
      <c r="C220" s="353">
        <v>26.94103965</v>
      </c>
      <c r="D220" s="353">
        <v>90.089249370000005</v>
      </c>
      <c r="E220" s="352">
        <v>419</v>
      </c>
      <c r="F220" s="352">
        <v>423</v>
      </c>
      <c r="G220" s="352">
        <v>842</v>
      </c>
    </row>
    <row r="221" spans="1:7" ht="15">
      <c r="A221" s="352" t="s">
        <v>65</v>
      </c>
      <c r="B221" s="352" t="s">
        <v>347</v>
      </c>
      <c r="C221" s="353">
        <v>26.95800341</v>
      </c>
      <c r="D221" s="353">
        <v>90.142415060000005</v>
      </c>
      <c r="E221" s="352">
        <v>592</v>
      </c>
      <c r="F221" s="352">
        <v>567</v>
      </c>
      <c r="G221" s="352">
        <v>1159</v>
      </c>
    </row>
    <row r="222" spans="1:7" ht="15">
      <c r="A222" s="352" t="s">
        <v>65</v>
      </c>
      <c r="B222" s="352" t="s">
        <v>348</v>
      </c>
      <c r="C222" s="353">
        <v>27.012443860000001</v>
      </c>
      <c r="D222" s="353">
        <v>90.136117720000001</v>
      </c>
      <c r="E222" s="352">
        <v>1046</v>
      </c>
      <c r="F222" s="352">
        <v>1099</v>
      </c>
      <c r="G222" s="352">
        <v>2145</v>
      </c>
    </row>
    <row r="223" spans="1:7" ht="15">
      <c r="A223" s="352" t="s">
        <v>65</v>
      </c>
      <c r="B223" s="352" t="s">
        <v>349</v>
      </c>
      <c r="C223" s="353">
        <v>26.952564949999999</v>
      </c>
      <c r="D223" s="353">
        <v>90.1326787</v>
      </c>
      <c r="E223" s="352">
        <v>1231</v>
      </c>
      <c r="F223" s="352">
        <v>1276</v>
      </c>
      <c r="G223" s="352">
        <v>2507</v>
      </c>
    </row>
    <row r="224" spans="1:7" ht="15">
      <c r="A224" s="352" t="s">
        <v>65</v>
      </c>
      <c r="B224" s="352" t="s">
        <v>350</v>
      </c>
      <c r="C224" s="353">
        <v>26.989004730000001</v>
      </c>
      <c r="D224" s="353">
        <v>90.113971379999995</v>
      </c>
      <c r="E224" s="352">
        <v>782</v>
      </c>
      <c r="F224" s="352">
        <v>803</v>
      </c>
      <c r="G224" s="352">
        <v>1585</v>
      </c>
    </row>
    <row r="225" spans="1:7" ht="15">
      <c r="A225" s="352" t="s">
        <v>65</v>
      </c>
      <c r="B225" s="352" t="s">
        <v>351</v>
      </c>
      <c r="C225" s="353">
        <v>27.014756349999999</v>
      </c>
      <c r="D225" s="353">
        <v>90.107706769999993</v>
      </c>
      <c r="E225" s="352">
        <v>853</v>
      </c>
      <c r="F225" s="352">
        <v>892</v>
      </c>
      <c r="G225" s="352">
        <v>1745</v>
      </c>
    </row>
    <row r="226" spans="1:7" ht="15">
      <c r="A226" s="352" t="s">
        <v>65</v>
      </c>
      <c r="B226" s="352" t="s">
        <v>352</v>
      </c>
      <c r="C226" s="353">
        <v>27.015418650000001</v>
      </c>
      <c r="D226" s="353">
        <v>90.181296130000007</v>
      </c>
      <c r="E226" s="352">
        <v>767</v>
      </c>
      <c r="F226" s="352">
        <v>779</v>
      </c>
      <c r="G226" s="352">
        <v>1546</v>
      </c>
    </row>
    <row r="227" spans="1:7" ht="15">
      <c r="A227" s="352" t="s">
        <v>65</v>
      </c>
      <c r="B227" s="352" t="s">
        <v>353</v>
      </c>
      <c r="C227" s="353">
        <v>27.04001229</v>
      </c>
      <c r="D227" s="353">
        <v>90.131080030000007</v>
      </c>
      <c r="E227" s="352">
        <v>939</v>
      </c>
      <c r="F227" s="352">
        <v>925</v>
      </c>
      <c r="G227" s="352">
        <v>1864</v>
      </c>
    </row>
    <row r="228" spans="1:7" ht="15">
      <c r="A228" s="352" t="s">
        <v>65</v>
      </c>
      <c r="B228" s="352" t="s">
        <v>354</v>
      </c>
      <c r="C228" s="353">
        <v>26.994960500000001</v>
      </c>
      <c r="D228" s="353">
        <v>90.116184930000003</v>
      </c>
      <c r="E228" s="352">
        <v>648</v>
      </c>
      <c r="F228" s="352">
        <v>731</v>
      </c>
      <c r="G228" s="352">
        <v>1379</v>
      </c>
    </row>
    <row r="229" spans="1:7" ht="15">
      <c r="A229" s="352" t="s">
        <v>65</v>
      </c>
      <c r="B229" s="352" t="s">
        <v>355</v>
      </c>
      <c r="C229" s="353">
        <v>27.076393329999998</v>
      </c>
      <c r="D229" s="353">
        <v>90.146701800000002</v>
      </c>
      <c r="E229" s="352">
        <v>666</v>
      </c>
      <c r="F229" s="352">
        <v>665</v>
      </c>
      <c r="G229" s="352">
        <v>1331</v>
      </c>
    </row>
    <row r="230" spans="1:7" ht="15">
      <c r="A230" s="352" t="s">
        <v>65</v>
      </c>
      <c r="B230" s="352" t="s">
        <v>356</v>
      </c>
      <c r="C230" s="353">
        <v>27.032417219999999</v>
      </c>
      <c r="D230" s="353">
        <v>90.186889289999996</v>
      </c>
      <c r="E230" s="352">
        <v>600</v>
      </c>
      <c r="F230" s="352">
        <v>712</v>
      </c>
      <c r="G230" s="352">
        <v>1312</v>
      </c>
    </row>
    <row r="231" spans="1:7" ht="15">
      <c r="A231" s="352" t="s">
        <v>65</v>
      </c>
      <c r="B231" s="352" t="s">
        <v>357</v>
      </c>
      <c r="C231" s="353">
        <v>27.061426310000002</v>
      </c>
      <c r="D231" s="353">
        <v>90.109948970000005</v>
      </c>
      <c r="E231" s="352">
        <v>682</v>
      </c>
      <c r="F231" s="352">
        <v>769</v>
      </c>
      <c r="G231" s="352">
        <v>1451</v>
      </c>
    </row>
    <row r="232" spans="1:7" ht="30">
      <c r="A232" s="352" t="s">
        <v>714</v>
      </c>
      <c r="B232" s="352" t="s">
        <v>715</v>
      </c>
      <c r="C232" s="353">
        <v>27.609418550000001</v>
      </c>
      <c r="D232" s="353">
        <v>91.497337669999993</v>
      </c>
      <c r="E232" s="352">
        <v>1526</v>
      </c>
      <c r="F232" s="352">
        <v>1661</v>
      </c>
      <c r="G232" s="352">
        <v>3187</v>
      </c>
    </row>
    <row r="233" spans="1:7" ht="15">
      <c r="A233" s="352" t="s">
        <v>714</v>
      </c>
      <c r="B233" s="352" t="s">
        <v>716</v>
      </c>
      <c r="C233" s="353">
        <v>27.43883924</v>
      </c>
      <c r="D233" s="353">
        <v>91.5751937</v>
      </c>
      <c r="E233" s="352">
        <v>134</v>
      </c>
      <c r="F233" s="352">
        <v>226</v>
      </c>
      <c r="G233" s="352">
        <v>360</v>
      </c>
    </row>
    <row r="234" spans="1:7" ht="15">
      <c r="A234" s="352" t="s">
        <v>714</v>
      </c>
      <c r="B234" s="352" t="s">
        <v>717</v>
      </c>
      <c r="C234" s="353">
        <v>27.710886599999998</v>
      </c>
      <c r="D234" s="353">
        <v>91.424617729999994</v>
      </c>
      <c r="E234" s="352">
        <v>1099</v>
      </c>
      <c r="F234" s="352">
        <v>1043</v>
      </c>
      <c r="G234" s="352">
        <v>2142</v>
      </c>
    </row>
    <row r="235" spans="1:7" ht="15">
      <c r="A235" s="352" t="s">
        <v>714</v>
      </c>
      <c r="B235" s="352" t="s">
        <v>718</v>
      </c>
      <c r="C235" s="353">
        <v>27.3970956</v>
      </c>
      <c r="D235" s="353">
        <v>91.539677010000005</v>
      </c>
      <c r="E235" s="352">
        <v>483</v>
      </c>
      <c r="F235" s="352">
        <v>516</v>
      </c>
      <c r="G235" s="352">
        <v>999</v>
      </c>
    </row>
    <row r="236" spans="1:7" ht="15">
      <c r="A236" s="352" t="s">
        <v>714</v>
      </c>
      <c r="B236" s="352" t="s">
        <v>719</v>
      </c>
      <c r="C236" s="353">
        <v>27.452089950000001</v>
      </c>
      <c r="D236" s="353">
        <v>91.545319539999994</v>
      </c>
      <c r="E236" s="352">
        <v>892</v>
      </c>
      <c r="F236" s="352">
        <v>890</v>
      </c>
      <c r="G236" s="352">
        <v>1782</v>
      </c>
    </row>
    <row r="237" spans="1:7" ht="15">
      <c r="A237" s="352" t="s">
        <v>714</v>
      </c>
      <c r="B237" s="352" t="s">
        <v>720</v>
      </c>
      <c r="C237" s="353">
        <v>27.60061279</v>
      </c>
      <c r="D237" s="353">
        <v>91.497616170000001</v>
      </c>
      <c r="E237" s="352">
        <v>669</v>
      </c>
      <c r="F237" s="352">
        <v>684</v>
      </c>
      <c r="G237" s="352">
        <v>1353</v>
      </c>
    </row>
    <row r="238" spans="1:7" ht="15">
      <c r="A238" s="352" t="s">
        <v>714</v>
      </c>
      <c r="B238" s="352" t="s">
        <v>721</v>
      </c>
      <c r="C238" s="353">
        <v>27.417923349999999</v>
      </c>
      <c r="D238" s="353">
        <v>91.576688919999995</v>
      </c>
      <c r="E238" s="352">
        <v>589</v>
      </c>
      <c r="F238" s="352">
        <v>624</v>
      </c>
      <c r="G238" s="352">
        <v>1213</v>
      </c>
    </row>
    <row r="239" spans="1:7" ht="15">
      <c r="A239" s="352" t="s">
        <v>714</v>
      </c>
      <c r="B239" s="352" t="s">
        <v>722</v>
      </c>
      <c r="C239" s="353">
        <v>27.457757090000001</v>
      </c>
      <c r="D239" s="353">
        <v>91.581313010000002</v>
      </c>
      <c r="E239" s="352">
        <v>1668</v>
      </c>
      <c r="F239" s="352">
        <v>1644</v>
      </c>
      <c r="G239" s="352">
        <v>3312</v>
      </c>
    </row>
    <row r="240" spans="1:7" ht="15">
      <c r="A240" s="352" t="s">
        <v>714</v>
      </c>
      <c r="B240" s="352" t="s">
        <v>723</v>
      </c>
      <c r="C240" s="353">
        <v>27.48087353</v>
      </c>
      <c r="D240" s="353">
        <v>91.604598379999999</v>
      </c>
      <c r="E240" s="352">
        <v>836</v>
      </c>
      <c r="F240" s="352">
        <v>744</v>
      </c>
      <c r="G240" s="352">
        <v>1580</v>
      </c>
    </row>
    <row r="241" spans="1:7" ht="15">
      <c r="A241" s="352" t="s">
        <v>714</v>
      </c>
      <c r="B241" s="352" t="s">
        <v>724</v>
      </c>
      <c r="C241" s="353">
        <v>27.43989607</v>
      </c>
      <c r="D241" s="353">
        <v>91.585226570000003</v>
      </c>
      <c r="E241" s="352">
        <v>685</v>
      </c>
      <c r="F241" s="352">
        <v>687</v>
      </c>
      <c r="G241" s="352">
        <v>1372</v>
      </c>
    </row>
    <row r="242" spans="1:7" ht="30">
      <c r="A242" s="352" t="s">
        <v>67</v>
      </c>
      <c r="B242" s="352" t="s">
        <v>725</v>
      </c>
      <c r="C242" s="353">
        <v>27.4880557</v>
      </c>
      <c r="D242" s="353">
        <v>89.897131450000003</v>
      </c>
      <c r="E242" s="352">
        <v>4226</v>
      </c>
      <c r="F242" s="352">
        <v>4728</v>
      </c>
      <c r="G242" s="352">
        <v>8954</v>
      </c>
    </row>
    <row r="243" spans="1:7" ht="30">
      <c r="A243" s="352" t="s">
        <v>67</v>
      </c>
      <c r="B243" s="352" t="s">
        <v>726</v>
      </c>
      <c r="C243" s="353">
        <v>27.494879860000001</v>
      </c>
      <c r="D243" s="353">
        <v>89.899980220000003</v>
      </c>
      <c r="E243" s="352">
        <v>110</v>
      </c>
      <c r="F243" s="352">
        <v>103</v>
      </c>
      <c r="G243" s="352">
        <v>213</v>
      </c>
    </row>
    <row r="244" spans="1:7" ht="30">
      <c r="A244" s="352" t="s">
        <v>67</v>
      </c>
      <c r="B244" s="352" t="s">
        <v>727</v>
      </c>
      <c r="C244" s="353">
        <v>27.545386449999999</v>
      </c>
      <c r="D244" s="353">
        <v>90.152993190000004</v>
      </c>
      <c r="E244" s="352">
        <v>327</v>
      </c>
      <c r="F244" s="352">
        <v>386</v>
      </c>
      <c r="G244" s="352">
        <v>713</v>
      </c>
    </row>
    <row r="245" spans="1:7" ht="30">
      <c r="A245" s="352" t="s">
        <v>67</v>
      </c>
      <c r="B245" s="352" t="s">
        <v>728</v>
      </c>
      <c r="C245" s="353">
        <v>27.314775170000001</v>
      </c>
      <c r="D245" s="353">
        <v>90.028740170000006</v>
      </c>
      <c r="E245" s="352">
        <v>364</v>
      </c>
      <c r="F245" s="352">
        <v>409</v>
      </c>
      <c r="G245" s="352">
        <v>773</v>
      </c>
    </row>
    <row r="246" spans="1:7" ht="30">
      <c r="A246" s="352" t="s">
        <v>67</v>
      </c>
      <c r="B246" s="352" t="s">
        <v>729</v>
      </c>
      <c r="C246" s="353">
        <v>27.49534285</v>
      </c>
      <c r="D246" s="353">
        <v>89.949108359999997</v>
      </c>
      <c r="E246" s="352">
        <v>781</v>
      </c>
      <c r="F246" s="352">
        <v>1135</v>
      </c>
      <c r="G246" s="352">
        <v>1916</v>
      </c>
    </row>
    <row r="247" spans="1:7" ht="30">
      <c r="A247" s="352" t="s">
        <v>67</v>
      </c>
      <c r="B247" s="352" t="s">
        <v>730</v>
      </c>
      <c r="C247" s="353">
        <v>27.272677609999999</v>
      </c>
      <c r="D247" s="353">
        <v>90.032232890000003</v>
      </c>
      <c r="E247" s="352">
        <v>1047</v>
      </c>
      <c r="F247" s="352">
        <v>5010</v>
      </c>
      <c r="G247" s="352">
        <v>6057</v>
      </c>
    </row>
    <row r="248" spans="1:7" ht="30">
      <c r="A248" s="352" t="s">
        <v>67</v>
      </c>
      <c r="B248" s="352" t="s">
        <v>731</v>
      </c>
      <c r="C248" s="353">
        <v>27.419833149999999</v>
      </c>
      <c r="D248" s="353">
        <v>89.886155180000003</v>
      </c>
      <c r="E248" s="352">
        <v>1889</v>
      </c>
      <c r="F248" s="352">
        <v>2071</v>
      </c>
      <c r="G248" s="352">
        <v>3960</v>
      </c>
    </row>
    <row r="249" spans="1:7" ht="30">
      <c r="A249" s="352" t="s">
        <v>67</v>
      </c>
      <c r="B249" s="352" t="s">
        <v>732</v>
      </c>
      <c r="C249" s="353">
        <v>27.42080649</v>
      </c>
      <c r="D249" s="353">
        <v>89.886287940000003</v>
      </c>
      <c r="E249" s="352">
        <v>336</v>
      </c>
      <c r="F249" s="352">
        <v>623</v>
      </c>
      <c r="G249" s="352">
        <v>959</v>
      </c>
    </row>
    <row r="250" spans="1:7" ht="30">
      <c r="A250" s="352" t="s">
        <v>67</v>
      </c>
      <c r="B250" s="352" t="s">
        <v>733</v>
      </c>
      <c r="C250" s="353">
        <v>27.456508199999998</v>
      </c>
      <c r="D250" s="353">
        <v>89.853105020000001</v>
      </c>
      <c r="E250" s="352">
        <v>305</v>
      </c>
      <c r="F250" s="352">
        <v>291</v>
      </c>
      <c r="G250" s="352">
        <v>596</v>
      </c>
    </row>
    <row r="251" spans="1:7" ht="30">
      <c r="A251" s="352" t="s">
        <v>67</v>
      </c>
      <c r="B251" s="352" t="s">
        <v>734</v>
      </c>
      <c r="C251" s="353">
        <v>27.485699180000001</v>
      </c>
      <c r="D251" s="353">
        <v>89.898029960000002</v>
      </c>
      <c r="E251" s="352">
        <v>1513</v>
      </c>
      <c r="F251" s="352">
        <v>1861</v>
      </c>
      <c r="G251" s="352">
        <v>3374</v>
      </c>
    </row>
    <row r="252" spans="1:7" ht="30">
      <c r="A252" s="352" t="s">
        <v>67</v>
      </c>
      <c r="B252" s="352" t="s">
        <v>735</v>
      </c>
      <c r="C252" s="353">
        <v>27.472675840000001</v>
      </c>
      <c r="D252" s="353">
        <v>89.901568170000004</v>
      </c>
      <c r="E252" s="352">
        <v>903</v>
      </c>
      <c r="F252" s="352">
        <v>1276</v>
      </c>
      <c r="G252" s="352">
        <v>2179</v>
      </c>
    </row>
    <row r="253" spans="1:7" ht="30">
      <c r="A253" s="352" t="s">
        <v>67</v>
      </c>
      <c r="B253" s="352" t="s">
        <v>736</v>
      </c>
      <c r="C253" s="353">
        <v>27.483343269999999</v>
      </c>
      <c r="D253" s="353">
        <v>89.905632310000001</v>
      </c>
      <c r="E253" s="352">
        <v>556</v>
      </c>
      <c r="F253" s="352">
        <v>546</v>
      </c>
      <c r="G253" s="352">
        <v>1102</v>
      </c>
    </row>
    <row r="254" spans="1:7" ht="30">
      <c r="A254" s="352" t="s">
        <v>67</v>
      </c>
      <c r="B254" s="352" t="s">
        <v>737</v>
      </c>
      <c r="C254" s="353">
        <v>27.493569520000001</v>
      </c>
      <c r="D254" s="353">
        <v>90.166966049999999</v>
      </c>
      <c r="E254" s="352">
        <v>1206</v>
      </c>
      <c r="F254" s="352">
        <v>1569</v>
      </c>
      <c r="G254" s="352">
        <v>2775</v>
      </c>
    </row>
    <row r="255" spans="1:7" ht="30">
      <c r="A255" s="352" t="s">
        <v>67</v>
      </c>
      <c r="B255" s="352" t="s">
        <v>738</v>
      </c>
      <c r="C255" s="353">
        <v>27.542807960000001</v>
      </c>
      <c r="D255" s="353">
        <v>90.000292400000006</v>
      </c>
      <c r="E255" s="352">
        <v>594</v>
      </c>
      <c r="F255" s="352">
        <v>695</v>
      </c>
      <c r="G255" s="352">
        <v>1289</v>
      </c>
    </row>
    <row r="256" spans="1:7" ht="30">
      <c r="A256" s="352" t="s">
        <v>67</v>
      </c>
      <c r="B256" s="352" t="s">
        <v>739</v>
      </c>
      <c r="C256" s="353">
        <v>27.527083529999999</v>
      </c>
      <c r="D256" s="353">
        <v>89.977936069999998</v>
      </c>
      <c r="E256" s="352">
        <v>1346</v>
      </c>
      <c r="F256" s="352">
        <v>1166</v>
      </c>
      <c r="G256" s="352">
        <v>2512</v>
      </c>
    </row>
    <row r="257" spans="1:7" ht="30">
      <c r="A257" s="352" t="s">
        <v>67</v>
      </c>
      <c r="B257" s="352" t="s">
        <v>740</v>
      </c>
      <c r="C257" s="353">
        <v>27.512760549999999</v>
      </c>
      <c r="D257" s="353">
        <v>89.952191819999996</v>
      </c>
      <c r="E257" s="352">
        <v>445</v>
      </c>
      <c r="F257" s="352">
        <v>519</v>
      </c>
      <c r="G257" s="352">
        <v>964</v>
      </c>
    </row>
    <row r="258" spans="1:7" ht="30">
      <c r="A258" s="352" t="s">
        <v>67</v>
      </c>
      <c r="B258" s="352" t="s">
        <v>741</v>
      </c>
      <c r="C258" s="353">
        <v>27.452896689999999</v>
      </c>
      <c r="D258" s="353">
        <v>90.192369130000003</v>
      </c>
      <c r="E258" s="352">
        <v>1082</v>
      </c>
      <c r="F258" s="352">
        <v>1039</v>
      </c>
      <c r="G258" s="352">
        <v>2121</v>
      </c>
    </row>
    <row r="259" spans="1:7" ht="30">
      <c r="A259" s="352" t="s">
        <v>67</v>
      </c>
      <c r="B259" s="352" t="s">
        <v>742</v>
      </c>
      <c r="C259" s="353">
        <v>27.52311607</v>
      </c>
      <c r="D259" s="353">
        <v>90.295989090000006</v>
      </c>
      <c r="E259" s="352">
        <v>854</v>
      </c>
      <c r="F259" s="352">
        <v>875</v>
      </c>
      <c r="G259" s="352">
        <v>1729</v>
      </c>
    </row>
    <row r="260" spans="1:7" ht="15">
      <c r="A260" s="352" t="s">
        <v>69</v>
      </c>
      <c r="B260" s="352" t="s">
        <v>464</v>
      </c>
      <c r="C260" s="353">
        <v>27.14397464</v>
      </c>
      <c r="D260" s="353">
        <v>90.690550729999998</v>
      </c>
      <c r="E260" s="352">
        <v>1024</v>
      </c>
      <c r="F260" s="352">
        <v>1153</v>
      </c>
      <c r="G260" s="352">
        <v>2177</v>
      </c>
    </row>
    <row r="261" spans="1:7" ht="15">
      <c r="A261" s="352" t="s">
        <v>69</v>
      </c>
      <c r="B261" s="352" t="s">
        <v>743</v>
      </c>
      <c r="C261" s="353">
        <v>27.144683950000001</v>
      </c>
      <c r="D261" s="353">
        <v>90.692217450000001</v>
      </c>
      <c r="E261" s="352">
        <v>245</v>
      </c>
      <c r="F261" s="352">
        <v>289</v>
      </c>
      <c r="G261" s="352">
        <v>534</v>
      </c>
    </row>
    <row r="262" spans="1:7" ht="15">
      <c r="A262" s="352" t="s">
        <v>69</v>
      </c>
      <c r="B262" s="352" t="s">
        <v>744</v>
      </c>
      <c r="C262" s="353">
        <v>26.850551450000001</v>
      </c>
      <c r="D262" s="353">
        <v>90.961915270000006</v>
      </c>
      <c r="E262" s="352">
        <v>385</v>
      </c>
      <c r="F262" s="352">
        <v>415</v>
      </c>
      <c r="G262" s="352">
        <v>800</v>
      </c>
    </row>
    <row r="263" spans="1:7" ht="15">
      <c r="A263" s="352" t="s">
        <v>69</v>
      </c>
      <c r="B263" s="352" t="s">
        <v>456</v>
      </c>
      <c r="C263" s="353">
        <v>27.13863349</v>
      </c>
      <c r="D263" s="353">
        <v>90.943042649999995</v>
      </c>
      <c r="E263" s="352">
        <v>803</v>
      </c>
      <c r="F263" s="352">
        <v>931</v>
      </c>
      <c r="G263" s="352">
        <v>1734</v>
      </c>
    </row>
    <row r="264" spans="1:7" ht="15">
      <c r="A264" s="352" t="s">
        <v>69</v>
      </c>
      <c r="B264" s="352" t="s">
        <v>457</v>
      </c>
      <c r="C264" s="353">
        <v>27.213069019999999</v>
      </c>
      <c r="D264" s="353">
        <v>90.806217860000004</v>
      </c>
      <c r="E264" s="352">
        <v>1273</v>
      </c>
      <c r="F264" s="352">
        <v>1329</v>
      </c>
      <c r="G264" s="352">
        <v>2602</v>
      </c>
    </row>
    <row r="265" spans="1:7" ht="15">
      <c r="A265" s="352" t="s">
        <v>69</v>
      </c>
      <c r="B265" s="352" t="s">
        <v>458</v>
      </c>
      <c r="C265" s="353">
        <v>27.247523149999999</v>
      </c>
      <c r="D265" s="353">
        <v>90.945444480000006</v>
      </c>
      <c r="E265" s="352">
        <v>600</v>
      </c>
      <c r="F265" s="352">
        <v>676</v>
      </c>
      <c r="G265" s="352">
        <v>1276</v>
      </c>
    </row>
    <row r="266" spans="1:7" ht="15">
      <c r="A266" s="352" t="s">
        <v>69</v>
      </c>
      <c r="B266" s="352" t="s">
        <v>459</v>
      </c>
      <c r="C266" s="353">
        <v>27.146320129999999</v>
      </c>
      <c r="D266" s="353">
        <v>90.68876899</v>
      </c>
      <c r="E266" s="352">
        <v>1422</v>
      </c>
      <c r="F266" s="352">
        <v>1546</v>
      </c>
      <c r="G266" s="352">
        <v>2968</v>
      </c>
    </row>
    <row r="267" spans="1:7" ht="15">
      <c r="A267" s="352" t="s">
        <v>69</v>
      </c>
      <c r="B267" s="352" t="s">
        <v>460</v>
      </c>
      <c r="C267" s="353">
        <v>26.966361989999999</v>
      </c>
      <c r="D267" s="353">
        <v>91.049271390000001</v>
      </c>
      <c r="E267" s="352">
        <v>422</v>
      </c>
      <c r="F267" s="352">
        <v>434</v>
      </c>
      <c r="G267" s="352">
        <v>856</v>
      </c>
    </row>
    <row r="268" spans="1:7" ht="15">
      <c r="A268" s="352" t="s">
        <v>69</v>
      </c>
      <c r="B268" s="352" t="s">
        <v>461</v>
      </c>
      <c r="C268" s="353">
        <v>26.960021730000001</v>
      </c>
      <c r="D268" s="353">
        <v>90.890922540000005</v>
      </c>
      <c r="E268" s="352">
        <v>697</v>
      </c>
      <c r="F268" s="352">
        <v>699</v>
      </c>
      <c r="G268" s="352">
        <v>1396</v>
      </c>
    </row>
    <row r="269" spans="1:7" ht="15">
      <c r="A269" s="352" t="s">
        <v>69</v>
      </c>
      <c r="B269" s="352" t="s">
        <v>462</v>
      </c>
      <c r="C269" s="353">
        <v>26.936459370000001</v>
      </c>
      <c r="D269" s="353">
        <v>91.00215077</v>
      </c>
      <c r="E269" s="352">
        <v>1129</v>
      </c>
      <c r="F269" s="352">
        <v>1127</v>
      </c>
      <c r="G269" s="352">
        <v>2256</v>
      </c>
    </row>
    <row r="270" spans="1:7" ht="15">
      <c r="A270" s="352" t="s">
        <v>69</v>
      </c>
      <c r="B270" s="352" t="s">
        <v>745</v>
      </c>
      <c r="C270" s="353">
        <v>26.941603910000001</v>
      </c>
      <c r="D270" s="353">
        <v>90.870633609999999</v>
      </c>
      <c r="E270" s="352">
        <v>568</v>
      </c>
      <c r="F270" s="352">
        <v>596</v>
      </c>
      <c r="G270" s="352">
        <v>1164</v>
      </c>
    </row>
    <row r="271" spans="1:7" ht="15">
      <c r="A271" s="358"/>
      <c r="B271" s="358"/>
      <c r="C271" s="358"/>
      <c r="D271" s="358"/>
      <c r="E271" s="358"/>
      <c r="F271" s="358"/>
      <c r="G271" s="359">
        <f>SUM(G2:G270)</f>
        <v>727382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C9B8-3B77-444A-87BB-8AEFDC65E2EC}">
  <dimension ref="A1:I263"/>
  <sheetViews>
    <sheetView topLeftCell="A6" zoomScale="67" workbookViewId="0">
      <selection activeCell="K53" sqref="K53"/>
    </sheetView>
  </sheetViews>
  <sheetFormatPr defaultRowHeight="12.75"/>
  <cols>
    <col min="2" max="2" width="12.85546875" customWidth="1"/>
    <col min="3" max="3" width="18.7109375" customWidth="1"/>
    <col min="4" max="4" width="15.85546875" customWidth="1"/>
    <col min="5" max="6" width="15.85546875" bestFit="1" customWidth="1"/>
    <col min="7" max="7" width="6.7109375" bestFit="1" customWidth="1"/>
    <col min="8" max="8" width="4.85546875" bestFit="1" customWidth="1"/>
  </cols>
  <sheetData>
    <row r="1" spans="1:9">
      <c r="A1" s="135" t="s">
        <v>71</v>
      </c>
      <c r="B1" s="135" t="s">
        <v>243</v>
      </c>
      <c r="C1" s="135" t="s">
        <v>244</v>
      </c>
      <c r="D1" s="135" t="s">
        <v>245</v>
      </c>
      <c r="E1" s="135" t="s">
        <v>246</v>
      </c>
      <c r="F1" s="135" t="s">
        <v>247</v>
      </c>
      <c r="G1" s="135" t="s">
        <v>144</v>
      </c>
      <c r="H1" s="135" t="s">
        <v>145</v>
      </c>
      <c r="I1" s="135" t="s">
        <v>130</v>
      </c>
    </row>
    <row r="2" spans="1:9">
      <c r="A2" s="135" t="s">
        <v>13</v>
      </c>
      <c r="B2" s="135" t="s">
        <v>468</v>
      </c>
      <c r="C2" s="135">
        <v>5.2</v>
      </c>
      <c r="D2" s="135">
        <v>0</v>
      </c>
      <c r="E2" s="135">
        <v>0</v>
      </c>
      <c r="F2" s="135">
        <v>0</v>
      </c>
      <c r="G2" s="135">
        <v>1905</v>
      </c>
      <c r="H2" s="135">
        <v>2042</v>
      </c>
      <c r="I2" s="135">
        <v>3947</v>
      </c>
    </row>
    <row r="3" spans="1:9">
      <c r="A3" s="135" t="s">
        <v>13</v>
      </c>
      <c r="B3" s="135" t="s">
        <v>469</v>
      </c>
      <c r="C3" s="135">
        <v>16.8</v>
      </c>
      <c r="D3" s="135">
        <v>0</v>
      </c>
      <c r="E3" s="135">
        <v>0</v>
      </c>
      <c r="F3" s="135">
        <v>0</v>
      </c>
      <c r="G3" s="135">
        <v>1153</v>
      </c>
      <c r="H3" s="135">
        <v>1165</v>
      </c>
      <c r="I3" s="135">
        <v>2318</v>
      </c>
    </row>
    <row r="4" spans="1:9">
      <c r="A4" s="135" t="s">
        <v>13</v>
      </c>
      <c r="B4" s="135" t="s">
        <v>470</v>
      </c>
      <c r="C4" s="135">
        <v>21.8</v>
      </c>
      <c r="D4" s="135">
        <v>0</v>
      </c>
      <c r="E4" s="135">
        <v>0</v>
      </c>
      <c r="F4" s="135">
        <v>0</v>
      </c>
      <c r="G4" s="135">
        <v>1447</v>
      </c>
      <c r="H4" s="135">
        <v>1748</v>
      </c>
      <c r="I4" s="135">
        <v>3195</v>
      </c>
    </row>
    <row r="5" spans="1:9">
      <c r="A5" s="135" t="s">
        <v>13</v>
      </c>
      <c r="B5" s="135" t="s">
        <v>471</v>
      </c>
      <c r="C5" s="135">
        <v>44.6</v>
      </c>
      <c r="D5" s="135">
        <v>0</v>
      </c>
      <c r="E5" s="135">
        <v>0</v>
      </c>
      <c r="F5" s="135">
        <v>0</v>
      </c>
      <c r="G5" s="135">
        <v>853</v>
      </c>
      <c r="H5" s="135">
        <v>871</v>
      </c>
      <c r="I5" s="135">
        <v>1724</v>
      </c>
    </row>
    <row r="6" spans="1:9">
      <c r="A6" s="135" t="s">
        <v>13</v>
      </c>
      <c r="B6" s="135" t="s">
        <v>472</v>
      </c>
      <c r="C6" s="135">
        <v>1.2</v>
      </c>
      <c r="D6" s="135">
        <v>0</v>
      </c>
      <c r="E6" s="135">
        <v>0</v>
      </c>
      <c r="F6" s="135">
        <v>0</v>
      </c>
      <c r="G6" s="135">
        <v>2862</v>
      </c>
      <c r="H6" s="135">
        <v>3381</v>
      </c>
      <c r="I6" s="135">
        <v>6243</v>
      </c>
    </row>
    <row r="7" spans="1:9">
      <c r="A7" s="135" t="s">
        <v>13</v>
      </c>
      <c r="B7" s="135" t="s">
        <v>473</v>
      </c>
      <c r="C7" s="135">
        <v>1.8</v>
      </c>
      <c r="D7" s="135">
        <v>0</v>
      </c>
      <c r="E7" s="135">
        <v>0</v>
      </c>
      <c r="F7" s="135">
        <v>0</v>
      </c>
      <c r="G7" s="135">
        <v>204</v>
      </c>
      <c r="H7" s="135">
        <v>189</v>
      </c>
      <c r="I7" s="135">
        <v>393</v>
      </c>
    </row>
    <row r="8" spans="1:9">
      <c r="A8" s="135" t="s">
        <v>321</v>
      </c>
      <c r="B8" s="135" t="s">
        <v>474</v>
      </c>
      <c r="C8" s="135">
        <v>44.1</v>
      </c>
      <c r="D8" s="135">
        <v>7.5</v>
      </c>
      <c r="E8" s="135">
        <v>87.4</v>
      </c>
      <c r="F8" s="135">
        <v>0</v>
      </c>
      <c r="G8" s="135">
        <v>1364</v>
      </c>
      <c r="H8" s="135">
        <v>1523</v>
      </c>
      <c r="I8" s="135">
        <v>2887</v>
      </c>
    </row>
    <row r="9" spans="1:9">
      <c r="A9" s="135" t="s">
        <v>321</v>
      </c>
      <c r="B9" s="135" t="s">
        <v>475</v>
      </c>
      <c r="C9" s="135">
        <v>8.6999999999999993</v>
      </c>
      <c r="D9" s="135">
        <v>59.1</v>
      </c>
      <c r="E9" s="135">
        <v>2.8</v>
      </c>
      <c r="F9" s="135">
        <v>0</v>
      </c>
      <c r="G9" s="135">
        <v>1905</v>
      </c>
      <c r="H9" s="135">
        <v>1758</v>
      </c>
      <c r="I9" s="135">
        <v>3663</v>
      </c>
    </row>
    <row r="10" spans="1:9">
      <c r="A10" s="135" t="s">
        <v>321</v>
      </c>
      <c r="B10" s="135" t="s">
        <v>476</v>
      </c>
      <c r="C10" s="135">
        <v>70.400000000000006</v>
      </c>
      <c r="D10" s="135">
        <v>23.5</v>
      </c>
      <c r="E10" s="135">
        <v>114</v>
      </c>
      <c r="F10" s="135">
        <v>0</v>
      </c>
      <c r="G10" s="135">
        <v>1280</v>
      </c>
      <c r="H10" s="135">
        <v>1377</v>
      </c>
      <c r="I10" s="135">
        <v>2657</v>
      </c>
    </row>
    <row r="11" spans="1:9">
      <c r="A11" s="135" t="s">
        <v>321</v>
      </c>
      <c r="B11" s="135" t="s">
        <v>477</v>
      </c>
      <c r="C11" s="135">
        <v>10.1</v>
      </c>
      <c r="D11" s="135">
        <v>59.8</v>
      </c>
      <c r="E11" s="135">
        <v>51.6</v>
      </c>
      <c r="F11" s="135">
        <v>0</v>
      </c>
      <c r="G11" s="135">
        <v>3706</v>
      </c>
      <c r="H11" s="135">
        <v>3798</v>
      </c>
      <c r="I11" s="135">
        <v>7504</v>
      </c>
    </row>
    <row r="12" spans="1:9">
      <c r="A12" s="135" t="s">
        <v>321</v>
      </c>
      <c r="B12" s="135" t="s">
        <v>478</v>
      </c>
      <c r="C12" s="135">
        <v>21.1</v>
      </c>
      <c r="D12" s="135">
        <v>26.7</v>
      </c>
      <c r="E12" s="135">
        <v>35.9</v>
      </c>
      <c r="F12" s="135">
        <v>0</v>
      </c>
      <c r="G12" s="135">
        <v>428</v>
      </c>
      <c r="H12" s="135">
        <v>392</v>
      </c>
      <c r="I12" s="135">
        <v>820</v>
      </c>
    </row>
    <row r="13" spans="1:9">
      <c r="A13" s="135" t="s">
        <v>321</v>
      </c>
      <c r="B13" s="135" t="s">
        <v>479</v>
      </c>
      <c r="C13" s="135">
        <v>18.5</v>
      </c>
      <c r="D13" s="135">
        <v>15.4</v>
      </c>
      <c r="E13" s="135">
        <v>18.600000000000001</v>
      </c>
      <c r="F13" s="135">
        <v>0</v>
      </c>
      <c r="G13" s="135">
        <v>537</v>
      </c>
      <c r="H13" s="135">
        <v>554</v>
      </c>
      <c r="I13" s="135">
        <v>1091</v>
      </c>
    </row>
    <row r="14" spans="1:9">
      <c r="A14" s="135" t="s">
        <v>321</v>
      </c>
      <c r="B14" s="135" t="s">
        <v>480</v>
      </c>
      <c r="C14" s="135">
        <v>54.9</v>
      </c>
      <c r="D14" s="135">
        <v>14.9</v>
      </c>
      <c r="E14" s="135">
        <v>100.2</v>
      </c>
      <c r="F14" s="135">
        <v>0</v>
      </c>
      <c r="G14" s="135">
        <v>756</v>
      </c>
      <c r="H14" s="135">
        <v>853</v>
      </c>
      <c r="I14" s="135">
        <v>1609</v>
      </c>
    </row>
    <row r="15" spans="1:9">
      <c r="A15" s="135" t="s">
        <v>321</v>
      </c>
      <c r="B15" s="135" t="s">
        <v>481</v>
      </c>
      <c r="C15" s="135">
        <v>14.1</v>
      </c>
      <c r="D15" s="135">
        <v>22.1</v>
      </c>
      <c r="E15" s="135">
        <v>8.1</v>
      </c>
      <c r="F15" s="135">
        <v>0</v>
      </c>
      <c r="G15" s="135">
        <v>1308</v>
      </c>
      <c r="H15" s="135">
        <v>1386</v>
      </c>
      <c r="I15" s="135">
        <v>2694</v>
      </c>
    </row>
    <row r="16" spans="1:9">
      <c r="A16" s="135" t="s">
        <v>321</v>
      </c>
      <c r="B16" s="135" t="s">
        <v>482</v>
      </c>
      <c r="C16" s="135">
        <v>10.1</v>
      </c>
      <c r="D16" s="135">
        <v>59.8</v>
      </c>
      <c r="E16" s="135">
        <v>48.2</v>
      </c>
      <c r="F16" s="135">
        <v>0</v>
      </c>
      <c r="G16" s="135">
        <v>541</v>
      </c>
      <c r="H16" s="135">
        <v>496</v>
      </c>
      <c r="I16" s="135">
        <v>1037</v>
      </c>
    </row>
    <row r="17" spans="1:9">
      <c r="A17" s="135" t="s">
        <v>321</v>
      </c>
      <c r="B17" s="135" t="s">
        <v>483</v>
      </c>
      <c r="C17" s="135">
        <v>18.7</v>
      </c>
      <c r="D17" s="135">
        <v>12.6</v>
      </c>
      <c r="E17" s="135">
        <v>21</v>
      </c>
      <c r="F17" s="135">
        <v>0</v>
      </c>
      <c r="G17" s="135">
        <v>335</v>
      </c>
      <c r="H17" s="135">
        <v>322</v>
      </c>
      <c r="I17" s="135">
        <v>657</v>
      </c>
    </row>
    <row r="18" spans="1:9">
      <c r="A18" s="135" t="s">
        <v>321</v>
      </c>
      <c r="B18" s="135" t="s">
        <v>484</v>
      </c>
      <c r="C18" s="135">
        <v>45.1</v>
      </c>
      <c r="D18" s="135">
        <v>94.8</v>
      </c>
      <c r="E18" s="135">
        <v>1.1000000000000001</v>
      </c>
      <c r="F18" s="135">
        <v>0</v>
      </c>
      <c r="G18" s="135">
        <v>2795</v>
      </c>
      <c r="H18" s="135">
        <v>2991</v>
      </c>
      <c r="I18" s="135">
        <v>5786</v>
      </c>
    </row>
    <row r="19" spans="1:9">
      <c r="A19" s="135" t="s">
        <v>321</v>
      </c>
      <c r="B19" s="135" t="s">
        <v>485</v>
      </c>
      <c r="C19" s="135">
        <v>39.9</v>
      </c>
      <c r="D19" s="135">
        <v>89.5</v>
      </c>
      <c r="E19" s="135">
        <v>10.8</v>
      </c>
      <c r="F19" s="135">
        <v>0</v>
      </c>
      <c r="G19" s="135">
        <v>1971</v>
      </c>
      <c r="H19" s="135">
        <v>2106</v>
      </c>
      <c r="I19" s="135">
        <v>4077</v>
      </c>
    </row>
    <row r="20" spans="1:9">
      <c r="A20" s="135" t="s">
        <v>321</v>
      </c>
      <c r="B20" s="135" t="s">
        <v>486</v>
      </c>
      <c r="C20" s="135">
        <v>50.4</v>
      </c>
      <c r="D20" s="135">
        <v>3.6</v>
      </c>
      <c r="E20" s="135">
        <v>93.7</v>
      </c>
      <c r="F20" s="135">
        <v>0</v>
      </c>
      <c r="G20" s="135">
        <v>1010</v>
      </c>
      <c r="H20" s="135">
        <v>1125</v>
      </c>
      <c r="I20" s="135">
        <v>2135</v>
      </c>
    </row>
    <row r="21" spans="1:9">
      <c r="A21" s="135" t="s">
        <v>321</v>
      </c>
      <c r="B21" s="135" t="s">
        <v>487</v>
      </c>
      <c r="C21" s="135">
        <v>41.6</v>
      </c>
      <c r="D21" s="135">
        <v>17.100000000000001</v>
      </c>
      <c r="E21" s="135">
        <v>84.8</v>
      </c>
      <c r="F21" s="135">
        <v>0</v>
      </c>
      <c r="G21" s="135">
        <v>971</v>
      </c>
      <c r="H21" s="135">
        <v>871</v>
      </c>
      <c r="I21" s="135">
        <v>1842</v>
      </c>
    </row>
    <row r="22" spans="1:9">
      <c r="A22" s="135" t="s">
        <v>321</v>
      </c>
      <c r="B22" s="135" t="s">
        <v>488</v>
      </c>
      <c r="C22" s="135">
        <v>0.85</v>
      </c>
      <c r="D22" s="135">
        <v>49.7</v>
      </c>
      <c r="E22" s="135">
        <v>44.2</v>
      </c>
      <c r="F22" s="135">
        <v>0</v>
      </c>
      <c r="G22" s="135">
        <v>1412</v>
      </c>
      <c r="H22" s="135">
        <v>1437</v>
      </c>
      <c r="I22" s="135">
        <v>2849</v>
      </c>
    </row>
    <row r="23" spans="1:9">
      <c r="A23" s="135" t="s">
        <v>489</v>
      </c>
      <c r="B23" s="135" t="s">
        <v>490</v>
      </c>
      <c r="C23" s="135">
        <v>14</v>
      </c>
      <c r="D23" s="135">
        <v>0</v>
      </c>
      <c r="E23" s="135">
        <v>0</v>
      </c>
      <c r="F23" s="135">
        <v>0</v>
      </c>
      <c r="G23" s="135">
        <v>337</v>
      </c>
      <c r="H23" s="135">
        <v>415</v>
      </c>
      <c r="I23" s="135">
        <v>752</v>
      </c>
    </row>
    <row r="24" spans="1:9">
      <c r="A24" s="135" t="s">
        <v>489</v>
      </c>
      <c r="B24" s="135" t="s">
        <v>491</v>
      </c>
      <c r="C24" s="135">
        <v>41.9</v>
      </c>
      <c r="D24" s="135">
        <v>0</v>
      </c>
      <c r="E24" s="135">
        <v>0</v>
      </c>
      <c r="F24" s="135">
        <v>0</v>
      </c>
      <c r="G24" s="135">
        <v>325</v>
      </c>
      <c r="H24" s="135">
        <v>250</v>
      </c>
      <c r="I24" s="135">
        <v>575</v>
      </c>
    </row>
    <row r="25" spans="1:9">
      <c r="A25" s="135" t="s">
        <v>489</v>
      </c>
      <c r="B25" s="135" t="s">
        <v>492</v>
      </c>
      <c r="C25" s="135">
        <v>15.8</v>
      </c>
      <c r="D25" s="135">
        <v>0</v>
      </c>
      <c r="E25" s="135">
        <v>0</v>
      </c>
      <c r="F25" s="135">
        <v>0</v>
      </c>
      <c r="G25" s="135">
        <v>730</v>
      </c>
      <c r="H25" s="135">
        <v>933</v>
      </c>
      <c r="I25" s="135">
        <v>1663</v>
      </c>
    </row>
    <row r="26" spans="1:9">
      <c r="A26" s="135" t="s">
        <v>489</v>
      </c>
      <c r="B26" s="135" t="s">
        <v>493</v>
      </c>
      <c r="C26" s="135">
        <v>9</v>
      </c>
      <c r="D26" s="135">
        <v>0</v>
      </c>
      <c r="E26" s="135">
        <v>0</v>
      </c>
      <c r="F26" s="135">
        <v>0</v>
      </c>
      <c r="G26" s="135">
        <v>1251</v>
      </c>
      <c r="H26" s="135">
        <v>1256</v>
      </c>
      <c r="I26" s="135">
        <v>2507</v>
      </c>
    </row>
    <row r="27" spans="1:9">
      <c r="A27" s="135" t="s">
        <v>489</v>
      </c>
      <c r="B27" s="135" t="s">
        <v>494</v>
      </c>
      <c r="C27" s="135">
        <v>221</v>
      </c>
      <c r="D27" s="135">
        <v>0</v>
      </c>
      <c r="E27" s="135">
        <v>0</v>
      </c>
      <c r="F27" s="135">
        <v>0</v>
      </c>
      <c r="G27" s="135">
        <v>539</v>
      </c>
      <c r="H27" s="135">
        <v>785</v>
      </c>
      <c r="I27" s="135">
        <v>1324</v>
      </c>
    </row>
    <row r="28" spans="1:9">
      <c r="A28" s="135" t="s">
        <v>489</v>
      </c>
      <c r="B28" s="135" t="s">
        <v>495</v>
      </c>
      <c r="C28" s="135">
        <v>25.3</v>
      </c>
      <c r="D28" s="135">
        <v>0</v>
      </c>
      <c r="E28" s="135">
        <v>0</v>
      </c>
      <c r="F28" s="135">
        <v>0</v>
      </c>
      <c r="G28" s="135">
        <v>1239</v>
      </c>
      <c r="H28" s="135">
        <v>1271</v>
      </c>
      <c r="I28" s="135">
        <v>2510</v>
      </c>
    </row>
    <row r="29" spans="1:9">
      <c r="A29" s="135" t="s">
        <v>489</v>
      </c>
      <c r="B29" s="135" t="s">
        <v>496</v>
      </c>
      <c r="C29" s="135">
        <v>27.7</v>
      </c>
      <c r="D29" s="135">
        <v>0</v>
      </c>
      <c r="E29" s="135">
        <v>0</v>
      </c>
      <c r="F29" s="135">
        <v>0</v>
      </c>
      <c r="G29" s="135">
        <v>618</v>
      </c>
      <c r="H29" s="135">
        <v>597</v>
      </c>
      <c r="I29" s="135">
        <v>1215</v>
      </c>
    </row>
    <row r="30" spans="1:9">
      <c r="A30" s="135" t="s">
        <v>489</v>
      </c>
      <c r="B30" s="135" t="s">
        <v>497</v>
      </c>
      <c r="C30" s="135">
        <v>27.7</v>
      </c>
      <c r="D30" s="135">
        <v>0</v>
      </c>
      <c r="E30" s="135">
        <v>0</v>
      </c>
      <c r="F30" s="135">
        <v>0</v>
      </c>
      <c r="G30" s="135">
        <v>389</v>
      </c>
      <c r="H30" s="135">
        <v>454</v>
      </c>
      <c r="I30" s="135">
        <v>843</v>
      </c>
    </row>
    <row r="31" spans="1:9">
      <c r="A31" s="135" t="s">
        <v>489</v>
      </c>
      <c r="B31" s="135" t="s">
        <v>498</v>
      </c>
      <c r="C31" s="135">
        <v>12.2</v>
      </c>
      <c r="D31" s="135">
        <v>0</v>
      </c>
      <c r="E31" s="135">
        <v>0</v>
      </c>
      <c r="F31" s="135">
        <v>0</v>
      </c>
      <c r="G31" s="135">
        <v>364</v>
      </c>
      <c r="H31" s="135">
        <v>432</v>
      </c>
      <c r="I31" s="135">
        <v>796</v>
      </c>
    </row>
    <row r="32" spans="1:9">
      <c r="A32" s="135" t="s">
        <v>489</v>
      </c>
      <c r="B32" s="135" t="s">
        <v>499</v>
      </c>
      <c r="C32" s="135">
        <v>221</v>
      </c>
      <c r="D32" s="135">
        <v>0</v>
      </c>
      <c r="E32" s="135">
        <v>0</v>
      </c>
      <c r="F32" s="135">
        <v>0</v>
      </c>
      <c r="G32" s="135">
        <v>192</v>
      </c>
      <c r="H32" s="135">
        <v>242</v>
      </c>
      <c r="I32" s="135">
        <v>434</v>
      </c>
    </row>
    <row r="33" spans="1:9">
      <c r="A33" s="135" t="s">
        <v>489</v>
      </c>
      <c r="B33" s="135" t="s">
        <v>500</v>
      </c>
      <c r="C33" s="135">
        <v>12.2</v>
      </c>
      <c r="D33" s="135">
        <v>0</v>
      </c>
      <c r="E33" s="135">
        <v>0</v>
      </c>
      <c r="F33" s="135">
        <v>0</v>
      </c>
      <c r="G33" s="135">
        <v>844</v>
      </c>
      <c r="H33" s="135">
        <v>843</v>
      </c>
      <c r="I33" s="135">
        <v>1687</v>
      </c>
    </row>
    <row r="34" spans="1:9">
      <c r="A34" s="135" t="s">
        <v>489</v>
      </c>
      <c r="B34" s="135" t="s">
        <v>501</v>
      </c>
      <c r="C34" s="135">
        <v>52.2</v>
      </c>
      <c r="D34" s="135">
        <v>0</v>
      </c>
      <c r="E34" s="135">
        <v>0</v>
      </c>
      <c r="F34" s="135">
        <v>0</v>
      </c>
      <c r="G34" s="135">
        <v>817</v>
      </c>
      <c r="H34" s="135">
        <v>838</v>
      </c>
      <c r="I34" s="135">
        <v>1655</v>
      </c>
    </row>
    <row r="35" spans="1:9">
      <c r="A35" s="135" t="s">
        <v>489</v>
      </c>
      <c r="B35" s="135" t="s">
        <v>502</v>
      </c>
      <c r="C35" s="135">
        <v>1.7</v>
      </c>
      <c r="D35" s="135">
        <v>0</v>
      </c>
      <c r="E35" s="135">
        <v>0</v>
      </c>
      <c r="F35" s="135">
        <v>0</v>
      </c>
      <c r="G35" s="135">
        <v>908</v>
      </c>
      <c r="H35" s="135">
        <v>221</v>
      </c>
      <c r="I35" s="135">
        <v>1129</v>
      </c>
    </row>
    <row r="36" spans="1:9">
      <c r="A36" s="135" t="s">
        <v>489</v>
      </c>
      <c r="B36" s="135" t="s">
        <v>503</v>
      </c>
      <c r="C36" s="135">
        <v>43.7</v>
      </c>
      <c r="D36" s="135">
        <v>287</v>
      </c>
      <c r="E36" s="135">
        <v>0</v>
      </c>
      <c r="F36" s="135">
        <v>0</v>
      </c>
      <c r="G36" s="135">
        <v>541</v>
      </c>
      <c r="H36" s="135">
        <v>554</v>
      </c>
      <c r="I36" s="135">
        <v>1095</v>
      </c>
    </row>
    <row r="37" spans="1:9">
      <c r="A37" s="135" t="s">
        <v>489</v>
      </c>
      <c r="B37" s="135" t="s">
        <v>504</v>
      </c>
      <c r="C37" s="135">
        <v>43.9</v>
      </c>
      <c r="D37" s="135">
        <v>0</v>
      </c>
      <c r="E37" s="135">
        <v>0</v>
      </c>
      <c r="F37" s="135">
        <v>0</v>
      </c>
      <c r="G37" s="135">
        <v>695</v>
      </c>
      <c r="H37" s="135">
        <v>852</v>
      </c>
      <c r="I37" s="135">
        <v>1547</v>
      </c>
    </row>
    <row r="38" spans="1:9">
      <c r="A38" s="135" t="s">
        <v>489</v>
      </c>
      <c r="B38" s="135" t="s">
        <v>505</v>
      </c>
      <c r="C38" s="135">
        <v>12.2</v>
      </c>
      <c r="D38" s="135">
        <v>0</v>
      </c>
      <c r="E38" s="135">
        <v>0</v>
      </c>
      <c r="F38" s="135">
        <v>0</v>
      </c>
      <c r="G38" s="135">
        <v>970</v>
      </c>
      <c r="H38" s="135">
        <v>991</v>
      </c>
      <c r="I38" s="135">
        <v>1961</v>
      </c>
    </row>
    <row r="39" spans="1:9">
      <c r="A39" s="135" t="s">
        <v>28</v>
      </c>
      <c r="B39" s="135" t="s">
        <v>249</v>
      </c>
      <c r="C39" s="135">
        <v>15.4</v>
      </c>
      <c r="D39" s="135">
        <v>118.5</v>
      </c>
      <c r="E39" s="135">
        <v>64.7</v>
      </c>
      <c r="F39" s="135">
        <v>0</v>
      </c>
      <c r="G39" s="135">
        <v>264</v>
      </c>
      <c r="H39" s="135">
        <v>232</v>
      </c>
      <c r="I39" s="135">
        <v>496</v>
      </c>
    </row>
    <row r="40" spans="1:9">
      <c r="A40" s="135" t="s">
        <v>28</v>
      </c>
      <c r="B40" s="135" t="s">
        <v>250</v>
      </c>
      <c r="C40" s="135">
        <v>57.7</v>
      </c>
      <c r="D40" s="135">
        <v>183.9</v>
      </c>
      <c r="E40" s="135">
        <v>120.2</v>
      </c>
      <c r="F40" s="135">
        <v>0</v>
      </c>
      <c r="G40" s="135">
        <v>351</v>
      </c>
      <c r="H40" s="135">
        <v>348</v>
      </c>
      <c r="I40" s="135">
        <v>699</v>
      </c>
    </row>
    <row r="41" spans="1:9">
      <c r="A41" s="135" t="s">
        <v>28</v>
      </c>
      <c r="B41" s="135" t="s">
        <v>251</v>
      </c>
      <c r="C41" s="135">
        <v>169</v>
      </c>
      <c r="D41" s="135">
        <v>132.4</v>
      </c>
      <c r="E41" s="135">
        <v>78.599999999999994</v>
      </c>
      <c r="F41" s="135">
        <v>0</v>
      </c>
      <c r="G41" s="135">
        <v>166</v>
      </c>
      <c r="H41" s="135">
        <v>150</v>
      </c>
      <c r="I41" s="135">
        <v>316</v>
      </c>
    </row>
    <row r="42" spans="1:9">
      <c r="A42" s="135" t="s">
        <v>28</v>
      </c>
      <c r="B42" s="135" t="s">
        <v>252</v>
      </c>
      <c r="C42" s="135">
        <v>55.9</v>
      </c>
      <c r="D42" s="135">
        <v>67</v>
      </c>
      <c r="E42" s="135">
        <v>67.400000000000006</v>
      </c>
      <c r="F42" s="135">
        <v>0</v>
      </c>
      <c r="G42" s="135">
        <v>496</v>
      </c>
      <c r="H42" s="135">
        <v>579</v>
      </c>
      <c r="I42" s="135">
        <v>1075</v>
      </c>
    </row>
    <row r="43" spans="1:9">
      <c r="A43" s="135" t="s">
        <v>28</v>
      </c>
      <c r="B43" s="135" t="s">
        <v>253</v>
      </c>
      <c r="C43" s="135">
        <v>61.1</v>
      </c>
      <c r="D43" s="135">
        <v>132.30000000000001</v>
      </c>
      <c r="E43" s="135">
        <v>78.5</v>
      </c>
      <c r="F43" s="135">
        <v>0</v>
      </c>
      <c r="G43" s="135">
        <v>297</v>
      </c>
      <c r="H43" s="135">
        <v>482</v>
      </c>
      <c r="I43" s="135">
        <v>779</v>
      </c>
    </row>
    <row r="44" spans="1:9">
      <c r="A44" s="135" t="s">
        <v>28</v>
      </c>
      <c r="B44" s="135" t="s">
        <v>254</v>
      </c>
      <c r="C44" s="135">
        <v>47.2</v>
      </c>
      <c r="D44" s="135">
        <v>121</v>
      </c>
      <c r="E44" s="135">
        <v>67.2</v>
      </c>
      <c r="F44" s="135">
        <v>0</v>
      </c>
      <c r="G44" s="135">
        <v>274</v>
      </c>
      <c r="H44" s="135">
        <v>331</v>
      </c>
      <c r="I44" s="135">
        <v>605</v>
      </c>
    </row>
    <row r="45" spans="1:9">
      <c r="A45" s="135" t="s">
        <v>30</v>
      </c>
      <c r="B45" s="135" t="s">
        <v>506</v>
      </c>
      <c r="C45" s="135">
        <v>6.9</v>
      </c>
      <c r="D45" s="135">
        <v>0</v>
      </c>
      <c r="E45" s="135">
        <v>275</v>
      </c>
      <c r="F45" s="135">
        <v>221</v>
      </c>
      <c r="G45" s="135">
        <v>1611</v>
      </c>
      <c r="H45" s="135">
        <v>1710</v>
      </c>
      <c r="I45" s="135">
        <v>3321</v>
      </c>
    </row>
    <row r="46" spans="1:9">
      <c r="A46" s="135" t="s">
        <v>30</v>
      </c>
      <c r="B46" s="135" t="s">
        <v>507</v>
      </c>
      <c r="C46" s="135">
        <v>1.8</v>
      </c>
      <c r="D46" s="135">
        <v>0</v>
      </c>
      <c r="E46" s="135">
        <v>270</v>
      </c>
      <c r="F46" s="135">
        <v>216</v>
      </c>
      <c r="G46" s="135">
        <v>688</v>
      </c>
      <c r="H46" s="135">
        <v>794</v>
      </c>
      <c r="I46" s="135">
        <v>1482</v>
      </c>
    </row>
    <row r="47" spans="1:9">
      <c r="A47" s="135" t="s">
        <v>30</v>
      </c>
      <c r="B47" s="135" t="s">
        <v>508</v>
      </c>
      <c r="C47" s="135">
        <v>5.0999999999999996</v>
      </c>
      <c r="D47" s="135">
        <v>0</v>
      </c>
      <c r="E47" s="135">
        <v>265</v>
      </c>
      <c r="F47" s="135">
        <v>210</v>
      </c>
      <c r="G47" s="135">
        <v>1024</v>
      </c>
      <c r="H47" s="135">
        <v>1527</v>
      </c>
      <c r="I47" s="135">
        <v>2551</v>
      </c>
    </row>
    <row r="48" spans="1:9">
      <c r="A48" s="135" t="s">
        <v>30</v>
      </c>
      <c r="B48" s="135" t="s">
        <v>509</v>
      </c>
      <c r="C48" s="135">
        <v>77</v>
      </c>
      <c r="D48" s="135">
        <v>0</v>
      </c>
      <c r="E48" s="135">
        <v>123</v>
      </c>
      <c r="F48" s="135">
        <v>149</v>
      </c>
      <c r="G48" s="135">
        <v>549</v>
      </c>
      <c r="H48" s="135">
        <v>743</v>
      </c>
      <c r="I48" s="135">
        <v>1292</v>
      </c>
    </row>
    <row r="49" spans="1:9">
      <c r="A49" s="135" t="s">
        <v>30</v>
      </c>
      <c r="B49" s="135" t="s">
        <v>510</v>
      </c>
      <c r="C49" s="135">
        <v>13.2</v>
      </c>
      <c r="D49" s="135">
        <v>0</v>
      </c>
      <c r="E49" s="135">
        <v>257</v>
      </c>
      <c r="F49" s="135">
        <v>203</v>
      </c>
      <c r="G49" s="135">
        <v>591</v>
      </c>
      <c r="H49" s="135">
        <v>509</v>
      </c>
      <c r="I49" s="135">
        <v>1100</v>
      </c>
    </row>
    <row r="50" spans="1:9">
      <c r="A50" s="135" t="s">
        <v>30</v>
      </c>
      <c r="B50" s="135" t="s">
        <v>511</v>
      </c>
      <c r="C50" s="135">
        <v>82.2</v>
      </c>
      <c r="D50" s="135">
        <v>338</v>
      </c>
      <c r="E50" s="135">
        <v>275</v>
      </c>
      <c r="F50" s="135">
        <v>221</v>
      </c>
      <c r="G50" s="135">
        <v>439</v>
      </c>
      <c r="H50" s="135">
        <v>472</v>
      </c>
      <c r="I50" s="135">
        <v>911</v>
      </c>
    </row>
    <row r="51" spans="1:9">
      <c r="A51" s="135" t="s">
        <v>30</v>
      </c>
      <c r="B51" s="135" t="s">
        <v>512</v>
      </c>
      <c r="C51" s="135">
        <v>2.7</v>
      </c>
      <c r="D51" s="135">
        <v>0</v>
      </c>
      <c r="E51" s="135">
        <v>270</v>
      </c>
      <c r="F51" s="135">
        <v>217</v>
      </c>
      <c r="G51" s="135">
        <v>1177</v>
      </c>
      <c r="H51" s="135">
        <v>1419</v>
      </c>
      <c r="I51" s="135">
        <v>2596</v>
      </c>
    </row>
    <row r="52" spans="1:9">
      <c r="A52" s="135" t="s">
        <v>30</v>
      </c>
      <c r="B52" s="135" t="s">
        <v>513</v>
      </c>
      <c r="C52" s="135">
        <v>11.4</v>
      </c>
      <c r="D52" s="135">
        <v>0</v>
      </c>
      <c r="E52" s="135">
        <v>259</v>
      </c>
      <c r="F52" s="135">
        <v>206</v>
      </c>
      <c r="G52" s="135">
        <v>241</v>
      </c>
      <c r="H52" s="135">
        <v>261</v>
      </c>
      <c r="I52" s="135">
        <v>502</v>
      </c>
    </row>
    <row r="53" spans="1:9">
      <c r="A53" s="135" t="s">
        <v>98</v>
      </c>
      <c r="B53" s="135" t="s">
        <v>514</v>
      </c>
      <c r="C53" s="135">
        <v>5</v>
      </c>
      <c r="D53" s="135">
        <v>0</v>
      </c>
      <c r="E53" s="135">
        <v>0</v>
      </c>
      <c r="F53" s="135">
        <v>0</v>
      </c>
      <c r="G53" s="135">
        <v>1121</v>
      </c>
      <c r="H53" s="135">
        <v>1141</v>
      </c>
      <c r="I53" s="135">
        <v>2262</v>
      </c>
    </row>
    <row r="54" spans="1:9">
      <c r="A54" s="135" t="s">
        <v>98</v>
      </c>
      <c r="B54" s="135" t="s">
        <v>515</v>
      </c>
      <c r="C54" s="135">
        <v>8.4</v>
      </c>
      <c r="D54" s="135">
        <v>0</v>
      </c>
      <c r="E54" s="135">
        <v>0</v>
      </c>
      <c r="F54" s="135">
        <v>0</v>
      </c>
      <c r="G54" s="135">
        <v>770</v>
      </c>
      <c r="H54" s="135">
        <v>731</v>
      </c>
      <c r="I54" s="135">
        <v>1501</v>
      </c>
    </row>
    <row r="55" spans="1:9">
      <c r="A55" s="135" t="s">
        <v>98</v>
      </c>
      <c r="B55" s="135" t="s">
        <v>516</v>
      </c>
      <c r="C55" s="135">
        <v>18.5</v>
      </c>
      <c r="D55" s="135">
        <v>0</v>
      </c>
      <c r="E55" s="135">
        <v>0</v>
      </c>
      <c r="F55" s="135">
        <v>0</v>
      </c>
      <c r="G55" s="135">
        <v>361</v>
      </c>
      <c r="H55" s="135">
        <v>379</v>
      </c>
      <c r="I55" s="135">
        <v>740</v>
      </c>
    </row>
    <row r="56" spans="1:9">
      <c r="A56" s="135" t="s">
        <v>98</v>
      </c>
      <c r="B56" s="135" t="s">
        <v>517</v>
      </c>
      <c r="C56" s="135">
        <v>19.899999999999999</v>
      </c>
      <c r="D56" s="135">
        <v>0</v>
      </c>
      <c r="E56" s="135">
        <v>0</v>
      </c>
      <c r="F56" s="135">
        <v>0</v>
      </c>
      <c r="G56" s="135">
        <v>716</v>
      </c>
      <c r="H56" s="135">
        <v>714</v>
      </c>
      <c r="I56" s="135">
        <v>1430</v>
      </c>
    </row>
    <row r="57" spans="1:9">
      <c r="A57" s="135" t="s">
        <v>98</v>
      </c>
      <c r="B57" s="135" t="s">
        <v>518</v>
      </c>
      <c r="C57" s="135">
        <v>50</v>
      </c>
      <c r="D57" s="135">
        <v>52.4</v>
      </c>
      <c r="E57" s="135">
        <v>0</v>
      </c>
      <c r="F57" s="135">
        <v>0</v>
      </c>
      <c r="G57" s="135">
        <v>514</v>
      </c>
      <c r="H57" s="135">
        <v>494</v>
      </c>
      <c r="I57" s="135">
        <v>1008</v>
      </c>
    </row>
    <row r="58" spans="1:9">
      <c r="A58" s="135" t="s">
        <v>98</v>
      </c>
      <c r="B58" s="135" t="s">
        <v>519</v>
      </c>
      <c r="C58" s="135">
        <v>18.100000000000001</v>
      </c>
      <c r="D58" s="135">
        <v>0</v>
      </c>
      <c r="E58" s="135">
        <v>0</v>
      </c>
      <c r="F58" s="135">
        <v>0</v>
      </c>
      <c r="G58" s="135">
        <v>1150</v>
      </c>
      <c r="H58" s="135">
        <v>1191</v>
      </c>
      <c r="I58" s="135">
        <v>2341</v>
      </c>
    </row>
    <row r="59" spans="1:9">
      <c r="A59" s="135" t="s">
        <v>98</v>
      </c>
      <c r="B59" s="135" t="s">
        <v>520</v>
      </c>
      <c r="C59" s="135">
        <v>22</v>
      </c>
      <c r="D59" s="135">
        <v>0</v>
      </c>
      <c r="E59" s="135">
        <v>0</v>
      </c>
      <c r="F59" s="135">
        <v>0</v>
      </c>
      <c r="G59" s="135">
        <v>475</v>
      </c>
      <c r="H59" s="135">
        <v>470</v>
      </c>
      <c r="I59" s="135">
        <v>945</v>
      </c>
    </row>
    <row r="60" spans="1:9">
      <c r="A60" s="135" t="s">
        <v>98</v>
      </c>
      <c r="B60" s="135" t="s">
        <v>521</v>
      </c>
      <c r="C60" s="135">
        <v>29.7</v>
      </c>
      <c r="D60" s="135">
        <v>41.6</v>
      </c>
      <c r="E60" s="135">
        <v>0</v>
      </c>
      <c r="F60" s="135">
        <v>0</v>
      </c>
      <c r="G60" s="135">
        <v>931</v>
      </c>
      <c r="H60" s="135">
        <v>1004</v>
      </c>
      <c r="I60" s="135">
        <v>1935</v>
      </c>
    </row>
    <row r="61" spans="1:9">
      <c r="A61" s="135" t="s">
        <v>98</v>
      </c>
      <c r="B61" s="135" t="s">
        <v>522</v>
      </c>
      <c r="C61" s="135">
        <v>1.5</v>
      </c>
      <c r="D61" s="135">
        <v>0</v>
      </c>
      <c r="E61" s="135">
        <v>0</v>
      </c>
      <c r="F61" s="135">
        <v>0</v>
      </c>
      <c r="G61" s="135">
        <v>603</v>
      </c>
      <c r="H61" s="135">
        <v>897</v>
      </c>
      <c r="I61" s="135">
        <v>1500</v>
      </c>
    </row>
    <row r="62" spans="1:9">
      <c r="A62" s="135" t="s">
        <v>98</v>
      </c>
      <c r="B62" s="135" t="s">
        <v>523</v>
      </c>
      <c r="C62" s="135">
        <v>34.4</v>
      </c>
      <c r="D62" s="135">
        <v>37.700000000000003</v>
      </c>
      <c r="E62" s="135">
        <v>0</v>
      </c>
      <c r="F62" s="135">
        <v>0</v>
      </c>
      <c r="G62" s="135">
        <v>389</v>
      </c>
      <c r="H62" s="135">
        <v>386</v>
      </c>
      <c r="I62" s="135">
        <v>775</v>
      </c>
    </row>
    <row r="63" spans="1:9">
      <c r="A63" s="135" t="s">
        <v>38</v>
      </c>
      <c r="B63" s="135" t="s">
        <v>524</v>
      </c>
      <c r="C63" s="135">
        <v>12.1</v>
      </c>
      <c r="D63" s="135">
        <v>33.700000000000003</v>
      </c>
      <c r="E63" s="135">
        <v>25.9</v>
      </c>
      <c r="F63" s="135">
        <v>27.8</v>
      </c>
      <c r="G63" s="135">
        <v>288</v>
      </c>
      <c r="H63" s="135">
        <v>276</v>
      </c>
      <c r="I63" s="135">
        <v>564</v>
      </c>
    </row>
    <row r="64" spans="1:9">
      <c r="A64" s="135" t="s">
        <v>38</v>
      </c>
      <c r="B64" s="135" t="s">
        <v>525</v>
      </c>
      <c r="C64" s="135">
        <v>4.9000000000000004</v>
      </c>
      <c r="D64" s="135">
        <v>25.7</v>
      </c>
      <c r="E64" s="135">
        <v>0</v>
      </c>
      <c r="F64" s="135">
        <v>0</v>
      </c>
      <c r="G64" s="135">
        <v>419</v>
      </c>
      <c r="H64" s="135">
        <v>352</v>
      </c>
      <c r="I64" s="135">
        <v>771</v>
      </c>
    </row>
    <row r="65" spans="1:9">
      <c r="A65" s="135" t="s">
        <v>38</v>
      </c>
      <c r="B65" s="135" t="s">
        <v>526</v>
      </c>
      <c r="C65" s="135">
        <v>14.6</v>
      </c>
      <c r="D65" s="135">
        <v>27.2</v>
      </c>
      <c r="E65" s="135">
        <v>43</v>
      </c>
      <c r="F65" s="135">
        <v>0</v>
      </c>
      <c r="G65" s="135">
        <v>609</v>
      </c>
      <c r="H65" s="135">
        <v>662</v>
      </c>
      <c r="I65" s="135">
        <v>1271</v>
      </c>
    </row>
    <row r="66" spans="1:9">
      <c r="A66" s="135" t="s">
        <v>38</v>
      </c>
      <c r="B66" s="135" t="s">
        <v>527</v>
      </c>
      <c r="C66" s="135">
        <v>22.7</v>
      </c>
      <c r="D66" s="135">
        <v>108.3</v>
      </c>
      <c r="E66" s="135">
        <v>92.9</v>
      </c>
      <c r="F66" s="135">
        <v>60</v>
      </c>
      <c r="G66" s="135">
        <v>557</v>
      </c>
      <c r="H66" s="135">
        <v>820</v>
      </c>
      <c r="I66" s="135">
        <v>1377</v>
      </c>
    </row>
    <row r="67" spans="1:9">
      <c r="A67" s="135" t="s">
        <v>38</v>
      </c>
      <c r="B67" s="135" t="s">
        <v>528</v>
      </c>
      <c r="C67" s="135">
        <v>7.9</v>
      </c>
      <c r="D67" s="135">
        <v>29.6</v>
      </c>
      <c r="E67" s="135">
        <v>0</v>
      </c>
      <c r="F67" s="135">
        <v>0</v>
      </c>
      <c r="G67" s="135">
        <v>1612</v>
      </c>
      <c r="H67" s="135">
        <v>516</v>
      </c>
      <c r="I67" s="135">
        <v>2128</v>
      </c>
    </row>
    <row r="68" spans="1:9">
      <c r="A68" s="135" t="s">
        <v>38</v>
      </c>
      <c r="B68" s="135" t="s">
        <v>529</v>
      </c>
      <c r="C68" s="135">
        <v>39.700000000000003</v>
      </c>
      <c r="D68" s="135">
        <v>0</v>
      </c>
      <c r="E68" s="135">
        <v>0</v>
      </c>
      <c r="F68" s="135">
        <v>0</v>
      </c>
      <c r="G68" s="135">
        <v>1067</v>
      </c>
      <c r="H68" s="135">
        <v>1056</v>
      </c>
      <c r="I68" s="135">
        <v>2123</v>
      </c>
    </row>
    <row r="69" spans="1:9">
      <c r="A69" s="135" t="s">
        <v>38</v>
      </c>
      <c r="B69" s="135" t="s">
        <v>530</v>
      </c>
      <c r="C69" s="135">
        <v>8.3000000000000007</v>
      </c>
      <c r="D69" s="135">
        <v>93.8</v>
      </c>
      <c r="E69" s="135">
        <v>78.400000000000006</v>
      </c>
      <c r="F69" s="135">
        <v>45.5</v>
      </c>
      <c r="G69" s="135">
        <v>1648</v>
      </c>
      <c r="H69" s="135">
        <v>1478</v>
      </c>
      <c r="I69" s="135">
        <v>3126</v>
      </c>
    </row>
    <row r="70" spans="1:9">
      <c r="A70" s="135" t="s">
        <v>38</v>
      </c>
      <c r="B70" s="135" t="s">
        <v>531</v>
      </c>
      <c r="C70" s="135">
        <v>11.7</v>
      </c>
      <c r="D70" s="135">
        <v>79.7</v>
      </c>
      <c r="E70" s="135">
        <v>64.3</v>
      </c>
      <c r="F70" s="135">
        <v>31.4</v>
      </c>
      <c r="G70" s="135">
        <v>864</v>
      </c>
      <c r="H70" s="135">
        <v>832</v>
      </c>
      <c r="I70" s="135">
        <v>1696</v>
      </c>
    </row>
    <row r="71" spans="1:9">
      <c r="A71" s="135" t="s">
        <v>38</v>
      </c>
      <c r="B71" s="135" t="s">
        <v>532</v>
      </c>
      <c r="C71" s="135">
        <v>0</v>
      </c>
      <c r="D71" s="135">
        <v>16.8</v>
      </c>
      <c r="E71" s="135">
        <v>0</v>
      </c>
      <c r="F71" s="135">
        <v>0</v>
      </c>
      <c r="G71" s="135">
        <v>365</v>
      </c>
      <c r="H71" s="135">
        <v>338</v>
      </c>
      <c r="I71" s="135">
        <v>703</v>
      </c>
    </row>
    <row r="72" spans="1:9">
      <c r="A72" s="135" t="s">
        <v>38</v>
      </c>
      <c r="B72" s="135" t="s">
        <v>533</v>
      </c>
      <c r="C72" s="135">
        <v>200</v>
      </c>
      <c r="D72" s="135">
        <v>0</v>
      </c>
      <c r="E72" s="135">
        <v>0</v>
      </c>
      <c r="F72" s="135">
        <v>0</v>
      </c>
      <c r="G72" s="135">
        <v>890</v>
      </c>
      <c r="H72" s="135">
        <v>790</v>
      </c>
      <c r="I72" s="135">
        <v>1680</v>
      </c>
    </row>
    <row r="73" spans="1:9">
      <c r="A73" s="135" t="s">
        <v>38</v>
      </c>
      <c r="B73" s="135" t="s">
        <v>262</v>
      </c>
      <c r="C73" s="135">
        <v>187</v>
      </c>
      <c r="D73" s="135">
        <v>98</v>
      </c>
      <c r="E73" s="135">
        <v>114</v>
      </c>
      <c r="F73" s="135">
        <v>186</v>
      </c>
      <c r="G73" s="135">
        <v>645</v>
      </c>
      <c r="H73" s="135">
        <v>723</v>
      </c>
      <c r="I73" s="135">
        <v>1368</v>
      </c>
    </row>
    <row r="74" spans="1:9">
      <c r="A74" s="135" t="s">
        <v>38</v>
      </c>
      <c r="B74" s="135" t="s">
        <v>534</v>
      </c>
      <c r="C74" s="135">
        <v>15.4</v>
      </c>
      <c r="D74" s="135">
        <v>101</v>
      </c>
      <c r="E74" s="135">
        <v>85.6</v>
      </c>
      <c r="F74" s="135">
        <v>52.7</v>
      </c>
      <c r="G74" s="135">
        <v>113</v>
      </c>
      <c r="H74" s="135">
        <v>227</v>
      </c>
      <c r="I74" s="135">
        <v>340</v>
      </c>
    </row>
    <row r="75" spans="1:9">
      <c r="A75" s="135" t="s">
        <v>38</v>
      </c>
      <c r="B75" s="135" t="s">
        <v>535</v>
      </c>
      <c r="C75" s="135">
        <v>164</v>
      </c>
      <c r="D75" s="135">
        <v>70.8</v>
      </c>
      <c r="E75" s="135">
        <v>86.1</v>
      </c>
      <c r="F75" s="135">
        <v>163</v>
      </c>
      <c r="G75" s="135">
        <v>2555</v>
      </c>
      <c r="H75" s="135">
        <v>2863</v>
      </c>
      <c r="I75" s="135">
        <v>5418</v>
      </c>
    </row>
    <row r="76" spans="1:9">
      <c r="A76" s="135" t="s">
        <v>38</v>
      </c>
      <c r="B76" s="135" t="s">
        <v>536</v>
      </c>
      <c r="C76" s="135">
        <v>8.6</v>
      </c>
      <c r="D76" s="135">
        <v>0</v>
      </c>
      <c r="E76" s="135">
        <v>78.7</v>
      </c>
      <c r="F76" s="135">
        <v>40.799999999999997</v>
      </c>
      <c r="G76" s="135">
        <v>491</v>
      </c>
      <c r="H76" s="135">
        <v>547</v>
      </c>
      <c r="I76" s="135">
        <v>1038</v>
      </c>
    </row>
    <row r="77" spans="1:9">
      <c r="A77" s="135" t="s">
        <v>38</v>
      </c>
      <c r="B77" s="135" t="s">
        <v>537</v>
      </c>
      <c r="C77" s="135">
        <v>0</v>
      </c>
      <c r="D77" s="135">
        <v>0</v>
      </c>
      <c r="E77" s="135">
        <v>0</v>
      </c>
      <c r="F77" s="135">
        <v>0</v>
      </c>
      <c r="G77" s="135">
        <v>33</v>
      </c>
      <c r="H77" s="135">
        <v>29</v>
      </c>
      <c r="I77" s="135">
        <v>62</v>
      </c>
    </row>
    <row r="78" spans="1:9">
      <c r="A78" s="135" t="s">
        <v>38</v>
      </c>
      <c r="B78" s="135" t="s">
        <v>538</v>
      </c>
      <c r="C78" s="135">
        <v>5.9</v>
      </c>
      <c r="D78" s="135">
        <v>0</v>
      </c>
      <c r="E78" s="135">
        <v>69</v>
      </c>
      <c r="F78" s="135">
        <v>36.1</v>
      </c>
      <c r="G78" s="135">
        <v>32</v>
      </c>
      <c r="H78" s="135">
        <v>29</v>
      </c>
      <c r="I78" s="135">
        <v>61</v>
      </c>
    </row>
    <row r="79" spans="1:9">
      <c r="A79" s="135" t="s">
        <v>38</v>
      </c>
      <c r="B79" s="135" t="s">
        <v>539</v>
      </c>
      <c r="C79" s="135">
        <v>5.8</v>
      </c>
      <c r="D79" s="135">
        <v>84.5</v>
      </c>
      <c r="E79" s="135">
        <v>69.099999999999994</v>
      </c>
      <c r="F79" s="135">
        <v>36.200000000000003</v>
      </c>
      <c r="G79" s="135">
        <v>17</v>
      </c>
      <c r="H79" s="135">
        <v>21</v>
      </c>
      <c r="I79" s="135">
        <v>38</v>
      </c>
    </row>
    <row r="80" spans="1:9">
      <c r="A80" s="135" t="s">
        <v>38</v>
      </c>
      <c r="B80" s="135" t="s">
        <v>540</v>
      </c>
      <c r="C80" s="135">
        <v>12.1</v>
      </c>
      <c r="D80" s="135">
        <v>97.6</v>
      </c>
      <c r="E80" s="135">
        <v>82.2</v>
      </c>
      <c r="F80" s="135">
        <v>49.3</v>
      </c>
      <c r="G80" s="135">
        <v>68</v>
      </c>
      <c r="H80" s="135">
        <v>78</v>
      </c>
      <c r="I80" s="135">
        <v>146</v>
      </c>
    </row>
    <row r="81" spans="1:9">
      <c r="A81" s="135" t="s">
        <v>42</v>
      </c>
      <c r="B81" s="135"/>
      <c r="C81" s="135">
        <v>11.7</v>
      </c>
      <c r="D81" s="135">
        <v>9.5</v>
      </c>
      <c r="E81" s="135">
        <v>0</v>
      </c>
      <c r="F81" s="135">
        <v>0</v>
      </c>
      <c r="G81" s="135">
        <v>2411</v>
      </c>
      <c r="H81" s="135">
        <v>2531</v>
      </c>
      <c r="I81" s="135">
        <v>4942</v>
      </c>
    </row>
    <row r="82" spans="1:9">
      <c r="A82" s="135" t="s">
        <v>42</v>
      </c>
      <c r="B82" s="135" t="s">
        <v>430</v>
      </c>
      <c r="C82" s="135">
        <v>19.3</v>
      </c>
      <c r="D82" s="135">
        <v>21.6</v>
      </c>
      <c r="E82" s="135">
        <v>0</v>
      </c>
      <c r="F82" s="135">
        <v>0</v>
      </c>
      <c r="G82" s="135">
        <v>735</v>
      </c>
      <c r="H82" s="135">
        <v>916</v>
      </c>
      <c r="I82" s="135">
        <v>1651</v>
      </c>
    </row>
    <row r="83" spans="1:9">
      <c r="A83" s="135" t="s">
        <v>42</v>
      </c>
      <c r="B83" s="135" t="s">
        <v>431</v>
      </c>
      <c r="C83" s="135">
        <v>10.6</v>
      </c>
      <c r="D83" s="135">
        <v>13</v>
      </c>
      <c r="E83" s="135">
        <v>0</v>
      </c>
      <c r="F83" s="135">
        <v>0</v>
      </c>
      <c r="G83" s="135">
        <v>1111</v>
      </c>
      <c r="H83" s="135">
        <v>1036</v>
      </c>
      <c r="I83" s="135">
        <v>2147</v>
      </c>
    </row>
    <row r="84" spans="1:9">
      <c r="A84" s="135" t="s">
        <v>42</v>
      </c>
      <c r="B84" s="135" t="s">
        <v>426</v>
      </c>
      <c r="C84" s="135">
        <v>22.4</v>
      </c>
      <c r="D84" s="135">
        <v>34.1</v>
      </c>
      <c r="E84" s="135">
        <v>0</v>
      </c>
      <c r="F84" s="135">
        <v>0</v>
      </c>
      <c r="G84" s="135">
        <v>281</v>
      </c>
      <c r="H84" s="135">
        <v>413</v>
      </c>
      <c r="I84" s="135">
        <v>694</v>
      </c>
    </row>
    <row r="85" spans="1:9">
      <c r="A85" s="135" t="s">
        <v>42</v>
      </c>
      <c r="B85" s="135" t="s">
        <v>425</v>
      </c>
      <c r="C85" s="135">
        <v>1.6</v>
      </c>
      <c r="D85" s="135">
        <v>0</v>
      </c>
      <c r="E85" s="135">
        <v>0</v>
      </c>
      <c r="F85" s="135">
        <v>0</v>
      </c>
      <c r="G85" s="135">
        <v>1298</v>
      </c>
      <c r="H85" s="135">
        <v>1454</v>
      </c>
      <c r="I85" s="135">
        <v>2752</v>
      </c>
    </row>
    <row r="86" spans="1:9">
      <c r="A86" s="135" t="s">
        <v>42</v>
      </c>
      <c r="B86" s="135" t="s">
        <v>541</v>
      </c>
      <c r="C86" s="135">
        <v>11.1</v>
      </c>
      <c r="D86" s="135">
        <v>0</v>
      </c>
      <c r="E86" s="135">
        <v>0</v>
      </c>
      <c r="F86" s="135">
        <v>0</v>
      </c>
      <c r="G86" s="135">
        <v>1246</v>
      </c>
      <c r="H86" s="135">
        <v>1296</v>
      </c>
      <c r="I86" s="135">
        <v>2542</v>
      </c>
    </row>
    <row r="87" spans="1:9">
      <c r="A87" s="135" t="s">
        <v>42</v>
      </c>
      <c r="B87" s="135" t="s">
        <v>432</v>
      </c>
      <c r="C87" s="135">
        <v>15.4</v>
      </c>
      <c r="D87" s="135">
        <v>8.6</v>
      </c>
      <c r="E87" s="135">
        <v>0</v>
      </c>
      <c r="F87" s="135">
        <v>0</v>
      </c>
      <c r="G87" s="135">
        <v>483</v>
      </c>
      <c r="H87" s="135">
        <v>535</v>
      </c>
      <c r="I87" s="135">
        <v>1018</v>
      </c>
    </row>
    <row r="88" spans="1:9">
      <c r="A88" s="135" t="s">
        <v>42</v>
      </c>
      <c r="B88" s="135" t="s">
        <v>542</v>
      </c>
      <c r="C88" s="135">
        <v>16.899999999999999</v>
      </c>
      <c r="D88" s="135">
        <v>19.2</v>
      </c>
      <c r="E88" s="135">
        <v>0</v>
      </c>
      <c r="F88" s="135">
        <v>0</v>
      </c>
      <c r="G88" s="135">
        <v>481</v>
      </c>
      <c r="H88" s="135">
        <v>522</v>
      </c>
      <c r="I88" s="135">
        <v>1003</v>
      </c>
    </row>
    <row r="89" spans="1:9">
      <c r="A89" s="135" t="s">
        <v>42</v>
      </c>
      <c r="B89" s="135" t="s">
        <v>543</v>
      </c>
      <c r="C89" s="135">
        <v>16.3</v>
      </c>
      <c r="D89" s="135">
        <v>19.100000000000001</v>
      </c>
      <c r="E89" s="135">
        <v>0</v>
      </c>
      <c r="F89" s="135">
        <v>0</v>
      </c>
      <c r="G89" s="135">
        <v>577</v>
      </c>
      <c r="H89" s="135">
        <v>628</v>
      </c>
      <c r="I89" s="135">
        <v>1205</v>
      </c>
    </row>
    <row r="90" spans="1:9">
      <c r="A90" s="135" t="s">
        <v>42</v>
      </c>
      <c r="B90" s="135" t="s">
        <v>544</v>
      </c>
      <c r="C90" s="135">
        <v>21.6</v>
      </c>
      <c r="D90" s="135">
        <v>20.399999999999999</v>
      </c>
      <c r="E90" s="135">
        <v>0</v>
      </c>
      <c r="F90" s="135">
        <v>0</v>
      </c>
      <c r="G90" s="135">
        <v>1145</v>
      </c>
      <c r="H90" s="135">
        <v>1282</v>
      </c>
      <c r="I90" s="135">
        <v>2427</v>
      </c>
    </row>
    <row r="91" spans="1:9">
      <c r="A91" s="135" t="s">
        <v>42</v>
      </c>
      <c r="B91" s="135" t="s">
        <v>434</v>
      </c>
      <c r="C91" s="135">
        <v>18.600000000000001</v>
      </c>
      <c r="D91" s="135">
        <v>20.9</v>
      </c>
      <c r="E91" s="135">
        <v>0</v>
      </c>
      <c r="F91" s="135">
        <v>0</v>
      </c>
      <c r="G91" s="135">
        <v>693</v>
      </c>
      <c r="H91" s="135">
        <v>620</v>
      </c>
      <c r="I91" s="135">
        <v>1313</v>
      </c>
    </row>
    <row r="92" spans="1:9">
      <c r="A92" s="135" t="s">
        <v>42</v>
      </c>
      <c r="B92" s="135" t="s">
        <v>422</v>
      </c>
      <c r="C92" s="135">
        <v>0.2</v>
      </c>
      <c r="D92" s="135">
        <v>0</v>
      </c>
      <c r="E92" s="135">
        <v>0</v>
      </c>
      <c r="F92" s="135">
        <v>0</v>
      </c>
      <c r="G92" s="135">
        <v>2822</v>
      </c>
      <c r="H92" s="135">
        <v>3440</v>
      </c>
      <c r="I92" s="135">
        <v>6262</v>
      </c>
    </row>
    <row r="93" spans="1:9">
      <c r="A93" s="135" t="s">
        <v>42</v>
      </c>
      <c r="B93" s="135" t="s">
        <v>545</v>
      </c>
      <c r="C93" s="135">
        <v>11.5</v>
      </c>
      <c r="D93" s="135">
        <v>9.5</v>
      </c>
      <c r="E93" s="135">
        <v>0</v>
      </c>
      <c r="F93" s="135">
        <v>0</v>
      </c>
      <c r="G93" s="135">
        <v>378</v>
      </c>
      <c r="H93" s="135">
        <v>406</v>
      </c>
      <c r="I93" s="135">
        <v>784</v>
      </c>
    </row>
    <row r="94" spans="1:9">
      <c r="A94" s="135" t="s">
        <v>546</v>
      </c>
      <c r="B94" s="135" t="s">
        <v>547</v>
      </c>
      <c r="C94" s="135">
        <v>9.4</v>
      </c>
      <c r="D94" s="135">
        <v>0</v>
      </c>
      <c r="E94" s="135">
        <v>0</v>
      </c>
      <c r="F94" s="135">
        <v>0</v>
      </c>
      <c r="G94" s="135">
        <v>1099</v>
      </c>
      <c r="H94" s="135">
        <v>1043</v>
      </c>
      <c r="I94" s="135">
        <v>2142</v>
      </c>
    </row>
    <row r="95" spans="1:9">
      <c r="A95" s="135" t="s">
        <v>546</v>
      </c>
      <c r="B95" s="135" t="s">
        <v>548</v>
      </c>
      <c r="C95" s="135">
        <v>39.200000000000003</v>
      </c>
      <c r="D95" s="135">
        <v>0</v>
      </c>
      <c r="E95" s="135">
        <v>0</v>
      </c>
      <c r="F95" s="135">
        <v>0</v>
      </c>
      <c r="G95" s="135">
        <v>483</v>
      </c>
      <c r="H95" s="135">
        <v>516</v>
      </c>
      <c r="I95" s="135">
        <v>999</v>
      </c>
    </row>
    <row r="96" spans="1:9">
      <c r="A96" s="135" t="s">
        <v>546</v>
      </c>
      <c r="B96" s="135" t="s">
        <v>549</v>
      </c>
      <c r="C96" s="135">
        <v>44.9</v>
      </c>
      <c r="D96" s="135">
        <v>0</v>
      </c>
      <c r="E96" s="135">
        <v>0</v>
      </c>
      <c r="F96" s="135">
        <v>0</v>
      </c>
      <c r="G96" s="135">
        <v>892</v>
      </c>
      <c r="H96" s="135">
        <v>890</v>
      </c>
      <c r="I96" s="135">
        <v>1782</v>
      </c>
    </row>
    <row r="97" spans="1:9">
      <c r="A97" s="135" t="s">
        <v>546</v>
      </c>
      <c r="B97" s="135" t="s">
        <v>550</v>
      </c>
      <c r="C97" s="135">
        <v>12.8</v>
      </c>
      <c r="D97" s="135">
        <v>0</v>
      </c>
      <c r="E97" s="135">
        <v>0</v>
      </c>
      <c r="F97" s="135">
        <v>0</v>
      </c>
      <c r="G97" s="135">
        <v>669</v>
      </c>
      <c r="H97" s="135">
        <v>684</v>
      </c>
      <c r="I97" s="135">
        <v>1353</v>
      </c>
    </row>
    <row r="98" spans="1:9">
      <c r="A98" s="135" t="s">
        <v>546</v>
      </c>
      <c r="B98" s="135" t="s">
        <v>551</v>
      </c>
      <c r="C98" s="135">
        <v>45.6</v>
      </c>
      <c r="D98" s="135">
        <v>0</v>
      </c>
      <c r="E98" s="135">
        <v>0</v>
      </c>
      <c r="F98" s="135">
        <v>0</v>
      </c>
      <c r="G98" s="135">
        <v>589</v>
      </c>
      <c r="H98" s="135">
        <v>624</v>
      </c>
      <c r="I98" s="135">
        <v>1213</v>
      </c>
    </row>
    <row r="99" spans="1:9">
      <c r="A99" s="135" t="s">
        <v>546</v>
      </c>
      <c r="B99" s="135" t="s">
        <v>552</v>
      </c>
      <c r="C99" s="135">
        <v>26.6</v>
      </c>
      <c r="D99" s="135">
        <v>0</v>
      </c>
      <c r="E99" s="135">
        <v>0</v>
      </c>
      <c r="F99" s="135">
        <v>0</v>
      </c>
      <c r="G99" s="135">
        <v>1668</v>
      </c>
      <c r="H99" s="135">
        <v>1644</v>
      </c>
      <c r="I99" s="135">
        <v>3312</v>
      </c>
    </row>
    <row r="100" spans="1:9">
      <c r="A100" s="135" t="s">
        <v>546</v>
      </c>
      <c r="B100" s="135" t="s">
        <v>553</v>
      </c>
      <c r="C100" s="135">
        <v>34.799999999999997</v>
      </c>
      <c r="D100" s="135">
        <v>0</v>
      </c>
      <c r="E100" s="135">
        <v>0</v>
      </c>
      <c r="F100" s="135">
        <v>0</v>
      </c>
      <c r="G100" s="135">
        <v>836</v>
      </c>
      <c r="H100" s="135">
        <v>744</v>
      </c>
      <c r="I100" s="135">
        <v>1580</v>
      </c>
    </row>
    <row r="101" spans="1:9">
      <c r="A101" s="135" t="s">
        <v>546</v>
      </c>
      <c r="B101" s="135" t="s">
        <v>554</v>
      </c>
      <c r="C101" s="135">
        <v>30.5</v>
      </c>
      <c r="D101" s="135">
        <v>0</v>
      </c>
      <c r="E101" s="135">
        <v>0</v>
      </c>
      <c r="F101" s="135">
        <v>0</v>
      </c>
      <c r="G101" s="135">
        <v>685</v>
      </c>
      <c r="H101" s="135">
        <v>687</v>
      </c>
      <c r="I101" s="135">
        <v>1372</v>
      </c>
    </row>
    <row r="102" spans="1:9">
      <c r="A102" s="135" t="s">
        <v>546</v>
      </c>
      <c r="B102" s="135" t="s">
        <v>555</v>
      </c>
      <c r="C102" s="135">
        <v>1.6</v>
      </c>
      <c r="D102" s="135">
        <v>0</v>
      </c>
      <c r="E102" s="135">
        <v>0</v>
      </c>
      <c r="F102" s="135">
        <v>0</v>
      </c>
      <c r="G102" s="135">
        <v>1526</v>
      </c>
      <c r="H102" s="135">
        <v>1661</v>
      </c>
      <c r="I102" s="135">
        <v>3187</v>
      </c>
    </row>
    <row r="103" spans="1:9">
      <c r="A103" s="135" t="s">
        <v>546</v>
      </c>
      <c r="B103" s="135" t="s">
        <v>556</v>
      </c>
      <c r="C103" s="135">
        <v>11.2</v>
      </c>
      <c r="D103" s="135">
        <v>0</v>
      </c>
      <c r="E103" s="135">
        <v>0</v>
      </c>
      <c r="F103" s="135">
        <v>0</v>
      </c>
      <c r="G103" s="135">
        <v>134</v>
      </c>
      <c r="H103" s="135">
        <v>226</v>
      </c>
      <c r="I103" s="135">
        <v>360</v>
      </c>
    </row>
    <row r="104" spans="1:9">
      <c r="A104" s="135" t="s">
        <v>438</v>
      </c>
      <c r="B104" s="135" t="s">
        <v>439</v>
      </c>
      <c r="C104" s="135">
        <v>0.8</v>
      </c>
      <c r="D104" s="135">
        <v>15.8</v>
      </c>
      <c r="E104" s="135">
        <v>89</v>
      </c>
      <c r="F104" s="135">
        <v>93.8</v>
      </c>
      <c r="G104" s="135">
        <v>4309</v>
      </c>
      <c r="H104" s="135">
        <v>5016</v>
      </c>
      <c r="I104" s="135">
        <v>9325</v>
      </c>
    </row>
    <row r="105" spans="1:9">
      <c r="A105" s="135" t="s">
        <v>438</v>
      </c>
      <c r="B105" s="135" t="s">
        <v>440</v>
      </c>
      <c r="C105" s="135">
        <v>64.5</v>
      </c>
      <c r="D105" s="135">
        <v>50.6</v>
      </c>
      <c r="E105" s="135">
        <v>122</v>
      </c>
      <c r="F105" s="135">
        <v>127</v>
      </c>
      <c r="G105" s="135">
        <v>811</v>
      </c>
      <c r="H105" s="135">
        <v>902</v>
      </c>
      <c r="I105" s="135">
        <v>1713</v>
      </c>
    </row>
    <row r="106" spans="1:9">
      <c r="A106" s="135" t="s">
        <v>438</v>
      </c>
      <c r="B106" s="135" t="s">
        <v>441</v>
      </c>
      <c r="C106" s="135">
        <v>17.8</v>
      </c>
      <c r="D106" s="135">
        <v>1.6</v>
      </c>
      <c r="E106" s="135">
        <v>76.3</v>
      </c>
      <c r="F106" s="135">
        <v>81</v>
      </c>
      <c r="G106" s="135">
        <v>1315</v>
      </c>
      <c r="H106" s="135">
        <v>1599</v>
      </c>
      <c r="I106" s="135">
        <v>2914</v>
      </c>
    </row>
    <row r="107" spans="1:9">
      <c r="A107" s="135" t="s">
        <v>438</v>
      </c>
      <c r="B107" s="135" t="s">
        <v>442</v>
      </c>
      <c r="C107" s="135">
        <v>35</v>
      </c>
      <c r="D107" s="135">
        <v>16.3</v>
      </c>
      <c r="E107" s="135">
        <v>15.4</v>
      </c>
      <c r="F107" s="135">
        <v>0</v>
      </c>
      <c r="G107" s="135">
        <v>1628</v>
      </c>
      <c r="H107" s="135">
        <v>1578</v>
      </c>
      <c r="I107" s="135">
        <v>3206</v>
      </c>
    </row>
    <row r="108" spans="1:9">
      <c r="A108" s="135" t="s">
        <v>438</v>
      </c>
      <c r="B108" s="135" t="s">
        <v>443</v>
      </c>
      <c r="C108" s="135">
        <v>57.2</v>
      </c>
      <c r="D108" s="135">
        <v>43</v>
      </c>
      <c r="E108" s="135">
        <v>53.3</v>
      </c>
      <c r="F108" s="135">
        <v>58</v>
      </c>
      <c r="G108" s="135">
        <v>1387</v>
      </c>
      <c r="H108" s="135">
        <v>1428</v>
      </c>
      <c r="I108" s="135">
        <v>2815</v>
      </c>
    </row>
    <row r="109" spans="1:9">
      <c r="A109" s="135" t="s">
        <v>438</v>
      </c>
      <c r="B109" s="135" t="s">
        <v>444</v>
      </c>
      <c r="C109" s="135">
        <v>62.3</v>
      </c>
      <c r="D109" s="135">
        <v>50</v>
      </c>
      <c r="E109" s="135">
        <v>120</v>
      </c>
      <c r="F109" s="135">
        <v>125</v>
      </c>
      <c r="G109" s="135">
        <v>1471</v>
      </c>
      <c r="H109" s="135">
        <v>1557</v>
      </c>
      <c r="I109" s="135">
        <v>3028</v>
      </c>
    </row>
    <row r="110" spans="1:9">
      <c r="A110" s="135" t="s">
        <v>438</v>
      </c>
      <c r="B110" s="135" t="s">
        <v>445</v>
      </c>
      <c r="C110" s="135">
        <v>20.7</v>
      </c>
      <c r="D110" s="135">
        <v>17.8</v>
      </c>
      <c r="E110" s="135">
        <v>19.100000000000001</v>
      </c>
      <c r="F110" s="135">
        <v>0</v>
      </c>
      <c r="G110" s="135">
        <v>905</v>
      </c>
      <c r="H110" s="135">
        <v>898</v>
      </c>
      <c r="I110" s="135">
        <v>1803</v>
      </c>
    </row>
    <row r="111" spans="1:9">
      <c r="A111" s="135" t="s">
        <v>438</v>
      </c>
      <c r="B111" s="135" t="s">
        <v>446</v>
      </c>
      <c r="C111" s="135">
        <v>54</v>
      </c>
      <c r="D111" s="135">
        <v>53.1</v>
      </c>
      <c r="E111" s="135">
        <v>35.5</v>
      </c>
      <c r="F111" s="135">
        <v>0</v>
      </c>
      <c r="G111" s="135">
        <v>884</v>
      </c>
      <c r="H111" s="135">
        <v>830</v>
      </c>
      <c r="I111" s="135">
        <v>1714</v>
      </c>
    </row>
    <row r="112" spans="1:9">
      <c r="A112" s="135" t="s">
        <v>438</v>
      </c>
      <c r="B112" s="135" t="s">
        <v>447</v>
      </c>
      <c r="C112" s="135">
        <v>74.599999999999994</v>
      </c>
      <c r="D112" s="135">
        <v>60.7</v>
      </c>
      <c r="E112" s="135">
        <v>132</v>
      </c>
      <c r="F112" s="135">
        <v>137</v>
      </c>
      <c r="G112" s="135">
        <v>1208</v>
      </c>
      <c r="H112" s="135">
        <v>1382</v>
      </c>
      <c r="I112" s="135">
        <v>2590</v>
      </c>
    </row>
    <row r="113" spans="1:9">
      <c r="A113" s="135" t="s">
        <v>438</v>
      </c>
      <c r="B113" s="135" t="s">
        <v>448</v>
      </c>
      <c r="C113" s="135">
        <v>70.2</v>
      </c>
      <c r="D113" s="135">
        <v>57.4</v>
      </c>
      <c r="E113" s="135">
        <v>129</v>
      </c>
      <c r="F113" s="135">
        <v>133</v>
      </c>
      <c r="G113" s="135">
        <v>750</v>
      </c>
      <c r="H113" s="135">
        <v>718</v>
      </c>
      <c r="I113" s="135">
        <v>1468</v>
      </c>
    </row>
    <row r="114" spans="1:9">
      <c r="A114" s="135" t="s">
        <v>438</v>
      </c>
      <c r="B114" s="135" t="s">
        <v>449</v>
      </c>
      <c r="C114" s="135">
        <v>0.8</v>
      </c>
      <c r="D114" s="135">
        <v>15.8</v>
      </c>
      <c r="E114" s="135">
        <v>89</v>
      </c>
      <c r="F114" s="135">
        <v>93.8</v>
      </c>
      <c r="G114" s="135">
        <v>101</v>
      </c>
      <c r="H114" s="135">
        <v>209</v>
      </c>
      <c r="I114" s="135">
        <v>310</v>
      </c>
    </row>
    <row r="115" spans="1:9">
      <c r="A115" s="135" t="s">
        <v>438</v>
      </c>
      <c r="B115" s="135" t="s">
        <v>450</v>
      </c>
      <c r="C115" s="135">
        <v>53.9</v>
      </c>
      <c r="D115" s="135">
        <v>55.5</v>
      </c>
      <c r="E115" s="135">
        <v>47.6</v>
      </c>
      <c r="F115" s="135">
        <v>0</v>
      </c>
      <c r="G115" s="135">
        <v>991</v>
      </c>
      <c r="H115" s="135">
        <v>1099</v>
      </c>
      <c r="I115" s="135">
        <v>2090</v>
      </c>
    </row>
    <row r="116" spans="1:9">
      <c r="A116" s="135" t="s">
        <v>438</v>
      </c>
      <c r="B116" s="135" t="s">
        <v>451</v>
      </c>
      <c r="C116" s="135">
        <v>110</v>
      </c>
      <c r="D116" s="135">
        <v>127</v>
      </c>
      <c r="E116" s="135">
        <v>0</v>
      </c>
      <c r="F116" s="135">
        <v>0</v>
      </c>
      <c r="G116" s="135">
        <v>454</v>
      </c>
      <c r="H116" s="135">
        <v>514</v>
      </c>
      <c r="I116" s="135">
        <v>968</v>
      </c>
    </row>
    <row r="117" spans="1:9">
      <c r="A117" s="135" t="s">
        <v>438</v>
      </c>
      <c r="B117" s="135" t="s">
        <v>452</v>
      </c>
      <c r="C117" s="135">
        <v>60.2</v>
      </c>
      <c r="D117" s="135">
        <v>63.5</v>
      </c>
      <c r="E117" s="135">
        <v>0</v>
      </c>
      <c r="F117" s="135">
        <v>0</v>
      </c>
      <c r="G117" s="135">
        <v>536</v>
      </c>
      <c r="H117" s="135">
        <v>600</v>
      </c>
      <c r="I117" s="135">
        <v>1136</v>
      </c>
    </row>
    <row r="118" spans="1:9">
      <c r="A118" s="135" t="s">
        <v>557</v>
      </c>
      <c r="B118" s="135" t="s">
        <v>558</v>
      </c>
      <c r="C118" s="135">
        <v>20.399999999999999</v>
      </c>
      <c r="D118" s="135">
        <v>0</v>
      </c>
      <c r="E118" s="135">
        <v>0</v>
      </c>
      <c r="F118" s="135">
        <v>0</v>
      </c>
      <c r="G118" s="135">
        <v>1096</v>
      </c>
      <c r="H118" s="135">
        <v>2075</v>
      </c>
      <c r="I118" s="135">
        <v>3171</v>
      </c>
    </row>
    <row r="119" spans="1:9">
      <c r="A119" s="135" t="s">
        <v>557</v>
      </c>
      <c r="B119" s="135" t="s">
        <v>559</v>
      </c>
      <c r="C119" s="135">
        <v>22.3</v>
      </c>
      <c r="D119" s="135">
        <v>0</v>
      </c>
      <c r="E119" s="135">
        <v>0</v>
      </c>
      <c r="F119" s="135">
        <v>0</v>
      </c>
      <c r="G119" s="135">
        <v>939</v>
      </c>
      <c r="H119" s="135">
        <v>1605</v>
      </c>
      <c r="I119" s="135">
        <v>2544</v>
      </c>
    </row>
    <row r="120" spans="1:9">
      <c r="A120" s="135" t="s">
        <v>557</v>
      </c>
      <c r="B120" s="135" t="s">
        <v>560</v>
      </c>
      <c r="C120" s="135">
        <v>24.7</v>
      </c>
      <c r="D120" s="135">
        <v>0</v>
      </c>
      <c r="E120" s="135">
        <v>0</v>
      </c>
      <c r="F120" s="135">
        <v>0</v>
      </c>
      <c r="G120" s="135">
        <v>2637</v>
      </c>
      <c r="H120" s="135">
        <v>3563</v>
      </c>
      <c r="I120" s="135">
        <v>6200</v>
      </c>
    </row>
    <row r="121" spans="1:9">
      <c r="A121" s="135" t="s">
        <v>557</v>
      </c>
      <c r="B121" s="135" t="s">
        <v>561</v>
      </c>
      <c r="C121" s="135">
        <v>22.3</v>
      </c>
      <c r="D121" s="135">
        <v>0</v>
      </c>
      <c r="E121" s="135">
        <v>0</v>
      </c>
      <c r="F121" s="135">
        <v>0</v>
      </c>
      <c r="G121" s="135">
        <v>1418</v>
      </c>
      <c r="H121" s="135">
        <v>2332</v>
      </c>
      <c r="I121" s="135">
        <v>3750</v>
      </c>
    </row>
    <row r="122" spans="1:9">
      <c r="A122" s="135" t="s">
        <v>557</v>
      </c>
      <c r="B122" s="135" t="s">
        <v>562</v>
      </c>
      <c r="C122" s="135">
        <v>11.5</v>
      </c>
      <c r="D122" s="135">
        <v>0</v>
      </c>
      <c r="E122" s="135">
        <v>0</v>
      </c>
      <c r="F122" s="135">
        <v>0</v>
      </c>
      <c r="G122" s="135">
        <v>345</v>
      </c>
      <c r="H122" s="135">
        <v>404</v>
      </c>
      <c r="I122" s="135">
        <v>749</v>
      </c>
    </row>
    <row r="123" spans="1:9">
      <c r="A123" s="135" t="s">
        <v>557</v>
      </c>
      <c r="B123" s="135" t="s">
        <v>563</v>
      </c>
      <c r="C123" s="135">
        <v>1.5</v>
      </c>
      <c r="D123" s="135">
        <v>0</v>
      </c>
      <c r="E123" s="135">
        <v>0</v>
      </c>
      <c r="F123" s="135">
        <v>0</v>
      </c>
      <c r="G123" s="135">
        <v>1455</v>
      </c>
      <c r="H123" s="135">
        <v>1667</v>
      </c>
      <c r="I123" s="135">
        <v>3122</v>
      </c>
    </row>
    <row r="124" spans="1:9">
      <c r="A124" s="135" t="s">
        <v>557</v>
      </c>
      <c r="B124" s="135" t="s">
        <v>564</v>
      </c>
      <c r="C124" s="135">
        <v>23.5</v>
      </c>
      <c r="D124" s="135">
        <v>0</v>
      </c>
      <c r="E124" s="135">
        <v>0</v>
      </c>
      <c r="F124" s="135">
        <v>0</v>
      </c>
      <c r="G124" s="135">
        <v>192</v>
      </c>
      <c r="H124" s="135">
        <v>232</v>
      </c>
      <c r="I124" s="135">
        <v>424</v>
      </c>
    </row>
    <row r="125" spans="1:9">
      <c r="A125" s="135" t="s">
        <v>50</v>
      </c>
      <c r="B125" s="135" t="s">
        <v>378</v>
      </c>
      <c r="C125" s="135">
        <v>10</v>
      </c>
      <c r="D125" s="135">
        <v>25.1</v>
      </c>
      <c r="E125" s="135">
        <v>76.7</v>
      </c>
      <c r="F125" s="135">
        <v>103</v>
      </c>
      <c r="G125" s="135">
        <v>1456</v>
      </c>
      <c r="H125" s="135">
        <v>1345</v>
      </c>
      <c r="I125" s="135">
        <v>2801</v>
      </c>
    </row>
    <row r="126" spans="1:9">
      <c r="A126" s="135" t="s">
        <v>50</v>
      </c>
      <c r="B126" s="135" t="s">
        <v>379</v>
      </c>
      <c r="C126" s="135">
        <v>3.5</v>
      </c>
      <c r="D126" s="135">
        <v>0</v>
      </c>
      <c r="E126" s="135">
        <v>0</v>
      </c>
      <c r="F126" s="135">
        <v>0</v>
      </c>
      <c r="G126" s="135">
        <v>1262</v>
      </c>
      <c r="H126" s="135">
        <v>1237</v>
      </c>
      <c r="I126" s="135">
        <v>2499</v>
      </c>
    </row>
    <row r="127" spans="1:9">
      <c r="A127" s="135" t="s">
        <v>50</v>
      </c>
      <c r="B127" s="135" t="s">
        <v>381</v>
      </c>
      <c r="C127" s="135">
        <v>7.9</v>
      </c>
      <c r="D127" s="135">
        <v>35.4</v>
      </c>
      <c r="E127" s="135">
        <v>0</v>
      </c>
      <c r="F127" s="135">
        <v>0</v>
      </c>
      <c r="G127" s="135">
        <v>3314</v>
      </c>
      <c r="H127" s="135">
        <v>3143</v>
      </c>
      <c r="I127" s="135">
        <v>6457</v>
      </c>
    </row>
    <row r="128" spans="1:9">
      <c r="A128" s="135" t="s">
        <v>50</v>
      </c>
      <c r="B128" s="135" t="s">
        <v>382</v>
      </c>
      <c r="C128" s="135">
        <v>30.7</v>
      </c>
      <c r="D128" s="135">
        <v>62.3</v>
      </c>
      <c r="E128" s="135">
        <v>114</v>
      </c>
      <c r="F128" s="135">
        <v>63.8</v>
      </c>
      <c r="G128" s="135">
        <v>1743</v>
      </c>
      <c r="H128" s="135">
        <v>1515</v>
      </c>
      <c r="I128" s="135">
        <v>3258</v>
      </c>
    </row>
    <row r="129" spans="1:9">
      <c r="A129" s="135" t="s">
        <v>50</v>
      </c>
      <c r="B129" s="135" t="s">
        <v>383</v>
      </c>
      <c r="C129" s="135">
        <v>5.0999999999999996</v>
      </c>
      <c r="D129" s="135">
        <v>27.4</v>
      </c>
      <c r="E129" s="135">
        <v>0</v>
      </c>
      <c r="F129" s="135">
        <v>0</v>
      </c>
      <c r="G129" s="135">
        <v>1285</v>
      </c>
      <c r="H129" s="135">
        <v>1422</v>
      </c>
      <c r="I129" s="135">
        <v>2707</v>
      </c>
    </row>
    <row r="130" spans="1:9">
      <c r="A130" s="135" t="s">
        <v>50</v>
      </c>
      <c r="B130" s="135" t="s">
        <v>384</v>
      </c>
      <c r="C130" s="135">
        <v>0.5</v>
      </c>
      <c r="D130" s="135">
        <v>32.700000000000003</v>
      </c>
      <c r="E130" s="135">
        <v>209</v>
      </c>
      <c r="F130" s="135">
        <v>109</v>
      </c>
      <c r="G130" s="135">
        <v>225</v>
      </c>
      <c r="H130" s="135">
        <v>126</v>
      </c>
      <c r="I130" s="135">
        <v>351</v>
      </c>
    </row>
    <row r="131" spans="1:9">
      <c r="A131" s="135" t="s">
        <v>50</v>
      </c>
      <c r="B131" s="135" t="s">
        <v>385</v>
      </c>
      <c r="C131" s="135">
        <v>6.4</v>
      </c>
      <c r="D131" s="135">
        <v>27.6</v>
      </c>
      <c r="E131" s="135">
        <v>45.2</v>
      </c>
      <c r="F131" s="135">
        <v>36.5</v>
      </c>
      <c r="G131" s="135">
        <v>754</v>
      </c>
      <c r="H131" s="135">
        <v>832</v>
      </c>
      <c r="I131" s="135">
        <v>1586</v>
      </c>
    </row>
    <row r="132" spans="1:9">
      <c r="A132" s="135" t="s">
        <v>50</v>
      </c>
      <c r="B132" s="135" t="s">
        <v>386</v>
      </c>
      <c r="C132" s="135">
        <v>24</v>
      </c>
      <c r="D132" s="135">
        <v>11.7</v>
      </c>
      <c r="E132" s="135">
        <v>63.3</v>
      </c>
      <c r="F132" s="135">
        <v>117</v>
      </c>
      <c r="G132" s="135">
        <v>3290</v>
      </c>
      <c r="H132" s="135">
        <v>2690</v>
      </c>
      <c r="I132" s="135">
        <v>5980</v>
      </c>
    </row>
    <row r="133" spans="1:9">
      <c r="A133" s="135" t="s">
        <v>50</v>
      </c>
      <c r="B133" s="135" t="s">
        <v>387</v>
      </c>
      <c r="C133" s="135">
        <v>32.1</v>
      </c>
      <c r="D133" s="135">
        <v>0.5</v>
      </c>
      <c r="E133" s="135">
        <v>107</v>
      </c>
      <c r="F133" s="135">
        <v>148</v>
      </c>
      <c r="G133" s="135">
        <v>1460</v>
      </c>
      <c r="H133" s="135">
        <v>1204</v>
      </c>
      <c r="I133" s="135">
        <v>2664</v>
      </c>
    </row>
    <row r="134" spans="1:9">
      <c r="A134" s="135" t="s">
        <v>50</v>
      </c>
      <c r="B134" s="135" t="s">
        <v>388</v>
      </c>
      <c r="C134" s="135">
        <v>34.5</v>
      </c>
      <c r="D134" s="135">
        <v>3</v>
      </c>
      <c r="E134" s="135">
        <v>50.7</v>
      </c>
      <c r="F134" s="135">
        <v>128</v>
      </c>
      <c r="G134" s="135">
        <v>1105</v>
      </c>
      <c r="H134" s="135">
        <v>1020</v>
      </c>
      <c r="I134" s="135">
        <v>2125</v>
      </c>
    </row>
    <row r="135" spans="1:9">
      <c r="A135" s="135" t="s">
        <v>50</v>
      </c>
      <c r="B135" s="135" t="s">
        <v>389</v>
      </c>
      <c r="C135" s="135">
        <v>42.6</v>
      </c>
      <c r="D135" s="135">
        <v>11.1</v>
      </c>
      <c r="E135" s="135">
        <v>58.9</v>
      </c>
      <c r="F135" s="135">
        <v>136</v>
      </c>
      <c r="G135" s="135">
        <v>569</v>
      </c>
      <c r="H135" s="135">
        <v>511</v>
      </c>
      <c r="I135" s="135">
        <v>1080</v>
      </c>
    </row>
    <row r="136" spans="1:9">
      <c r="A136" s="135" t="s">
        <v>50</v>
      </c>
      <c r="B136" s="135" t="s">
        <v>390</v>
      </c>
      <c r="C136" s="135">
        <v>32.1</v>
      </c>
      <c r="D136" s="135">
        <v>0.5</v>
      </c>
      <c r="E136" s="135">
        <v>52.9</v>
      </c>
      <c r="F136" s="135">
        <v>125</v>
      </c>
      <c r="G136" s="135">
        <v>757</v>
      </c>
      <c r="H136" s="135">
        <v>729</v>
      </c>
      <c r="I136" s="135">
        <v>1486</v>
      </c>
    </row>
    <row r="137" spans="1:9">
      <c r="A137" s="135" t="s">
        <v>50</v>
      </c>
      <c r="B137" s="135" t="s">
        <v>391</v>
      </c>
      <c r="C137" s="135">
        <v>32.1</v>
      </c>
      <c r="D137" s="135">
        <v>0.5</v>
      </c>
      <c r="E137" s="135">
        <v>49.7</v>
      </c>
      <c r="F137" s="135">
        <v>128</v>
      </c>
      <c r="G137" s="135">
        <v>1652</v>
      </c>
      <c r="H137" s="135">
        <v>1500</v>
      </c>
      <c r="I137" s="135">
        <v>3152</v>
      </c>
    </row>
    <row r="138" spans="1:9">
      <c r="A138" s="135" t="s">
        <v>47</v>
      </c>
      <c r="B138" s="135" t="s">
        <v>258</v>
      </c>
      <c r="C138" s="135">
        <v>6.3</v>
      </c>
      <c r="D138" s="135">
        <v>55.6</v>
      </c>
      <c r="E138" s="135">
        <v>0</v>
      </c>
      <c r="F138" s="135">
        <v>0</v>
      </c>
      <c r="G138" s="135">
        <v>1176</v>
      </c>
      <c r="H138" s="135">
        <v>983</v>
      </c>
      <c r="I138" s="135">
        <v>2159</v>
      </c>
    </row>
    <row r="139" spans="1:9">
      <c r="A139" s="135" t="s">
        <v>47</v>
      </c>
      <c r="B139" s="135" t="s">
        <v>259</v>
      </c>
      <c r="C139" s="135">
        <v>48</v>
      </c>
      <c r="D139" s="135">
        <v>95.9</v>
      </c>
      <c r="E139" s="135">
        <v>0</v>
      </c>
      <c r="F139" s="135">
        <v>0</v>
      </c>
      <c r="G139" s="135">
        <v>2708</v>
      </c>
      <c r="H139" s="135">
        <v>2711</v>
      </c>
      <c r="I139" s="135">
        <v>5419</v>
      </c>
    </row>
    <row r="140" spans="1:9">
      <c r="A140" s="135" t="s">
        <v>47</v>
      </c>
      <c r="B140" s="135" t="s">
        <v>260</v>
      </c>
      <c r="C140" s="135">
        <v>48</v>
      </c>
      <c r="D140" s="135">
        <v>95.9</v>
      </c>
      <c r="E140" s="135">
        <v>0</v>
      </c>
      <c r="F140" s="135">
        <v>0</v>
      </c>
      <c r="G140" s="135">
        <v>756</v>
      </c>
      <c r="H140" s="135">
        <v>677</v>
      </c>
      <c r="I140" s="135">
        <v>1433</v>
      </c>
    </row>
    <row r="141" spans="1:9">
      <c r="A141" s="135" t="s">
        <v>47</v>
      </c>
      <c r="B141" s="135" t="s">
        <v>261</v>
      </c>
      <c r="C141" s="135">
        <v>49.6</v>
      </c>
      <c r="D141" s="135">
        <v>97.4</v>
      </c>
      <c r="E141" s="135">
        <v>0</v>
      </c>
      <c r="F141" s="135">
        <v>0</v>
      </c>
      <c r="G141" s="135">
        <v>2425</v>
      </c>
      <c r="H141" s="135">
        <v>2294</v>
      </c>
      <c r="I141" s="135">
        <v>4719</v>
      </c>
    </row>
    <row r="142" spans="1:9">
      <c r="A142" s="135" t="s">
        <v>47</v>
      </c>
      <c r="B142" s="135" t="s">
        <v>262</v>
      </c>
      <c r="C142" s="135">
        <v>9.5</v>
      </c>
      <c r="D142" s="135">
        <v>56.3</v>
      </c>
      <c r="E142" s="135">
        <v>0</v>
      </c>
      <c r="F142" s="135">
        <v>0</v>
      </c>
      <c r="G142" s="135">
        <v>2103</v>
      </c>
      <c r="H142" s="135">
        <v>1972</v>
      </c>
      <c r="I142" s="135">
        <v>4075</v>
      </c>
    </row>
    <row r="143" spans="1:9">
      <c r="A143" s="135" t="s">
        <v>47</v>
      </c>
      <c r="B143" s="135" t="s">
        <v>263</v>
      </c>
      <c r="C143" s="135">
        <v>54.2</v>
      </c>
      <c r="D143" s="135">
        <v>24.5</v>
      </c>
      <c r="E143" s="135">
        <v>0</v>
      </c>
      <c r="F143" s="135">
        <v>0</v>
      </c>
      <c r="G143" s="135">
        <v>2096</v>
      </c>
      <c r="H143" s="135">
        <v>1978</v>
      </c>
      <c r="I143" s="135">
        <v>4074</v>
      </c>
    </row>
    <row r="144" spans="1:9">
      <c r="A144" s="135" t="s">
        <v>47</v>
      </c>
      <c r="B144" s="135" t="s">
        <v>47</v>
      </c>
      <c r="C144" s="135">
        <v>0.9</v>
      </c>
      <c r="D144" s="135">
        <v>53.4</v>
      </c>
      <c r="E144" s="135">
        <v>0</v>
      </c>
      <c r="F144" s="135">
        <v>0</v>
      </c>
      <c r="G144" s="135">
        <v>1819</v>
      </c>
      <c r="H144" s="135">
        <v>1787</v>
      </c>
      <c r="I144" s="135">
        <v>3606</v>
      </c>
    </row>
    <row r="145" spans="1:9">
      <c r="A145" s="135" t="s">
        <v>47</v>
      </c>
      <c r="B145" s="135" t="s">
        <v>264</v>
      </c>
      <c r="C145" s="135">
        <v>23.5</v>
      </c>
      <c r="D145" s="135">
        <v>45.9</v>
      </c>
      <c r="E145" s="135">
        <v>0</v>
      </c>
      <c r="F145" s="135">
        <v>0</v>
      </c>
      <c r="G145" s="135">
        <v>1940</v>
      </c>
      <c r="H145" s="135">
        <v>1803</v>
      </c>
      <c r="I145" s="135">
        <v>3743</v>
      </c>
    </row>
    <row r="146" spans="1:9">
      <c r="A146" s="135" t="s">
        <v>47</v>
      </c>
      <c r="B146" s="135" t="s">
        <v>265</v>
      </c>
      <c r="C146" s="135">
        <v>55.6</v>
      </c>
      <c r="D146" s="135">
        <v>94.6</v>
      </c>
      <c r="E146" s="135">
        <v>0</v>
      </c>
      <c r="F146" s="135">
        <v>0</v>
      </c>
      <c r="G146" s="135">
        <v>1692</v>
      </c>
      <c r="H146" s="135">
        <v>1570</v>
      </c>
      <c r="I146" s="135">
        <v>3262</v>
      </c>
    </row>
    <row r="147" spans="1:9">
      <c r="A147" s="135" t="s">
        <v>47</v>
      </c>
      <c r="B147" s="135" t="s">
        <v>266</v>
      </c>
      <c r="C147" s="135">
        <v>47</v>
      </c>
      <c r="D147" s="135">
        <v>78.7</v>
      </c>
      <c r="E147" s="135">
        <v>0</v>
      </c>
      <c r="F147" s="135">
        <v>0</v>
      </c>
      <c r="G147" s="135">
        <v>2018</v>
      </c>
      <c r="H147" s="135">
        <v>1942</v>
      </c>
      <c r="I147" s="135">
        <v>3960</v>
      </c>
    </row>
    <row r="148" spans="1:9">
      <c r="A148" s="135" t="s">
        <v>47</v>
      </c>
      <c r="B148" s="135" t="s">
        <v>267</v>
      </c>
      <c r="C148" s="135">
        <v>70.7</v>
      </c>
      <c r="D148" s="135">
        <v>102</v>
      </c>
      <c r="E148" s="135">
        <v>0</v>
      </c>
      <c r="F148" s="135">
        <v>0</v>
      </c>
      <c r="G148" s="135">
        <v>3216</v>
      </c>
      <c r="H148" s="135">
        <v>3026</v>
      </c>
      <c r="I148" s="135">
        <v>6242</v>
      </c>
    </row>
    <row r="149" spans="1:9">
      <c r="A149" s="135" t="s">
        <v>47</v>
      </c>
      <c r="B149" s="135" t="s">
        <v>268</v>
      </c>
      <c r="C149" s="135">
        <v>35.9</v>
      </c>
      <c r="D149" s="135">
        <v>70.5</v>
      </c>
      <c r="E149" s="135">
        <v>0</v>
      </c>
      <c r="F149" s="135">
        <v>0</v>
      </c>
      <c r="G149" s="135">
        <v>1579</v>
      </c>
      <c r="H149" s="135">
        <v>1482</v>
      </c>
      <c r="I149" s="135">
        <v>3061</v>
      </c>
    </row>
    <row r="150" spans="1:9">
      <c r="A150" s="135" t="s">
        <v>47</v>
      </c>
      <c r="B150" s="135" t="s">
        <v>269</v>
      </c>
      <c r="C150" s="135">
        <v>42.3</v>
      </c>
      <c r="D150" s="135">
        <v>74</v>
      </c>
      <c r="E150" s="135">
        <v>0</v>
      </c>
      <c r="F150" s="135">
        <v>0</v>
      </c>
      <c r="G150" s="135">
        <v>1672</v>
      </c>
      <c r="H150" s="135">
        <v>1469</v>
      </c>
      <c r="I150" s="135">
        <v>3141</v>
      </c>
    </row>
    <row r="151" spans="1:9">
      <c r="A151" s="135" t="s">
        <v>47</v>
      </c>
      <c r="B151" s="135" t="s">
        <v>270</v>
      </c>
      <c r="C151" s="135">
        <v>16.100000000000001</v>
      </c>
      <c r="D151" s="135">
        <v>59.9</v>
      </c>
      <c r="E151" s="135">
        <v>0</v>
      </c>
      <c r="F151" s="135">
        <v>0</v>
      </c>
      <c r="G151" s="135">
        <v>699</v>
      </c>
      <c r="H151" s="135">
        <v>691</v>
      </c>
      <c r="I151" s="135">
        <v>1390</v>
      </c>
    </row>
    <row r="152" spans="1:9">
      <c r="A152" s="135" t="s">
        <v>47</v>
      </c>
      <c r="B152" s="135" t="s">
        <v>271</v>
      </c>
      <c r="C152" s="135">
        <v>25.9</v>
      </c>
      <c r="D152" s="135">
        <v>69.8</v>
      </c>
      <c r="E152" s="135">
        <v>0</v>
      </c>
      <c r="F152" s="135">
        <v>0</v>
      </c>
      <c r="G152" s="135">
        <v>1320</v>
      </c>
      <c r="H152" s="135">
        <v>1312</v>
      </c>
      <c r="I152" s="135">
        <v>2632</v>
      </c>
    </row>
    <row r="153" spans="1:9">
      <c r="A153" s="135" t="s">
        <v>47</v>
      </c>
      <c r="B153" s="135" t="s">
        <v>272</v>
      </c>
      <c r="C153" s="135">
        <v>0.9</v>
      </c>
      <c r="D153" s="135">
        <v>49.3</v>
      </c>
      <c r="E153" s="135">
        <v>0</v>
      </c>
      <c r="F153" s="135">
        <v>0</v>
      </c>
      <c r="G153" s="135">
        <v>2656</v>
      </c>
      <c r="H153" s="135">
        <v>2740</v>
      </c>
      <c r="I153" s="135">
        <v>5396</v>
      </c>
    </row>
    <row r="154" spans="1:9">
      <c r="A154" s="135" t="s">
        <v>47</v>
      </c>
      <c r="B154" s="135" t="s">
        <v>273</v>
      </c>
      <c r="C154" s="135">
        <v>49.3</v>
      </c>
      <c r="D154" s="135">
        <v>6.3</v>
      </c>
      <c r="E154" s="135">
        <v>0</v>
      </c>
      <c r="F154" s="135">
        <v>0</v>
      </c>
      <c r="G154" s="135">
        <v>1847</v>
      </c>
      <c r="H154" s="135">
        <v>1814</v>
      </c>
      <c r="I154" s="135">
        <v>3661</v>
      </c>
    </row>
    <row r="155" spans="1:9">
      <c r="A155" s="135" t="s">
        <v>47</v>
      </c>
      <c r="B155" s="135" t="s">
        <v>274</v>
      </c>
      <c r="C155" s="135">
        <v>3.4</v>
      </c>
      <c r="D155" s="135">
        <v>70.8</v>
      </c>
      <c r="E155" s="135">
        <v>0</v>
      </c>
      <c r="F155" s="135">
        <v>0</v>
      </c>
      <c r="G155" s="135">
        <v>300</v>
      </c>
      <c r="H155" s="135">
        <v>317</v>
      </c>
      <c r="I155" s="135">
        <v>617</v>
      </c>
    </row>
    <row r="156" spans="1:9">
      <c r="A156" s="135" t="s">
        <v>167</v>
      </c>
      <c r="B156" s="135" t="s">
        <v>565</v>
      </c>
      <c r="C156" s="135">
        <v>34.5</v>
      </c>
      <c r="D156" s="135">
        <v>153</v>
      </c>
      <c r="E156" s="135">
        <v>58.3</v>
      </c>
      <c r="F156" s="135">
        <v>46.8</v>
      </c>
      <c r="G156" s="135">
        <v>364</v>
      </c>
      <c r="H156" s="135">
        <v>409</v>
      </c>
      <c r="I156" s="135">
        <v>773</v>
      </c>
    </row>
    <row r="157" spans="1:9">
      <c r="A157" s="135" t="s">
        <v>167</v>
      </c>
      <c r="B157" s="135" t="s">
        <v>566</v>
      </c>
      <c r="C157" s="135">
        <v>10.199999999999999</v>
      </c>
      <c r="D157" s="135">
        <v>106</v>
      </c>
      <c r="E157" s="135">
        <v>105</v>
      </c>
      <c r="F157" s="135">
        <v>27</v>
      </c>
      <c r="G157" s="135">
        <v>781</v>
      </c>
      <c r="H157" s="135">
        <v>1135</v>
      </c>
      <c r="I157" s="135">
        <v>1916</v>
      </c>
    </row>
    <row r="158" spans="1:9">
      <c r="A158" s="135" t="s">
        <v>167</v>
      </c>
      <c r="B158" s="135" t="s">
        <v>567</v>
      </c>
      <c r="C158" s="135">
        <v>33.700000000000003</v>
      </c>
      <c r="D158" s="135">
        <v>0</v>
      </c>
      <c r="E158" s="135">
        <v>0</v>
      </c>
      <c r="F158" s="135">
        <v>0</v>
      </c>
      <c r="G158" s="135">
        <v>1047</v>
      </c>
      <c r="H158" s="135">
        <v>5010</v>
      </c>
      <c r="I158" s="135">
        <v>6057</v>
      </c>
    </row>
    <row r="159" spans="1:9">
      <c r="A159" s="135" t="s">
        <v>167</v>
      </c>
      <c r="B159" s="135" t="s">
        <v>568</v>
      </c>
      <c r="C159" s="135">
        <v>16.7</v>
      </c>
      <c r="D159" s="135">
        <v>135</v>
      </c>
      <c r="E159" s="135">
        <v>98.5</v>
      </c>
      <c r="F159" s="135">
        <v>29</v>
      </c>
      <c r="G159" s="135">
        <v>1889</v>
      </c>
      <c r="H159" s="135">
        <v>2071</v>
      </c>
      <c r="I159" s="135">
        <v>3960</v>
      </c>
    </row>
    <row r="160" spans="1:9">
      <c r="A160" s="135" t="s">
        <v>167</v>
      </c>
      <c r="B160" s="135" t="s">
        <v>569</v>
      </c>
      <c r="C160" s="135">
        <v>21.4</v>
      </c>
      <c r="D160" s="135">
        <v>0</v>
      </c>
      <c r="E160" s="135">
        <v>0</v>
      </c>
      <c r="F160" s="135">
        <v>0</v>
      </c>
      <c r="G160" s="135">
        <v>336</v>
      </c>
      <c r="H160" s="135">
        <v>623</v>
      </c>
      <c r="I160" s="135">
        <v>959</v>
      </c>
    </row>
    <row r="161" spans="1:9">
      <c r="A161" s="135" t="s">
        <v>167</v>
      </c>
      <c r="B161" s="135" t="s">
        <v>570</v>
      </c>
      <c r="C161" s="135">
        <v>14.4</v>
      </c>
      <c r="D161" s="135">
        <v>133</v>
      </c>
      <c r="E161" s="135">
        <v>102</v>
      </c>
      <c r="F161" s="135">
        <v>26.6</v>
      </c>
      <c r="G161" s="135">
        <v>305</v>
      </c>
      <c r="H161" s="135">
        <v>291</v>
      </c>
      <c r="I161" s="135">
        <v>596</v>
      </c>
    </row>
    <row r="162" spans="1:9">
      <c r="A162" s="135" t="s">
        <v>167</v>
      </c>
      <c r="B162" s="135" t="s">
        <v>571</v>
      </c>
      <c r="C162" s="135">
        <v>3.6</v>
      </c>
      <c r="D162" s="135">
        <v>120</v>
      </c>
      <c r="E162" s="135">
        <v>92</v>
      </c>
      <c r="F162" s="135">
        <v>13.3</v>
      </c>
      <c r="G162" s="135">
        <v>1513</v>
      </c>
      <c r="H162" s="135">
        <v>1861</v>
      </c>
      <c r="I162" s="135">
        <v>3374</v>
      </c>
    </row>
    <row r="163" spans="1:9">
      <c r="A163" s="135" t="s">
        <v>167</v>
      </c>
      <c r="B163" s="135" t="s">
        <v>572</v>
      </c>
      <c r="C163" s="135">
        <v>5.7</v>
      </c>
      <c r="D163" s="135">
        <v>124</v>
      </c>
      <c r="E163" s="135">
        <v>90.6</v>
      </c>
      <c r="F163" s="135">
        <v>18</v>
      </c>
      <c r="G163" s="135">
        <v>903</v>
      </c>
      <c r="H163" s="135">
        <v>1276</v>
      </c>
      <c r="I163" s="135">
        <v>2179</v>
      </c>
    </row>
    <row r="164" spans="1:9">
      <c r="A164" s="135" t="s">
        <v>167</v>
      </c>
      <c r="B164" s="135" t="s">
        <v>573</v>
      </c>
      <c r="C164" s="135">
        <v>61</v>
      </c>
      <c r="D164" s="135">
        <v>91.8</v>
      </c>
      <c r="E164" s="135">
        <v>149</v>
      </c>
      <c r="F164" s="135">
        <v>71</v>
      </c>
      <c r="G164" s="135">
        <v>556</v>
      </c>
      <c r="H164" s="135">
        <v>546</v>
      </c>
      <c r="I164" s="135">
        <v>1102</v>
      </c>
    </row>
    <row r="165" spans="1:9">
      <c r="A165" s="135" t="s">
        <v>167</v>
      </c>
      <c r="B165" s="135" t="s">
        <v>574</v>
      </c>
      <c r="C165" s="135">
        <v>60.7</v>
      </c>
      <c r="D165" s="135">
        <v>75.400000000000006</v>
      </c>
      <c r="E165" s="135">
        <v>149</v>
      </c>
      <c r="F165" s="135">
        <v>70.7</v>
      </c>
      <c r="G165" s="135">
        <v>1206</v>
      </c>
      <c r="H165" s="135">
        <v>1569</v>
      </c>
      <c r="I165" s="135">
        <v>2775</v>
      </c>
    </row>
    <row r="166" spans="1:9">
      <c r="A166" s="135" t="s">
        <v>167</v>
      </c>
      <c r="B166" s="135" t="s">
        <v>575</v>
      </c>
      <c r="C166" s="135">
        <v>20.3</v>
      </c>
      <c r="D166" s="135">
        <v>114</v>
      </c>
      <c r="E166" s="135">
        <v>109</v>
      </c>
      <c r="F166" s="135">
        <v>30.3</v>
      </c>
      <c r="G166" s="135">
        <v>594</v>
      </c>
      <c r="H166" s="135">
        <v>695</v>
      </c>
      <c r="I166" s="135">
        <v>1289</v>
      </c>
    </row>
    <row r="167" spans="1:9">
      <c r="A167" s="135" t="s">
        <v>167</v>
      </c>
      <c r="B167" s="135" t="s">
        <v>576</v>
      </c>
      <c r="C167" s="135">
        <v>15.1</v>
      </c>
      <c r="D167" s="135">
        <v>111</v>
      </c>
      <c r="E167" s="135">
        <v>104</v>
      </c>
      <c r="F167" s="135">
        <v>25.1</v>
      </c>
      <c r="G167" s="135">
        <v>1346</v>
      </c>
      <c r="H167" s="135">
        <v>1166</v>
      </c>
      <c r="I167" s="135">
        <v>2512</v>
      </c>
    </row>
    <row r="168" spans="1:9">
      <c r="A168" s="135" t="s">
        <v>167</v>
      </c>
      <c r="B168" s="135" t="s">
        <v>577</v>
      </c>
      <c r="C168" s="135">
        <v>14.5</v>
      </c>
      <c r="D168" s="135">
        <v>114</v>
      </c>
      <c r="E168" s="135">
        <v>103</v>
      </c>
      <c r="F168" s="135">
        <v>24.5</v>
      </c>
      <c r="G168" s="135">
        <v>445</v>
      </c>
      <c r="H168" s="135">
        <v>519</v>
      </c>
      <c r="I168" s="135">
        <v>964</v>
      </c>
    </row>
    <row r="169" spans="1:9">
      <c r="A169" s="135" t="s">
        <v>167</v>
      </c>
      <c r="B169" s="135" t="s">
        <v>578</v>
      </c>
      <c r="C169" s="135">
        <v>68.7</v>
      </c>
      <c r="D169" s="135">
        <v>83.5</v>
      </c>
      <c r="E169" s="135">
        <v>157</v>
      </c>
      <c r="F169" s="135">
        <v>78.8</v>
      </c>
      <c r="G169" s="135">
        <v>1082</v>
      </c>
      <c r="H169" s="135">
        <v>1039</v>
      </c>
      <c r="I169" s="135">
        <v>2121</v>
      </c>
    </row>
    <row r="170" spans="1:9">
      <c r="A170" s="135" t="s">
        <v>167</v>
      </c>
      <c r="B170" s="135" t="s">
        <v>579</v>
      </c>
      <c r="C170" s="135">
        <v>73.8</v>
      </c>
      <c r="D170" s="135">
        <v>49</v>
      </c>
      <c r="E170" s="135">
        <v>162</v>
      </c>
      <c r="F170" s="135">
        <v>83.8</v>
      </c>
      <c r="G170" s="135">
        <v>854</v>
      </c>
      <c r="H170" s="135">
        <v>875</v>
      </c>
      <c r="I170" s="135">
        <v>1729</v>
      </c>
    </row>
    <row r="171" spans="1:9">
      <c r="A171" s="135" t="s">
        <v>167</v>
      </c>
      <c r="B171" s="135" t="s">
        <v>580</v>
      </c>
      <c r="C171" s="135">
        <v>3.9</v>
      </c>
      <c r="D171" s="135">
        <v>119</v>
      </c>
      <c r="E171" s="135">
        <v>92.4</v>
      </c>
      <c r="F171" s="135">
        <v>13.2</v>
      </c>
      <c r="G171" s="135">
        <v>4226</v>
      </c>
      <c r="H171" s="135">
        <v>4728</v>
      </c>
      <c r="I171" s="135">
        <v>8954</v>
      </c>
    </row>
    <row r="172" spans="1:9">
      <c r="A172" s="135" t="s">
        <v>167</v>
      </c>
      <c r="B172" s="135" t="s">
        <v>581</v>
      </c>
      <c r="C172" s="135"/>
      <c r="D172" s="135"/>
      <c r="E172" s="135"/>
      <c r="F172" s="135">
        <v>0</v>
      </c>
      <c r="G172" s="135">
        <v>110</v>
      </c>
      <c r="H172" s="135">
        <v>103</v>
      </c>
      <c r="I172" s="135">
        <v>213</v>
      </c>
    </row>
    <row r="173" spans="1:9">
      <c r="A173" s="135" t="s">
        <v>167</v>
      </c>
      <c r="B173" s="135" t="s">
        <v>582</v>
      </c>
      <c r="C173" s="135">
        <v>42.9</v>
      </c>
      <c r="D173" s="135">
        <v>79.8</v>
      </c>
      <c r="E173" s="135">
        <v>131</v>
      </c>
      <c r="F173" s="135">
        <v>53</v>
      </c>
      <c r="G173" s="135">
        <v>327</v>
      </c>
      <c r="H173" s="135">
        <v>386</v>
      </c>
      <c r="I173" s="135">
        <v>713</v>
      </c>
    </row>
    <row r="174" spans="1:9">
      <c r="A174" s="135" t="s">
        <v>59</v>
      </c>
      <c r="B174" s="135" t="s">
        <v>281</v>
      </c>
      <c r="C174" s="135">
        <v>28.9</v>
      </c>
      <c r="D174" s="135">
        <v>12.7</v>
      </c>
      <c r="E174" s="135">
        <v>0</v>
      </c>
      <c r="F174" s="135">
        <v>0</v>
      </c>
      <c r="G174" s="135">
        <v>2292</v>
      </c>
      <c r="H174" s="135">
        <v>3185</v>
      </c>
      <c r="I174" s="135">
        <v>5477</v>
      </c>
    </row>
    <row r="175" spans="1:9">
      <c r="A175" s="135" t="s">
        <v>59</v>
      </c>
      <c r="B175" s="135" t="s">
        <v>583</v>
      </c>
      <c r="C175" s="135">
        <v>35.200000000000003</v>
      </c>
      <c r="D175" s="135">
        <v>48.6</v>
      </c>
      <c r="E175" s="135">
        <v>0</v>
      </c>
      <c r="F175" s="135">
        <v>0</v>
      </c>
      <c r="G175" s="135">
        <v>214</v>
      </c>
      <c r="H175" s="135">
        <v>276</v>
      </c>
      <c r="I175" s="135">
        <v>490</v>
      </c>
    </row>
    <row r="176" spans="1:9">
      <c r="A176" s="135" t="s">
        <v>59</v>
      </c>
      <c r="B176" s="135" t="s">
        <v>584</v>
      </c>
      <c r="C176" s="135">
        <v>32</v>
      </c>
      <c r="D176" s="135">
        <v>25.9</v>
      </c>
      <c r="E176" s="135">
        <v>0</v>
      </c>
      <c r="F176" s="135">
        <v>0</v>
      </c>
      <c r="G176" s="135">
        <v>87</v>
      </c>
      <c r="H176" s="135">
        <v>163</v>
      </c>
      <c r="I176" s="135">
        <v>250</v>
      </c>
    </row>
    <row r="177" spans="1:9">
      <c r="A177" s="135" t="s">
        <v>59</v>
      </c>
      <c r="B177" s="135" t="s">
        <v>585</v>
      </c>
      <c r="C177" s="135">
        <v>46.4</v>
      </c>
      <c r="D177" s="135">
        <v>45.4</v>
      </c>
      <c r="E177" s="135">
        <v>0</v>
      </c>
      <c r="F177" s="135">
        <v>0</v>
      </c>
      <c r="G177" s="135">
        <v>81</v>
      </c>
      <c r="H177" s="135">
        <v>101</v>
      </c>
      <c r="I177" s="135">
        <v>182</v>
      </c>
    </row>
    <row r="178" spans="1:9">
      <c r="A178" s="135" t="s">
        <v>59</v>
      </c>
      <c r="B178" s="135" t="s">
        <v>586</v>
      </c>
      <c r="C178" s="135">
        <v>15.7</v>
      </c>
      <c r="D178" s="135">
        <v>7.1</v>
      </c>
      <c r="E178" s="135">
        <v>0</v>
      </c>
      <c r="F178" s="135">
        <v>0</v>
      </c>
      <c r="G178" s="135">
        <v>2951</v>
      </c>
      <c r="H178" s="135">
        <v>3801</v>
      </c>
      <c r="I178" s="135">
        <v>6752</v>
      </c>
    </row>
    <row r="179" spans="1:9">
      <c r="A179" s="135" t="s">
        <v>59</v>
      </c>
      <c r="B179" s="135" t="s">
        <v>587</v>
      </c>
      <c r="C179" s="135">
        <v>20.7</v>
      </c>
      <c r="D179" s="135">
        <v>11</v>
      </c>
      <c r="E179" s="135">
        <v>0</v>
      </c>
      <c r="F179" s="135">
        <v>0</v>
      </c>
      <c r="G179" s="135">
        <v>707</v>
      </c>
      <c r="H179" s="135">
        <v>1387</v>
      </c>
      <c r="I179" s="135">
        <v>2094</v>
      </c>
    </row>
    <row r="180" spans="1:9">
      <c r="A180" s="135" t="s">
        <v>59</v>
      </c>
      <c r="B180" s="135" t="s">
        <v>588</v>
      </c>
      <c r="C180" s="135">
        <v>15.3</v>
      </c>
      <c r="D180" s="135">
        <v>25.6</v>
      </c>
      <c r="E180" s="135">
        <v>0</v>
      </c>
      <c r="F180" s="135">
        <v>0</v>
      </c>
      <c r="G180" s="135">
        <v>544</v>
      </c>
      <c r="H180" s="135">
        <v>597</v>
      </c>
      <c r="I180" s="135">
        <v>1141</v>
      </c>
    </row>
    <row r="181" spans="1:9">
      <c r="A181" s="135" t="s">
        <v>59</v>
      </c>
      <c r="B181" s="135" t="s">
        <v>589</v>
      </c>
      <c r="C181" s="135">
        <v>4.3</v>
      </c>
      <c r="D181" s="135">
        <v>14.6</v>
      </c>
      <c r="E181" s="135">
        <v>0</v>
      </c>
      <c r="F181" s="135">
        <v>0</v>
      </c>
      <c r="G181" s="135">
        <v>3274</v>
      </c>
      <c r="H181" s="135">
        <v>3559</v>
      </c>
      <c r="I181" s="135">
        <v>6833</v>
      </c>
    </row>
    <row r="182" spans="1:9">
      <c r="A182" s="135" t="s">
        <v>59</v>
      </c>
      <c r="B182" s="135" t="s">
        <v>590</v>
      </c>
      <c r="C182" s="135">
        <v>4.7</v>
      </c>
      <c r="D182" s="135">
        <v>15</v>
      </c>
      <c r="E182" s="135">
        <v>0</v>
      </c>
      <c r="F182" s="135">
        <v>0</v>
      </c>
      <c r="G182" s="135">
        <v>509</v>
      </c>
      <c r="H182" s="135">
        <v>457</v>
      </c>
      <c r="I182" s="135">
        <v>966</v>
      </c>
    </row>
    <row r="183" spans="1:9">
      <c r="A183" s="135" t="s">
        <v>56</v>
      </c>
      <c r="B183" s="135" t="s">
        <v>591</v>
      </c>
      <c r="C183" s="135">
        <v>23.4</v>
      </c>
      <c r="D183" s="135">
        <v>102</v>
      </c>
      <c r="E183" s="135">
        <v>0</v>
      </c>
      <c r="F183" s="135">
        <v>0</v>
      </c>
      <c r="G183" s="135">
        <v>962</v>
      </c>
      <c r="H183" s="135">
        <v>963</v>
      </c>
      <c r="I183" s="135">
        <v>1925</v>
      </c>
    </row>
    <row r="184" spans="1:9">
      <c r="A184" s="135" t="s">
        <v>56</v>
      </c>
      <c r="B184" s="135" t="s">
        <v>592</v>
      </c>
      <c r="C184" s="135">
        <v>34.6</v>
      </c>
      <c r="D184" s="135">
        <v>113.6</v>
      </c>
      <c r="E184" s="135">
        <v>0</v>
      </c>
      <c r="F184" s="135">
        <v>0</v>
      </c>
      <c r="G184" s="135">
        <v>727</v>
      </c>
      <c r="H184" s="135">
        <v>694</v>
      </c>
      <c r="I184" s="135">
        <v>1421</v>
      </c>
    </row>
    <row r="185" spans="1:9">
      <c r="A185" s="135" t="s">
        <v>56</v>
      </c>
      <c r="B185" s="135" t="s">
        <v>593</v>
      </c>
      <c r="C185" s="135">
        <v>22</v>
      </c>
      <c r="D185" s="135">
        <v>63.6</v>
      </c>
      <c r="E185" s="135">
        <v>0</v>
      </c>
      <c r="F185" s="135">
        <v>0</v>
      </c>
      <c r="G185" s="135">
        <v>1927</v>
      </c>
      <c r="H185" s="135">
        <v>2166</v>
      </c>
      <c r="I185" s="135">
        <v>4093</v>
      </c>
    </row>
    <row r="186" spans="1:9">
      <c r="A186" s="135" t="s">
        <v>56</v>
      </c>
      <c r="B186" s="135" t="s">
        <v>594</v>
      </c>
      <c r="C186" s="135">
        <v>55</v>
      </c>
      <c r="D186" s="135">
        <v>27</v>
      </c>
      <c r="E186" s="135">
        <v>0</v>
      </c>
      <c r="F186" s="135">
        <v>0</v>
      </c>
      <c r="G186" s="135">
        <v>1186</v>
      </c>
      <c r="H186" s="135">
        <v>1270</v>
      </c>
      <c r="I186" s="135">
        <v>2456</v>
      </c>
    </row>
    <row r="187" spans="1:9">
      <c r="A187" s="135" t="s">
        <v>56</v>
      </c>
      <c r="B187" s="135" t="s">
        <v>595</v>
      </c>
      <c r="C187" s="135">
        <v>107</v>
      </c>
      <c r="D187" s="135">
        <v>48.9</v>
      </c>
      <c r="E187" s="135">
        <v>0</v>
      </c>
      <c r="F187" s="135">
        <v>0</v>
      </c>
      <c r="G187" s="135">
        <v>819</v>
      </c>
      <c r="H187" s="135">
        <v>772</v>
      </c>
      <c r="I187" s="135">
        <v>1591</v>
      </c>
    </row>
    <row r="188" spans="1:9">
      <c r="A188" s="135" t="s">
        <v>56</v>
      </c>
      <c r="B188" s="135" t="s">
        <v>596</v>
      </c>
      <c r="C188" s="135">
        <v>16.7</v>
      </c>
      <c r="D188" s="135">
        <v>92.9</v>
      </c>
      <c r="E188" s="135">
        <v>0</v>
      </c>
      <c r="F188" s="135">
        <v>0</v>
      </c>
      <c r="G188" s="135">
        <v>992</v>
      </c>
      <c r="H188" s="135">
        <v>1117</v>
      </c>
      <c r="I188" s="135">
        <v>2109</v>
      </c>
    </row>
    <row r="189" spans="1:9">
      <c r="A189" s="135" t="s">
        <v>56</v>
      </c>
      <c r="B189" s="135" t="s">
        <v>597</v>
      </c>
      <c r="C189" s="135">
        <v>44.8</v>
      </c>
      <c r="D189" s="135">
        <v>115</v>
      </c>
      <c r="E189" s="135">
        <v>0</v>
      </c>
      <c r="F189" s="135">
        <v>0</v>
      </c>
      <c r="G189" s="135">
        <v>1251</v>
      </c>
      <c r="H189" s="135">
        <v>1284</v>
      </c>
      <c r="I189" s="135">
        <v>2535</v>
      </c>
    </row>
    <row r="190" spans="1:9">
      <c r="A190" s="135" t="s">
        <v>56</v>
      </c>
      <c r="B190" s="135" t="s">
        <v>598</v>
      </c>
      <c r="C190" s="135">
        <v>25</v>
      </c>
      <c r="D190" s="135">
        <v>105.1</v>
      </c>
      <c r="E190" s="135">
        <v>0</v>
      </c>
      <c r="F190" s="135">
        <v>0</v>
      </c>
      <c r="G190" s="135">
        <v>837</v>
      </c>
      <c r="H190" s="135">
        <v>951</v>
      </c>
      <c r="I190" s="135">
        <v>1788</v>
      </c>
    </row>
    <row r="191" spans="1:9">
      <c r="A191" s="135" t="s">
        <v>56</v>
      </c>
      <c r="B191" s="135" t="s">
        <v>599</v>
      </c>
      <c r="C191" s="135">
        <v>82.6</v>
      </c>
      <c r="D191" s="135">
        <v>24.1</v>
      </c>
      <c r="E191" s="135">
        <v>0</v>
      </c>
      <c r="F191" s="135">
        <v>0</v>
      </c>
      <c r="G191" s="135">
        <v>1304</v>
      </c>
      <c r="H191" s="135">
        <v>1244</v>
      </c>
      <c r="I191" s="135">
        <v>2548</v>
      </c>
    </row>
    <row r="192" spans="1:9">
      <c r="A192" s="135" t="s">
        <v>56</v>
      </c>
      <c r="B192" s="135" t="s">
        <v>600</v>
      </c>
      <c r="C192" s="135">
        <v>50.8</v>
      </c>
      <c r="D192" s="135">
        <v>72.599999999999994</v>
      </c>
      <c r="E192" s="135">
        <v>0</v>
      </c>
      <c r="F192" s="135">
        <v>0</v>
      </c>
      <c r="G192" s="135">
        <v>1411</v>
      </c>
      <c r="H192" s="135">
        <v>1349</v>
      </c>
      <c r="I192" s="135">
        <v>2760</v>
      </c>
    </row>
    <row r="193" spans="1:9">
      <c r="A193" s="135" t="s">
        <v>56</v>
      </c>
      <c r="B193" s="135" t="s">
        <v>601</v>
      </c>
      <c r="C193" s="135">
        <v>39.1</v>
      </c>
      <c r="D193" s="135">
        <v>44.2</v>
      </c>
      <c r="E193" s="135">
        <v>0</v>
      </c>
      <c r="F193" s="135">
        <v>0</v>
      </c>
      <c r="G193" s="135">
        <v>963</v>
      </c>
      <c r="H193" s="135">
        <v>1098</v>
      </c>
      <c r="I193" s="135">
        <v>2061</v>
      </c>
    </row>
    <row r="194" spans="1:9">
      <c r="A194" s="135" t="s">
        <v>56</v>
      </c>
      <c r="B194" s="135" t="s">
        <v>602</v>
      </c>
      <c r="C194" s="135">
        <v>22.9</v>
      </c>
      <c r="D194" s="135">
        <v>108</v>
      </c>
      <c r="E194" s="135">
        <v>0</v>
      </c>
      <c r="F194" s="135">
        <v>0</v>
      </c>
      <c r="G194" s="135">
        <v>1177</v>
      </c>
      <c r="H194" s="135">
        <v>1169</v>
      </c>
      <c r="I194" s="135">
        <v>2346</v>
      </c>
    </row>
    <row r="195" spans="1:9">
      <c r="A195" s="135" t="s">
        <v>56</v>
      </c>
      <c r="B195" s="135" t="s">
        <v>603</v>
      </c>
      <c r="C195" s="135">
        <v>16.3</v>
      </c>
      <c r="D195" s="135">
        <v>108</v>
      </c>
      <c r="E195" s="135">
        <v>0</v>
      </c>
      <c r="F195" s="135">
        <v>0</v>
      </c>
      <c r="G195" s="135">
        <v>1312</v>
      </c>
      <c r="H195" s="135">
        <v>1305</v>
      </c>
      <c r="I195" s="135">
        <v>2617</v>
      </c>
    </row>
    <row r="196" spans="1:9">
      <c r="A196" s="135" t="s">
        <v>56</v>
      </c>
      <c r="B196" s="135" t="s">
        <v>604</v>
      </c>
      <c r="C196" s="135">
        <v>28.8</v>
      </c>
      <c r="D196" s="135">
        <v>34</v>
      </c>
      <c r="E196" s="135">
        <v>0</v>
      </c>
      <c r="F196" s="135">
        <v>0</v>
      </c>
      <c r="G196" s="135">
        <v>704</v>
      </c>
      <c r="H196" s="135">
        <v>858</v>
      </c>
      <c r="I196" s="135">
        <v>1562</v>
      </c>
    </row>
    <row r="197" spans="1:9">
      <c r="A197" s="135" t="s">
        <v>56</v>
      </c>
      <c r="B197" s="135" t="s">
        <v>605</v>
      </c>
      <c r="C197" s="135">
        <v>84.3</v>
      </c>
      <c r="D197" s="135">
        <v>7.3</v>
      </c>
      <c r="E197" s="135">
        <v>0</v>
      </c>
      <c r="F197" s="135">
        <v>0</v>
      </c>
      <c r="G197" s="135">
        <v>1803</v>
      </c>
      <c r="H197" s="135">
        <v>1795</v>
      </c>
      <c r="I197" s="135">
        <v>3598</v>
      </c>
    </row>
    <row r="198" spans="1:9">
      <c r="A198" s="135" t="s">
        <v>56</v>
      </c>
      <c r="B198" s="135" t="s">
        <v>606</v>
      </c>
      <c r="C198" s="135">
        <v>0.5</v>
      </c>
      <c r="D198" s="135">
        <v>79</v>
      </c>
      <c r="E198" s="135">
        <v>0</v>
      </c>
      <c r="F198" s="135">
        <v>0</v>
      </c>
      <c r="G198" s="135">
        <v>1472</v>
      </c>
      <c r="H198" s="135">
        <v>1565</v>
      </c>
      <c r="I198" s="135">
        <v>3037</v>
      </c>
    </row>
    <row r="199" spans="1:9">
      <c r="A199" s="135" t="s">
        <v>56</v>
      </c>
      <c r="B199" s="135" t="s">
        <v>607</v>
      </c>
      <c r="C199" s="135">
        <v>16</v>
      </c>
      <c r="D199" s="135">
        <v>95.9</v>
      </c>
      <c r="E199" s="135">
        <v>0</v>
      </c>
      <c r="F199" s="135">
        <v>0</v>
      </c>
      <c r="G199" s="135">
        <v>915</v>
      </c>
      <c r="H199" s="135">
        <v>1109</v>
      </c>
      <c r="I199" s="135">
        <v>2024</v>
      </c>
    </row>
    <row r="200" spans="1:9">
      <c r="A200" s="135" t="s">
        <v>56</v>
      </c>
      <c r="B200" s="135" t="s">
        <v>608</v>
      </c>
      <c r="C200" s="135">
        <v>16.399999999999999</v>
      </c>
      <c r="D200" s="135">
        <v>60.7</v>
      </c>
      <c r="E200" s="135">
        <v>0</v>
      </c>
      <c r="F200" s="135">
        <v>0</v>
      </c>
      <c r="G200" s="135">
        <v>1445</v>
      </c>
      <c r="H200" s="135">
        <v>1778</v>
      </c>
      <c r="I200" s="135">
        <v>3223</v>
      </c>
    </row>
    <row r="201" spans="1:9">
      <c r="A201" s="135" t="s">
        <v>56</v>
      </c>
      <c r="B201" s="135" t="s">
        <v>609</v>
      </c>
      <c r="C201" s="135">
        <v>47</v>
      </c>
      <c r="D201" s="135">
        <v>30.1</v>
      </c>
      <c r="E201" s="135">
        <v>0</v>
      </c>
      <c r="F201" s="135">
        <v>0</v>
      </c>
      <c r="G201" s="135">
        <v>542</v>
      </c>
      <c r="H201" s="135">
        <v>587</v>
      </c>
      <c r="I201" s="135">
        <v>1129</v>
      </c>
    </row>
    <row r="202" spans="1:9">
      <c r="A202" s="135" t="s">
        <v>56</v>
      </c>
      <c r="B202" s="135" t="s">
        <v>610</v>
      </c>
      <c r="C202" s="135">
        <v>79</v>
      </c>
      <c r="D202" s="135">
        <v>0.2</v>
      </c>
      <c r="E202" s="135">
        <v>0</v>
      </c>
      <c r="F202" s="135">
        <v>0</v>
      </c>
      <c r="G202" s="135">
        <v>95</v>
      </c>
      <c r="H202" s="135">
        <v>116</v>
      </c>
      <c r="I202" s="135">
        <v>211</v>
      </c>
    </row>
    <row r="203" spans="1:9">
      <c r="A203" s="135" t="s">
        <v>56</v>
      </c>
      <c r="B203" s="135" t="s">
        <v>611</v>
      </c>
      <c r="C203" s="135">
        <v>74.8</v>
      </c>
      <c r="D203" s="135">
        <v>2.5</v>
      </c>
      <c r="E203" s="135">
        <v>0</v>
      </c>
      <c r="F203" s="135">
        <v>0</v>
      </c>
      <c r="G203" s="135">
        <v>260</v>
      </c>
      <c r="H203" s="135">
        <v>224</v>
      </c>
      <c r="I203" s="135">
        <v>484</v>
      </c>
    </row>
    <row r="204" spans="1:9">
      <c r="A204" s="135" t="s">
        <v>69</v>
      </c>
      <c r="B204" s="135" t="s">
        <v>456</v>
      </c>
      <c r="C204" s="135">
        <v>23.9</v>
      </c>
      <c r="D204" s="135">
        <v>0</v>
      </c>
      <c r="E204" s="135">
        <v>0</v>
      </c>
      <c r="F204" s="135">
        <v>0</v>
      </c>
      <c r="G204" s="135">
        <v>803</v>
      </c>
      <c r="H204" s="135">
        <v>931</v>
      </c>
      <c r="I204" s="135">
        <v>1734</v>
      </c>
    </row>
    <row r="205" spans="1:9">
      <c r="A205" s="135" t="s">
        <v>69</v>
      </c>
      <c r="B205" s="135" t="s">
        <v>457</v>
      </c>
      <c r="C205" s="135">
        <v>49.6</v>
      </c>
      <c r="D205" s="135">
        <v>0</v>
      </c>
      <c r="E205" s="135">
        <v>0</v>
      </c>
      <c r="F205" s="135">
        <v>0</v>
      </c>
      <c r="G205" s="135">
        <v>1273</v>
      </c>
      <c r="H205" s="135">
        <v>1329</v>
      </c>
      <c r="I205" s="135">
        <v>2602</v>
      </c>
    </row>
    <row r="206" spans="1:9">
      <c r="A206" s="135" t="s">
        <v>69</v>
      </c>
      <c r="B206" s="135" t="s">
        <v>458</v>
      </c>
      <c r="C206" s="135">
        <v>5.3</v>
      </c>
      <c r="D206" s="135">
        <v>0</v>
      </c>
      <c r="E206" s="135">
        <v>0</v>
      </c>
      <c r="F206" s="135">
        <v>0</v>
      </c>
      <c r="G206" s="135">
        <v>600</v>
      </c>
      <c r="H206" s="135">
        <v>676</v>
      </c>
      <c r="I206" s="135">
        <v>1276</v>
      </c>
    </row>
    <row r="207" spans="1:9">
      <c r="A207" s="135" t="s">
        <v>69</v>
      </c>
      <c r="B207" s="135" t="s">
        <v>459</v>
      </c>
      <c r="C207" s="135">
        <v>5.4</v>
      </c>
      <c r="D207" s="135">
        <v>0</v>
      </c>
      <c r="E207" s="135">
        <v>0</v>
      </c>
      <c r="F207" s="135">
        <v>0</v>
      </c>
      <c r="G207" s="135">
        <v>1422</v>
      </c>
      <c r="H207" s="135">
        <v>1546</v>
      </c>
      <c r="I207" s="135">
        <v>2968</v>
      </c>
    </row>
    <row r="208" spans="1:9">
      <c r="A208" s="135" t="s">
        <v>69</v>
      </c>
      <c r="B208" s="135" t="s">
        <v>460</v>
      </c>
      <c r="C208" s="135">
        <v>91.1</v>
      </c>
      <c r="D208" s="135">
        <v>0</v>
      </c>
      <c r="E208" s="135">
        <v>0</v>
      </c>
      <c r="F208" s="135">
        <v>0</v>
      </c>
      <c r="G208" s="135">
        <v>422</v>
      </c>
      <c r="H208" s="135">
        <v>434</v>
      </c>
      <c r="I208" s="135">
        <v>856</v>
      </c>
    </row>
    <row r="209" spans="1:9">
      <c r="A209" s="135" t="s">
        <v>69</v>
      </c>
      <c r="B209" s="135" t="s">
        <v>461</v>
      </c>
      <c r="C209" s="135">
        <v>57.4</v>
      </c>
      <c r="D209" s="135">
        <v>0</v>
      </c>
      <c r="E209" s="135">
        <v>0</v>
      </c>
      <c r="F209" s="135">
        <v>0</v>
      </c>
      <c r="G209" s="135">
        <v>697</v>
      </c>
      <c r="H209" s="135">
        <v>699</v>
      </c>
      <c r="I209" s="135">
        <v>1396</v>
      </c>
    </row>
    <row r="210" spans="1:9">
      <c r="A210" s="135" t="s">
        <v>69</v>
      </c>
      <c r="B210" s="135" t="s">
        <v>462</v>
      </c>
      <c r="C210" s="135">
        <v>83.2</v>
      </c>
      <c r="D210" s="135">
        <v>0</v>
      </c>
      <c r="E210" s="135">
        <v>0</v>
      </c>
      <c r="F210" s="135">
        <v>0</v>
      </c>
      <c r="G210" s="135">
        <v>1129</v>
      </c>
      <c r="H210" s="135">
        <v>1127</v>
      </c>
      <c r="I210" s="135">
        <v>2256</v>
      </c>
    </row>
    <row r="211" spans="1:9">
      <c r="A211" s="135" t="s">
        <v>69</v>
      </c>
      <c r="B211" s="135" t="s">
        <v>463</v>
      </c>
      <c r="C211" s="135">
        <v>43.7</v>
      </c>
      <c r="D211" s="135">
        <v>0</v>
      </c>
      <c r="E211" s="135"/>
      <c r="F211" s="135">
        <v>0</v>
      </c>
      <c r="G211" s="135">
        <v>568</v>
      </c>
      <c r="H211" s="135">
        <v>596</v>
      </c>
      <c r="I211" s="135">
        <v>1164</v>
      </c>
    </row>
    <row r="212" spans="1:9">
      <c r="A212" s="135" t="s">
        <v>69</v>
      </c>
      <c r="B212" s="135" t="s">
        <v>464</v>
      </c>
      <c r="C212" s="135">
        <v>5.3</v>
      </c>
      <c r="D212" s="135">
        <v>0</v>
      </c>
      <c r="E212" s="135">
        <v>0</v>
      </c>
      <c r="F212" s="135">
        <v>0</v>
      </c>
      <c r="G212" s="135">
        <v>1024</v>
      </c>
      <c r="H212" s="135">
        <v>1153</v>
      </c>
      <c r="I212" s="135">
        <v>2177</v>
      </c>
    </row>
    <row r="213" spans="1:9">
      <c r="A213" s="135" t="s">
        <v>69</v>
      </c>
      <c r="B213" s="135" t="s">
        <v>465</v>
      </c>
      <c r="C213" s="135">
        <v>69.099999999999994</v>
      </c>
      <c r="D213" s="135">
        <v>0</v>
      </c>
      <c r="E213" s="135">
        <v>0</v>
      </c>
      <c r="F213" s="135">
        <v>0</v>
      </c>
      <c r="G213" s="135">
        <v>385</v>
      </c>
      <c r="H213" s="135">
        <v>415</v>
      </c>
      <c r="I213" s="135">
        <v>800</v>
      </c>
    </row>
    <row r="214" spans="1:9">
      <c r="A214" s="135" t="s">
        <v>69</v>
      </c>
      <c r="B214" s="135" t="s">
        <v>466</v>
      </c>
      <c r="C214" s="135">
        <v>5.5</v>
      </c>
      <c r="D214" s="135">
        <v>0</v>
      </c>
      <c r="E214" s="135">
        <v>0</v>
      </c>
      <c r="F214" s="135">
        <v>0</v>
      </c>
      <c r="G214" s="135">
        <v>245</v>
      </c>
      <c r="H214" s="135">
        <v>289</v>
      </c>
      <c r="I214" s="135">
        <v>534</v>
      </c>
    </row>
    <row r="215" spans="1:9">
      <c r="A215" s="135" t="s">
        <v>36</v>
      </c>
      <c r="B215" s="135" t="s">
        <v>612</v>
      </c>
      <c r="C215" s="135">
        <v>26.7</v>
      </c>
      <c r="D215" s="135">
        <v>78.5</v>
      </c>
      <c r="E215" s="135">
        <v>18</v>
      </c>
      <c r="F215" s="135">
        <v>0</v>
      </c>
      <c r="G215" s="135">
        <v>1211</v>
      </c>
      <c r="H215" s="135">
        <v>1116</v>
      </c>
      <c r="I215" s="135">
        <v>2327</v>
      </c>
    </row>
    <row r="216" spans="1:9">
      <c r="A216" s="135" t="s">
        <v>36</v>
      </c>
      <c r="B216" s="135" t="s">
        <v>613</v>
      </c>
      <c r="C216" s="135">
        <v>6.2</v>
      </c>
      <c r="D216" s="135">
        <v>0</v>
      </c>
      <c r="E216" s="135">
        <v>0</v>
      </c>
      <c r="F216" s="135">
        <v>0</v>
      </c>
      <c r="G216" s="135">
        <v>2274</v>
      </c>
      <c r="H216" s="135">
        <v>2453</v>
      </c>
      <c r="I216" s="135">
        <v>4727</v>
      </c>
    </row>
    <row r="217" spans="1:9">
      <c r="A217" s="135" t="s">
        <v>36</v>
      </c>
      <c r="B217" s="135" t="s">
        <v>614</v>
      </c>
      <c r="C217" s="135">
        <v>3.2</v>
      </c>
      <c r="D217" s="135">
        <v>0</v>
      </c>
      <c r="E217" s="135">
        <v>0</v>
      </c>
      <c r="F217" s="135">
        <v>0</v>
      </c>
      <c r="G217" s="135">
        <v>1623</v>
      </c>
      <c r="H217" s="135">
        <v>1664</v>
      </c>
      <c r="I217" s="135">
        <v>3287</v>
      </c>
    </row>
    <row r="218" spans="1:9">
      <c r="A218" s="135" t="s">
        <v>36</v>
      </c>
      <c r="B218" s="135" t="s">
        <v>615</v>
      </c>
      <c r="C218" s="135">
        <v>3.2</v>
      </c>
      <c r="D218" s="135">
        <v>0</v>
      </c>
      <c r="E218" s="135">
        <v>0</v>
      </c>
      <c r="F218" s="135">
        <v>0</v>
      </c>
      <c r="G218" s="135">
        <v>2683</v>
      </c>
      <c r="H218" s="135">
        <v>3268</v>
      </c>
      <c r="I218" s="135">
        <v>5951</v>
      </c>
    </row>
    <row r="219" spans="1:9">
      <c r="A219" s="135" t="s">
        <v>36</v>
      </c>
      <c r="B219" s="135" t="s">
        <v>616</v>
      </c>
      <c r="C219" s="135">
        <v>5.6</v>
      </c>
      <c r="D219" s="135">
        <v>0</v>
      </c>
      <c r="E219" s="135">
        <v>0</v>
      </c>
      <c r="F219" s="135">
        <v>0</v>
      </c>
      <c r="G219" s="135">
        <v>1710</v>
      </c>
      <c r="H219" s="135">
        <v>1623</v>
      </c>
      <c r="I219" s="135">
        <v>3333</v>
      </c>
    </row>
    <row r="220" spans="1:9">
      <c r="A220" s="135" t="s">
        <v>36</v>
      </c>
      <c r="B220" s="135" t="s">
        <v>617</v>
      </c>
      <c r="C220" s="135">
        <v>8.4</v>
      </c>
      <c r="D220" s="135">
        <v>0</v>
      </c>
      <c r="E220" s="135">
        <v>0</v>
      </c>
      <c r="F220" s="135">
        <v>0</v>
      </c>
      <c r="G220" s="135">
        <v>652</v>
      </c>
      <c r="H220" s="135">
        <v>651</v>
      </c>
      <c r="I220" s="135">
        <v>1303</v>
      </c>
    </row>
    <row r="221" spans="1:9">
      <c r="A221" s="135" t="s">
        <v>36</v>
      </c>
      <c r="B221" s="135" t="s">
        <v>618</v>
      </c>
      <c r="C221" s="135">
        <v>3.5</v>
      </c>
      <c r="D221" s="135">
        <v>0</v>
      </c>
      <c r="E221" s="135">
        <v>0</v>
      </c>
      <c r="F221" s="135">
        <v>0</v>
      </c>
      <c r="G221" s="135">
        <v>70</v>
      </c>
      <c r="H221" s="135">
        <v>266</v>
      </c>
      <c r="I221" s="135">
        <v>336</v>
      </c>
    </row>
    <row r="222" spans="1:9">
      <c r="A222" s="135" t="s">
        <v>36</v>
      </c>
      <c r="B222" s="135" t="s">
        <v>619</v>
      </c>
      <c r="C222" s="135">
        <v>8.1</v>
      </c>
      <c r="D222" s="135">
        <v>0</v>
      </c>
      <c r="E222" s="135">
        <v>0</v>
      </c>
      <c r="F222" s="135">
        <v>0</v>
      </c>
      <c r="G222" s="135">
        <v>2874</v>
      </c>
      <c r="H222" s="135">
        <v>2972</v>
      </c>
      <c r="I222" s="135">
        <v>5846</v>
      </c>
    </row>
    <row r="223" spans="1:9">
      <c r="A223" s="135" t="s">
        <v>36</v>
      </c>
      <c r="B223" s="135" t="s">
        <v>620</v>
      </c>
      <c r="C223" s="135">
        <v>13.8</v>
      </c>
      <c r="D223" s="135">
        <v>0</v>
      </c>
      <c r="E223" s="135">
        <v>0</v>
      </c>
      <c r="F223" s="135">
        <v>0</v>
      </c>
      <c r="G223" s="135">
        <v>2824</v>
      </c>
      <c r="H223" s="135">
        <v>3122</v>
      </c>
      <c r="I223" s="135">
        <v>5946</v>
      </c>
    </row>
    <row r="224" spans="1:9">
      <c r="A224" s="135" t="s">
        <v>36</v>
      </c>
      <c r="B224" s="135" t="s">
        <v>621</v>
      </c>
      <c r="C224" s="135">
        <v>3.2</v>
      </c>
      <c r="D224" s="135">
        <v>0</v>
      </c>
      <c r="E224" s="135">
        <v>0</v>
      </c>
      <c r="F224" s="135">
        <v>0</v>
      </c>
      <c r="G224" s="135">
        <v>599</v>
      </c>
      <c r="H224" s="135">
        <v>758</v>
      </c>
      <c r="I224" s="135">
        <v>1357</v>
      </c>
    </row>
    <row r="225" spans="1:9">
      <c r="A225" s="135" t="s">
        <v>36</v>
      </c>
      <c r="B225" s="135" t="s">
        <v>622</v>
      </c>
      <c r="C225" s="135">
        <v>1.9</v>
      </c>
      <c r="D225" s="135">
        <v>0</v>
      </c>
      <c r="E225" s="135">
        <v>0</v>
      </c>
      <c r="F225" s="135">
        <v>0</v>
      </c>
      <c r="G225" s="135">
        <v>5620</v>
      </c>
      <c r="H225" s="135">
        <v>5828</v>
      </c>
      <c r="I225" s="135">
        <v>11448</v>
      </c>
    </row>
    <row r="226" spans="1:9">
      <c r="A226" s="135" t="s">
        <v>36</v>
      </c>
      <c r="B226" s="135" t="s">
        <v>402</v>
      </c>
      <c r="C226" s="135">
        <v>70</v>
      </c>
      <c r="D226" s="135">
        <v>32</v>
      </c>
      <c r="E226" s="135">
        <v>61.3</v>
      </c>
      <c r="F226" s="135">
        <v>0</v>
      </c>
      <c r="G226" s="135">
        <v>235</v>
      </c>
      <c r="H226" s="135">
        <v>230</v>
      </c>
      <c r="I226" s="135">
        <v>465</v>
      </c>
    </row>
    <row r="227" spans="1:9">
      <c r="A227" s="135" t="s">
        <v>34</v>
      </c>
      <c r="B227" s="135" t="s">
        <v>623</v>
      </c>
      <c r="C227" s="135">
        <v>48.9</v>
      </c>
      <c r="D227" s="135">
        <v>0</v>
      </c>
      <c r="E227" s="135">
        <v>0</v>
      </c>
      <c r="F227" s="135">
        <v>0</v>
      </c>
      <c r="G227" s="135">
        <v>494</v>
      </c>
      <c r="H227" s="135">
        <v>418</v>
      </c>
      <c r="I227" s="135">
        <v>912</v>
      </c>
    </row>
    <row r="228" spans="1:9">
      <c r="A228" s="135" t="s">
        <v>34</v>
      </c>
      <c r="B228" s="135" t="s">
        <v>624</v>
      </c>
      <c r="C228" s="135">
        <v>27.1</v>
      </c>
      <c r="D228" s="135">
        <v>0</v>
      </c>
      <c r="E228" s="135">
        <v>0</v>
      </c>
      <c r="F228" s="135">
        <v>0</v>
      </c>
      <c r="G228" s="135">
        <v>1288</v>
      </c>
      <c r="H228" s="135">
        <v>1206</v>
      </c>
      <c r="I228" s="135">
        <v>2494</v>
      </c>
    </row>
    <row r="229" spans="1:9">
      <c r="A229" s="135" t="s">
        <v>34</v>
      </c>
      <c r="B229" s="135" t="s">
        <v>625</v>
      </c>
      <c r="C229" s="135">
        <v>67.5</v>
      </c>
      <c r="D229" s="135">
        <v>32.9</v>
      </c>
      <c r="E229" s="135">
        <v>0</v>
      </c>
      <c r="F229" s="135">
        <v>0</v>
      </c>
      <c r="G229" s="135">
        <v>1033</v>
      </c>
      <c r="H229" s="135">
        <v>815</v>
      </c>
      <c r="I229" s="135">
        <v>1848</v>
      </c>
    </row>
    <row r="230" spans="1:9">
      <c r="A230" s="135" t="s">
        <v>34</v>
      </c>
      <c r="B230" s="135" t="s">
        <v>626</v>
      </c>
      <c r="C230" s="135">
        <v>64.8</v>
      </c>
      <c r="D230" s="135">
        <v>42.9</v>
      </c>
      <c r="E230" s="135">
        <v>0</v>
      </c>
      <c r="F230" s="135">
        <v>0</v>
      </c>
      <c r="G230" s="135">
        <v>670</v>
      </c>
      <c r="H230" s="135">
        <v>593</v>
      </c>
      <c r="I230" s="135">
        <v>1263</v>
      </c>
    </row>
    <row r="231" spans="1:9">
      <c r="A231" s="135" t="s">
        <v>34</v>
      </c>
      <c r="B231" s="135" t="s">
        <v>627</v>
      </c>
      <c r="C231" s="135">
        <v>30.4</v>
      </c>
      <c r="D231" s="135">
        <v>0</v>
      </c>
      <c r="E231" s="135">
        <v>0</v>
      </c>
      <c r="F231" s="135">
        <v>0</v>
      </c>
      <c r="G231" s="135">
        <v>870</v>
      </c>
      <c r="H231" s="135">
        <v>775</v>
      </c>
      <c r="I231" s="135">
        <v>1645</v>
      </c>
    </row>
    <row r="232" spans="1:9">
      <c r="A232" s="135" t="s">
        <v>34</v>
      </c>
      <c r="B232" s="135" t="s">
        <v>628</v>
      </c>
      <c r="C232" s="135">
        <v>39</v>
      </c>
      <c r="D232" s="135">
        <v>0</v>
      </c>
      <c r="E232" s="135">
        <v>0</v>
      </c>
      <c r="F232" s="135">
        <v>0</v>
      </c>
      <c r="G232" s="135">
        <v>830</v>
      </c>
      <c r="H232" s="135">
        <v>797</v>
      </c>
      <c r="I232" s="135">
        <v>1627</v>
      </c>
    </row>
    <row r="233" spans="1:9">
      <c r="A233" s="135" t="s">
        <v>34</v>
      </c>
      <c r="B233" s="135" t="s">
        <v>629</v>
      </c>
      <c r="C233" s="135">
        <v>40.700000000000003</v>
      </c>
      <c r="D233" s="135">
        <v>0</v>
      </c>
      <c r="E233" s="135">
        <v>0</v>
      </c>
      <c r="F233" s="135">
        <v>0</v>
      </c>
      <c r="G233" s="135">
        <v>898</v>
      </c>
      <c r="H233" s="135">
        <v>717</v>
      </c>
      <c r="I233" s="135">
        <v>1615</v>
      </c>
    </row>
    <row r="234" spans="1:9">
      <c r="A234" s="135" t="s">
        <v>34</v>
      </c>
      <c r="B234" s="135" t="s">
        <v>630</v>
      </c>
      <c r="C234" s="135">
        <v>480</v>
      </c>
      <c r="D234" s="135">
        <v>0</v>
      </c>
      <c r="E234" s="135">
        <v>208</v>
      </c>
      <c r="F234" s="135">
        <v>0</v>
      </c>
      <c r="G234" s="135">
        <v>618</v>
      </c>
      <c r="H234" s="135">
        <v>616</v>
      </c>
      <c r="I234" s="135">
        <v>1234</v>
      </c>
    </row>
    <row r="235" spans="1:9">
      <c r="A235" s="135" t="s">
        <v>34</v>
      </c>
      <c r="B235" s="135" t="s">
        <v>631</v>
      </c>
      <c r="C235" s="135">
        <v>68.599999999999994</v>
      </c>
      <c r="D235" s="135">
        <v>0</v>
      </c>
      <c r="E235" s="135">
        <v>0</v>
      </c>
      <c r="F235" s="135">
        <v>0</v>
      </c>
      <c r="G235" s="135">
        <v>658</v>
      </c>
      <c r="H235" s="135">
        <v>589</v>
      </c>
      <c r="I235" s="135">
        <v>1247</v>
      </c>
    </row>
    <row r="236" spans="1:9">
      <c r="A236" s="135" t="s">
        <v>34</v>
      </c>
      <c r="B236" s="135" t="s">
        <v>632</v>
      </c>
      <c r="C236" s="135">
        <v>61.7</v>
      </c>
      <c r="D236" s="135">
        <v>0</v>
      </c>
      <c r="E236" s="135">
        <v>0</v>
      </c>
      <c r="F236" s="135">
        <v>0</v>
      </c>
      <c r="G236" s="135">
        <v>983</v>
      </c>
      <c r="H236" s="135">
        <v>881</v>
      </c>
      <c r="I236" s="135">
        <v>1864</v>
      </c>
    </row>
    <row r="237" spans="1:9">
      <c r="A237" s="135" t="s">
        <v>34</v>
      </c>
      <c r="B237" s="135" t="s">
        <v>633</v>
      </c>
      <c r="C237" s="135">
        <v>28.3</v>
      </c>
      <c r="D237" s="135">
        <v>0</v>
      </c>
      <c r="E237" s="135">
        <v>0</v>
      </c>
      <c r="F237" s="135">
        <v>0</v>
      </c>
      <c r="G237" s="135">
        <v>956</v>
      </c>
      <c r="H237" s="135">
        <v>973</v>
      </c>
      <c r="I237" s="135">
        <v>1929</v>
      </c>
    </row>
    <row r="238" spans="1:9">
      <c r="A238" s="135" t="s">
        <v>34</v>
      </c>
      <c r="B238" s="135" t="s">
        <v>634</v>
      </c>
      <c r="C238" s="135">
        <v>26</v>
      </c>
      <c r="D238" s="135">
        <v>0</v>
      </c>
      <c r="E238" s="135">
        <v>0</v>
      </c>
      <c r="F238" s="135">
        <v>0</v>
      </c>
      <c r="G238" s="135">
        <v>732</v>
      </c>
      <c r="H238" s="135">
        <v>734</v>
      </c>
      <c r="I238" s="135">
        <v>1466</v>
      </c>
    </row>
    <row r="239" spans="1:9">
      <c r="A239" s="135" t="s">
        <v>34</v>
      </c>
      <c r="B239" s="135" t="s">
        <v>635</v>
      </c>
      <c r="C239" s="135">
        <v>19.7</v>
      </c>
      <c r="D239" s="135">
        <v>0</v>
      </c>
      <c r="E239" s="135">
        <v>0</v>
      </c>
      <c r="F239" s="135">
        <v>0</v>
      </c>
      <c r="G239" s="135">
        <v>721</v>
      </c>
      <c r="H239" s="135">
        <v>720</v>
      </c>
      <c r="I239" s="135">
        <v>1441</v>
      </c>
    </row>
    <row r="240" spans="1:9">
      <c r="A240" s="135" t="s">
        <v>34</v>
      </c>
      <c r="B240" s="135" t="s">
        <v>636</v>
      </c>
      <c r="C240" s="135">
        <v>14.5</v>
      </c>
      <c r="D240" s="135">
        <v>0</v>
      </c>
      <c r="E240" s="135">
        <v>0</v>
      </c>
      <c r="F240" s="135">
        <v>0</v>
      </c>
      <c r="G240" s="135">
        <v>477</v>
      </c>
      <c r="H240" s="135">
        <v>427</v>
      </c>
      <c r="I240" s="135">
        <v>904</v>
      </c>
    </row>
    <row r="241" spans="1:9">
      <c r="A241" s="135" t="s">
        <v>34</v>
      </c>
      <c r="B241" s="135" t="s">
        <v>637</v>
      </c>
      <c r="C241" s="135">
        <v>0.65</v>
      </c>
      <c r="D241" s="135">
        <v>0</v>
      </c>
      <c r="E241" s="135">
        <v>0</v>
      </c>
      <c r="F241" s="135">
        <v>0</v>
      </c>
      <c r="G241" s="135">
        <v>1803</v>
      </c>
      <c r="H241" s="135">
        <v>1681</v>
      </c>
      <c r="I241" s="135">
        <v>3484</v>
      </c>
    </row>
    <row r="242" spans="1:9">
      <c r="A242" s="135" t="s">
        <v>34</v>
      </c>
      <c r="B242" s="135" t="s">
        <v>638</v>
      </c>
      <c r="C242" s="135">
        <v>31.7</v>
      </c>
      <c r="D242" s="135">
        <v>0</v>
      </c>
      <c r="E242" s="135">
        <v>0</v>
      </c>
      <c r="F242" s="135">
        <v>0</v>
      </c>
      <c r="G242" s="135">
        <v>542</v>
      </c>
      <c r="H242" s="135">
        <v>544</v>
      </c>
      <c r="I242" s="135">
        <v>1086</v>
      </c>
    </row>
    <row r="243" spans="1:9">
      <c r="A243" s="135" t="s">
        <v>34</v>
      </c>
      <c r="B243" s="135" t="s">
        <v>639</v>
      </c>
      <c r="C243" s="135">
        <v>11.4</v>
      </c>
      <c r="D243" s="135">
        <v>0</v>
      </c>
      <c r="E243" s="135">
        <v>0</v>
      </c>
      <c r="F243" s="135">
        <v>0</v>
      </c>
      <c r="G243" s="135">
        <v>488</v>
      </c>
      <c r="H243" s="135">
        <v>444</v>
      </c>
      <c r="I243" s="135">
        <v>932</v>
      </c>
    </row>
    <row r="244" spans="1:9">
      <c r="A244" s="135" t="s">
        <v>34</v>
      </c>
      <c r="B244" s="135" t="s">
        <v>640</v>
      </c>
      <c r="C244" s="135">
        <v>28.8</v>
      </c>
      <c r="D244" s="135">
        <v>0</v>
      </c>
      <c r="E244" s="135">
        <v>0</v>
      </c>
      <c r="F244" s="135">
        <v>0</v>
      </c>
      <c r="G244" s="135">
        <v>1255</v>
      </c>
      <c r="H244" s="135">
        <v>1374</v>
      </c>
      <c r="I244" s="135">
        <v>2629</v>
      </c>
    </row>
    <row r="245" spans="1:9">
      <c r="A245" s="135" t="s">
        <v>34</v>
      </c>
      <c r="B245" s="135" t="s">
        <v>641</v>
      </c>
      <c r="C245" s="135">
        <v>5.2</v>
      </c>
      <c r="D245" s="135">
        <v>0</v>
      </c>
      <c r="E245" s="135">
        <v>0</v>
      </c>
      <c r="F245" s="135">
        <v>0</v>
      </c>
      <c r="G245" s="135">
        <v>275</v>
      </c>
      <c r="H245" s="135">
        <v>290</v>
      </c>
      <c r="I245" s="135">
        <v>565</v>
      </c>
    </row>
    <row r="246" spans="1:9">
      <c r="A246" s="135" t="s">
        <v>34</v>
      </c>
      <c r="B246" s="135" t="s">
        <v>642</v>
      </c>
      <c r="C246" s="135">
        <v>0.85</v>
      </c>
      <c r="D246" s="135">
        <v>0</v>
      </c>
      <c r="E246" s="135">
        <v>0</v>
      </c>
      <c r="F246" s="135">
        <v>0</v>
      </c>
      <c r="G246" s="135">
        <v>2151</v>
      </c>
      <c r="H246" s="135">
        <v>2301</v>
      </c>
      <c r="I246" s="135">
        <v>4452</v>
      </c>
    </row>
    <row r="247" spans="1:9">
      <c r="A247" s="135" t="s">
        <v>34</v>
      </c>
      <c r="B247" s="135" t="s">
        <v>643</v>
      </c>
      <c r="C247" s="135">
        <v>28.3</v>
      </c>
      <c r="D247" s="135">
        <v>0</v>
      </c>
      <c r="E247" s="135">
        <v>0</v>
      </c>
      <c r="F247" s="135">
        <v>0</v>
      </c>
      <c r="G247" s="135">
        <v>370</v>
      </c>
      <c r="H247" s="135">
        <v>360</v>
      </c>
      <c r="I247" s="135">
        <v>730</v>
      </c>
    </row>
    <row r="248" spans="1:9">
      <c r="A248" s="135" t="s">
        <v>34</v>
      </c>
      <c r="B248" s="135" t="s">
        <v>644</v>
      </c>
      <c r="C248" s="135">
        <v>68</v>
      </c>
      <c r="D248" s="135">
        <v>0</v>
      </c>
      <c r="E248" s="135">
        <v>0</v>
      </c>
      <c r="F248" s="135">
        <v>0</v>
      </c>
      <c r="G248" s="135">
        <v>398</v>
      </c>
      <c r="H248" s="135">
        <v>580</v>
      </c>
      <c r="I248" s="135">
        <v>978</v>
      </c>
    </row>
    <row r="249" spans="1:9">
      <c r="A249" s="135" t="s">
        <v>34</v>
      </c>
      <c r="B249" s="135" t="s">
        <v>645</v>
      </c>
      <c r="C249" s="135">
        <v>27.8</v>
      </c>
      <c r="D249" s="135">
        <v>0</v>
      </c>
      <c r="E249" s="135">
        <v>0</v>
      </c>
      <c r="F249" s="135">
        <v>0</v>
      </c>
      <c r="G249" s="135">
        <v>440</v>
      </c>
      <c r="H249" s="135">
        <v>512</v>
      </c>
      <c r="I249" s="135">
        <v>952</v>
      </c>
    </row>
    <row r="250" spans="1:9">
      <c r="A250" s="135" t="s">
        <v>65</v>
      </c>
      <c r="B250" s="135" t="s">
        <v>360</v>
      </c>
      <c r="C250" s="135">
        <v>9.1999999999999993</v>
      </c>
      <c r="D250" s="135">
        <v>0</v>
      </c>
      <c r="E250" s="135">
        <v>0</v>
      </c>
      <c r="F250" s="135">
        <v>0</v>
      </c>
      <c r="G250" s="135">
        <v>952</v>
      </c>
      <c r="H250" s="135">
        <v>567</v>
      </c>
      <c r="I250" s="135">
        <v>1519</v>
      </c>
    </row>
    <row r="251" spans="1:9">
      <c r="A251" s="135" t="s">
        <v>65</v>
      </c>
      <c r="B251" s="135" t="s">
        <v>361</v>
      </c>
      <c r="C251" s="135">
        <v>4.4000000000000004</v>
      </c>
      <c r="D251" s="135">
        <v>0</v>
      </c>
      <c r="E251" s="135">
        <v>0</v>
      </c>
      <c r="F251" s="135">
        <v>0</v>
      </c>
      <c r="G251" s="135">
        <v>1046</v>
      </c>
      <c r="H251" s="135">
        <v>1099</v>
      </c>
      <c r="I251" s="135">
        <v>2145</v>
      </c>
    </row>
    <row r="252" spans="1:9">
      <c r="A252" s="135" t="s">
        <v>65</v>
      </c>
      <c r="B252" s="135" t="s">
        <v>362</v>
      </c>
      <c r="C252" s="135">
        <v>13.7</v>
      </c>
      <c r="D252" s="135">
        <v>0</v>
      </c>
      <c r="E252" s="135">
        <v>0</v>
      </c>
      <c r="F252" s="135">
        <v>0</v>
      </c>
      <c r="G252" s="135">
        <v>1231</v>
      </c>
      <c r="H252" s="135">
        <v>1276</v>
      </c>
      <c r="I252" s="135">
        <v>2507</v>
      </c>
    </row>
    <row r="253" spans="1:9">
      <c r="A253" s="135" t="s">
        <v>65</v>
      </c>
      <c r="B253" s="135" t="s">
        <v>363</v>
      </c>
      <c r="C253" s="135">
        <v>3.6</v>
      </c>
      <c r="D253" s="135">
        <v>0</v>
      </c>
      <c r="E253" s="135">
        <v>0</v>
      </c>
      <c r="F253" s="135">
        <v>0</v>
      </c>
      <c r="G253" s="135">
        <v>782</v>
      </c>
      <c r="H253" s="135">
        <v>803</v>
      </c>
      <c r="I253" s="135">
        <v>1585</v>
      </c>
    </row>
    <row r="254" spans="1:9">
      <c r="A254" s="135" t="s">
        <v>65</v>
      </c>
      <c r="B254" s="135" t="s">
        <v>364</v>
      </c>
      <c r="C254" s="135">
        <v>12.6</v>
      </c>
      <c r="D254" s="135">
        <v>0</v>
      </c>
      <c r="E254" s="135">
        <v>0</v>
      </c>
      <c r="F254" s="135">
        <v>0</v>
      </c>
      <c r="G254" s="135">
        <v>853</v>
      </c>
      <c r="H254" s="135">
        <v>892</v>
      </c>
      <c r="I254" s="135">
        <v>1745</v>
      </c>
    </row>
    <row r="255" spans="1:9">
      <c r="A255" s="135" t="s">
        <v>65</v>
      </c>
      <c r="B255" s="135" t="s">
        <v>365</v>
      </c>
      <c r="C255" s="135">
        <v>8.9</v>
      </c>
      <c r="D255" s="135">
        <v>0</v>
      </c>
      <c r="E255" s="135">
        <v>0</v>
      </c>
      <c r="F255" s="135">
        <v>0</v>
      </c>
      <c r="G255" s="135">
        <v>767</v>
      </c>
      <c r="H255" s="135">
        <v>779</v>
      </c>
      <c r="I255" s="135">
        <v>1546</v>
      </c>
    </row>
    <row r="256" spans="1:9">
      <c r="A256" s="135" t="s">
        <v>65</v>
      </c>
      <c r="B256" s="135" t="s">
        <v>366</v>
      </c>
      <c r="C256" s="135">
        <v>7.1</v>
      </c>
      <c r="D256" s="135">
        <v>0</v>
      </c>
      <c r="E256" s="135">
        <v>0</v>
      </c>
      <c r="F256" s="135">
        <v>0</v>
      </c>
      <c r="G256" s="135">
        <v>939</v>
      </c>
      <c r="H256" s="135">
        <v>925</v>
      </c>
      <c r="I256" s="135">
        <v>1864</v>
      </c>
    </row>
    <row r="257" spans="1:9">
      <c r="A257" s="135" t="s">
        <v>65</v>
      </c>
      <c r="B257" s="135" t="s">
        <v>367</v>
      </c>
      <c r="C257" s="135">
        <v>26.4</v>
      </c>
      <c r="D257" s="135">
        <v>0</v>
      </c>
      <c r="E257" s="135">
        <v>0</v>
      </c>
      <c r="F257" s="135">
        <v>0</v>
      </c>
      <c r="G257" s="135">
        <v>648</v>
      </c>
      <c r="H257" s="135">
        <v>731</v>
      </c>
      <c r="I257" s="135">
        <v>1379</v>
      </c>
    </row>
    <row r="258" spans="1:9">
      <c r="A258" s="135" t="s">
        <v>65</v>
      </c>
      <c r="B258" s="135" t="s">
        <v>368</v>
      </c>
      <c r="C258" s="135">
        <v>13.3</v>
      </c>
      <c r="D258" s="135">
        <v>0</v>
      </c>
      <c r="E258" s="135">
        <v>0</v>
      </c>
      <c r="F258" s="135">
        <v>0</v>
      </c>
      <c r="G258" s="135">
        <v>600</v>
      </c>
      <c r="H258" s="135">
        <v>712</v>
      </c>
      <c r="I258" s="135">
        <v>1312</v>
      </c>
    </row>
    <row r="259" spans="1:9">
      <c r="A259" s="135" t="s">
        <v>65</v>
      </c>
      <c r="B259" s="135" t="s">
        <v>369</v>
      </c>
      <c r="C259" s="135">
        <v>20.399999999999999</v>
      </c>
      <c r="D259" s="135">
        <v>0</v>
      </c>
      <c r="E259" s="135">
        <v>0</v>
      </c>
      <c r="F259" s="135">
        <v>0</v>
      </c>
      <c r="G259" s="135">
        <v>682</v>
      </c>
      <c r="H259" s="135">
        <v>769</v>
      </c>
      <c r="I259" s="135">
        <v>1451</v>
      </c>
    </row>
    <row r="260" spans="1:9">
      <c r="A260" s="135" t="s">
        <v>65</v>
      </c>
      <c r="B260" s="135" t="s">
        <v>370</v>
      </c>
      <c r="C260" s="135">
        <v>13.3</v>
      </c>
      <c r="D260" s="135">
        <v>0</v>
      </c>
      <c r="E260" s="135">
        <v>0</v>
      </c>
      <c r="F260" s="135">
        <v>0</v>
      </c>
      <c r="G260" s="135">
        <v>1594</v>
      </c>
      <c r="H260" s="135">
        <v>1854</v>
      </c>
      <c r="I260" s="135">
        <v>3448</v>
      </c>
    </row>
    <row r="261" spans="1:9">
      <c r="A261" s="135" t="s">
        <v>65</v>
      </c>
      <c r="B261" s="135" t="s">
        <v>371</v>
      </c>
      <c r="C261" s="135">
        <v>13.7</v>
      </c>
      <c r="D261" s="135">
        <v>0</v>
      </c>
      <c r="E261" s="135">
        <v>0</v>
      </c>
      <c r="F261" s="135">
        <v>0</v>
      </c>
      <c r="G261" s="135">
        <v>31</v>
      </c>
      <c r="H261" s="135">
        <v>31</v>
      </c>
      <c r="I261" s="135">
        <v>62</v>
      </c>
    </row>
    <row r="262" spans="1:9">
      <c r="A262" s="135" t="s">
        <v>65</v>
      </c>
      <c r="B262" s="135" t="s">
        <v>372</v>
      </c>
      <c r="C262" s="135">
        <v>25.3</v>
      </c>
      <c r="D262" s="135">
        <v>0</v>
      </c>
      <c r="E262" s="135">
        <v>0</v>
      </c>
      <c r="F262" s="135">
        <v>0</v>
      </c>
      <c r="G262" s="135">
        <v>666</v>
      </c>
      <c r="H262" s="135">
        <v>665</v>
      </c>
      <c r="I262" s="135">
        <v>1331</v>
      </c>
    </row>
    <row r="263" spans="1:9">
      <c r="A263" s="135" t="s">
        <v>65</v>
      </c>
      <c r="B263" s="135" t="s">
        <v>346</v>
      </c>
      <c r="C263" s="135">
        <v>28</v>
      </c>
      <c r="D263" s="135">
        <v>0</v>
      </c>
      <c r="E263" s="135">
        <v>0</v>
      </c>
      <c r="F263" s="135">
        <v>0</v>
      </c>
      <c r="G263" s="135">
        <v>419</v>
      </c>
      <c r="H263" s="135">
        <v>423</v>
      </c>
      <c r="I263" s="135">
        <v>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000"/>
  <sheetViews>
    <sheetView zoomScale="43" zoomScaleNormal="90" workbookViewId="0">
      <selection activeCell="I190" sqref="I190"/>
    </sheetView>
  </sheetViews>
  <sheetFormatPr defaultColWidth="12.5703125" defaultRowHeight="15" customHeight="1"/>
  <cols>
    <col min="1" max="1" width="9" bestFit="1" customWidth="1"/>
    <col min="2" max="2" width="27" bestFit="1" customWidth="1"/>
    <col min="3" max="3" width="22" bestFit="1" customWidth="1"/>
    <col min="4" max="4" width="23.5703125" bestFit="1" customWidth="1"/>
    <col min="5" max="5" width="40.5703125" bestFit="1" customWidth="1"/>
    <col min="6" max="6" width="19.5703125" bestFit="1" customWidth="1"/>
    <col min="7" max="7" width="21.28515625" bestFit="1" customWidth="1"/>
    <col min="8" max="8" width="18.140625" bestFit="1" customWidth="1"/>
    <col min="9" max="9" width="17.85546875" bestFit="1" customWidth="1"/>
    <col min="10" max="10" width="15.42578125" bestFit="1" customWidth="1"/>
    <col min="11" max="11" width="16.5703125" bestFit="1" customWidth="1"/>
    <col min="12" max="12" width="4.85546875" bestFit="1" customWidth="1"/>
    <col min="14" max="14" width="15.28515625" bestFit="1" customWidth="1"/>
    <col min="15" max="15" width="12.7109375" bestFit="1" customWidth="1"/>
    <col min="16" max="16" width="15.42578125" bestFit="1" customWidth="1"/>
    <col min="17" max="17" width="21.42578125" bestFit="1" customWidth="1"/>
    <col min="18" max="18" width="18.85546875" bestFit="1" customWidth="1"/>
    <col min="19" max="19" width="17.85546875" bestFit="1" customWidth="1"/>
    <col min="20" max="21" width="15.42578125" bestFit="1" customWidth="1"/>
    <col min="22" max="22" width="30.7109375" bestFit="1" customWidth="1"/>
    <col min="23" max="23" width="28.140625" bestFit="1" customWidth="1"/>
  </cols>
  <sheetData>
    <row r="1" spans="1:13" ht="21" customHeight="1" thickBot="1">
      <c r="A1" s="186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/>
    </row>
    <row r="2" spans="1:13" ht="15.75" customHeight="1">
      <c r="A2" s="5" t="s">
        <v>12</v>
      </c>
      <c r="B2" s="6" t="s">
        <v>13</v>
      </c>
      <c r="C2" s="7">
        <v>27.45</v>
      </c>
      <c r="D2" s="7">
        <v>90.4</v>
      </c>
      <c r="E2" s="188" t="s">
        <v>14</v>
      </c>
      <c r="F2" s="8">
        <v>27.559083062521101</v>
      </c>
      <c r="G2" s="8">
        <v>90.744799</v>
      </c>
      <c r="H2" s="9" t="s">
        <v>15</v>
      </c>
      <c r="I2" s="8">
        <v>144</v>
      </c>
      <c r="J2" s="8">
        <v>170</v>
      </c>
      <c r="K2" s="8">
        <v>314</v>
      </c>
      <c r="L2" s="8">
        <v>11</v>
      </c>
      <c r="M2" s="4"/>
    </row>
    <row r="3" spans="1:13" ht="15.75" customHeight="1">
      <c r="A3" s="10" t="s">
        <v>12</v>
      </c>
      <c r="B3" s="11" t="s">
        <v>13</v>
      </c>
      <c r="C3" s="12">
        <v>27.45</v>
      </c>
      <c r="D3" s="12">
        <v>90.4</v>
      </c>
      <c r="E3" s="13" t="s">
        <v>14</v>
      </c>
      <c r="F3" s="14">
        <v>27.559083062521101</v>
      </c>
      <c r="G3" s="14">
        <v>90.744799</v>
      </c>
      <c r="H3" s="15" t="s">
        <v>16</v>
      </c>
      <c r="I3" s="14">
        <v>153</v>
      </c>
      <c r="J3" s="14">
        <v>176</v>
      </c>
      <c r="K3" s="14">
        <v>329</v>
      </c>
      <c r="L3" s="14">
        <v>12</v>
      </c>
      <c r="M3" s="4"/>
    </row>
    <row r="4" spans="1:13" ht="15.75" customHeight="1">
      <c r="A4" s="10" t="s">
        <v>12</v>
      </c>
      <c r="B4" s="11" t="s">
        <v>13</v>
      </c>
      <c r="C4" s="12">
        <v>27.45</v>
      </c>
      <c r="D4" s="12">
        <v>90.4</v>
      </c>
      <c r="E4" s="13" t="s">
        <v>14</v>
      </c>
      <c r="F4" s="14">
        <v>27.559083062521101</v>
      </c>
      <c r="G4" s="14">
        <v>90.744799</v>
      </c>
      <c r="H4" s="15" t="s">
        <v>17</v>
      </c>
      <c r="I4" s="14">
        <v>213</v>
      </c>
      <c r="J4" s="14">
        <v>183</v>
      </c>
      <c r="K4" s="14">
        <v>396</v>
      </c>
      <c r="L4" s="14">
        <v>13</v>
      </c>
      <c r="M4" s="4"/>
    </row>
    <row r="5" spans="1:13" ht="15.75" customHeight="1">
      <c r="A5" s="10" t="s">
        <v>12</v>
      </c>
      <c r="B5" s="11" t="s">
        <v>13</v>
      </c>
      <c r="C5" s="12">
        <v>27.45</v>
      </c>
      <c r="D5" s="12">
        <v>90.4</v>
      </c>
      <c r="E5" s="13" t="s">
        <v>14</v>
      </c>
      <c r="F5" s="14">
        <v>27.559083062521101</v>
      </c>
      <c r="G5" s="14">
        <v>90.744799</v>
      </c>
      <c r="H5" s="15" t="s">
        <v>18</v>
      </c>
      <c r="I5" s="14">
        <v>117</v>
      </c>
      <c r="J5" s="14">
        <v>116</v>
      </c>
      <c r="K5" s="14">
        <v>233</v>
      </c>
      <c r="L5" s="14">
        <v>14</v>
      </c>
      <c r="M5" s="4"/>
    </row>
    <row r="6" spans="1:13" ht="15.75" customHeight="1">
      <c r="A6" s="10" t="s">
        <v>12</v>
      </c>
      <c r="B6" s="11" t="s">
        <v>13</v>
      </c>
      <c r="C6" s="12">
        <v>27.45</v>
      </c>
      <c r="D6" s="12">
        <v>90.4</v>
      </c>
      <c r="E6" s="13" t="s">
        <v>14</v>
      </c>
      <c r="F6" s="14">
        <v>27.559083062521101</v>
      </c>
      <c r="G6" s="14">
        <v>90.744799</v>
      </c>
      <c r="H6" s="15" t="s">
        <v>19</v>
      </c>
      <c r="I6" s="14">
        <v>92</v>
      </c>
      <c r="J6" s="14">
        <v>86</v>
      </c>
      <c r="K6" s="14">
        <v>178</v>
      </c>
      <c r="L6" s="14">
        <v>15</v>
      </c>
      <c r="M6" s="4"/>
    </row>
    <row r="7" spans="1:13" ht="15.75" customHeight="1">
      <c r="A7" s="10" t="s">
        <v>12</v>
      </c>
      <c r="B7" s="11" t="s">
        <v>13</v>
      </c>
      <c r="C7" s="12">
        <v>27.45</v>
      </c>
      <c r="D7" s="12">
        <v>90.4</v>
      </c>
      <c r="E7" s="13" t="s">
        <v>14</v>
      </c>
      <c r="F7" s="14">
        <v>27.559083062521101</v>
      </c>
      <c r="G7" s="14">
        <v>90.744799</v>
      </c>
      <c r="H7" s="15" t="s">
        <v>20</v>
      </c>
      <c r="I7" s="14">
        <v>115</v>
      </c>
      <c r="J7" s="14">
        <v>109</v>
      </c>
      <c r="K7" s="14">
        <v>224</v>
      </c>
      <c r="L7" s="14">
        <v>16</v>
      </c>
      <c r="M7" s="4"/>
    </row>
    <row r="8" spans="1:13" ht="15.75" customHeight="1">
      <c r="A8" s="10" t="s">
        <v>12</v>
      </c>
      <c r="B8" s="11" t="s">
        <v>13</v>
      </c>
      <c r="C8" s="12">
        <v>27.45</v>
      </c>
      <c r="D8" s="12">
        <v>90.4</v>
      </c>
      <c r="E8" s="13" t="s">
        <v>14</v>
      </c>
      <c r="F8" s="14">
        <v>27.559083062521101</v>
      </c>
      <c r="G8" s="14">
        <v>90.744799</v>
      </c>
      <c r="H8" s="15" t="s">
        <v>21</v>
      </c>
      <c r="I8" s="14">
        <v>143</v>
      </c>
      <c r="J8" s="14">
        <v>138</v>
      </c>
      <c r="K8" s="14">
        <v>281</v>
      </c>
      <c r="L8" s="14">
        <v>17</v>
      </c>
      <c r="M8" s="4"/>
    </row>
    <row r="9" spans="1:13" ht="15.75" customHeight="1">
      <c r="A9" s="10" t="s">
        <v>12</v>
      </c>
      <c r="B9" s="11" t="s">
        <v>22</v>
      </c>
      <c r="C9" s="16">
        <v>27</v>
      </c>
      <c r="D9" s="12">
        <v>89.3</v>
      </c>
      <c r="E9" s="15" t="s">
        <v>23</v>
      </c>
      <c r="F9" s="17">
        <v>27.087011455371801</v>
      </c>
      <c r="G9" s="15">
        <v>89.540033241888395</v>
      </c>
      <c r="H9" s="15" t="s">
        <v>15</v>
      </c>
      <c r="I9" s="14">
        <v>333</v>
      </c>
      <c r="J9" s="14">
        <v>306</v>
      </c>
      <c r="K9" s="14">
        <v>639</v>
      </c>
      <c r="L9" s="14">
        <v>11</v>
      </c>
      <c r="M9" s="4"/>
    </row>
    <row r="10" spans="1:13" ht="15.75" customHeight="1">
      <c r="A10" s="10" t="s">
        <v>12</v>
      </c>
      <c r="B10" s="11" t="s">
        <v>22</v>
      </c>
      <c r="C10" s="16">
        <v>27</v>
      </c>
      <c r="D10" s="12">
        <v>89.3</v>
      </c>
      <c r="E10" s="15" t="s">
        <v>23</v>
      </c>
      <c r="F10" s="17">
        <v>27.087011455371801</v>
      </c>
      <c r="G10" s="15">
        <v>89.540033241888395</v>
      </c>
      <c r="H10" s="15" t="s">
        <v>16</v>
      </c>
      <c r="I10" s="14">
        <v>422</v>
      </c>
      <c r="J10" s="14">
        <v>403</v>
      </c>
      <c r="K10" s="14">
        <v>825</v>
      </c>
      <c r="L10" s="14">
        <v>12</v>
      </c>
      <c r="M10" s="4"/>
    </row>
    <row r="11" spans="1:13" ht="15.75" customHeight="1">
      <c r="A11" s="10" t="s">
        <v>12</v>
      </c>
      <c r="B11" s="11" t="s">
        <v>22</v>
      </c>
      <c r="C11" s="16">
        <v>27</v>
      </c>
      <c r="D11" s="12">
        <v>89.3</v>
      </c>
      <c r="E11" s="15" t="s">
        <v>23</v>
      </c>
      <c r="F11" s="17">
        <v>27.087011455371801</v>
      </c>
      <c r="G11" s="15">
        <v>89.540033241888395</v>
      </c>
      <c r="H11" s="15" t="s">
        <v>17</v>
      </c>
      <c r="I11" s="14">
        <v>494</v>
      </c>
      <c r="J11" s="14">
        <v>406</v>
      </c>
      <c r="K11" s="14">
        <v>900</v>
      </c>
      <c r="L11" s="14">
        <v>13</v>
      </c>
      <c r="M11" s="4"/>
    </row>
    <row r="12" spans="1:13" ht="15.75" customHeight="1">
      <c r="A12" s="10" t="s">
        <v>12</v>
      </c>
      <c r="B12" s="11" t="s">
        <v>22</v>
      </c>
      <c r="C12" s="16">
        <v>27</v>
      </c>
      <c r="D12" s="12">
        <v>89.3</v>
      </c>
      <c r="E12" s="15" t="s">
        <v>23</v>
      </c>
      <c r="F12" s="17">
        <v>27.087011455371801</v>
      </c>
      <c r="G12" s="15">
        <v>89.540033241888395</v>
      </c>
      <c r="H12" s="15" t="s">
        <v>18</v>
      </c>
      <c r="I12" s="14">
        <v>320</v>
      </c>
      <c r="J12" s="14">
        <v>241</v>
      </c>
      <c r="K12" s="14">
        <v>561</v>
      </c>
      <c r="L12" s="14">
        <v>14</v>
      </c>
      <c r="M12" s="4"/>
    </row>
    <row r="13" spans="1:13" ht="15.75" customHeight="1">
      <c r="A13" s="10" t="s">
        <v>12</v>
      </c>
      <c r="B13" s="11" t="s">
        <v>22</v>
      </c>
      <c r="C13" s="16">
        <v>27</v>
      </c>
      <c r="D13" s="12">
        <v>89.3</v>
      </c>
      <c r="E13" s="15" t="s">
        <v>23</v>
      </c>
      <c r="F13" s="17">
        <v>27.087011455371801</v>
      </c>
      <c r="G13" s="15">
        <v>89.540033241888395</v>
      </c>
      <c r="H13" s="15" t="s">
        <v>19</v>
      </c>
      <c r="I13" s="14">
        <v>382</v>
      </c>
      <c r="J13" s="14">
        <v>317</v>
      </c>
      <c r="K13" s="14">
        <v>699</v>
      </c>
      <c r="L13" s="14">
        <v>15</v>
      </c>
      <c r="M13" s="4"/>
    </row>
    <row r="14" spans="1:13" ht="15.75" customHeight="1">
      <c r="A14" s="10" t="s">
        <v>12</v>
      </c>
      <c r="B14" s="11" t="s">
        <v>22</v>
      </c>
      <c r="C14" s="16">
        <v>27</v>
      </c>
      <c r="D14" s="12">
        <v>89.3</v>
      </c>
      <c r="E14" s="15" t="s">
        <v>23</v>
      </c>
      <c r="F14" s="17">
        <v>27.087011455371801</v>
      </c>
      <c r="G14" s="15">
        <v>89.540033241888395</v>
      </c>
      <c r="H14" s="15" t="s">
        <v>20</v>
      </c>
      <c r="I14" s="14">
        <v>246</v>
      </c>
      <c r="J14" s="14">
        <v>227</v>
      </c>
      <c r="K14" s="14">
        <v>473</v>
      </c>
      <c r="L14" s="14">
        <v>16</v>
      </c>
      <c r="M14" s="4"/>
    </row>
    <row r="15" spans="1:13" ht="15.75" customHeight="1">
      <c r="A15" s="10" t="s">
        <v>12</v>
      </c>
      <c r="B15" s="11" t="s">
        <v>22</v>
      </c>
      <c r="C15" s="16">
        <v>27</v>
      </c>
      <c r="D15" s="12">
        <v>89.3</v>
      </c>
      <c r="E15" s="15" t="s">
        <v>23</v>
      </c>
      <c r="F15" s="17">
        <v>27.087011455371801</v>
      </c>
      <c r="G15" s="15">
        <v>89.540033241888395</v>
      </c>
      <c r="H15" s="15" t="s">
        <v>21</v>
      </c>
      <c r="I15" s="14">
        <v>240</v>
      </c>
      <c r="J15" s="14">
        <v>205</v>
      </c>
      <c r="K15" s="14">
        <v>445</v>
      </c>
      <c r="L15" s="14">
        <v>17</v>
      </c>
      <c r="M15" s="4"/>
    </row>
    <row r="16" spans="1:13" ht="15.75" customHeight="1">
      <c r="A16" s="10" t="s">
        <v>12</v>
      </c>
      <c r="B16" s="11" t="s">
        <v>22</v>
      </c>
      <c r="C16" s="16">
        <v>27</v>
      </c>
      <c r="D16" s="12">
        <v>89.3</v>
      </c>
      <c r="E16" s="15" t="s">
        <v>24</v>
      </c>
      <c r="F16" s="14">
        <v>26.919049204464098</v>
      </c>
      <c r="G16" s="15">
        <v>89.529323152457494</v>
      </c>
      <c r="H16" s="15" t="s">
        <v>15</v>
      </c>
      <c r="I16" s="14">
        <v>333</v>
      </c>
      <c r="J16" s="14">
        <v>306</v>
      </c>
      <c r="K16" s="14">
        <v>639</v>
      </c>
      <c r="L16" s="14">
        <v>11</v>
      </c>
      <c r="M16" s="4"/>
    </row>
    <row r="17" spans="1:16" ht="15.75" customHeight="1">
      <c r="A17" s="10" t="s">
        <v>12</v>
      </c>
      <c r="B17" s="11" t="s">
        <v>22</v>
      </c>
      <c r="C17" s="16">
        <v>27</v>
      </c>
      <c r="D17" s="12">
        <v>89.3</v>
      </c>
      <c r="E17" s="15" t="s">
        <v>24</v>
      </c>
      <c r="F17" s="14">
        <v>26.919049204464098</v>
      </c>
      <c r="G17" s="15">
        <v>89.529323152457494</v>
      </c>
      <c r="H17" s="122" t="s">
        <v>16</v>
      </c>
      <c r="I17" s="14">
        <v>422</v>
      </c>
      <c r="J17" s="14">
        <v>403</v>
      </c>
      <c r="K17" s="14">
        <v>825</v>
      </c>
      <c r="L17" s="14">
        <v>12</v>
      </c>
      <c r="M17" s="4"/>
    </row>
    <row r="18" spans="1:16" ht="15.75" customHeight="1">
      <c r="A18" s="10" t="s">
        <v>12</v>
      </c>
      <c r="B18" s="11" t="s">
        <v>22</v>
      </c>
      <c r="C18" s="16">
        <v>27</v>
      </c>
      <c r="D18" s="12">
        <v>89.3</v>
      </c>
      <c r="E18" s="15" t="s">
        <v>24</v>
      </c>
      <c r="F18" s="14">
        <v>26.919049204464098</v>
      </c>
      <c r="G18" s="15">
        <v>89.529323152457494</v>
      </c>
      <c r="H18" s="15" t="s">
        <v>17</v>
      </c>
      <c r="I18" s="14">
        <v>494</v>
      </c>
      <c r="J18" s="14">
        <v>406</v>
      </c>
      <c r="K18" s="14">
        <v>900</v>
      </c>
      <c r="L18" s="14">
        <v>13</v>
      </c>
      <c r="M18" s="4"/>
    </row>
    <row r="19" spans="1:16" ht="15.75" customHeight="1">
      <c r="A19" s="10" t="s">
        <v>12</v>
      </c>
      <c r="B19" s="11" t="s">
        <v>22</v>
      </c>
      <c r="C19" s="16">
        <v>27</v>
      </c>
      <c r="D19" s="12">
        <v>89.3</v>
      </c>
      <c r="E19" s="15" t="s">
        <v>24</v>
      </c>
      <c r="F19" s="14">
        <v>26.919049204464098</v>
      </c>
      <c r="G19" s="15">
        <v>89.529323152457494</v>
      </c>
      <c r="H19" s="15" t="s">
        <v>18</v>
      </c>
      <c r="I19" s="14">
        <v>320</v>
      </c>
      <c r="J19" s="14">
        <v>241</v>
      </c>
      <c r="K19" s="14">
        <v>561</v>
      </c>
      <c r="L19" s="14">
        <v>14</v>
      </c>
      <c r="M19" s="4"/>
    </row>
    <row r="20" spans="1:16" ht="15.75" customHeight="1">
      <c r="A20" s="10" t="s">
        <v>12</v>
      </c>
      <c r="B20" s="11" t="s">
        <v>22</v>
      </c>
      <c r="C20" s="16">
        <v>27</v>
      </c>
      <c r="D20" s="12">
        <v>89.3</v>
      </c>
      <c r="E20" s="15" t="s">
        <v>24</v>
      </c>
      <c r="F20" s="14">
        <v>26.919049204464098</v>
      </c>
      <c r="G20" s="15">
        <v>89.529323152457494</v>
      </c>
      <c r="H20" s="15" t="s">
        <v>19</v>
      </c>
      <c r="I20" s="14">
        <v>382</v>
      </c>
      <c r="J20" s="14">
        <v>317</v>
      </c>
      <c r="K20" s="14">
        <v>699</v>
      </c>
      <c r="L20" s="14">
        <v>15</v>
      </c>
      <c r="M20" s="4"/>
    </row>
    <row r="21" spans="1:16" ht="15.75" customHeight="1">
      <c r="A21" s="10" t="s">
        <v>12</v>
      </c>
      <c r="B21" s="11" t="s">
        <v>22</v>
      </c>
      <c r="C21" s="16">
        <v>27</v>
      </c>
      <c r="D21" s="12">
        <v>89.3</v>
      </c>
      <c r="E21" s="15" t="s">
        <v>24</v>
      </c>
      <c r="F21" s="14">
        <v>26.919049204464098</v>
      </c>
      <c r="G21" s="15">
        <v>89.529323152457494</v>
      </c>
      <c r="H21" s="15" t="s">
        <v>20</v>
      </c>
      <c r="I21" s="14">
        <v>246</v>
      </c>
      <c r="J21" s="14">
        <v>227</v>
      </c>
      <c r="K21" s="14">
        <v>473</v>
      </c>
      <c r="L21" s="14">
        <v>16</v>
      </c>
      <c r="M21" s="4"/>
    </row>
    <row r="22" spans="1:16" ht="15.75" customHeight="1">
      <c r="A22" s="10" t="s">
        <v>12</v>
      </c>
      <c r="B22" s="11" t="s">
        <v>22</v>
      </c>
      <c r="C22" s="16">
        <v>27</v>
      </c>
      <c r="D22" s="12">
        <v>89.3</v>
      </c>
      <c r="E22" s="15" t="s">
        <v>24</v>
      </c>
      <c r="F22" s="14">
        <v>26.919049204464098</v>
      </c>
      <c r="G22" s="15">
        <v>89.529323152457494</v>
      </c>
      <c r="H22" s="15" t="s">
        <v>21</v>
      </c>
      <c r="I22" s="14">
        <v>240</v>
      </c>
      <c r="J22" s="14">
        <v>205</v>
      </c>
      <c r="K22" s="14">
        <v>445</v>
      </c>
      <c r="L22" s="14">
        <v>17</v>
      </c>
      <c r="M22" s="4"/>
    </row>
    <row r="23" spans="1:16" ht="15.75" customHeight="1">
      <c r="A23" s="10" t="s">
        <v>12</v>
      </c>
      <c r="B23" s="11" t="s">
        <v>26</v>
      </c>
      <c r="C23" s="16">
        <v>27</v>
      </c>
      <c r="D23" s="12">
        <v>89.55</v>
      </c>
      <c r="E23" s="15" t="s">
        <v>27</v>
      </c>
      <c r="F23" s="14">
        <v>26.934042382841799</v>
      </c>
      <c r="G23" s="14">
        <v>89.955166430000006</v>
      </c>
      <c r="H23" s="15" t="s">
        <v>15</v>
      </c>
      <c r="I23" s="14">
        <v>200</v>
      </c>
      <c r="J23" s="14">
        <v>224</v>
      </c>
      <c r="K23" s="14">
        <v>424</v>
      </c>
      <c r="L23" s="14">
        <v>11</v>
      </c>
      <c r="M23" s="4"/>
    </row>
    <row r="24" spans="1:16" ht="15.75" customHeight="1">
      <c r="A24" s="10" t="s">
        <v>12</v>
      </c>
      <c r="B24" s="11" t="s">
        <v>26</v>
      </c>
      <c r="C24" s="16">
        <v>27</v>
      </c>
      <c r="D24" s="12">
        <v>89.55</v>
      </c>
      <c r="E24" s="15" t="s">
        <v>27</v>
      </c>
      <c r="F24" s="14">
        <v>26.934042382841799</v>
      </c>
      <c r="G24" s="14">
        <v>89.955166430000006</v>
      </c>
      <c r="H24" s="15" t="s">
        <v>16</v>
      </c>
      <c r="I24" s="14">
        <v>217</v>
      </c>
      <c r="J24" s="14">
        <v>254</v>
      </c>
      <c r="K24" s="14">
        <v>471</v>
      </c>
      <c r="L24" s="14">
        <v>12</v>
      </c>
      <c r="M24" s="4"/>
    </row>
    <row r="25" spans="1:16" ht="15.75" customHeight="1">
      <c r="A25" s="10" t="s">
        <v>12</v>
      </c>
      <c r="B25" s="11" t="s">
        <v>26</v>
      </c>
      <c r="C25" s="16">
        <v>27</v>
      </c>
      <c r="D25" s="12">
        <v>89.55</v>
      </c>
      <c r="E25" s="15" t="s">
        <v>27</v>
      </c>
      <c r="F25" s="14">
        <v>26.934042382841799</v>
      </c>
      <c r="G25" s="14">
        <v>89.955166430000006</v>
      </c>
      <c r="H25" s="15" t="s">
        <v>17</v>
      </c>
      <c r="I25" s="14">
        <v>359</v>
      </c>
      <c r="J25" s="14">
        <v>290</v>
      </c>
      <c r="K25" s="14">
        <v>649</v>
      </c>
      <c r="L25" s="14">
        <v>13</v>
      </c>
      <c r="M25" s="4"/>
    </row>
    <row r="26" spans="1:16" ht="15.75" customHeight="1">
      <c r="A26" s="10" t="s">
        <v>12</v>
      </c>
      <c r="B26" s="11" t="s">
        <v>26</v>
      </c>
      <c r="C26" s="16">
        <v>27</v>
      </c>
      <c r="D26" s="12">
        <v>89.55</v>
      </c>
      <c r="E26" s="15" t="s">
        <v>27</v>
      </c>
      <c r="F26" s="14">
        <v>26.934042382841799</v>
      </c>
      <c r="G26" s="14">
        <v>89.955166430000006</v>
      </c>
      <c r="H26" s="15" t="s">
        <v>18</v>
      </c>
      <c r="I26" s="14">
        <v>114</v>
      </c>
      <c r="J26" s="14">
        <v>175</v>
      </c>
      <c r="K26" s="14">
        <v>289</v>
      </c>
      <c r="L26" s="14">
        <v>14</v>
      </c>
      <c r="M26" s="4"/>
      <c r="P26" s="114"/>
    </row>
    <row r="27" spans="1:16" ht="15.75" customHeight="1">
      <c r="A27" s="10" t="s">
        <v>12</v>
      </c>
      <c r="B27" s="11" t="s">
        <v>26</v>
      </c>
      <c r="C27" s="16">
        <v>27</v>
      </c>
      <c r="D27" s="12">
        <v>89.55</v>
      </c>
      <c r="E27" s="15" t="s">
        <v>27</v>
      </c>
      <c r="F27" s="14">
        <v>26.934042382841799</v>
      </c>
      <c r="G27" s="14">
        <v>89.955166430000006</v>
      </c>
      <c r="H27" s="15" t="s">
        <v>19</v>
      </c>
      <c r="I27" s="14">
        <v>251</v>
      </c>
      <c r="J27" s="14">
        <v>216</v>
      </c>
      <c r="K27" s="14">
        <v>467</v>
      </c>
      <c r="L27" s="14">
        <v>15</v>
      </c>
      <c r="M27" s="4"/>
      <c r="P27" s="114"/>
    </row>
    <row r="28" spans="1:16" ht="15.75" customHeight="1">
      <c r="A28" s="10" t="s">
        <v>12</v>
      </c>
      <c r="B28" s="11" t="s">
        <v>26</v>
      </c>
      <c r="C28" s="16">
        <v>27</v>
      </c>
      <c r="D28" s="12">
        <v>89.55</v>
      </c>
      <c r="E28" s="15" t="s">
        <v>27</v>
      </c>
      <c r="F28" s="14">
        <v>26.934042382841799</v>
      </c>
      <c r="G28" s="14">
        <v>89.955166430000006</v>
      </c>
      <c r="H28" s="15" t="s">
        <v>20</v>
      </c>
      <c r="I28" s="14">
        <v>190</v>
      </c>
      <c r="J28" s="14">
        <v>142</v>
      </c>
      <c r="K28" s="14">
        <v>332</v>
      </c>
      <c r="L28" s="14">
        <v>16</v>
      </c>
      <c r="M28" s="4"/>
    </row>
    <row r="29" spans="1:16" ht="15.75" customHeight="1">
      <c r="A29" s="10" t="s">
        <v>12</v>
      </c>
      <c r="B29" s="11" t="s">
        <v>26</v>
      </c>
      <c r="C29" s="16">
        <v>27</v>
      </c>
      <c r="D29" s="12">
        <v>89.55</v>
      </c>
      <c r="E29" s="15" t="s">
        <v>27</v>
      </c>
      <c r="F29" s="14">
        <v>26.934042382841799</v>
      </c>
      <c r="G29" s="14">
        <v>89.955166430000006</v>
      </c>
      <c r="H29" s="15" t="s">
        <v>21</v>
      </c>
      <c r="I29" s="14">
        <v>170</v>
      </c>
      <c r="J29" s="14">
        <v>155</v>
      </c>
      <c r="K29" s="14">
        <v>325</v>
      </c>
      <c r="L29" s="14">
        <v>17</v>
      </c>
      <c r="M29" s="4"/>
    </row>
    <row r="30" spans="1:16" ht="15.75" customHeight="1">
      <c r="A30" s="10" t="s">
        <v>12</v>
      </c>
      <c r="B30" s="11" t="s">
        <v>28</v>
      </c>
      <c r="C30" s="16">
        <v>28</v>
      </c>
      <c r="D30" s="16">
        <v>90</v>
      </c>
      <c r="E30" s="15" t="s">
        <v>29</v>
      </c>
      <c r="F30" s="14">
        <v>27.583523841452699</v>
      </c>
      <c r="G30" s="14">
        <v>89.858821930000005</v>
      </c>
      <c r="H30" s="15" t="s">
        <v>15</v>
      </c>
      <c r="I30" s="14">
        <v>28</v>
      </c>
      <c r="J30" s="14">
        <v>18</v>
      </c>
      <c r="K30" s="14">
        <v>46</v>
      </c>
      <c r="L30" s="14">
        <v>11</v>
      </c>
      <c r="M30" s="4"/>
    </row>
    <row r="31" spans="1:16" ht="15.75" customHeight="1">
      <c r="A31" s="10" t="s">
        <v>12</v>
      </c>
      <c r="B31" s="11" t="s">
        <v>28</v>
      </c>
      <c r="C31" s="16">
        <v>28</v>
      </c>
      <c r="D31" s="16">
        <v>90</v>
      </c>
      <c r="E31" s="15" t="s">
        <v>29</v>
      </c>
      <c r="F31" s="14">
        <v>27.583523841452699</v>
      </c>
      <c r="G31" s="14">
        <v>89.858821930000005</v>
      </c>
      <c r="H31" s="15" t="s">
        <v>16</v>
      </c>
      <c r="I31" s="14">
        <v>22</v>
      </c>
      <c r="J31" s="14">
        <v>20</v>
      </c>
      <c r="K31" s="14">
        <v>42</v>
      </c>
      <c r="L31" s="14">
        <v>12</v>
      </c>
      <c r="M31" s="4"/>
    </row>
    <row r="32" spans="1:16" ht="15.75" customHeight="1">
      <c r="A32" s="10" t="s">
        <v>12</v>
      </c>
      <c r="B32" s="11" t="s">
        <v>28</v>
      </c>
      <c r="C32" s="16">
        <v>28</v>
      </c>
      <c r="D32" s="16">
        <v>90</v>
      </c>
      <c r="E32" s="15" t="s">
        <v>29</v>
      </c>
      <c r="F32" s="14">
        <v>27.583523841452699</v>
      </c>
      <c r="G32" s="14">
        <v>89.858821930000005</v>
      </c>
      <c r="H32" s="15" t="s">
        <v>17</v>
      </c>
      <c r="I32" s="14">
        <v>41</v>
      </c>
      <c r="J32" s="14">
        <v>53</v>
      </c>
      <c r="K32" s="14">
        <v>94</v>
      </c>
      <c r="L32" s="14">
        <v>13</v>
      </c>
      <c r="M32" s="4"/>
    </row>
    <row r="33" spans="1:13" ht="15.75" customHeight="1">
      <c r="A33" s="10" t="s">
        <v>12</v>
      </c>
      <c r="B33" s="11" t="s">
        <v>28</v>
      </c>
      <c r="C33" s="16">
        <v>28</v>
      </c>
      <c r="D33" s="16">
        <v>90</v>
      </c>
      <c r="E33" s="15" t="s">
        <v>29</v>
      </c>
      <c r="F33" s="14">
        <v>27.583523841452699</v>
      </c>
      <c r="G33" s="14">
        <v>89.858821930000005</v>
      </c>
      <c r="H33" s="15" t="s">
        <v>18</v>
      </c>
      <c r="I33" s="14">
        <v>19</v>
      </c>
      <c r="J33" s="14">
        <v>13</v>
      </c>
      <c r="K33" s="14">
        <v>32</v>
      </c>
      <c r="L33" s="14">
        <v>14</v>
      </c>
      <c r="M33" s="4"/>
    </row>
    <row r="34" spans="1:13" ht="15.75" customHeight="1">
      <c r="A34" s="10" t="s">
        <v>12</v>
      </c>
      <c r="B34" s="11" t="s">
        <v>28</v>
      </c>
      <c r="C34" s="16">
        <v>28</v>
      </c>
      <c r="D34" s="16">
        <v>90</v>
      </c>
      <c r="E34" s="15" t="s">
        <v>29</v>
      </c>
      <c r="F34" s="14">
        <v>27.583523841452699</v>
      </c>
      <c r="G34" s="14">
        <v>89.858821930000005</v>
      </c>
      <c r="H34" s="15" t="s">
        <v>19</v>
      </c>
      <c r="I34" s="14">
        <v>55</v>
      </c>
      <c r="J34" s="14">
        <v>48</v>
      </c>
      <c r="K34" s="14">
        <v>103</v>
      </c>
      <c r="L34" s="14">
        <v>15</v>
      </c>
      <c r="M34" s="4"/>
    </row>
    <row r="35" spans="1:13" ht="15.75" customHeight="1">
      <c r="A35" s="10" t="s">
        <v>12</v>
      </c>
      <c r="B35" s="11" t="s">
        <v>28</v>
      </c>
      <c r="C35" s="16">
        <v>28</v>
      </c>
      <c r="D35" s="16">
        <v>90</v>
      </c>
      <c r="E35" s="15" t="s">
        <v>29</v>
      </c>
      <c r="F35" s="14">
        <v>27.583523841452699</v>
      </c>
      <c r="G35" s="14">
        <v>89.858821930000005</v>
      </c>
      <c r="H35" s="15" t="s">
        <v>20</v>
      </c>
      <c r="I35" s="14">
        <v>10</v>
      </c>
      <c r="J35" s="14">
        <v>6</v>
      </c>
      <c r="K35" s="14">
        <v>16</v>
      </c>
      <c r="L35" s="14">
        <v>16</v>
      </c>
      <c r="M35" s="4"/>
    </row>
    <row r="36" spans="1:13" ht="15.75" customHeight="1">
      <c r="A36" s="10" t="s">
        <v>12</v>
      </c>
      <c r="B36" s="11" t="s">
        <v>28</v>
      </c>
      <c r="C36" s="16">
        <v>28</v>
      </c>
      <c r="D36" s="16">
        <v>90</v>
      </c>
      <c r="E36" s="15" t="s">
        <v>29</v>
      </c>
      <c r="F36" s="14">
        <v>27.583523841452699</v>
      </c>
      <c r="G36" s="14">
        <v>89.858821930000005</v>
      </c>
      <c r="H36" s="15" t="s">
        <v>21</v>
      </c>
      <c r="I36" s="14">
        <v>47</v>
      </c>
      <c r="J36" s="14">
        <v>34</v>
      </c>
      <c r="K36" s="14">
        <v>81</v>
      </c>
      <c r="L36" s="14">
        <v>17</v>
      </c>
      <c r="M36" s="4"/>
    </row>
    <row r="37" spans="1:13" ht="15.75" customHeight="1">
      <c r="A37" s="10" t="s">
        <v>12</v>
      </c>
      <c r="B37" s="119" t="s">
        <v>75</v>
      </c>
      <c r="C37" s="123" t="s">
        <v>180</v>
      </c>
      <c r="D37" s="124">
        <v>89.291124999999994</v>
      </c>
      <c r="E37" s="122" t="s">
        <v>181</v>
      </c>
      <c r="F37" s="14">
        <v>27.3826007463575</v>
      </c>
      <c r="G37" s="14">
        <v>89.286797770000007</v>
      </c>
      <c r="H37" s="15" t="s">
        <v>15</v>
      </c>
      <c r="I37" s="14">
        <v>107</v>
      </c>
      <c r="J37" s="14">
        <v>82</v>
      </c>
      <c r="K37" s="14">
        <v>189</v>
      </c>
      <c r="L37" s="14">
        <v>11</v>
      </c>
      <c r="M37" s="4"/>
    </row>
    <row r="38" spans="1:13" ht="15.75" customHeight="1">
      <c r="A38" s="10" t="s">
        <v>12</v>
      </c>
      <c r="B38" s="119" t="s">
        <v>75</v>
      </c>
      <c r="C38" s="12">
        <v>27.15</v>
      </c>
      <c r="D38" s="12">
        <v>89.1</v>
      </c>
      <c r="E38" s="122" t="s">
        <v>181</v>
      </c>
      <c r="F38" s="14">
        <v>27.3826007463575</v>
      </c>
      <c r="G38" s="14">
        <v>89.286797770000007</v>
      </c>
      <c r="H38" s="15" t="s">
        <v>16</v>
      </c>
      <c r="I38" s="14">
        <v>135</v>
      </c>
      <c r="J38" s="14">
        <v>121</v>
      </c>
      <c r="K38" s="14">
        <v>256</v>
      </c>
      <c r="L38" s="14">
        <v>12</v>
      </c>
      <c r="M38" s="4"/>
    </row>
    <row r="39" spans="1:13" ht="15.75" customHeight="1">
      <c r="A39" s="10" t="s">
        <v>12</v>
      </c>
      <c r="B39" s="119" t="s">
        <v>75</v>
      </c>
      <c r="C39" s="12">
        <v>27.15</v>
      </c>
      <c r="D39" s="12">
        <v>89.1</v>
      </c>
      <c r="E39" s="122" t="s">
        <v>181</v>
      </c>
      <c r="F39" s="14">
        <v>27.3826007463575</v>
      </c>
      <c r="G39" s="14">
        <v>89.286797770000007</v>
      </c>
      <c r="H39" s="15" t="s">
        <v>17</v>
      </c>
      <c r="I39" s="14">
        <v>199</v>
      </c>
      <c r="J39" s="14">
        <v>160</v>
      </c>
      <c r="K39" s="14">
        <v>359</v>
      </c>
      <c r="L39" s="14">
        <v>13</v>
      </c>
      <c r="M39" s="4"/>
    </row>
    <row r="40" spans="1:13" ht="15.75" customHeight="1">
      <c r="A40" s="10" t="s">
        <v>12</v>
      </c>
      <c r="B40" s="119" t="s">
        <v>75</v>
      </c>
      <c r="C40" s="12">
        <v>27.15</v>
      </c>
      <c r="D40" s="12">
        <v>89.1</v>
      </c>
      <c r="E40" s="122" t="s">
        <v>181</v>
      </c>
      <c r="F40" s="14">
        <v>27.3826007463575</v>
      </c>
      <c r="G40" s="14">
        <v>89.286797770000007</v>
      </c>
      <c r="H40" s="15" t="s">
        <v>18</v>
      </c>
      <c r="I40" s="14">
        <v>74</v>
      </c>
      <c r="J40" s="14">
        <v>54</v>
      </c>
      <c r="K40" s="14">
        <v>128</v>
      </c>
      <c r="L40" s="14">
        <v>14</v>
      </c>
      <c r="M40" s="4"/>
    </row>
    <row r="41" spans="1:13" ht="15.75" customHeight="1">
      <c r="A41" s="10" t="s">
        <v>12</v>
      </c>
      <c r="B41" s="119" t="s">
        <v>75</v>
      </c>
      <c r="C41" s="12">
        <v>27.15</v>
      </c>
      <c r="D41" s="12">
        <v>89.1</v>
      </c>
      <c r="E41" s="122" t="s">
        <v>181</v>
      </c>
      <c r="F41" s="14">
        <v>27.3826007463575</v>
      </c>
      <c r="G41" s="14">
        <v>89.286797770000007</v>
      </c>
      <c r="H41" s="15" t="s">
        <v>19</v>
      </c>
      <c r="I41" s="14">
        <v>128</v>
      </c>
      <c r="J41" s="14">
        <v>122</v>
      </c>
      <c r="K41" s="14">
        <v>250</v>
      </c>
      <c r="L41" s="14">
        <v>15</v>
      </c>
      <c r="M41" s="4"/>
    </row>
    <row r="42" spans="1:13" ht="15.75" customHeight="1">
      <c r="A42" s="10" t="s">
        <v>12</v>
      </c>
      <c r="B42" s="119" t="s">
        <v>75</v>
      </c>
      <c r="C42" s="12">
        <v>27.15</v>
      </c>
      <c r="D42" s="12">
        <v>89.1</v>
      </c>
      <c r="E42" s="122" t="s">
        <v>181</v>
      </c>
      <c r="F42" s="14">
        <v>27.3826007463575</v>
      </c>
      <c r="G42" s="14">
        <v>89.286797770000007</v>
      </c>
      <c r="H42" s="15" t="s">
        <v>20</v>
      </c>
      <c r="I42" s="14">
        <v>119</v>
      </c>
      <c r="J42" s="14">
        <v>123</v>
      </c>
      <c r="K42" s="14">
        <v>242</v>
      </c>
      <c r="L42" s="14">
        <v>16</v>
      </c>
      <c r="M42" s="4"/>
    </row>
    <row r="43" spans="1:13" ht="15.75" customHeight="1">
      <c r="A43" s="10" t="s">
        <v>12</v>
      </c>
      <c r="B43" s="119" t="s">
        <v>75</v>
      </c>
      <c r="C43" s="12">
        <v>27.15</v>
      </c>
      <c r="D43" s="12">
        <v>89.1</v>
      </c>
      <c r="E43" s="122" t="s">
        <v>181</v>
      </c>
      <c r="F43" s="14">
        <v>27.3826007463575</v>
      </c>
      <c r="G43" s="14">
        <v>89.286797770000007</v>
      </c>
      <c r="H43" s="15" t="s">
        <v>21</v>
      </c>
      <c r="I43" s="14">
        <v>99</v>
      </c>
      <c r="J43" s="14">
        <v>112</v>
      </c>
      <c r="K43" s="14">
        <v>211</v>
      </c>
      <c r="L43" s="14">
        <v>17</v>
      </c>
      <c r="M43" s="4"/>
    </row>
    <row r="44" spans="1:13" ht="15.75" customHeight="1">
      <c r="A44" s="10" t="s">
        <v>12</v>
      </c>
      <c r="B44" s="11" t="s">
        <v>32</v>
      </c>
      <c r="C44" s="12">
        <v>27.4</v>
      </c>
      <c r="D44" s="16">
        <v>91</v>
      </c>
      <c r="E44" s="15" t="s">
        <v>33</v>
      </c>
      <c r="F44" s="14">
        <v>27.674005753776299</v>
      </c>
      <c r="G44" s="14">
        <v>91.184516889999998</v>
      </c>
      <c r="H44" s="15" t="s">
        <v>15</v>
      </c>
      <c r="I44" s="14">
        <v>125</v>
      </c>
      <c r="J44" s="14">
        <v>94</v>
      </c>
      <c r="K44" s="14">
        <v>219</v>
      </c>
      <c r="L44" s="14">
        <v>11</v>
      </c>
      <c r="M44" s="4"/>
    </row>
    <row r="45" spans="1:13" ht="15.75" customHeight="1">
      <c r="A45" s="10" t="s">
        <v>12</v>
      </c>
      <c r="B45" s="11" t="s">
        <v>32</v>
      </c>
      <c r="C45" s="12">
        <v>27.4</v>
      </c>
      <c r="D45" s="16">
        <v>91</v>
      </c>
      <c r="E45" s="15" t="s">
        <v>33</v>
      </c>
      <c r="F45" s="14">
        <v>27.674005753776299</v>
      </c>
      <c r="G45" s="14">
        <v>91.184516889999998</v>
      </c>
      <c r="H45" s="15" t="s">
        <v>16</v>
      </c>
      <c r="I45" s="14">
        <v>145</v>
      </c>
      <c r="J45" s="14">
        <v>106</v>
      </c>
      <c r="K45" s="14">
        <v>251</v>
      </c>
      <c r="L45" s="14">
        <v>12</v>
      </c>
      <c r="M45" s="4"/>
    </row>
    <row r="46" spans="1:13" ht="15.75" customHeight="1">
      <c r="A46" s="10" t="s">
        <v>12</v>
      </c>
      <c r="B46" s="11" t="s">
        <v>32</v>
      </c>
      <c r="C46" s="12">
        <v>27.4</v>
      </c>
      <c r="D46" s="16">
        <v>91</v>
      </c>
      <c r="E46" s="15" t="s">
        <v>33</v>
      </c>
      <c r="F46" s="14">
        <v>27.674005753776299</v>
      </c>
      <c r="G46" s="14">
        <v>91.184516889999998</v>
      </c>
      <c r="H46" s="15" t="s">
        <v>17</v>
      </c>
      <c r="I46" s="14">
        <v>209</v>
      </c>
      <c r="J46" s="14">
        <v>123</v>
      </c>
      <c r="K46" s="14">
        <v>329</v>
      </c>
      <c r="L46" s="14">
        <v>13</v>
      </c>
      <c r="M46" s="4"/>
    </row>
    <row r="47" spans="1:13" ht="15.75" customHeight="1">
      <c r="A47" s="10" t="s">
        <v>12</v>
      </c>
      <c r="B47" s="11" t="s">
        <v>32</v>
      </c>
      <c r="C47" s="12">
        <v>27.4</v>
      </c>
      <c r="D47" s="16">
        <v>91</v>
      </c>
      <c r="E47" s="15" t="s">
        <v>33</v>
      </c>
      <c r="F47" s="14">
        <v>27.674005753776299</v>
      </c>
      <c r="G47" s="14">
        <v>91.184516889999998</v>
      </c>
      <c r="H47" s="15" t="s">
        <v>18</v>
      </c>
      <c r="I47" s="14">
        <v>89</v>
      </c>
      <c r="J47" s="14">
        <v>77</v>
      </c>
      <c r="K47" s="14">
        <v>166</v>
      </c>
      <c r="L47" s="14">
        <v>14</v>
      </c>
      <c r="M47" s="4"/>
    </row>
    <row r="48" spans="1:13" ht="15.75" customHeight="1">
      <c r="A48" s="10" t="s">
        <v>12</v>
      </c>
      <c r="B48" s="11" t="s">
        <v>32</v>
      </c>
      <c r="C48" s="12">
        <v>27.4</v>
      </c>
      <c r="D48" s="16">
        <v>91</v>
      </c>
      <c r="E48" s="15" t="s">
        <v>33</v>
      </c>
      <c r="F48" s="14">
        <v>27.674005753776299</v>
      </c>
      <c r="G48" s="14">
        <v>91.184516889999998</v>
      </c>
      <c r="H48" s="15" t="s">
        <v>19</v>
      </c>
      <c r="I48" s="14">
        <v>129</v>
      </c>
      <c r="J48" s="14">
        <v>90</v>
      </c>
      <c r="K48" s="14">
        <v>219</v>
      </c>
      <c r="L48" s="14">
        <v>15</v>
      </c>
      <c r="M48" s="4"/>
    </row>
    <row r="49" spans="1:13" ht="15.75" customHeight="1">
      <c r="A49" s="10" t="s">
        <v>12</v>
      </c>
      <c r="B49" s="11" t="s">
        <v>32</v>
      </c>
      <c r="C49" s="12">
        <v>27.4</v>
      </c>
      <c r="D49" s="16">
        <v>91</v>
      </c>
      <c r="E49" s="15" t="s">
        <v>33</v>
      </c>
      <c r="F49" s="14">
        <v>27.674005753776299</v>
      </c>
      <c r="G49" s="14">
        <v>91.184516889999998</v>
      </c>
      <c r="H49" s="15" t="s">
        <v>20</v>
      </c>
      <c r="I49" s="14">
        <v>64</v>
      </c>
      <c r="J49" s="14">
        <v>73</v>
      </c>
      <c r="K49" s="14">
        <v>137</v>
      </c>
      <c r="L49" s="14">
        <v>16</v>
      </c>
      <c r="M49" s="4"/>
    </row>
    <row r="50" spans="1:13" ht="15.75" customHeight="1">
      <c r="A50" s="10" t="s">
        <v>12</v>
      </c>
      <c r="B50" s="11" t="s">
        <v>32</v>
      </c>
      <c r="C50" s="12">
        <v>27.4</v>
      </c>
      <c r="D50" s="16">
        <v>91</v>
      </c>
      <c r="E50" s="15" t="s">
        <v>33</v>
      </c>
      <c r="F50" s="14">
        <v>27.674005753776299</v>
      </c>
      <c r="G50" s="14">
        <v>91.184516889999998</v>
      </c>
      <c r="H50" s="15" t="s">
        <v>21</v>
      </c>
      <c r="I50" s="14">
        <v>139</v>
      </c>
      <c r="J50" s="14">
        <v>98</v>
      </c>
      <c r="K50" s="14">
        <v>237</v>
      </c>
      <c r="L50" s="14">
        <v>17</v>
      </c>
      <c r="M50" s="4"/>
    </row>
    <row r="51" spans="1:13" ht="15.75" customHeight="1">
      <c r="A51" s="10" t="s">
        <v>12</v>
      </c>
      <c r="B51" s="11" t="s">
        <v>34</v>
      </c>
      <c r="C51" s="12">
        <v>27.1</v>
      </c>
      <c r="D51" s="12">
        <v>91.1</v>
      </c>
      <c r="E51" s="15" t="s">
        <v>35</v>
      </c>
      <c r="F51" s="14">
        <v>27.278318733902299</v>
      </c>
      <c r="G51" s="14">
        <v>91.238231069999998</v>
      </c>
      <c r="H51" s="15" t="s">
        <v>15</v>
      </c>
      <c r="I51" s="14">
        <v>365</v>
      </c>
      <c r="J51" s="14">
        <v>272</v>
      </c>
      <c r="K51" s="14">
        <v>637</v>
      </c>
      <c r="L51" s="14">
        <v>11</v>
      </c>
      <c r="M51" s="4"/>
    </row>
    <row r="52" spans="1:13" ht="15.75" customHeight="1">
      <c r="A52" s="10" t="s">
        <v>12</v>
      </c>
      <c r="B52" s="11" t="s">
        <v>34</v>
      </c>
      <c r="C52" s="12">
        <v>27.1</v>
      </c>
      <c r="D52" s="12">
        <v>91.1</v>
      </c>
      <c r="E52" s="15" t="s">
        <v>35</v>
      </c>
      <c r="F52" s="14">
        <v>27.278318733902299</v>
      </c>
      <c r="G52" s="14">
        <v>91.238231069999998</v>
      </c>
      <c r="H52" s="15" t="s">
        <v>16</v>
      </c>
      <c r="I52" s="14">
        <v>401</v>
      </c>
      <c r="J52" s="14">
        <v>364</v>
      </c>
      <c r="K52" s="14">
        <v>765</v>
      </c>
      <c r="L52" s="14">
        <v>12</v>
      </c>
      <c r="M52" s="4"/>
    </row>
    <row r="53" spans="1:13" ht="15.75" customHeight="1">
      <c r="A53" s="10" t="s">
        <v>12</v>
      </c>
      <c r="B53" s="11" t="s">
        <v>34</v>
      </c>
      <c r="C53" s="12">
        <v>27.1</v>
      </c>
      <c r="D53" s="12">
        <v>91.1</v>
      </c>
      <c r="E53" s="15" t="s">
        <v>35</v>
      </c>
      <c r="F53" s="14">
        <v>27.278318733902299</v>
      </c>
      <c r="G53" s="14">
        <v>91.238231069999998</v>
      </c>
      <c r="H53" s="15" t="s">
        <v>17</v>
      </c>
      <c r="I53" s="14">
        <v>453</v>
      </c>
      <c r="J53" s="14">
        <v>313</v>
      </c>
      <c r="K53" s="14">
        <v>766</v>
      </c>
      <c r="L53" s="14">
        <v>13</v>
      </c>
      <c r="M53" s="4"/>
    </row>
    <row r="54" spans="1:13" ht="15.75" customHeight="1">
      <c r="A54" s="10" t="s">
        <v>12</v>
      </c>
      <c r="B54" s="11" t="s">
        <v>34</v>
      </c>
      <c r="C54" s="12">
        <v>27.1</v>
      </c>
      <c r="D54" s="12">
        <v>91.1</v>
      </c>
      <c r="E54" s="15" t="s">
        <v>35</v>
      </c>
      <c r="F54" s="14">
        <v>27.278318733902299</v>
      </c>
      <c r="G54" s="14">
        <v>91.238231069999998</v>
      </c>
      <c r="H54" s="15" t="s">
        <v>18</v>
      </c>
      <c r="I54" s="14">
        <v>280</v>
      </c>
      <c r="J54" s="14">
        <v>296</v>
      </c>
      <c r="K54" s="14">
        <v>504</v>
      </c>
      <c r="L54" s="14">
        <v>14</v>
      </c>
      <c r="M54" s="4"/>
    </row>
    <row r="55" spans="1:13" ht="15.75" customHeight="1">
      <c r="A55" s="10" t="s">
        <v>12</v>
      </c>
      <c r="B55" s="11" t="s">
        <v>34</v>
      </c>
      <c r="C55" s="12">
        <v>27.1</v>
      </c>
      <c r="D55" s="12">
        <v>91.1</v>
      </c>
      <c r="E55" s="15" t="s">
        <v>35</v>
      </c>
      <c r="F55" s="14">
        <v>27.278318733902299</v>
      </c>
      <c r="G55" s="14">
        <v>91.238231069999998</v>
      </c>
      <c r="H55" s="15" t="s">
        <v>19</v>
      </c>
      <c r="I55" s="14">
        <v>291</v>
      </c>
      <c r="J55" s="14">
        <v>204</v>
      </c>
      <c r="K55" s="14">
        <v>495</v>
      </c>
      <c r="L55" s="14">
        <v>15</v>
      </c>
      <c r="M55" s="4"/>
    </row>
    <row r="56" spans="1:13" ht="15.75" customHeight="1">
      <c r="A56" s="10" t="s">
        <v>12</v>
      </c>
      <c r="B56" s="11" t="s">
        <v>34</v>
      </c>
      <c r="C56" s="12">
        <v>27.1</v>
      </c>
      <c r="D56" s="12">
        <v>91.1</v>
      </c>
      <c r="E56" s="15" t="s">
        <v>35</v>
      </c>
      <c r="F56" s="14">
        <v>27.278318733902299</v>
      </c>
      <c r="G56" s="14">
        <v>91.238231069999998</v>
      </c>
      <c r="H56" s="15" t="s">
        <v>20</v>
      </c>
      <c r="I56" s="14">
        <v>181</v>
      </c>
      <c r="J56" s="14">
        <v>159</v>
      </c>
      <c r="K56" s="14">
        <v>340</v>
      </c>
      <c r="L56" s="14">
        <v>16</v>
      </c>
      <c r="M56" s="4"/>
    </row>
    <row r="57" spans="1:13" ht="15.75" customHeight="1">
      <c r="A57" s="10" t="s">
        <v>12</v>
      </c>
      <c r="B57" s="11" t="s">
        <v>34</v>
      </c>
      <c r="C57" s="12">
        <v>27.1</v>
      </c>
      <c r="D57" s="12">
        <v>91.1</v>
      </c>
      <c r="E57" s="15" t="s">
        <v>35</v>
      </c>
      <c r="F57" s="14">
        <v>27.278318733902299</v>
      </c>
      <c r="G57" s="14">
        <v>91.238231069999998</v>
      </c>
      <c r="H57" s="15" t="s">
        <v>21</v>
      </c>
      <c r="I57" s="14">
        <v>270</v>
      </c>
      <c r="J57" s="14">
        <v>250</v>
      </c>
      <c r="K57" s="14">
        <v>420</v>
      </c>
      <c r="L57" s="14">
        <v>17</v>
      </c>
      <c r="M57" s="4"/>
    </row>
    <row r="58" spans="1:13" ht="15.75" customHeight="1">
      <c r="A58" s="10" t="s">
        <v>12</v>
      </c>
      <c r="B58" s="11" t="s">
        <v>36</v>
      </c>
      <c r="C58" s="12">
        <v>27.3</v>
      </c>
      <c r="D58" s="12">
        <v>89.2</v>
      </c>
      <c r="E58" s="15" t="s">
        <v>37</v>
      </c>
      <c r="F58" s="14">
        <v>27.427624750539501</v>
      </c>
      <c r="G58" s="14">
        <v>89.40560318</v>
      </c>
      <c r="H58" s="15" t="s">
        <v>16</v>
      </c>
      <c r="I58" s="14">
        <v>493</v>
      </c>
      <c r="J58" s="14">
        <v>443</v>
      </c>
      <c r="K58" s="14">
        <v>936</v>
      </c>
      <c r="L58" s="14">
        <v>12</v>
      </c>
      <c r="M58" s="4"/>
    </row>
    <row r="59" spans="1:13" ht="15.75" customHeight="1">
      <c r="A59" s="10" t="s">
        <v>12</v>
      </c>
      <c r="B59" s="11" t="s">
        <v>36</v>
      </c>
      <c r="C59" s="12">
        <v>27.3</v>
      </c>
      <c r="D59" s="12">
        <v>89.2</v>
      </c>
      <c r="E59" s="15" t="s">
        <v>37</v>
      </c>
      <c r="F59" s="14">
        <v>27.427624750539501</v>
      </c>
      <c r="G59" s="14">
        <v>89.40560318</v>
      </c>
      <c r="H59" s="15" t="s">
        <v>15</v>
      </c>
      <c r="I59" s="14">
        <v>353</v>
      </c>
      <c r="J59" s="14">
        <v>318</v>
      </c>
      <c r="K59" s="14">
        <v>671</v>
      </c>
      <c r="L59" s="14">
        <v>11</v>
      </c>
      <c r="M59" s="4"/>
    </row>
    <row r="60" spans="1:13" ht="15.75" customHeight="1">
      <c r="A60" s="10" t="s">
        <v>12</v>
      </c>
      <c r="B60" s="11" t="s">
        <v>36</v>
      </c>
      <c r="C60" s="12">
        <v>27.3</v>
      </c>
      <c r="D60" s="12">
        <v>89.2</v>
      </c>
      <c r="E60" s="15" t="s">
        <v>37</v>
      </c>
      <c r="F60" s="14">
        <v>27.427624750539501</v>
      </c>
      <c r="G60" s="14">
        <v>89.40560318</v>
      </c>
      <c r="H60" s="15" t="s">
        <v>17</v>
      </c>
      <c r="I60" s="14">
        <v>529</v>
      </c>
      <c r="J60" s="14">
        <v>450</v>
      </c>
      <c r="K60" s="14">
        <v>979</v>
      </c>
      <c r="L60" s="14">
        <v>13</v>
      </c>
      <c r="M60" s="4"/>
    </row>
    <row r="61" spans="1:13" ht="15.75" customHeight="1">
      <c r="A61" s="10" t="s">
        <v>12</v>
      </c>
      <c r="B61" s="11" t="s">
        <v>36</v>
      </c>
      <c r="C61" s="12">
        <v>27.3</v>
      </c>
      <c r="D61" s="12">
        <v>89.2</v>
      </c>
      <c r="E61" s="15" t="s">
        <v>37</v>
      </c>
      <c r="F61" s="14">
        <v>27.427624750539501</v>
      </c>
      <c r="G61" s="14">
        <v>89.40560318</v>
      </c>
      <c r="H61" s="15" t="s">
        <v>18</v>
      </c>
      <c r="I61" s="14">
        <v>338</v>
      </c>
      <c r="J61" s="14">
        <v>337</v>
      </c>
      <c r="K61" s="14">
        <v>675</v>
      </c>
      <c r="L61" s="14">
        <v>14</v>
      </c>
      <c r="M61" s="4"/>
    </row>
    <row r="62" spans="1:13" ht="15.75" customHeight="1">
      <c r="A62" s="10" t="s">
        <v>12</v>
      </c>
      <c r="B62" s="11" t="s">
        <v>36</v>
      </c>
      <c r="C62" s="12">
        <v>27.3</v>
      </c>
      <c r="D62" s="12">
        <v>89.2</v>
      </c>
      <c r="E62" s="15" t="s">
        <v>37</v>
      </c>
      <c r="F62" s="14">
        <v>27.427624750539501</v>
      </c>
      <c r="G62" s="14">
        <v>89.40560318</v>
      </c>
      <c r="H62" s="15" t="s">
        <v>19</v>
      </c>
      <c r="I62" s="14">
        <v>381</v>
      </c>
      <c r="J62" s="14">
        <v>298</v>
      </c>
      <c r="K62" s="14">
        <v>679</v>
      </c>
      <c r="L62" s="14">
        <v>15</v>
      </c>
      <c r="M62" s="4"/>
    </row>
    <row r="63" spans="1:13" ht="15.75" customHeight="1">
      <c r="A63" s="10" t="s">
        <v>12</v>
      </c>
      <c r="B63" s="11" t="s">
        <v>36</v>
      </c>
      <c r="C63" s="12">
        <v>27.3</v>
      </c>
      <c r="D63" s="12">
        <v>89.2</v>
      </c>
      <c r="E63" s="15" t="s">
        <v>37</v>
      </c>
      <c r="F63" s="14">
        <v>27.427624750539501</v>
      </c>
      <c r="G63" s="14">
        <v>89.40560318</v>
      </c>
      <c r="H63" s="15" t="s">
        <v>20</v>
      </c>
      <c r="I63" s="14">
        <v>326</v>
      </c>
      <c r="J63" s="14">
        <v>266</v>
      </c>
      <c r="K63" s="14">
        <v>592</v>
      </c>
      <c r="L63" s="14">
        <v>16</v>
      </c>
      <c r="M63" s="4"/>
    </row>
    <row r="64" spans="1:13" ht="15.75" customHeight="1">
      <c r="A64" s="10" t="s">
        <v>12</v>
      </c>
      <c r="B64" s="11" t="s">
        <v>36</v>
      </c>
      <c r="C64" s="12">
        <v>27.3</v>
      </c>
      <c r="D64" s="12">
        <v>89.2</v>
      </c>
      <c r="E64" s="15" t="s">
        <v>37</v>
      </c>
      <c r="F64" s="14">
        <v>27.427624750539501</v>
      </c>
      <c r="G64" s="14">
        <v>89.40560318</v>
      </c>
      <c r="H64" s="15" t="s">
        <v>21</v>
      </c>
      <c r="I64" s="14">
        <v>472</v>
      </c>
      <c r="J64" s="14">
        <v>415</v>
      </c>
      <c r="K64" s="14">
        <v>887</v>
      </c>
      <c r="L64" s="14">
        <v>17</v>
      </c>
      <c r="M64" s="4"/>
    </row>
    <row r="65" spans="1:13" ht="15.75" customHeight="1">
      <c r="A65" s="10" t="s">
        <v>12</v>
      </c>
      <c r="B65" s="11" t="s">
        <v>38</v>
      </c>
      <c r="C65" s="16">
        <v>27</v>
      </c>
      <c r="D65" s="12">
        <v>91.15</v>
      </c>
      <c r="E65" s="15" t="s">
        <v>39</v>
      </c>
      <c r="F65" s="14">
        <v>27.029088532522898</v>
      </c>
      <c r="G65" s="14">
        <v>91.422754269999999</v>
      </c>
      <c r="H65" s="15" t="s">
        <v>15</v>
      </c>
      <c r="I65" s="14">
        <v>196</v>
      </c>
      <c r="J65" s="14">
        <v>167</v>
      </c>
      <c r="K65" s="14">
        <v>363</v>
      </c>
      <c r="L65" s="14">
        <v>11</v>
      </c>
      <c r="M65" s="4"/>
    </row>
    <row r="66" spans="1:13" ht="15.75" customHeight="1">
      <c r="A66" s="10" t="s">
        <v>12</v>
      </c>
      <c r="B66" s="11" t="s">
        <v>38</v>
      </c>
      <c r="C66" s="16">
        <v>27</v>
      </c>
      <c r="D66" s="12">
        <v>91.15</v>
      </c>
      <c r="E66" s="15" t="s">
        <v>39</v>
      </c>
      <c r="F66" s="14">
        <v>27.029088532522898</v>
      </c>
      <c r="G66" s="14">
        <v>91.422754269999999</v>
      </c>
      <c r="H66" s="15" t="s">
        <v>16</v>
      </c>
      <c r="I66" s="14">
        <v>239</v>
      </c>
      <c r="J66" s="14">
        <v>199</v>
      </c>
      <c r="K66" s="14">
        <v>438</v>
      </c>
      <c r="L66" s="14">
        <v>12</v>
      </c>
      <c r="M66" s="4"/>
    </row>
    <row r="67" spans="1:13" ht="15.75" customHeight="1">
      <c r="A67" s="10" t="s">
        <v>12</v>
      </c>
      <c r="B67" s="11" t="s">
        <v>38</v>
      </c>
      <c r="C67" s="16">
        <v>27</v>
      </c>
      <c r="D67" s="12">
        <v>91.15</v>
      </c>
      <c r="E67" s="15" t="s">
        <v>39</v>
      </c>
      <c r="F67" s="14">
        <v>27.029088532522898</v>
      </c>
      <c r="G67" s="14">
        <v>91.422754269999999</v>
      </c>
      <c r="H67" s="15" t="s">
        <v>17</v>
      </c>
      <c r="I67" s="14">
        <v>303</v>
      </c>
      <c r="J67" s="14">
        <v>221</v>
      </c>
      <c r="K67" s="14">
        <v>524</v>
      </c>
      <c r="L67" s="14">
        <v>13</v>
      </c>
      <c r="M67" s="4"/>
    </row>
    <row r="68" spans="1:13" ht="15.75" customHeight="1">
      <c r="A68" s="10" t="s">
        <v>12</v>
      </c>
      <c r="B68" s="11" t="s">
        <v>38</v>
      </c>
      <c r="C68" s="16">
        <v>27</v>
      </c>
      <c r="D68" s="12">
        <v>91.15</v>
      </c>
      <c r="E68" s="15" t="s">
        <v>39</v>
      </c>
      <c r="F68" s="14">
        <v>27.029088532522898</v>
      </c>
      <c r="G68" s="14">
        <v>91.422754269999999</v>
      </c>
      <c r="H68" s="15" t="s">
        <v>18</v>
      </c>
      <c r="I68" s="14">
        <v>130</v>
      </c>
      <c r="J68" s="14">
        <v>118</v>
      </c>
      <c r="K68" s="14">
        <v>248</v>
      </c>
      <c r="L68" s="14">
        <v>14</v>
      </c>
      <c r="M68" s="4"/>
    </row>
    <row r="69" spans="1:13" ht="15.75" customHeight="1">
      <c r="A69" s="10" t="s">
        <v>12</v>
      </c>
      <c r="B69" s="11" t="s">
        <v>38</v>
      </c>
      <c r="C69" s="16">
        <v>27</v>
      </c>
      <c r="D69" s="12">
        <v>91.15</v>
      </c>
      <c r="E69" s="15" t="s">
        <v>39</v>
      </c>
      <c r="F69" s="14">
        <v>27.029088532522898</v>
      </c>
      <c r="G69" s="14">
        <v>91.422754269999999</v>
      </c>
      <c r="H69" s="15" t="s">
        <v>19</v>
      </c>
      <c r="I69" s="14">
        <v>197</v>
      </c>
      <c r="J69" s="14">
        <v>175</v>
      </c>
      <c r="K69" s="14">
        <v>372</v>
      </c>
      <c r="L69" s="14">
        <v>15</v>
      </c>
      <c r="M69" s="4"/>
    </row>
    <row r="70" spans="1:13" ht="15.75" customHeight="1">
      <c r="A70" s="10" t="s">
        <v>12</v>
      </c>
      <c r="B70" s="11" t="s">
        <v>38</v>
      </c>
      <c r="C70" s="16">
        <v>27</v>
      </c>
      <c r="D70" s="12">
        <v>91.15</v>
      </c>
      <c r="E70" s="15" t="s">
        <v>39</v>
      </c>
      <c r="F70" s="14">
        <v>27.029088532522898</v>
      </c>
      <c r="G70" s="14">
        <v>91.422754269999999</v>
      </c>
      <c r="H70" s="15" t="s">
        <v>20</v>
      </c>
      <c r="I70" s="14">
        <v>106</v>
      </c>
      <c r="J70" s="14">
        <v>113</v>
      </c>
      <c r="K70" s="14">
        <v>219</v>
      </c>
      <c r="L70" s="14">
        <v>16</v>
      </c>
      <c r="M70" s="4"/>
    </row>
    <row r="71" spans="1:13" ht="15.75" customHeight="1">
      <c r="A71" s="10" t="s">
        <v>12</v>
      </c>
      <c r="B71" s="11" t="s">
        <v>38</v>
      </c>
      <c r="C71" s="16">
        <v>27</v>
      </c>
      <c r="D71" s="12">
        <v>91.15</v>
      </c>
      <c r="E71" s="15" t="s">
        <v>39</v>
      </c>
      <c r="F71" s="14">
        <v>27.029088532522898</v>
      </c>
      <c r="G71" s="14">
        <v>91.422754269999999</v>
      </c>
      <c r="H71" s="15" t="s">
        <v>21</v>
      </c>
      <c r="I71" s="14">
        <v>197</v>
      </c>
      <c r="J71" s="14">
        <v>181</v>
      </c>
      <c r="K71" s="14">
        <v>378</v>
      </c>
      <c r="L71" s="14">
        <v>17</v>
      </c>
      <c r="M71" s="4"/>
    </row>
    <row r="72" spans="1:13" ht="15.75" customHeight="1">
      <c r="A72" s="10" t="s">
        <v>12</v>
      </c>
      <c r="B72" s="11" t="s">
        <v>40</v>
      </c>
      <c r="C72" s="12">
        <v>26.51</v>
      </c>
      <c r="D72" s="12">
        <v>89.23</v>
      </c>
      <c r="E72" s="15" t="s">
        <v>41</v>
      </c>
      <c r="F72" s="14">
        <v>26.867641895711301</v>
      </c>
      <c r="G72" s="14">
        <v>89.385951849999998</v>
      </c>
      <c r="H72" s="15" t="s">
        <v>15</v>
      </c>
      <c r="I72" s="14">
        <v>156</v>
      </c>
      <c r="J72" s="14">
        <v>151</v>
      </c>
      <c r="K72" s="14">
        <v>307</v>
      </c>
      <c r="L72" s="14">
        <v>11</v>
      </c>
      <c r="M72" s="4"/>
    </row>
    <row r="73" spans="1:13" ht="15.75" customHeight="1">
      <c r="A73" s="10" t="s">
        <v>12</v>
      </c>
      <c r="B73" s="11" t="s">
        <v>40</v>
      </c>
      <c r="C73" s="12">
        <v>26.51</v>
      </c>
      <c r="D73" s="12">
        <v>89.23</v>
      </c>
      <c r="E73" s="15" t="s">
        <v>41</v>
      </c>
      <c r="F73" s="14">
        <v>26.867641895711301</v>
      </c>
      <c r="G73" s="14">
        <v>89.385951849999998</v>
      </c>
      <c r="H73" s="15" t="s">
        <v>16</v>
      </c>
      <c r="I73" s="14">
        <v>149</v>
      </c>
      <c r="J73" s="14">
        <v>148</v>
      </c>
      <c r="K73" s="14">
        <v>297</v>
      </c>
      <c r="L73" s="14">
        <v>12</v>
      </c>
      <c r="M73" s="4"/>
    </row>
    <row r="74" spans="1:13" ht="15.75" customHeight="1">
      <c r="A74" s="10" t="s">
        <v>12</v>
      </c>
      <c r="B74" s="11" t="s">
        <v>40</v>
      </c>
      <c r="C74" s="12">
        <v>26.51</v>
      </c>
      <c r="D74" s="12">
        <v>89.23</v>
      </c>
      <c r="E74" s="15" t="s">
        <v>41</v>
      </c>
      <c r="F74" s="14">
        <v>26.867641895711301</v>
      </c>
      <c r="G74" s="14">
        <v>89.385951849999998</v>
      </c>
      <c r="H74" s="15" t="s">
        <v>17</v>
      </c>
      <c r="I74" s="14">
        <v>178</v>
      </c>
      <c r="J74" s="14">
        <v>171</v>
      </c>
      <c r="K74" s="14">
        <v>349</v>
      </c>
      <c r="L74" s="14">
        <v>13</v>
      </c>
      <c r="M74" s="4"/>
    </row>
    <row r="75" spans="1:13" ht="15.75" customHeight="1">
      <c r="A75" s="10" t="s">
        <v>12</v>
      </c>
      <c r="B75" s="11" t="s">
        <v>40</v>
      </c>
      <c r="C75" s="12">
        <v>26.51</v>
      </c>
      <c r="D75" s="12">
        <v>89.23</v>
      </c>
      <c r="E75" s="15" t="s">
        <v>41</v>
      </c>
      <c r="F75" s="14">
        <v>26.867641895711301</v>
      </c>
      <c r="G75" s="14">
        <v>89.385951849999998</v>
      </c>
      <c r="H75" s="15" t="s">
        <v>18</v>
      </c>
      <c r="I75" s="14">
        <v>107</v>
      </c>
      <c r="J75" s="14">
        <v>130</v>
      </c>
      <c r="K75" s="14">
        <v>237</v>
      </c>
      <c r="L75" s="14">
        <v>14</v>
      </c>
      <c r="M75" s="4"/>
    </row>
    <row r="76" spans="1:13" ht="15.75" customHeight="1">
      <c r="A76" s="10" t="s">
        <v>12</v>
      </c>
      <c r="B76" s="11" t="s">
        <v>40</v>
      </c>
      <c r="C76" s="12">
        <v>26.51</v>
      </c>
      <c r="D76" s="12">
        <v>89.23</v>
      </c>
      <c r="E76" s="15" t="s">
        <v>41</v>
      </c>
      <c r="F76" s="14">
        <v>26.867641895711301</v>
      </c>
      <c r="G76" s="14">
        <v>89.385951849999998</v>
      </c>
      <c r="H76" s="15" t="s">
        <v>19</v>
      </c>
      <c r="I76" s="14">
        <v>136</v>
      </c>
      <c r="J76" s="14">
        <v>142</v>
      </c>
      <c r="K76" s="14">
        <v>278</v>
      </c>
      <c r="L76" s="14">
        <v>15</v>
      </c>
      <c r="M76" s="4"/>
    </row>
    <row r="77" spans="1:13" ht="15.75" customHeight="1">
      <c r="A77" s="10" t="s">
        <v>12</v>
      </c>
      <c r="B77" s="11" t="s">
        <v>40</v>
      </c>
      <c r="C77" s="12">
        <v>26.51</v>
      </c>
      <c r="D77" s="12">
        <v>89.23</v>
      </c>
      <c r="E77" s="15" t="s">
        <v>41</v>
      </c>
      <c r="F77" s="14">
        <v>26.867641895711301</v>
      </c>
      <c r="G77" s="14">
        <v>89.385951849999998</v>
      </c>
      <c r="H77" s="15" t="s">
        <v>20</v>
      </c>
      <c r="I77" s="14">
        <v>102</v>
      </c>
      <c r="J77" s="14">
        <v>80</v>
      </c>
      <c r="K77" s="14">
        <v>182</v>
      </c>
      <c r="L77" s="14">
        <v>16</v>
      </c>
      <c r="M77" s="4"/>
    </row>
    <row r="78" spans="1:13" ht="15.75" customHeight="1">
      <c r="A78" s="10" t="s">
        <v>12</v>
      </c>
      <c r="B78" s="11" t="s">
        <v>40</v>
      </c>
      <c r="C78" s="12">
        <v>26.51</v>
      </c>
      <c r="D78" s="12">
        <v>89.23</v>
      </c>
      <c r="E78" s="15" t="s">
        <v>41</v>
      </c>
      <c r="F78" s="14">
        <v>26.867641895711301</v>
      </c>
      <c r="G78" s="14">
        <v>89.385951849999998</v>
      </c>
      <c r="H78" s="15" t="s">
        <v>21</v>
      </c>
      <c r="I78" s="14">
        <v>188</v>
      </c>
      <c r="J78" s="14">
        <v>154</v>
      </c>
      <c r="K78" s="14">
        <v>342</v>
      </c>
      <c r="L78" s="14">
        <v>17</v>
      </c>
      <c r="M78" s="4"/>
    </row>
    <row r="79" spans="1:13" ht="15.75" customHeight="1">
      <c r="A79" s="10" t="s">
        <v>12</v>
      </c>
      <c r="B79" s="11" t="s">
        <v>42</v>
      </c>
      <c r="C79" s="12">
        <v>27.4</v>
      </c>
      <c r="D79" s="12">
        <v>89.5</v>
      </c>
      <c r="E79" s="15" t="s">
        <v>29</v>
      </c>
      <c r="F79" s="14">
        <v>27.584398699240499</v>
      </c>
      <c r="G79" s="14">
        <v>89.858993589999997</v>
      </c>
      <c r="H79" s="15" t="s">
        <v>15</v>
      </c>
      <c r="I79" s="14">
        <v>192</v>
      </c>
      <c r="J79" s="14">
        <v>193</v>
      </c>
      <c r="K79" s="14">
        <v>385</v>
      </c>
      <c r="L79" s="14">
        <v>11</v>
      </c>
      <c r="M79" s="4"/>
    </row>
    <row r="80" spans="1:13" ht="15.75" customHeight="1">
      <c r="A80" s="10" t="s">
        <v>12</v>
      </c>
      <c r="B80" s="11" t="s">
        <v>42</v>
      </c>
      <c r="C80" s="12">
        <v>27.4</v>
      </c>
      <c r="D80" s="12">
        <v>89.5</v>
      </c>
      <c r="E80" s="15" t="s">
        <v>29</v>
      </c>
      <c r="F80" s="14">
        <v>27.584398699240499</v>
      </c>
      <c r="G80" s="14">
        <v>89.858993589999997</v>
      </c>
      <c r="H80" s="15" t="s">
        <v>16</v>
      </c>
      <c r="I80" s="14">
        <v>291</v>
      </c>
      <c r="J80" s="14">
        <v>309</v>
      </c>
      <c r="K80" s="14">
        <v>600</v>
      </c>
      <c r="L80" s="14">
        <v>12</v>
      </c>
      <c r="M80" s="4"/>
    </row>
    <row r="81" spans="1:13" ht="15.75" customHeight="1">
      <c r="A81" s="10" t="s">
        <v>12</v>
      </c>
      <c r="B81" s="11" t="s">
        <v>42</v>
      </c>
      <c r="C81" s="12">
        <v>27.4</v>
      </c>
      <c r="D81" s="12">
        <v>89.5</v>
      </c>
      <c r="E81" s="15" t="s">
        <v>29</v>
      </c>
      <c r="F81" s="14">
        <v>27.584398699240499</v>
      </c>
      <c r="G81" s="14">
        <v>89.858993589999997</v>
      </c>
      <c r="H81" s="15" t="s">
        <v>17</v>
      </c>
      <c r="I81" s="14">
        <v>377</v>
      </c>
      <c r="J81" s="14">
        <v>309</v>
      </c>
      <c r="K81" s="14">
        <v>686</v>
      </c>
      <c r="L81" s="14">
        <v>13</v>
      </c>
      <c r="M81" s="4"/>
    </row>
    <row r="82" spans="1:13" ht="15.75" customHeight="1">
      <c r="A82" s="10" t="s">
        <v>12</v>
      </c>
      <c r="B82" s="11" t="s">
        <v>42</v>
      </c>
      <c r="C82" s="12">
        <v>27.4</v>
      </c>
      <c r="D82" s="12">
        <v>89.5</v>
      </c>
      <c r="E82" s="15" t="s">
        <v>29</v>
      </c>
      <c r="F82" s="14">
        <v>27.584398699240499</v>
      </c>
      <c r="G82" s="14">
        <v>89.858993589999997</v>
      </c>
      <c r="H82" s="15" t="s">
        <v>18</v>
      </c>
      <c r="I82" s="14">
        <v>224</v>
      </c>
      <c r="J82" s="14">
        <v>231</v>
      </c>
      <c r="K82" s="14">
        <v>455</v>
      </c>
      <c r="L82" s="14">
        <v>14</v>
      </c>
      <c r="M82" s="4"/>
    </row>
    <row r="83" spans="1:13" ht="15.75" customHeight="1">
      <c r="A83" s="10" t="s">
        <v>12</v>
      </c>
      <c r="B83" s="11" t="s">
        <v>42</v>
      </c>
      <c r="C83" s="12">
        <v>27.4</v>
      </c>
      <c r="D83" s="12">
        <v>89.5</v>
      </c>
      <c r="E83" s="15" t="s">
        <v>29</v>
      </c>
      <c r="F83" s="14">
        <v>27.584398699240499</v>
      </c>
      <c r="G83" s="14">
        <v>89.858993589999997</v>
      </c>
      <c r="H83" s="15" t="s">
        <v>19</v>
      </c>
      <c r="I83" s="14">
        <v>313</v>
      </c>
      <c r="J83" s="14">
        <v>266</v>
      </c>
      <c r="K83" s="14">
        <v>579</v>
      </c>
      <c r="L83" s="14">
        <v>15</v>
      </c>
      <c r="M83" s="4"/>
    </row>
    <row r="84" spans="1:13" ht="15.75" customHeight="1">
      <c r="A84" s="10" t="s">
        <v>12</v>
      </c>
      <c r="B84" s="11" t="s">
        <v>42</v>
      </c>
      <c r="C84" s="12">
        <v>27.4</v>
      </c>
      <c r="D84" s="12">
        <v>89.5</v>
      </c>
      <c r="E84" s="15" t="s">
        <v>29</v>
      </c>
      <c r="F84" s="14">
        <v>27.584398699240499</v>
      </c>
      <c r="G84" s="14">
        <v>89.858993589999997</v>
      </c>
      <c r="H84" s="15" t="s">
        <v>20</v>
      </c>
      <c r="I84" s="14">
        <v>320</v>
      </c>
      <c r="J84" s="14">
        <v>329</v>
      </c>
      <c r="K84" s="14">
        <v>649</v>
      </c>
      <c r="L84" s="14">
        <v>16</v>
      </c>
      <c r="M84" s="4"/>
    </row>
    <row r="85" spans="1:13" ht="15.75" customHeight="1">
      <c r="A85" s="10" t="s">
        <v>12</v>
      </c>
      <c r="B85" s="11" t="s">
        <v>42</v>
      </c>
      <c r="C85" s="12">
        <v>27.4</v>
      </c>
      <c r="D85" s="12">
        <v>89.5</v>
      </c>
      <c r="E85" s="15" t="s">
        <v>29</v>
      </c>
      <c r="F85" s="14">
        <v>27.584398699240499</v>
      </c>
      <c r="G85" s="14">
        <v>89.858993589999997</v>
      </c>
      <c r="H85" s="15" t="s">
        <v>21</v>
      </c>
      <c r="I85" s="14">
        <v>371</v>
      </c>
      <c r="J85" s="14">
        <v>361</v>
      </c>
      <c r="K85" s="14">
        <v>732</v>
      </c>
      <c r="L85" s="14">
        <v>17</v>
      </c>
      <c r="M85" s="4"/>
    </row>
    <row r="86" spans="1:13" ht="15.75" customHeight="1">
      <c r="A86" s="10" t="s">
        <v>12</v>
      </c>
      <c r="B86" s="11" t="s">
        <v>43</v>
      </c>
      <c r="C86" s="12">
        <v>26.55</v>
      </c>
      <c r="D86" s="12">
        <v>91.37</v>
      </c>
      <c r="E86" s="15" t="s">
        <v>44</v>
      </c>
      <c r="F86" s="18">
        <v>26.800311455869</v>
      </c>
      <c r="G86" s="14">
        <v>91.508479300000005</v>
      </c>
      <c r="H86" s="15" t="s">
        <v>15</v>
      </c>
      <c r="I86" s="14">
        <v>212</v>
      </c>
      <c r="J86" s="14">
        <v>150</v>
      </c>
      <c r="K86" s="14">
        <v>362</v>
      </c>
      <c r="L86" s="14">
        <v>11</v>
      </c>
      <c r="M86" s="4"/>
    </row>
    <row r="87" spans="1:13" ht="15.75" customHeight="1">
      <c r="A87" s="10" t="s">
        <v>12</v>
      </c>
      <c r="B87" s="11" t="s">
        <v>43</v>
      </c>
      <c r="C87" s="12">
        <v>26.55</v>
      </c>
      <c r="D87" s="12">
        <v>91.37</v>
      </c>
      <c r="E87" s="15" t="s">
        <v>44</v>
      </c>
      <c r="F87" s="18">
        <v>26.800311455869</v>
      </c>
      <c r="G87" s="14">
        <v>91.508479300000005</v>
      </c>
      <c r="H87" s="15" t="s">
        <v>16</v>
      </c>
      <c r="I87" s="14">
        <v>293</v>
      </c>
      <c r="J87" s="14">
        <v>268</v>
      </c>
      <c r="K87" s="14">
        <v>561</v>
      </c>
      <c r="L87" s="14">
        <v>12</v>
      </c>
      <c r="M87" s="4"/>
    </row>
    <row r="88" spans="1:13" ht="15.75" customHeight="1">
      <c r="A88" s="10" t="s">
        <v>12</v>
      </c>
      <c r="B88" s="11" t="s">
        <v>43</v>
      </c>
      <c r="C88" s="12">
        <v>26.55</v>
      </c>
      <c r="D88" s="12">
        <v>91.37</v>
      </c>
      <c r="E88" s="15" t="s">
        <v>44</v>
      </c>
      <c r="F88" s="18">
        <v>26.800311455869</v>
      </c>
      <c r="G88" s="14">
        <v>91.508479300000005</v>
      </c>
      <c r="H88" s="15" t="s">
        <v>17</v>
      </c>
      <c r="I88" s="14">
        <v>390</v>
      </c>
      <c r="J88" s="14">
        <v>297</v>
      </c>
      <c r="K88" s="14">
        <v>687</v>
      </c>
      <c r="L88" s="14">
        <v>13</v>
      </c>
      <c r="M88" s="4"/>
    </row>
    <row r="89" spans="1:13" ht="15.75" customHeight="1">
      <c r="A89" s="10" t="s">
        <v>12</v>
      </c>
      <c r="B89" s="11" t="s">
        <v>43</v>
      </c>
      <c r="C89" s="12">
        <v>26.55</v>
      </c>
      <c r="D89" s="12">
        <v>91.37</v>
      </c>
      <c r="E89" s="15" t="s">
        <v>44</v>
      </c>
      <c r="F89" s="18">
        <v>26.800311455869</v>
      </c>
      <c r="G89" s="14">
        <v>91.508479300000005</v>
      </c>
      <c r="H89" s="15" t="s">
        <v>18</v>
      </c>
      <c r="I89" s="14">
        <v>127</v>
      </c>
      <c r="J89" s="14">
        <v>143</v>
      </c>
      <c r="K89" s="14">
        <v>270</v>
      </c>
      <c r="L89" s="14">
        <v>14</v>
      </c>
      <c r="M89" s="4"/>
    </row>
    <row r="90" spans="1:13" ht="15.75" customHeight="1">
      <c r="A90" s="10" t="s">
        <v>12</v>
      </c>
      <c r="B90" s="11" t="s">
        <v>43</v>
      </c>
      <c r="C90" s="12">
        <v>26.55</v>
      </c>
      <c r="D90" s="12">
        <v>91.37</v>
      </c>
      <c r="E90" s="15" t="s">
        <v>44</v>
      </c>
      <c r="F90" s="18">
        <v>26.800311455869</v>
      </c>
      <c r="G90" s="14">
        <v>91.508479300000005</v>
      </c>
      <c r="H90" s="15" t="s">
        <v>19</v>
      </c>
      <c r="I90" s="14">
        <v>269</v>
      </c>
      <c r="J90" s="14">
        <v>220</v>
      </c>
      <c r="K90" s="14">
        <v>489</v>
      </c>
      <c r="L90" s="14">
        <v>15</v>
      </c>
      <c r="M90" s="4"/>
    </row>
    <row r="91" spans="1:13" ht="15.75" customHeight="1">
      <c r="A91" s="10" t="s">
        <v>12</v>
      </c>
      <c r="B91" s="11" t="s">
        <v>43</v>
      </c>
      <c r="C91" s="12">
        <v>26.55</v>
      </c>
      <c r="D91" s="12">
        <v>91.37</v>
      </c>
      <c r="E91" s="15" t="s">
        <v>44</v>
      </c>
      <c r="F91" s="18">
        <v>26.800311455869</v>
      </c>
      <c r="G91" s="14">
        <v>91.508479300000005</v>
      </c>
      <c r="H91" s="15" t="s">
        <v>20</v>
      </c>
      <c r="I91" s="14">
        <v>150</v>
      </c>
      <c r="J91" s="14">
        <v>120</v>
      </c>
      <c r="K91" s="14">
        <v>270</v>
      </c>
      <c r="L91" s="14">
        <v>16</v>
      </c>
      <c r="M91" s="4"/>
    </row>
    <row r="92" spans="1:13" ht="15.75" customHeight="1">
      <c r="A92" s="10" t="s">
        <v>12</v>
      </c>
      <c r="B92" s="11" t="s">
        <v>43</v>
      </c>
      <c r="C92" s="12">
        <v>26.55</v>
      </c>
      <c r="D92" s="12">
        <v>91.37</v>
      </c>
      <c r="E92" s="15" t="s">
        <v>44</v>
      </c>
      <c r="F92" s="18">
        <v>26.800311455869</v>
      </c>
      <c r="G92" s="14">
        <v>91.508479300000005</v>
      </c>
      <c r="H92" s="15" t="s">
        <v>21</v>
      </c>
      <c r="I92" s="14">
        <v>193</v>
      </c>
      <c r="J92" s="14">
        <v>158</v>
      </c>
      <c r="K92" s="14">
        <v>351</v>
      </c>
      <c r="L92" s="14">
        <v>17</v>
      </c>
      <c r="M92" s="4"/>
    </row>
    <row r="93" spans="1:13" ht="15.75" customHeight="1">
      <c r="A93" s="10" t="s">
        <v>12</v>
      </c>
      <c r="B93" s="11" t="s">
        <v>45</v>
      </c>
      <c r="C93" s="12">
        <v>26.48</v>
      </c>
      <c r="D93" s="19">
        <v>91.302999999999997</v>
      </c>
      <c r="E93" s="15" t="s">
        <v>46</v>
      </c>
      <c r="F93" s="14">
        <v>26.861496144916501</v>
      </c>
      <c r="G93" s="14">
        <v>91.467005409999999</v>
      </c>
      <c r="H93" s="15" t="s">
        <v>15</v>
      </c>
      <c r="I93" s="14">
        <v>85</v>
      </c>
      <c r="J93" s="14">
        <v>68</v>
      </c>
      <c r="K93" s="14">
        <v>153</v>
      </c>
      <c r="L93" s="14">
        <v>11</v>
      </c>
      <c r="M93" s="4"/>
    </row>
    <row r="94" spans="1:13" ht="15.75" customHeight="1">
      <c r="A94" s="10" t="s">
        <v>12</v>
      </c>
      <c r="B94" s="11" t="s">
        <v>45</v>
      </c>
      <c r="C94" s="12">
        <v>26.48</v>
      </c>
      <c r="D94" s="19">
        <v>91.302999999999997</v>
      </c>
      <c r="E94" s="15" t="s">
        <v>46</v>
      </c>
      <c r="F94" s="14">
        <v>26.861496144916501</v>
      </c>
      <c r="G94" s="14">
        <v>91.467005409999999</v>
      </c>
      <c r="H94" s="15" t="s">
        <v>16</v>
      </c>
      <c r="I94" s="14">
        <v>33</v>
      </c>
      <c r="J94" s="14">
        <v>38</v>
      </c>
      <c r="K94" s="14">
        <v>71</v>
      </c>
      <c r="L94" s="14">
        <v>12</v>
      </c>
      <c r="M94" s="4"/>
    </row>
    <row r="95" spans="1:13" ht="15.75" customHeight="1">
      <c r="A95" s="10" t="s">
        <v>12</v>
      </c>
      <c r="B95" s="11" t="s">
        <v>45</v>
      </c>
      <c r="C95" s="12">
        <v>26.48</v>
      </c>
      <c r="D95" s="19">
        <v>91.302999999999997</v>
      </c>
      <c r="E95" s="15" t="s">
        <v>46</v>
      </c>
      <c r="F95" s="14">
        <v>26.861496144916501</v>
      </c>
      <c r="G95" s="14">
        <v>91.467005409999999</v>
      </c>
      <c r="H95" s="15" t="s">
        <v>17</v>
      </c>
      <c r="I95" s="14">
        <v>42</v>
      </c>
      <c r="J95" s="14">
        <v>48</v>
      </c>
      <c r="K95" s="14">
        <v>90</v>
      </c>
      <c r="L95" s="14">
        <v>13</v>
      </c>
      <c r="M95" s="4"/>
    </row>
    <row r="96" spans="1:13" ht="15.75" customHeight="1">
      <c r="A96" s="10" t="s">
        <v>12</v>
      </c>
      <c r="B96" s="11" t="s">
        <v>45</v>
      </c>
      <c r="C96" s="12">
        <v>26.48</v>
      </c>
      <c r="D96" s="19">
        <v>91.302999999999997</v>
      </c>
      <c r="E96" s="15" t="s">
        <v>46</v>
      </c>
      <c r="F96" s="14">
        <v>26.861496144916501</v>
      </c>
      <c r="G96" s="14">
        <v>91.467005409999999</v>
      </c>
      <c r="H96" s="15" t="s">
        <v>18</v>
      </c>
      <c r="I96" s="14">
        <v>28</v>
      </c>
      <c r="J96" s="14">
        <v>23</v>
      </c>
      <c r="K96" s="14">
        <v>51</v>
      </c>
      <c r="L96" s="14">
        <v>14</v>
      </c>
      <c r="M96" s="4"/>
    </row>
    <row r="97" spans="1:13" ht="15.75" customHeight="1">
      <c r="A97" s="10" t="s">
        <v>12</v>
      </c>
      <c r="B97" s="11" t="s">
        <v>45</v>
      </c>
      <c r="C97" s="12">
        <v>26.48</v>
      </c>
      <c r="D97" s="19">
        <v>91.302999999999997</v>
      </c>
      <c r="E97" s="15" t="s">
        <v>46</v>
      </c>
      <c r="F97" s="14">
        <v>26.861496144916501</v>
      </c>
      <c r="G97" s="14">
        <v>91.467005409999999</v>
      </c>
      <c r="H97" s="15" t="s">
        <v>19</v>
      </c>
      <c r="I97" s="14">
        <v>28</v>
      </c>
      <c r="J97" s="14">
        <v>14</v>
      </c>
      <c r="K97" s="14">
        <v>42</v>
      </c>
      <c r="L97" s="14">
        <v>15</v>
      </c>
      <c r="M97" s="4"/>
    </row>
    <row r="98" spans="1:13" ht="15.75" customHeight="1">
      <c r="A98" s="10" t="s">
        <v>12</v>
      </c>
      <c r="B98" s="11" t="s">
        <v>45</v>
      </c>
      <c r="C98" s="12">
        <v>26.48</v>
      </c>
      <c r="D98" s="19">
        <v>91.302999999999997</v>
      </c>
      <c r="E98" s="15" t="s">
        <v>46</v>
      </c>
      <c r="F98" s="14">
        <v>26.861496144916501</v>
      </c>
      <c r="G98" s="14">
        <v>91.467005409999999</v>
      </c>
      <c r="H98" s="15" t="s">
        <v>20</v>
      </c>
      <c r="I98" s="14">
        <v>17</v>
      </c>
      <c r="J98" s="14">
        <v>15</v>
      </c>
      <c r="K98" s="14">
        <v>32</v>
      </c>
      <c r="L98" s="14">
        <v>16</v>
      </c>
      <c r="M98" s="4"/>
    </row>
    <row r="99" spans="1:13" ht="15.75" customHeight="1">
      <c r="A99" s="10" t="s">
        <v>12</v>
      </c>
      <c r="B99" s="11" t="s">
        <v>45</v>
      </c>
      <c r="C99" s="12">
        <v>26.48</v>
      </c>
      <c r="D99" s="19">
        <v>91.302999999999997</v>
      </c>
      <c r="E99" s="15" t="s">
        <v>46</v>
      </c>
      <c r="F99" s="14">
        <v>26.861496144916501</v>
      </c>
      <c r="G99" s="14">
        <v>91.467005409999999</v>
      </c>
      <c r="H99" s="15" t="s">
        <v>21</v>
      </c>
      <c r="I99" s="14">
        <v>12</v>
      </c>
      <c r="J99" s="14">
        <v>7</v>
      </c>
      <c r="K99" s="14">
        <v>19</v>
      </c>
      <c r="L99" s="14">
        <v>17</v>
      </c>
      <c r="M99" s="4"/>
    </row>
    <row r="100" spans="1:13" ht="15.75" customHeight="1">
      <c r="A100" s="10" t="s">
        <v>12</v>
      </c>
      <c r="B100" s="11" t="s">
        <v>47</v>
      </c>
      <c r="C100" s="16">
        <v>27</v>
      </c>
      <c r="D100" s="16">
        <v>89.5</v>
      </c>
      <c r="E100" s="15" t="s">
        <v>48</v>
      </c>
      <c r="F100" s="14">
        <v>26.9011245825806</v>
      </c>
      <c r="G100" s="14">
        <v>89.085812149999995</v>
      </c>
      <c r="H100" s="15" t="s">
        <v>15</v>
      </c>
      <c r="I100" s="14">
        <v>494</v>
      </c>
      <c r="J100" s="14">
        <v>502</v>
      </c>
      <c r="K100" s="14">
        <v>996</v>
      </c>
      <c r="L100" s="14">
        <v>11</v>
      </c>
      <c r="M100" s="4"/>
    </row>
    <row r="101" spans="1:13" ht="15.75" customHeight="1">
      <c r="A101" s="10" t="s">
        <v>12</v>
      </c>
      <c r="B101" s="11" t="s">
        <v>47</v>
      </c>
      <c r="C101" s="16">
        <v>27</v>
      </c>
      <c r="D101" s="16">
        <v>89.5</v>
      </c>
      <c r="E101" s="15" t="s">
        <v>48</v>
      </c>
      <c r="F101" s="14">
        <v>26.9011245825806</v>
      </c>
      <c r="G101" s="14">
        <v>89.085812149999995</v>
      </c>
      <c r="H101" s="15" t="s">
        <v>16</v>
      </c>
      <c r="I101" s="14">
        <v>626</v>
      </c>
      <c r="J101" s="14">
        <v>651</v>
      </c>
      <c r="K101" s="14">
        <v>1277</v>
      </c>
      <c r="L101" s="14">
        <v>12</v>
      </c>
      <c r="M101" s="4"/>
    </row>
    <row r="102" spans="1:13" ht="15.75" customHeight="1">
      <c r="A102" s="10" t="s">
        <v>12</v>
      </c>
      <c r="B102" s="11" t="s">
        <v>47</v>
      </c>
      <c r="C102" s="16">
        <v>27</v>
      </c>
      <c r="D102" s="16">
        <v>89.5</v>
      </c>
      <c r="E102" s="15" t="s">
        <v>48</v>
      </c>
      <c r="F102" s="14">
        <v>26.9011245825806</v>
      </c>
      <c r="G102" s="14">
        <v>89.085812149999995</v>
      </c>
      <c r="H102" s="15" t="s">
        <v>17</v>
      </c>
      <c r="I102" s="14">
        <v>754</v>
      </c>
      <c r="J102" s="14">
        <v>750</v>
      </c>
      <c r="K102" s="14">
        <v>1504</v>
      </c>
      <c r="L102" s="14">
        <v>13</v>
      </c>
      <c r="M102" s="4"/>
    </row>
    <row r="103" spans="1:13" ht="15.75" customHeight="1">
      <c r="A103" s="10" t="s">
        <v>12</v>
      </c>
      <c r="B103" s="11" t="s">
        <v>47</v>
      </c>
      <c r="C103" s="16">
        <v>27</v>
      </c>
      <c r="D103" s="16">
        <v>89.5</v>
      </c>
      <c r="E103" s="15" t="s">
        <v>48</v>
      </c>
      <c r="F103" s="14">
        <v>26.9011245825806</v>
      </c>
      <c r="G103" s="14">
        <v>89.085812149999995</v>
      </c>
      <c r="H103" s="15" t="s">
        <v>18</v>
      </c>
      <c r="I103" s="14">
        <v>427</v>
      </c>
      <c r="J103" s="14">
        <v>409</v>
      </c>
      <c r="K103" s="14">
        <v>836</v>
      </c>
      <c r="L103" s="14">
        <v>14</v>
      </c>
      <c r="M103" s="4"/>
    </row>
    <row r="104" spans="1:13" ht="15.75" customHeight="1">
      <c r="A104" s="10" t="s">
        <v>12</v>
      </c>
      <c r="B104" s="11" t="s">
        <v>47</v>
      </c>
      <c r="C104" s="16">
        <v>27</v>
      </c>
      <c r="D104" s="16">
        <v>89.5</v>
      </c>
      <c r="E104" s="15" t="s">
        <v>48</v>
      </c>
      <c r="F104" s="14">
        <v>26.9011245825806</v>
      </c>
      <c r="G104" s="14">
        <v>89.085812149999995</v>
      </c>
      <c r="H104" s="15" t="s">
        <v>19</v>
      </c>
      <c r="I104" s="14">
        <v>569</v>
      </c>
      <c r="J104" s="14">
        <v>501</v>
      </c>
      <c r="K104" s="14">
        <v>1070</v>
      </c>
      <c r="L104" s="14">
        <v>15</v>
      </c>
      <c r="M104" s="4"/>
    </row>
    <row r="105" spans="1:13" ht="15.75" customHeight="1">
      <c r="A105" s="10" t="s">
        <v>12</v>
      </c>
      <c r="B105" s="11" t="s">
        <v>47</v>
      </c>
      <c r="C105" s="16">
        <v>27</v>
      </c>
      <c r="D105" s="16">
        <v>89.5</v>
      </c>
      <c r="E105" s="15" t="s">
        <v>48</v>
      </c>
      <c r="F105" s="14">
        <v>26.9011245825806</v>
      </c>
      <c r="G105" s="14">
        <v>89.085812149999995</v>
      </c>
      <c r="H105" s="15" t="s">
        <v>20</v>
      </c>
      <c r="I105" s="14">
        <v>265</v>
      </c>
      <c r="J105" s="14">
        <v>257</v>
      </c>
      <c r="K105" s="14">
        <v>522</v>
      </c>
      <c r="L105" s="14">
        <v>16</v>
      </c>
      <c r="M105" s="4"/>
    </row>
    <row r="106" spans="1:13" ht="15.75" customHeight="1">
      <c r="A106" s="10" t="s">
        <v>12</v>
      </c>
      <c r="B106" s="11" t="s">
        <v>47</v>
      </c>
      <c r="C106" s="16">
        <v>27</v>
      </c>
      <c r="D106" s="16">
        <v>89.5</v>
      </c>
      <c r="E106" s="15" t="s">
        <v>48</v>
      </c>
      <c r="F106" s="14">
        <v>26.9011245825806</v>
      </c>
      <c r="G106" s="14">
        <v>89.085812149999995</v>
      </c>
      <c r="H106" s="15" t="s">
        <v>21</v>
      </c>
      <c r="I106" s="14">
        <v>252</v>
      </c>
      <c r="J106" s="14">
        <v>228</v>
      </c>
      <c r="K106" s="14">
        <v>480</v>
      </c>
      <c r="L106" s="14">
        <v>17</v>
      </c>
      <c r="M106" s="4"/>
    </row>
    <row r="107" spans="1:13" ht="15.75" customHeight="1">
      <c r="A107" s="10" t="s">
        <v>12</v>
      </c>
      <c r="B107" s="11" t="s">
        <v>47</v>
      </c>
      <c r="C107" s="16">
        <v>27</v>
      </c>
      <c r="D107" s="16">
        <v>89.5</v>
      </c>
      <c r="E107" s="15" t="s">
        <v>49</v>
      </c>
      <c r="F107" s="14">
        <v>26.821375822765301</v>
      </c>
      <c r="G107" s="14">
        <v>89.187546470000001</v>
      </c>
      <c r="H107" s="15" t="s">
        <v>15</v>
      </c>
      <c r="I107" s="14">
        <v>494</v>
      </c>
      <c r="J107" s="14">
        <v>502</v>
      </c>
      <c r="K107" s="14">
        <v>996</v>
      </c>
      <c r="L107" s="14">
        <v>11</v>
      </c>
      <c r="M107" s="4"/>
    </row>
    <row r="108" spans="1:13" ht="15.75" customHeight="1">
      <c r="A108" s="10" t="s">
        <v>12</v>
      </c>
      <c r="B108" s="11" t="s">
        <v>47</v>
      </c>
      <c r="C108" s="16">
        <v>27</v>
      </c>
      <c r="D108" s="16">
        <v>89.5</v>
      </c>
      <c r="E108" s="15" t="s">
        <v>49</v>
      </c>
      <c r="F108" s="14">
        <v>26.821375822765301</v>
      </c>
      <c r="G108" s="14">
        <v>89.187546470000001</v>
      </c>
      <c r="H108" s="15" t="s">
        <v>16</v>
      </c>
      <c r="I108" s="14">
        <v>626</v>
      </c>
      <c r="J108" s="14">
        <v>651</v>
      </c>
      <c r="K108" s="14">
        <v>1277</v>
      </c>
      <c r="L108" s="14">
        <v>12</v>
      </c>
      <c r="M108" s="4"/>
    </row>
    <row r="109" spans="1:13" ht="15.75" customHeight="1">
      <c r="A109" s="10" t="s">
        <v>12</v>
      </c>
      <c r="B109" s="11" t="s">
        <v>47</v>
      </c>
      <c r="C109" s="16">
        <v>27</v>
      </c>
      <c r="D109" s="16">
        <v>89.5</v>
      </c>
      <c r="E109" s="15" t="s">
        <v>49</v>
      </c>
      <c r="F109" s="14">
        <v>26.821375822765301</v>
      </c>
      <c r="G109" s="14">
        <v>89.187546470000001</v>
      </c>
      <c r="H109" s="15" t="s">
        <v>17</v>
      </c>
      <c r="I109" s="14">
        <v>754</v>
      </c>
      <c r="J109" s="14">
        <v>750</v>
      </c>
      <c r="K109" s="14">
        <v>1504</v>
      </c>
      <c r="L109" s="14">
        <v>13</v>
      </c>
      <c r="M109" s="4"/>
    </row>
    <row r="110" spans="1:13" ht="15.75" customHeight="1">
      <c r="A110" s="10" t="s">
        <v>12</v>
      </c>
      <c r="B110" s="11" t="s">
        <v>47</v>
      </c>
      <c r="C110" s="16">
        <v>27</v>
      </c>
      <c r="D110" s="16">
        <v>89.5</v>
      </c>
      <c r="E110" s="15" t="s">
        <v>49</v>
      </c>
      <c r="F110" s="14">
        <v>26.821375822765301</v>
      </c>
      <c r="G110" s="14">
        <v>89.187546470000001</v>
      </c>
      <c r="H110" s="15" t="s">
        <v>18</v>
      </c>
      <c r="I110" s="14">
        <v>427</v>
      </c>
      <c r="J110" s="14">
        <v>409</v>
      </c>
      <c r="K110" s="14">
        <v>836</v>
      </c>
      <c r="L110" s="14">
        <v>14</v>
      </c>
    </row>
    <row r="111" spans="1:13" ht="15.75" customHeight="1">
      <c r="A111" s="10" t="s">
        <v>12</v>
      </c>
      <c r="B111" s="11" t="s">
        <v>47</v>
      </c>
      <c r="C111" s="16">
        <v>27</v>
      </c>
      <c r="D111" s="16">
        <v>89.5</v>
      </c>
      <c r="E111" s="15" t="s">
        <v>49</v>
      </c>
      <c r="F111" s="14">
        <v>26.821375822765301</v>
      </c>
      <c r="G111" s="14">
        <v>89.187546470000001</v>
      </c>
      <c r="H111" s="15" t="s">
        <v>19</v>
      </c>
      <c r="I111" s="14">
        <v>569</v>
      </c>
      <c r="J111" s="14">
        <v>501</v>
      </c>
      <c r="K111" s="14">
        <v>1070</v>
      </c>
      <c r="L111" s="14">
        <v>15</v>
      </c>
      <c r="M111" s="4"/>
    </row>
    <row r="112" spans="1:13" ht="15.75" customHeight="1">
      <c r="A112" s="10" t="s">
        <v>12</v>
      </c>
      <c r="B112" s="11" t="s">
        <v>47</v>
      </c>
      <c r="C112" s="16">
        <v>27</v>
      </c>
      <c r="D112" s="16">
        <v>89.5</v>
      </c>
      <c r="E112" s="15" t="s">
        <v>49</v>
      </c>
      <c r="F112" s="14">
        <v>26.821375822765301</v>
      </c>
      <c r="G112" s="14">
        <v>89.187546470000001</v>
      </c>
      <c r="H112" s="15" t="s">
        <v>20</v>
      </c>
      <c r="I112" s="14">
        <v>265</v>
      </c>
      <c r="J112" s="14">
        <v>257</v>
      </c>
      <c r="K112" s="14">
        <v>522</v>
      </c>
      <c r="L112" s="14">
        <v>16</v>
      </c>
      <c r="M112" s="4"/>
    </row>
    <row r="113" spans="1:13" ht="15.75" customHeight="1">
      <c r="A113" s="10" t="s">
        <v>12</v>
      </c>
      <c r="B113" s="11" t="s">
        <v>47</v>
      </c>
      <c r="C113" s="16">
        <v>27</v>
      </c>
      <c r="D113" s="16">
        <v>89.5</v>
      </c>
      <c r="E113" s="15" t="s">
        <v>49</v>
      </c>
      <c r="F113" s="14">
        <v>26.821375822765301</v>
      </c>
      <c r="G113" s="14">
        <v>89.187546470000001</v>
      </c>
      <c r="H113" s="15" t="s">
        <v>21</v>
      </c>
      <c r="I113" s="14">
        <v>252</v>
      </c>
      <c r="J113" s="14">
        <v>228</v>
      </c>
      <c r="K113" s="14">
        <v>480</v>
      </c>
      <c r="L113" s="14">
        <v>17</v>
      </c>
      <c r="M113" s="4"/>
    </row>
    <row r="114" spans="1:13" ht="15.75" customHeight="1">
      <c r="A114" s="10" t="s">
        <v>12</v>
      </c>
      <c r="B114" s="11" t="s">
        <v>50</v>
      </c>
      <c r="C114" s="12">
        <v>26.5</v>
      </c>
      <c r="D114" s="12">
        <v>90.15</v>
      </c>
      <c r="E114" s="15" t="s">
        <v>51</v>
      </c>
      <c r="F114" s="14">
        <v>26.865574143623999</v>
      </c>
      <c r="G114" s="14">
        <v>90.264574170000003</v>
      </c>
      <c r="H114" s="15" t="s">
        <v>15</v>
      </c>
      <c r="I114" s="14">
        <v>270</v>
      </c>
      <c r="J114" s="14">
        <v>301</v>
      </c>
      <c r="K114" s="14">
        <v>571</v>
      </c>
      <c r="L114" s="14">
        <v>11</v>
      </c>
      <c r="M114" s="4"/>
    </row>
    <row r="115" spans="1:13" ht="15.75" customHeight="1">
      <c r="A115" s="10" t="s">
        <v>12</v>
      </c>
      <c r="B115" s="11" t="s">
        <v>50</v>
      </c>
      <c r="C115" s="12">
        <v>26.5</v>
      </c>
      <c r="D115" s="12">
        <v>90.15</v>
      </c>
      <c r="E115" s="15" t="s">
        <v>51</v>
      </c>
      <c r="F115" s="14">
        <v>26.865574143623999</v>
      </c>
      <c r="G115" s="14">
        <v>90.264574170000003</v>
      </c>
      <c r="H115" s="15" t="s">
        <v>16</v>
      </c>
      <c r="I115" s="14">
        <v>307</v>
      </c>
      <c r="J115" s="14">
        <v>325</v>
      </c>
      <c r="K115" s="14">
        <v>632</v>
      </c>
      <c r="L115" s="14">
        <v>12</v>
      </c>
      <c r="M115" s="4"/>
    </row>
    <row r="116" spans="1:13" ht="15.75" customHeight="1">
      <c r="A116" s="10" t="s">
        <v>12</v>
      </c>
      <c r="B116" s="11" t="s">
        <v>50</v>
      </c>
      <c r="C116" s="12">
        <v>26.5</v>
      </c>
      <c r="D116" s="12">
        <v>90.15</v>
      </c>
      <c r="E116" s="15" t="s">
        <v>51</v>
      </c>
      <c r="F116" s="14">
        <v>26.865574143623999</v>
      </c>
      <c r="G116" s="14">
        <v>90.264574170000003</v>
      </c>
      <c r="H116" s="15" t="s">
        <v>17</v>
      </c>
      <c r="I116" s="14">
        <v>378</v>
      </c>
      <c r="J116" s="14">
        <v>315</v>
      </c>
      <c r="K116" s="14">
        <v>693</v>
      </c>
      <c r="L116" s="14">
        <v>13</v>
      </c>
      <c r="M116" s="4"/>
    </row>
    <row r="117" spans="1:13" ht="15.75" customHeight="1">
      <c r="A117" s="10" t="s">
        <v>12</v>
      </c>
      <c r="B117" s="11" t="s">
        <v>50</v>
      </c>
      <c r="C117" s="12">
        <v>26.5</v>
      </c>
      <c r="D117" s="12">
        <v>90.15</v>
      </c>
      <c r="E117" s="15" t="s">
        <v>51</v>
      </c>
      <c r="F117" s="14">
        <v>26.865574143623999</v>
      </c>
      <c r="G117" s="14">
        <v>90.264574170000003</v>
      </c>
      <c r="H117" s="15" t="s">
        <v>18</v>
      </c>
      <c r="I117" s="14">
        <v>192</v>
      </c>
      <c r="J117" s="14">
        <v>216</v>
      </c>
      <c r="K117" s="14">
        <v>408</v>
      </c>
      <c r="L117" s="14">
        <v>14</v>
      </c>
      <c r="M117" s="4"/>
    </row>
    <row r="118" spans="1:13" ht="15.75" customHeight="1">
      <c r="A118" s="10" t="s">
        <v>12</v>
      </c>
      <c r="B118" s="11" t="s">
        <v>50</v>
      </c>
      <c r="C118" s="12">
        <v>26.5</v>
      </c>
      <c r="D118" s="12">
        <v>90.15</v>
      </c>
      <c r="E118" s="15" t="s">
        <v>51</v>
      </c>
      <c r="F118" s="14">
        <v>26.865574143623999</v>
      </c>
      <c r="G118" s="14">
        <v>90.264574170000003</v>
      </c>
      <c r="H118" s="15" t="s">
        <v>19</v>
      </c>
      <c r="I118" s="14">
        <v>266</v>
      </c>
      <c r="J118" s="14">
        <v>236</v>
      </c>
      <c r="K118" s="14">
        <v>502</v>
      </c>
      <c r="L118" s="14">
        <v>15</v>
      </c>
      <c r="M118" s="4"/>
    </row>
    <row r="119" spans="1:13" ht="15.75" customHeight="1">
      <c r="A119" s="10" t="s">
        <v>12</v>
      </c>
      <c r="B119" s="11" t="s">
        <v>50</v>
      </c>
      <c r="C119" s="12">
        <v>26.5</v>
      </c>
      <c r="D119" s="12">
        <v>90.15</v>
      </c>
      <c r="E119" s="15" t="s">
        <v>51</v>
      </c>
      <c r="F119" s="14">
        <v>26.865574143623999</v>
      </c>
      <c r="G119" s="14">
        <v>90.264574170000003</v>
      </c>
      <c r="H119" s="15" t="s">
        <v>20</v>
      </c>
      <c r="I119" s="14">
        <v>205</v>
      </c>
      <c r="J119" s="14">
        <v>169</v>
      </c>
      <c r="K119" s="14">
        <v>374</v>
      </c>
      <c r="L119" s="14">
        <v>16</v>
      </c>
      <c r="M119" s="4"/>
    </row>
    <row r="120" spans="1:13" ht="15.75" customHeight="1">
      <c r="A120" s="10" t="s">
        <v>12</v>
      </c>
      <c r="B120" s="11" t="s">
        <v>50</v>
      </c>
      <c r="C120" s="12">
        <v>26.5</v>
      </c>
      <c r="D120" s="12">
        <v>90.15</v>
      </c>
      <c r="E120" s="15" t="s">
        <v>51</v>
      </c>
      <c r="F120" s="14">
        <v>26.865574143623999</v>
      </c>
      <c r="G120" s="14">
        <v>90.264574170000003</v>
      </c>
      <c r="H120" s="15" t="s">
        <v>21</v>
      </c>
      <c r="I120" s="14">
        <v>259</v>
      </c>
      <c r="J120" s="14">
        <v>250</v>
      </c>
      <c r="K120" s="14">
        <v>509</v>
      </c>
      <c r="L120" s="14">
        <v>17</v>
      </c>
      <c r="M120" s="4"/>
    </row>
    <row r="121" spans="1:13" ht="15.75" customHeight="1">
      <c r="A121" s="10" t="s">
        <v>12</v>
      </c>
      <c r="B121" s="20" t="s">
        <v>52</v>
      </c>
      <c r="C121" s="21">
        <v>26.5214</v>
      </c>
      <c r="D121" s="19">
        <v>90.298000000000002</v>
      </c>
      <c r="E121" s="22" t="s">
        <v>53</v>
      </c>
      <c r="F121" s="23">
        <v>26.874170610985999</v>
      </c>
      <c r="G121" s="23">
        <v>90.490983029999995</v>
      </c>
      <c r="H121" s="22" t="s">
        <v>15</v>
      </c>
      <c r="I121" s="23">
        <v>85</v>
      </c>
      <c r="J121" s="23">
        <v>112</v>
      </c>
      <c r="K121" s="23">
        <v>197</v>
      </c>
      <c r="L121" s="23">
        <v>11</v>
      </c>
      <c r="M121" s="4"/>
    </row>
    <row r="122" spans="1:13" ht="15.75" customHeight="1">
      <c r="A122" s="10" t="s">
        <v>12</v>
      </c>
      <c r="B122" s="20" t="s">
        <v>52</v>
      </c>
      <c r="C122" s="21">
        <v>26.5214</v>
      </c>
      <c r="D122" s="19">
        <v>90.298000000000002</v>
      </c>
      <c r="E122" s="22" t="s">
        <v>53</v>
      </c>
      <c r="F122" s="23">
        <v>26.874170610985999</v>
      </c>
      <c r="G122" s="23">
        <v>90.490983029999995</v>
      </c>
      <c r="H122" s="22" t="s">
        <v>16</v>
      </c>
      <c r="I122" s="23">
        <v>129</v>
      </c>
      <c r="J122" s="23">
        <v>129</v>
      </c>
      <c r="K122" s="23">
        <v>258</v>
      </c>
      <c r="L122" s="23">
        <v>12</v>
      </c>
      <c r="M122" s="4"/>
    </row>
    <row r="123" spans="1:13" ht="15.75" customHeight="1">
      <c r="A123" s="10" t="s">
        <v>12</v>
      </c>
      <c r="B123" s="20" t="s">
        <v>52</v>
      </c>
      <c r="C123" s="21">
        <v>26.5214</v>
      </c>
      <c r="D123" s="19">
        <v>90.298000000000002</v>
      </c>
      <c r="E123" s="22" t="s">
        <v>53</v>
      </c>
      <c r="F123" s="23">
        <v>26.874170610985999</v>
      </c>
      <c r="G123" s="23">
        <v>90.490983029999995</v>
      </c>
      <c r="H123" s="22" t="s">
        <v>17</v>
      </c>
      <c r="I123" s="23">
        <v>171</v>
      </c>
      <c r="J123" s="23">
        <v>145</v>
      </c>
      <c r="K123" s="23">
        <v>316</v>
      </c>
      <c r="L123" s="23">
        <v>13</v>
      </c>
      <c r="M123" s="4"/>
    </row>
    <row r="124" spans="1:13" ht="15.75" customHeight="1">
      <c r="A124" s="10" t="s">
        <v>12</v>
      </c>
      <c r="B124" s="20" t="s">
        <v>52</v>
      </c>
      <c r="C124" s="21">
        <v>26.5214</v>
      </c>
      <c r="D124" s="19">
        <v>90.298000000000002</v>
      </c>
      <c r="E124" s="22" t="s">
        <v>53</v>
      </c>
      <c r="F124" s="23">
        <v>26.874170610985999</v>
      </c>
      <c r="G124" s="23">
        <v>90.490983029999995</v>
      </c>
      <c r="H124" s="22" t="s">
        <v>18</v>
      </c>
      <c r="I124" s="23">
        <v>116</v>
      </c>
      <c r="J124" s="23">
        <v>74</v>
      </c>
      <c r="K124" s="23">
        <v>190</v>
      </c>
      <c r="L124" s="23">
        <v>14</v>
      </c>
      <c r="M124" s="4"/>
    </row>
    <row r="125" spans="1:13" ht="15.75" customHeight="1">
      <c r="A125" s="10" t="s">
        <v>12</v>
      </c>
      <c r="B125" s="20" t="s">
        <v>52</v>
      </c>
      <c r="C125" s="21">
        <v>26.5214</v>
      </c>
      <c r="D125" s="19">
        <v>90.298000000000002</v>
      </c>
      <c r="E125" s="22" t="s">
        <v>53</v>
      </c>
      <c r="F125" s="23">
        <v>26.874170610985999</v>
      </c>
      <c r="G125" s="23">
        <v>90.490983029999995</v>
      </c>
      <c r="H125" s="22" t="s">
        <v>19</v>
      </c>
      <c r="I125" s="23">
        <v>123</v>
      </c>
      <c r="J125" s="23">
        <v>97</v>
      </c>
      <c r="K125" s="23">
        <v>220</v>
      </c>
      <c r="L125" s="23">
        <v>15</v>
      </c>
      <c r="M125" s="4"/>
    </row>
    <row r="126" spans="1:13" ht="15.75" customHeight="1">
      <c r="A126" s="10" t="s">
        <v>12</v>
      </c>
      <c r="B126" s="20" t="s">
        <v>52</v>
      </c>
      <c r="C126" s="21">
        <v>26.5214</v>
      </c>
      <c r="D126" s="19">
        <v>90.298000000000002</v>
      </c>
      <c r="E126" s="22" t="s">
        <v>53</v>
      </c>
      <c r="F126" s="23">
        <v>26.874170610985999</v>
      </c>
      <c r="G126" s="23">
        <v>90.490983029999995</v>
      </c>
      <c r="H126" s="22" t="s">
        <v>20</v>
      </c>
      <c r="I126" s="23">
        <v>101</v>
      </c>
      <c r="J126" s="23">
        <v>106</v>
      </c>
      <c r="K126" s="23">
        <v>207</v>
      </c>
      <c r="L126" s="23">
        <v>16</v>
      </c>
      <c r="M126" s="4"/>
    </row>
    <row r="127" spans="1:13" ht="15.75" customHeight="1">
      <c r="A127" s="10" t="s">
        <v>12</v>
      </c>
      <c r="B127" s="20" t="s">
        <v>52</v>
      </c>
      <c r="C127" s="21">
        <v>26.5214</v>
      </c>
      <c r="D127" s="19">
        <v>90.298000000000002</v>
      </c>
      <c r="E127" s="22" t="s">
        <v>53</v>
      </c>
      <c r="F127" s="23">
        <v>26.874170610985999</v>
      </c>
      <c r="G127" s="23">
        <v>90.490983029999995</v>
      </c>
      <c r="H127" s="22" t="s">
        <v>21</v>
      </c>
      <c r="I127" s="23">
        <v>105</v>
      </c>
      <c r="J127" s="23">
        <v>71</v>
      </c>
      <c r="K127" s="23">
        <v>176</v>
      </c>
      <c r="L127" s="23">
        <v>17</v>
      </c>
      <c r="M127" s="4"/>
    </row>
    <row r="128" spans="1:13" ht="15.75" customHeight="1">
      <c r="A128" s="10" t="s">
        <v>12</v>
      </c>
      <c r="B128" s="11" t="s">
        <v>54</v>
      </c>
      <c r="C128" s="12">
        <v>27.4</v>
      </c>
      <c r="D128" s="12">
        <v>91.25</v>
      </c>
      <c r="E128" s="15" t="s">
        <v>55</v>
      </c>
      <c r="F128" s="14">
        <v>27.466269570043298</v>
      </c>
      <c r="G128" s="14">
        <v>91.573835410000001</v>
      </c>
      <c r="H128" s="15" t="s">
        <v>15</v>
      </c>
      <c r="I128" s="14">
        <v>180</v>
      </c>
      <c r="J128" s="14">
        <v>153</v>
      </c>
      <c r="K128" s="14">
        <v>333</v>
      </c>
      <c r="L128" s="14">
        <v>11</v>
      </c>
      <c r="M128" s="4"/>
    </row>
    <row r="129" spans="1:13" ht="15.75" customHeight="1">
      <c r="A129" s="10" t="s">
        <v>12</v>
      </c>
      <c r="B129" s="11" t="s">
        <v>54</v>
      </c>
      <c r="C129" s="12">
        <v>27.4</v>
      </c>
      <c r="D129" s="12">
        <v>91.25</v>
      </c>
      <c r="E129" s="15" t="s">
        <v>55</v>
      </c>
      <c r="F129" s="14">
        <v>27.466269570043298</v>
      </c>
      <c r="G129" s="14">
        <v>91.573835410000001</v>
      </c>
      <c r="H129" s="15" t="s">
        <v>16</v>
      </c>
      <c r="I129" s="14">
        <v>217</v>
      </c>
      <c r="J129" s="14">
        <v>184</v>
      </c>
      <c r="K129" s="14">
        <v>401</v>
      </c>
      <c r="L129" s="14">
        <v>12</v>
      </c>
      <c r="M129" s="4"/>
    </row>
    <row r="130" spans="1:13" ht="15.75" customHeight="1">
      <c r="A130" s="10" t="s">
        <v>12</v>
      </c>
      <c r="B130" s="11" t="s">
        <v>54</v>
      </c>
      <c r="C130" s="12">
        <v>27.4</v>
      </c>
      <c r="D130" s="12">
        <v>91.25</v>
      </c>
      <c r="E130" s="15" t="s">
        <v>55</v>
      </c>
      <c r="F130" s="14">
        <v>27.466269570043298</v>
      </c>
      <c r="G130" s="14">
        <v>91.573835410000001</v>
      </c>
      <c r="H130" s="15" t="s">
        <v>17</v>
      </c>
      <c r="I130" s="14">
        <v>267</v>
      </c>
      <c r="J130" s="14">
        <v>198</v>
      </c>
      <c r="K130" s="14">
        <v>465</v>
      </c>
      <c r="L130" s="14">
        <v>13</v>
      </c>
      <c r="M130" s="4"/>
    </row>
    <row r="131" spans="1:13" ht="15.75" customHeight="1">
      <c r="A131" s="10" t="s">
        <v>12</v>
      </c>
      <c r="B131" s="11" t="s">
        <v>54</v>
      </c>
      <c r="C131" s="12">
        <v>27.4</v>
      </c>
      <c r="D131" s="12">
        <v>91.25</v>
      </c>
      <c r="E131" s="15" t="s">
        <v>55</v>
      </c>
      <c r="F131" s="14">
        <v>27.466269570043298</v>
      </c>
      <c r="G131" s="14">
        <v>91.573835410000001</v>
      </c>
      <c r="H131" s="15" t="s">
        <v>18</v>
      </c>
      <c r="I131" s="14">
        <v>130</v>
      </c>
      <c r="J131" s="14">
        <v>97</v>
      </c>
      <c r="K131" s="14">
        <v>227</v>
      </c>
      <c r="L131" s="14">
        <v>14</v>
      </c>
      <c r="M131" s="4"/>
    </row>
    <row r="132" spans="1:13" ht="15.75" customHeight="1">
      <c r="A132" s="10" t="s">
        <v>12</v>
      </c>
      <c r="B132" s="11" t="s">
        <v>54</v>
      </c>
      <c r="C132" s="12">
        <v>27.4</v>
      </c>
      <c r="D132" s="12">
        <v>91.25</v>
      </c>
      <c r="E132" s="15" t="s">
        <v>55</v>
      </c>
      <c r="F132" s="14">
        <v>27.466269570043298</v>
      </c>
      <c r="G132" s="14">
        <v>91.573835410000001</v>
      </c>
      <c r="H132" s="15" t="s">
        <v>19</v>
      </c>
      <c r="I132" s="14">
        <v>184</v>
      </c>
      <c r="J132" s="14">
        <v>135</v>
      </c>
      <c r="K132" s="14">
        <v>319</v>
      </c>
      <c r="L132" s="14">
        <v>15</v>
      </c>
      <c r="M132" s="4"/>
    </row>
    <row r="133" spans="1:13" ht="15.75" customHeight="1">
      <c r="A133" s="10" t="s">
        <v>12</v>
      </c>
      <c r="B133" s="11" t="s">
        <v>54</v>
      </c>
      <c r="C133" s="12">
        <v>27.4</v>
      </c>
      <c r="D133" s="12">
        <v>91.25</v>
      </c>
      <c r="E133" s="15" t="s">
        <v>55</v>
      </c>
      <c r="F133" s="14">
        <v>27.466269570043298</v>
      </c>
      <c r="G133" s="14">
        <v>91.573835410000001</v>
      </c>
      <c r="H133" s="15" t="s">
        <v>20</v>
      </c>
      <c r="I133" s="14">
        <v>108</v>
      </c>
      <c r="J133" s="14">
        <v>84</v>
      </c>
      <c r="K133" s="14">
        <v>192</v>
      </c>
      <c r="L133" s="14">
        <v>16</v>
      </c>
      <c r="M133" s="4"/>
    </row>
    <row r="134" spans="1:13" ht="15.75" customHeight="1">
      <c r="A134" s="10" t="s">
        <v>12</v>
      </c>
      <c r="B134" s="11" t="s">
        <v>54</v>
      </c>
      <c r="C134" s="12">
        <v>27.4</v>
      </c>
      <c r="D134" s="12">
        <v>91.25</v>
      </c>
      <c r="E134" s="15" t="s">
        <v>55</v>
      </c>
      <c r="F134" s="14">
        <v>27.466269570043298</v>
      </c>
      <c r="G134" s="14">
        <v>91.573835410000001</v>
      </c>
      <c r="H134" s="15" t="s">
        <v>21</v>
      </c>
      <c r="I134" s="14">
        <v>162</v>
      </c>
      <c r="J134" s="14">
        <v>123</v>
      </c>
      <c r="K134" s="14">
        <v>285</v>
      </c>
      <c r="L134" s="14">
        <v>17</v>
      </c>
      <c r="M134" s="4"/>
    </row>
    <row r="135" spans="1:13" ht="15.75" customHeight="1">
      <c r="A135" s="10" t="s">
        <v>12</v>
      </c>
      <c r="B135" s="11" t="s">
        <v>56</v>
      </c>
      <c r="C135" s="12">
        <v>27.4</v>
      </c>
      <c r="D135" s="12">
        <v>91.4</v>
      </c>
      <c r="E135" s="15" t="s">
        <v>57</v>
      </c>
      <c r="F135" s="14">
        <v>27.334012168301701</v>
      </c>
      <c r="G135" s="14">
        <v>91.555058439999996</v>
      </c>
      <c r="H135" s="15" t="s">
        <v>15</v>
      </c>
      <c r="I135" s="14">
        <v>388</v>
      </c>
      <c r="J135" s="14">
        <v>328</v>
      </c>
      <c r="K135" s="14">
        <v>716</v>
      </c>
      <c r="L135" s="14">
        <v>11</v>
      </c>
      <c r="M135" s="4"/>
    </row>
    <row r="136" spans="1:13" ht="15.75" customHeight="1">
      <c r="A136" s="10" t="s">
        <v>12</v>
      </c>
      <c r="B136" s="11" t="s">
        <v>56</v>
      </c>
      <c r="C136" s="12">
        <v>27.4</v>
      </c>
      <c r="D136" s="12">
        <v>91.4</v>
      </c>
      <c r="E136" s="15" t="s">
        <v>57</v>
      </c>
      <c r="F136" s="14">
        <v>27.334012168301701</v>
      </c>
      <c r="G136" s="14">
        <v>91.555058439999996</v>
      </c>
      <c r="H136" s="15" t="s">
        <v>16</v>
      </c>
      <c r="I136" s="14">
        <v>453</v>
      </c>
      <c r="J136" s="14">
        <v>337</v>
      </c>
      <c r="K136" s="14">
        <v>790</v>
      </c>
      <c r="L136" s="14">
        <v>12</v>
      </c>
      <c r="M136" s="4"/>
    </row>
    <row r="137" spans="1:13" ht="15.75" customHeight="1">
      <c r="A137" s="10" t="s">
        <v>12</v>
      </c>
      <c r="B137" s="11" t="s">
        <v>56</v>
      </c>
      <c r="C137" s="12">
        <v>27.4</v>
      </c>
      <c r="D137" s="12">
        <v>91.4</v>
      </c>
      <c r="E137" s="15" t="s">
        <v>57</v>
      </c>
      <c r="F137" s="14">
        <v>27.334012168301701</v>
      </c>
      <c r="G137" s="14">
        <v>91.555058439999996</v>
      </c>
      <c r="H137" s="15" t="s">
        <v>17</v>
      </c>
      <c r="I137" s="14">
        <v>521</v>
      </c>
      <c r="J137" s="14">
        <v>382</v>
      </c>
      <c r="K137" s="14">
        <v>903</v>
      </c>
      <c r="L137" s="14">
        <v>13</v>
      </c>
      <c r="M137" s="4"/>
    </row>
    <row r="138" spans="1:13" ht="15.75" customHeight="1">
      <c r="A138" s="10" t="s">
        <v>12</v>
      </c>
      <c r="B138" s="11" t="s">
        <v>56</v>
      </c>
      <c r="C138" s="12">
        <v>27.4</v>
      </c>
      <c r="D138" s="12">
        <v>91.4</v>
      </c>
      <c r="E138" s="15" t="s">
        <v>57</v>
      </c>
      <c r="F138" s="14">
        <v>27.334012168301701</v>
      </c>
      <c r="G138" s="14">
        <v>91.555058439999996</v>
      </c>
      <c r="H138" s="15" t="s">
        <v>18</v>
      </c>
      <c r="I138" s="14">
        <v>231</v>
      </c>
      <c r="J138" s="14">
        <v>239</v>
      </c>
      <c r="K138" s="14">
        <v>470</v>
      </c>
      <c r="L138" s="14">
        <v>14</v>
      </c>
      <c r="M138" s="4"/>
    </row>
    <row r="139" spans="1:13" ht="15.75" customHeight="1">
      <c r="A139" s="10" t="s">
        <v>12</v>
      </c>
      <c r="B139" s="11" t="s">
        <v>56</v>
      </c>
      <c r="C139" s="12">
        <v>27.4</v>
      </c>
      <c r="D139" s="12">
        <v>91.4</v>
      </c>
      <c r="E139" s="15" t="s">
        <v>57</v>
      </c>
      <c r="F139" s="14">
        <v>27.334012168301701</v>
      </c>
      <c r="G139" s="14">
        <v>91.555058439999996</v>
      </c>
      <c r="H139" s="15" t="s">
        <v>19</v>
      </c>
      <c r="I139" s="14">
        <v>320</v>
      </c>
      <c r="J139" s="14">
        <v>266</v>
      </c>
      <c r="K139" s="14">
        <v>586</v>
      </c>
      <c r="L139" s="14">
        <v>15</v>
      </c>
      <c r="M139" s="4"/>
    </row>
    <row r="140" spans="1:13" ht="15.75" customHeight="1">
      <c r="A140" s="10" t="s">
        <v>12</v>
      </c>
      <c r="B140" s="11" t="s">
        <v>56</v>
      </c>
      <c r="C140" s="12">
        <v>27.4</v>
      </c>
      <c r="D140" s="12">
        <v>91.4</v>
      </c>
      <c r="E140" s="15" t="s">
        <v>57</v>
      </c>
      <c r="F140" s="14">
        <v>27.334012168301701</v>
      </c>
      <c r="G140" s="14">
        <v>91.555058439999996</v>
      </c>
      <c r="H140" s="15" t="s">
        <v>20</v>
      </c>
      <c r="I140" s="14">
        <v>287</v>
      </c>
      <c r="J140" s="14">
        <v>234</v>
      </c>
      <c r="K140" s="14">
        <v>521</v>
      </c>
      <c r="L140" s="14">
        <v>16</v>
      </c>
      <c r="M140" s="4"/>
    </row>
    <row r="141" spans="1:13" ht="15.75" customHeight="1">
      <c r="A141" s="10" t="s">
        <v>12</v>
      </c>
      <c r="B141" s="11" t="s">
        <v>56</v>
      </c>
      <c r="C141" s="12">
        <v>27.4</v>
      </c>
      <c r="D141" s="12">
        <v>91.4</v>
      </c>
      <c r="E141" s="15" t="s">
        <v>57</v>
      </c>
      <c r="F141" s="14">
        <v>27.334012168301701</v>
      </c>
      <c r="G141" s="14">
        <v>91.555058439999996</v>
      </c>
      <c r="H141" s="15" t="s">
        <v>21</v>
      </c>
      <c r="I141" s="14">
        <v>368</v>
      </c>
      <c r="J141" s="14">
        <v>317</v>
      </c>
      <c r="K141" s="14">
        <v>685</v>
      </c>
      <c r="L141" s="14">
        <v>17</v>
      </c>
      <c r="M141" s="4"/>
    </row>
    <row r="142" spans="1:13" ht="15.75" customHeight="1">
      <c r="A142" s="10" t="s">
        <v>12</v>
      </c>
      <c r="B142" s="11" t="s">
        <v>56</v>
      </c>
      <c r="C142" s="12">
        <v>27.4</v>
      </c>
      <c r="D142" s="12">
        <v>91.4</v>
      </c>
      <c r="E142" s="15" t="s">
        <v>58</v>
      </c>
      <c r="F142" s="14">
        <v>27.121934909126502</v>
      </c>
      <c r="G142" s="14">
        <v>91.549818959999996</v>
      </c>
      <c r="H142" s="15" t="s">
        <v>15</v>
      </c>
      <c r="I142" s="14">
        <v>388</v>
      </c>
      <c r="J142" s="14">
        <v>328</v>
      </c>
      <c r="K142" s="14">
        <v>716</v>
      </c>
      <c r="L142" s="14">
        <v>11</v>
      </c>
      <c r="M142" s="4"/>
    </row>
    <row r="143" spans="1:13" ht="15.75" customHeight="1">
      <c r="A143" s="10" t="s">
        <v>12</v>
      </c>
      <c r="B143" s="11" t="s">
        <v>56</v>
      </c>
      <c r="C143" s="12">
        <v>27.4</v>
      </c>
      <c r="D143" s="12">
        <v>91.4</v>
      </c>
      <c r="E143" s="15" t="s">
        <v>58</v>
      </c>
      <c r="F143" s="14">
        <v>27.121934909126502</v>
      </c>
      <c r="G143" s="14">
        <v>91.549818959999996</v>
      </c>
      <c r="H143" s="15" t="s">
        <v>16</v>
      </c>
      <c r="I143" s="14">
        <v>453</v>
      </c>
      <c r="J143" s="14">
        <v>337</v>
      </c>
      <c r="K143" s="14">
        <v>790</v>
      </c>
      <c r="L143" s="14">
        <v>12</v>
      </c>
      <c r="M143" s="4"/>
    </row>
    <row r="144" spans="1:13" ht="15.75" customHeight="1">
      <c r="A144" s="10" t="s">
        <v>12</v>
      </c>
      <c r="B144" s="11" t="s">
        <v>56</v>
      </c>
      <c r="C144" s="12">
        <v>27.4</v>
      </c>
      <c r="D144" s="12">
        <v>91.4</v>
      </c>
      <c r="E144" s="15" t="s">
        <v>58</v>
      </c>
      <c r="F144" s="14">
        <v>27.121934909126502</v>
      </c>
      <c r="G144" s="14">
        <v>91.549818959999996</v>
      </c>
      <c r="H144" s="15" t="s">
        <v>17</v>
      </c>
      <c r="I144" s="14">
        <v>521</v>
      </c>
      <c r="J144" s="14">
        <v>382</v>
      </c>
      <c r="K144" s="14">
        <v>903</v>
      </c>
      <c r="L144" s="14">
        <v>13</v>
      </c>
      <c r="M144" s="4"/>
    </row>
    <row r="145" spans="1:13" ht="15.75" customHeight="1">
      <c r="A145" s="10" t="s">
        <v>12</v>
      </c>
      <c r="B145" s="11" t="s">
        <v>56</v>
      </c>
      <c r="C145" s="12">
        <v>27.4</v>
      </c>
      <c r="D145" s="12">
        <v>91.4</v>
      </c>
      <c r="E145" s="15" t="s">
        <v>58</v>
      </c>
      <c r="F145" s="14">
        <v>27.121934909126502</v>
      </c>
      <c r="G145" s="14">
        <v>91.549818959999996</v>
      </c>
      <c r="H145" s="15" t="s">
        <v>18</v>
      </c>
      <c r="I145" s="14">
        <v>231</v>
      </c>
      <c r="J145" s="14">
        <v>239</v>
      </c>
      <c r="K145" s="14">
        <v>470</v>
      </c>
      <c r="L145" s="14">
        <v>14</v>
      </c>
      <c r="M145" s="4"/>
    </row>
    <row r="146" spans="1:13" ht="15.75" customHeight="1">
      <c r="A146" s="10" t="s">
        <v>12</v>
      </c>
      <c r="B146" s="11" t="s">
        <v>56</v>
      </c>
      <c r="C146" s="12">
        <v>27.4</v>
      </c>
      <c r="D146" s="12">
        <v>91.4</v>
      </c>
      <c r="E146" s="15" t="s">
        <v>58</v>
      </c>
      <c r="F146" s="14">
        <v>27.121934909126502</v>
      </c>
      <c r="G146" s="14">
        <v>91.549818959999996</v>
      </c>
      <c r="H146" s="15" t="s">
        <v>19</v>
      </c>
      <c r="I146" s="14">
        <v>320</v>
      </c>
      <c r="J146" s="14">
        <v>266</v>
      </c>
      <c r="K146" s="14">
        <v>586</v>
      </c>
      <c r="L146" s="14">
        <v>15</v>
      </c>
      <c r="M146" s="4"/>
    </row>
    <row r="147" spans="1:13" ht="15.75" customHeight="1">
      <c r="A147" s="10" t="s">
        <v>12</v>
      </c>
      <c r="B147" s="11" t="s">
        <v>56</v>
      </c>
      <c r="C147" s="12">
        <v>27.4</v>
      </c>
      <c r="D147" s="12">
        <v>91.4</v>
      </c>
      <c r="E147" s="15" t="s">
        <v>58</v>
      </c>
      <c r="F147" s="14">
        <v>27.121934909126502</v>
      </c>
      <c r="G147" s="14">
        <v>91.549818959999996</v>
      </c>
      <c r="H147" s="15" t="s">
        <v>20</v>
      </c>
      <c r="I147" s="14">
        <v>287</v>
      </c>
      <c r="J147" s="14">
        <v>234</v>
      </c>
      <c r="K147" s="14">
        <v>521</v>
      </c>
      <c r="L147" s="14">
        <v>16</v>
      </c>
      <c r="M147" s="4"/>
    </row>
    <row r="148" spans="1:13" ht="15.75" customHeight="1">
      <c r="A148" s="10" t="s">
        <v>12</v>
      </c>
      <c r="B148" s="11" t="s">
        <v>56</v>
      </c>
      <c r="C148" s="12">
        <v>27.4</v>
      </c>
      <c r="D148" s="12">
        <v>91.4</v>
      </c>
      <c r="E148" s="15" t="s">
        <v>58</v>
      </c>
      <c r="F148" s="14">
        <v>27.121934909126502</v>
      </c>
      <c r="G148" s="14">
        <v>91.549818959999996</v>
      </c>
      <c r="H148" s="15" t="s">
        <v>21</v>
      </c>
      <c r="I148" s="14">
        <v>368</v>
      </c>
      <c r="J148" s="14">
        <v>317</v>
      </c>
      <c r="K148" s="14">
        <v>685</v>
      </c>
      <c r="L148" s="14">
        <v>17</v>
      </c>
      <c r="M148" s="4"/>
    </row>
    <row r="149" spans="1:13" ht="15.75" customHeight="1">
      <c r="A149" s="10" t="s">
        <v>12</v>
      </c>
      <c r="B149" s="11" t="s">
        <v>59</v>
      </c>
      <c r="C149" s="12">
        <v>27.4</v>
      </c>
      <c r="D149" s="12">
        <v>89.35</v>
      </c>
      <c r="E149" s="15" t="s">
        <v>60</v>
      </c>
      <c r="F149" s="14">
        <v>27.404900701170401</v>
      </c>
      <c r="G149" s="14">
        <v>89.569418639999995</v>
      </c>
      <c r="H149" s="15" t="s">
        <v>15</v>
      </c>
      <c r="I149" s="14">
        <v>146</v>
      </c>
      <c r="J149" s="14">
        <v>125</v>
      </c>
      <c r="K149" s="14">
        <v>271</v>
      </c>
      <c r="L149" s="14">
        <v>11</v>
      </c>
      <c r="M149" s="4"/>
    </row>
    <row r="150" spans="1:13" ht="15.75" customHeight="1">
      <c r="A150" s="10" t="s">
        <v>12</v>
      </c>
      <c r="B150" s="11" t="s">
        <v>59</v>
      </c>
      <c r="C150" s="12">
        <v>27.4</v>
      </c>
      <c r="D150" s="12">
        <v>89.35</v>
      </c>
      <c r="E150" s="15" t="s">
        <v>60</v>
      </c>
      <c r="F150" s="14">
        <v>27.404900701170401</v>
      </c>
      <c r="G150" s="14">
        <v>89.569418639999995</v>
      </c>
      <c r="H150" s="15" t="s">
        <v>16</v>
      </c>
      <c r="I150" s="14">
        <v>168</v>
      </c>
      <c r="J150" s="14">
        <v>154</v>
      </c>
      <c r="K150" s="14">
        <v>322</v>
      </c>
      <c r="L150" s="14">
        <v>12</v>
      </c>
      <c r="M150" s="4"/>
    </row>
    <row r="151" spans="1:13" ht="15.75" customHeight="1">
      <c r="A151" s="10" t="s">
        <v>12</v>
      </c>
      <c r="B151" s="11" t="s">
        <v>59</v>
      </c>
      <c r="C151" s="12">
        <v>27.4</v>
      </c>
      <c r="D151" s="12">
        <v>89.35</v>
      </c>
      <c r="E151" s="15" t="s">
        <v>60</v>
      </c>
      <c r="F151" s="14">
        <v>27.404900701170401</v>
      </c>
      <c r="G151" s="14">
        <v>89.569418639999995</v>
      </c>
      <c r="H151" s="15" t="s">
        <v>17</v>
      </c>
      <c r="I151" s="14">
        <v>190</v>
      </c>
      <c r="J151" s="14">
        <v>138</v>
      </c>
      <c r="K151" s="14">
        <v>328</v>
      </c>
      <c r="L151" s="14">
        <v>13</v>
      </c>
      <c r="M151" s="4"/>
    </row>
    <row r="152" spans="1:13" ht="15.75" customHeight="1">
      <c r="A152" s="10" t="s">
        <v>12</v>
      </c>
      <c r="B152" s="11" t="s">
        <v>59</v>
      </c>
      <c r="C152" s="12">
        <v>27.4</v>
      </c>
      <c r="D152" s="12">
        <v>89.35</v>
      </c>
      <c r="E152" s="15" t="s">
        <v>60</v>
      </c>
      <c r="F152" s="14">
        <v>27.404900701170401</v>
      </c>
      <c r="G152" s="14">
        <v>89.569418639999995</v>
      </c>
      <c r="H152" s="15" t="s">
        <v>18</v>
      </c>
      <c r="I152" s="14">
        <v>100</v>
      </c>
      <c r="J152" s="14">
        <v>112</v>
      </c>
      <c r="K152" s="14">
        <v>212</v>
      </c>
      <c r="L152" s="14">
        <v>14</v>
      </c>
      <c r="M152" s="4"/>
    </row>
    <row r="153" spans="1:13" ht="15.75" customHeight="1">
      <c r="A153" s="10" t="s">
        <v>12</v>
      </c>
      <c r="B153" s="11" t="s">
        <v>59</v>
      </c>
      <c r="C153" s="12">
        <v>27.4</v>
      </c>
      <c r="D153" s="12">
        <v>89.35</v>
      </c>
      <c r="E153" s="15" t="s">
        <v>60</v>
      </c>
      <c r="F153" s="14">
        <v>27.404900701170401</v>
      </c>
      <c r="G153" s="14">
        <v>89.569418639999995</v>
      </c>
      <c r="H153" s="15" t="s">
        <v>19</v>
      </c>
      <c r="I153" s="14">
        <v>153</v>
      </c>
      <c r="J153" s="14">
        <v>125</v>
      </c>
      <c r="K153" s="14">
        <v>278</v>
      </c>
      <c r="L153" s="14">
        <v>15</v>
      </c>
      <c r="M153" s="4"/>
    </row>
    <row r="154" spans="1:13" ht="15.75" customHeight="1">
      <c r="A154" s="10" t="s">
        <v>12</v>
      </c>
      <c r="B154" s="11" t="s">
        <v>59</v>
      </c>
      <c r="C154" s="12">
        <v>27.4</v>
      </c>
      <c r="D154" s="12">
        <v>89.35</v>
      </c>
      <c r="E154" s="15" t="s">
        <v>60</v>
      </c>
      <c r="F154" s="14">
        <v>27.404900701170401</v>
      </c>
      <c r="G154" s="14">
        <v>89.569418639999995</v>
      </c>
      <c r="H154" s="15" t="s">
        <v>20</v>
      </c>
      <c r="I154" s="14">
        <v>130</v>
      </c>
      <c r="J154" s="14">
        <v>95</v>
      </c>
      <c r="K154" s="14">
        <v>225</v>
      </c>
      <c r="L154" s="14">
        <v>16</v>
      </c>
      <c r="M154" s="4"/>
    </row>
    <row r="155" spans="1:13" ht="15.75" customHeight="1">
      <c r="A155" s="10" t="s">
        <v>12</v>
      </c>
      <c r="B155" s="11" t="s">
        <v>59</v>
      </c>
      <c r="C155" s="12">
        <v>27.4</v>
      </c>
      <c r="D155" s="12">
        <v>89.35</v>
      </c>
      <c r="E155" s="15" t="s">
        <v>60</v>
      </c>
      <c r="F155" s="14">
        <v>27.404900701170401</v>
      </c>
      <c r="G155" s="14">
        <v>89.569418639999995</v>
      </c>
      <c r="H155" s="15" t="s">
        <v>21</v>
      </c>
      <c r="I155" s="14">
        <v>403</v>
      </c>
      <c r="J155" s="14">
        <v>341</v>
      </c>
      <c r="K155" s="14">
        <v>744</v>
      </c>
      <c r="L155" s="14">
        <v>17</v>
      </c>
      <c r="M155" s="4"/>
    </row>
    <row r="156" spans="1:13" ht="15.75" customHeight="1">
      <c r="A156" s="10" t="s">
        <v>12</v>
      </c>
      <c r="B156" s="11" t="s">
        <v>61</v>
      </c>
      <c r="C156" s="12">
        <v>27.4</v>
      </c>
      <c r="D156" s="21">
        <v>89.381</v>
      </c>
      <c r="E156" s="15" t="s">
        <v>62</v>
      </c>
      <c r="F156" s="14">
        <v>27.463819713775202</v>
      </c>
      <c r="G156" s="14">
        <v>89.638207850000001</v>
      </c>
      <c r="H156" s="15" t="s">
        <v>15</v>
      </c>
      <c r="I156" s="14">
        <v>907</v>
      </c>
      <c r="J156" s="14">
        <v>907</v>
      </c>
      <c r="K156" s="14">
        <v>1814</v>
      </c>
      <c r="L156" s="14">
        <v>11</v>
      </c>
      <c r="M156" s="4"/>
    </row>
    <row r="157" spans="1:13" ht="15.75" customHeight="1">
      <c r="A157" s="10" t="s">
        <v>12</v>
      </c>
      <c r="B157" s="11" t="s">
        <v>61</v>
      </c>
      <c r="C157" s="12">
        <v>27.4</v>
      </c>
      <c r="D157" s="21">
        <v>89.381</v>
      </c>
      <c r="E157" s="15" t="s">
        <v>62</v>
      </c>
      <c r="F157" s="14">
        <v>27.463819713775202</v>
      </c>
      <c r="G157" s="14">
        <v>89.638207850000001</v>
      </c>
      <c r="H157" s="15" t="s">
        <v>16</v>
      </c>
      <c r="I157" s="14">
        <v>1053</v>
      </c>
      <c r="J157" s="14">
        <v>1004</v>
      </c>
      <c r="K157" s="14">
        <v>2057</v>
      </c>
      <c r="L157" s="14">
        <v>12</v>
      </c>
      <c r="M157" s="4"/>
    </row>
    <row r="158" spans="1:13" ht="15.75" customHeight="1">
      <c r="A158" s="10" t="s">
        <v>12</v>
      </c>
      <c r="B158" s="11" t="s">
        <v>61</v>
      </c>
      <c r="C158" s="12">
        <v>27.4</v>
      </c>
      <c r="D158" s="21">
        <v>89.381</v>
      </c>
      <c r="E158" s="15" t="s">
        <v>62</v>
      </c>
      <c r="F158" s="14">
        <v>27.463819713775202</v>
      </c>
      <c r="G158" s="14">
        <v>89.638207850000001</v>
      </c>
      <c r="H158" s="15" t="s">
        <v>17</v>
      </c>
      <c r="I158" s="14">
        <v>1132</v>
      </c>
      <c r="J158" s="14">
        <v>1097</v>
      </c>
      <c r="K158" s="14">
        <v>2229</v>
      </c>
      <c r="L158" s="14">
        <v>13</v>
      </c>
      <c r="M158" s="4"/>
    </row>
    <row r="159" spans="1:13" ht="15.75" customHeight="1">
      <c r="A159" s="10" t="s">
        <v>12</v>
      </c>
      <c r="B159" s="11" t="s">
        <v>61</v>
      </c>
      <c r="C159" s="12">
        <v>27.4</v>
      </c>
      <c r="D159" s="21">
        <v>89.381</v>
      </c>
      <c r="E159" s="15" t="s">
        <v>62</v>
      </c>
      <c r="F159" s="14">
        <v>27.463819713775202</v>
      </c>
      <c r="G159" s="14">
        <v>89.638207850000001</v>
      </c>
      <c r="H159" s="15" t="s">
        <v>18</v>
      </c>
      <c r="I159" s="14">
        <v>720</v>
      </c>
      <c r="J159" s="14">
        <v>640</v>
      </c>
      <c r="K159" s="14">
        <v>1360</v>
      </c>
      <c r="L159" s="14">
        <v>14</v>
      </c>
      <c r="M159" s="4"/>
    </row>
    <row r="160" spans="1:13" ht="15.75" customHeight="1">
      <c r="A160" s="10" t="s">
        <v>12</v>
      </c>
      <c r="B160" s="11" t="s">
        <v>61</v>
      </c>
      <c r="C160" s="12">
        <v>27.4</v>
      </c>
      <c r="D160" s="21">
        <v>89.381</v>
      </c>
      <c r="E160" s="15" t="s">
        <v>62</v>
      </c>
      <c r="F160" s="14">
        <v>27.463819713775202</v>
      </c>
      <c r="G160" s="14">
        <v>89.638207850000001</v>
      </c>
      <c r="H160" s="15" t="s">
        <v>19</v>
      </c>
      <c r="I160" s="14">
        <v>832</v>
      </c>
      <c r="J160" s="14">
        <v>776</v>
      </c>
      <c r="K160" s="14">
        <v>1608</v>
      </c>
      <c r="L160" s="14">
        <v>15</v>
      </c>
      <c r="M160" s="4"/>
    </row>
    <row r="161" spans="1:13" ht="15.75" customHeight="1">
      <c r="A161" s="10" t="s">
        <v>12</v>
      </c>
      <c r="B161" s="11" t="s">
        <v>61</v>
      </c>
      <c r="C161" s="12">
        <v>27.4</v>
      </c>
      <c r="D161" s="21">
        <v>89.381</v>
      </c>
      <c r="E161" s="15" t="s">
        <v>62</v>
      </c>
      <c r="F161" s="14">
        <v>27.463819713775202</v>
      </c>
      <c r="G161" s="14">
        <v>89.638207850000001</v>
      </c>
      <c r="H161" s="15" t="s">
        <v>20</v>
      </c>
      <c r="I161" s="14">
        <v>673</v>
      </c>
      <c r="J161" s="14">
        <v>543</v>
      </c>
      <c r="K161" s="14">
        <v>1216</v>
      </c>
      <c r="L161" s="14">
        <v>16</v>
      </c>
      <c r="M161" s="4"/>
    </row>
    <row r="162" spans="1:13" ht="15.75" customHeight="1">
      <c r="A162" s="10" t="s">
        <v>12</v>
      </c>
      <c r="B162" s="11" t="s">
        <v>61</v>
      </c>
      <c r="C162" s="12">
        <v>27.4</v>
      </c>
      <c r="D162" s="21">
        <v>89.381</v>
      </c>
      <c r="E162" s="15" t="s">
        <v>62</v>
      </c>
      <c r="F162" s="14">
        <v>27.463819713775202</v>
      </c>
      <c r="G162" s="14">
        <v>89.638207850000001</v>
      </c>
      <c r="H162" s="15" t="s">
        <v>21</v>
      </c>
      <c r="I162" s="14">
        <v>714</v>
      </c>
      <c r="J162" s="14">
        <v>572</v>
      </c>
      <c r="K162" s="14">
        <v>1286</v>
      </c>
      <c r="L162" s="14">
        <v>17</v>
      </c>
      <c r="M162" s="4"/>
    </row>
    <row r="163" spans="1:13" ht="15.75" customHeight="1">
      <c r="A163" s="10" t="s">
        <v>12</v>
      </c>
      <c r="B163" s="11" t="s">
        <v>63</v>
      </c>
      <c r="C163" s="12">
        <v>27.4</v>
      </c>
      <c r="D163" s="12">
        <v>90.25</v>
      </c>
      <c r="E163" s="15" t="s">
        <v>64</v>
      </c>
      <c r="F163" s="14">
        <v>27.504331738540898</v>
      </c>
      <c r="G163" s="14">
        <v>90.505650070000002</v>
      </c>
      <c r="H163" s="15" t="s">
        <v>15</v>
      </c>
      <c r="I163" s="14">
        <v>105</v>
      </c>
      <c r="J163" s="14">
        <v>75</v>
      </c>
      <c r="K163" s="14">
        <v>180</v>
      </c>
      <c r="L163" s="14">
        <v>11</v>
      </c>
      <c r="M163" s="4"/>
    </row>
    <row r="164" spans="1:13" ht="15.75" customHeight="1">
      <c r="A164" s="10" t="s">
        <v>12</v>
      </c>
      <c r="B164" s="11" t="s">
        <v>63</v>
      </c>
      <c r="C164" s="12">
        <v>27.4</v>
      </c>
      <c r="D164" s="12">
        <v>90.25</v>
      </c>
      <c r="E164" s="15" t="s">
        <v>64</v>
      </c>
      <c r="F164" s="14">
        <v>27.504331738540898</v>
      </c>
      <c r="G164" s="14">
        <v>90.505650070000002</v>
      </c>
      <c r="H164" s="15" t="s">
        <v>16</v>
      </c>
      <c r="I164" s="14">
        <v>126</v>
      </c>
      <c r="J164" s="14">
        <v>123</v>
      </c>
      <c r="K164" s="14">
        <v>249</v>
      </c>
      <c r="L164" s="14">
        <v>12</v>
      </c>
      <c r="M164" s="4"/>
    </row>
    <row r="165" spans="1:13" ht="15.75" customHeight="1">
      <c r="A165" s="10" t="s">
        <v>12</v>
      </c>
      <c r="B165" s="11" t="s">
        <v>63</v>
      </c>
      <c r="C165" s="12">
        <v>27.4</v>
      </c>
      <c r="D165" s="12">
        <v>90.25</v>
      </c>
      <c r="E165" s="15" t="s">
        <v>64</v>
      </c>
      <c r="F165" s="14">
        <v>27.504331738540898</v>
      </c>
      <c r="G165" s="14">
        <v>90.505650070000002</v>
      </c>
      <c r="H165" s="15" t="s">
        <v>17</v>
      </c>
      <c r="I165" s="14">
        <v>183</v>
      </c>
      <c r="J165" s="14">
        <v>106</v>
      </c>
      <c r="K165" s="14">
        <v>289</v>
      </c>
      <c r="L165" s="14">
        <v>13</v>
      </c>
      <c r="M165" s="4"/>
    </row>
    <row r="166" spans="1:13" ht="15.75" customHeight="1">
      <c r="A166" s="10" t="s">
        <v>12</v>
      </c>
      <c r="B166" s="11" t="s">
        <v>63</v>
      </c>
      <c r="C166" s="12">
        <v>27.4</v>
      </c>
      <c r="D166" s="12">
        <v>90.25</v>
      </c>
      <c r="E166" s="15" t="s">
        <v>64</v>
      </c>
      <c r="F166" s="14">
        <v>27.504331738540898</v>
      </c>
      <c r="G166" s="14">
        <v>90.505650070000002</v>
      </c>
      <c r="H166" s="15" t="s">
        <v>18</v>
      </c>
      <c r="I166" s="14">
        <v>101</v>
      </c>
      <c r="J166" s="14">
        <v>87</v>
      </c>
      <c r="K166" s="14">
        <v>188</v>
      </c>
      <c r="L166" s="14">
        <v>14</v>
      </c>
      <c r="M166" s="4"/>
    </row>
    <row r="167" spans="1:13" ht="15.75" customHeight="1">
      <c r="A167" s="10" t="s">
        <v>12</v>
      </c>
      <c r="B167" s="11" t="s">
        <v>63</v>
      </c>
      <c r="C167" s="12">
        <v>27.4</v>
      </c>
      <c r="D167" s="12">
        <v>90.25</v>
      </c>
      <c r="E167" s="15" t="s">
        <v>64</v>
      </c>
      <c r="F167" s="14">
        <v>27.504331738540898</v>
      </c>
      <c r="G167" s="14">
        <v>90.505650070000002</v>
      </c>
      <c r="H167" s="15" t="s">
        <v>19</v>
      </c>
      <c r="I167" s="14">
        <v>111</v>
      </c>
      <c r="J167" s="14">
        <v>92</v>
      </c>
      <c r="K167" s="14">
        <v>103</v>
      </c>
      <c r="L167" s="14">
        <v>15</v>
      </c>
      <c r="M167" s="4"/>
    </row>
    <row r="168" spans="1:13" ht="15.75" customHeight="1">
      <c r="A168" s="10" t="s">
        <v>12</v>
      </c>
      <c r="B168" s="11" t="s">
        <v>63</v>
      </c>
      <c r="C168" s="12">
        <v>27.4</v>
      </c>
      <c r="D168" s="12">
        <v>90.25</v>
      </c>
      <c r="E168" s="15" t="s">
        <v>64</v>
      </c>
      <c r="F168" s="14">
        <v>27.504331738540898</v>
      </c>
      <c r="G168" s="14">
        <v>90.505650070000002</v>
      </c>
      <c r="H168" s="15" t="s">
        <v>20</v>
      </c>
      <c r="I168" s="14">
        <v>79</v>
      </c>
      <c r="J168" s="14">
        <v>62</v>
      </c>
      <c r="K168" s="14">
        <v>141</v>
      </c>
      <c r="L168" s="14">
        <v>16</v>
      </c>
      <c r="M168" s="4"/>
    </row>
    <row r="169" spans="1:13" ht="15.75" customHeight="1">
      <c r="A169" s="10" t="s">
        <v>12</v>
      </c>
      <c r="B169" s="11" t="s">
        <v>63</v>
      </c>
      <c r="C169" s="12">
        <v>27.4</v>
      </c>
      <c r="D169" s="12">
        <v>90.25</v>
      </c>
      <c r="E169" s="15" t="s">
        <v>64</v>
      </c>
      <c r="F169" s="14">
        <v>27.504331738540898</v>
      </c>
      <c r="G169" s="14">
        <v>90.505650070000002</v>
      </c>
      <c r="H169" s="15" t="s">
        <v>21</v>
      </c>
      <c r="I169" s="14">
        <v>169</v>
      </c>
      <c r="J169" s="14">
        <v>158</v>
      </c>
      <c r="K169" s="14">
        <v>327</v>
      </c>
      <c r="L169" s="14">
        <v>17</v>
      </c>
      <c r="M169" s="4"/>
    </row>
    <row r="170" spans="1:13" ht="15.75" customHeight="1">
      <c r="A170" s="10" t="s">
        <v>12</v>
      </c>
      <c r="B170" s="11" t="s">
        <v>65</v>
      </c>
      <c r="C170" s="12">
        <v>27.4</v>
      </c>
      <c r="D170" s="16">
        <v>90.5</v>
      </c>
      <c r="E170" s="15" t="s">
        <v>66</v>
      </c>
      <c r="F170" s="14">
        <v>27.0041732710283</v>
      </c>
      <c r="G170" s="14">
        <v>90.124947399999996</v>
      </c>
      <c r="H170" s="15" t="s">
        <v>15</v>
      </c>
      <c r="I170" s="14">
        <v>160</v>
      </c>
      <c r="J170" s="14">
        <v>200</v>
      </c>
      <c r="K170" s="14">
        <v>360</v>
      </c>
      <c r="L170" s="14">
        <v>11</v>
      </c>
      <c r="M170" s="4"/>
    </row>
    <row r="171" spans="1:13" ht="15.75" customHeight="1">
      <c r="A171" s="10" t="s">
        <v>12</v>
      </c>
      <c r="B171" s="11" t="s">
        <v>65</v>
      </c>
      <c r="C171" s="12">
        <v>27.4</v>
      </c>
      <c r="D171" s="16">
        <v>90.5</v>
      </c>
      <c r="E171" s="15" t="s">
        <v>66</v>
      </c>
      <c r="F171" s="14">
        <v>27.0041732710283</v>
      </c>
      <c r="G171" s="14">
        <v>90.124947399999996</v>
      </c>
      <c r="H171" s="15" t="s">
        <v>16</v>
      </c>
      <c r="I171" s="14">
        <v>216</v>
      </c>
      <c r="J171" s="14">
        <v>231</v>
      </c>
      <c r="K171" s="14">
        <v>447</v>
      </c>
      <c r="L171" s="14">
        <v>12</v>
      </c>
      <c r="M171" s="4"/>
    </row>
    <row r="172" spans="1:13" ht="15.75" customHeight="1">
      <c r="A172" s="10" t="s">
        <v>12</v>
      </c>
      <c r="B172" s="11" t="s">
        <v>65</v>
      </c>
      <c r="C172" s="12">
        <v>27.4</v>
      </c>
      <c r="D172" s="16">
        <v>90.5</v>
      </c>
      <c r="E172" s="15" t="s">
        <v>66</v>
      </c>
      <c r="F172" s="14">
        <v>27.0041732710283</v>
      </c>
      <c r="G172" s="14">
        <v>90.124947399999996</v>
      </c>
      <c r="H172" s="15" t="s">
        <v>17</v>
      </c>
      <c r="I172" s="14">
        <v>272</v>
      </c>
      <c r="J172" s="14">
        <v>226</v>
      </c>
      <c r="K172" s="14">
        <v>498</v>
      </c>
      <c r="L172" s="14">
        <v>13</v>
      </c>
      <c r="M172" s="4"/>
    </row>
    <row r="173" spans="1:13" ht="15.75" customHeight="1">
      <c r="A173" s="10" t="s">
        <v>12</v>
      </c>
      <c r="B173" s="11" t="s">
        <v>65</v>
      </c>
      <c r="C173" s="12">
        <v>27.4</v>
      </c>
      <c r="D173" s="16">
        <v>90.5</v>
      </c>
      <c r="E173" s="15" t="s">
        <v>66</v>
      </c>
      <c r="F173" s="14">
        <v>27.0041732710283</v>
      </c>
      <c r="G173" s="14">
        <v>90.124947399999996</v>
      </c>
      <c r="H173" s="15" t="s">
        <v>18</v>
      </c>
      <c r="I173" s="14">
        <v>134</v>
      </c>
      <c r="J173" s="14">
        <v>182</v>
      </c>
      <c r="K173" s="14">
        <v>316</v>
      </c>
      <c r="L173" s="14">
        <v>14</v>
      </c>
      <c r="M173" s="4"/>
    </row>
    <row r="174" spans="1:13" ht="15.75" customHeight="1">
      <c r="A174" s="10" t="s">
        <v>12</v>
      </c>
      <c r="B174" s="11" t="s">
        <v>65</v>
      </c>
      <c r="C174" s="12">
        <v>27.4</v>
      </c>
      <c r="D174" s="16">
        <v>90.5</v>
      </c>
      <c r="E174" s="15" t="s">
        <v>66</v>
      </c>
      <c r="F174" s="14">
        <v>27.0041732710283</v>
      </c>
      <c r="G174" s="14">
        <v>90.124947399999996</v>
      </c>
      <c r="H174" s="15" t="s">
        <v>19</v>
      </c>
      <c r="I174" s="14">
        <v>240</v>
      </c>
      <c r="J174" s="14">
        <v>196</v>
      </c>
      <c r="K174" s="14">
        <v>436</v>
      </c>
      <c r="L174" s="14">
        <v>15</v>
      </c>
      <c r="M174" s="4"/>
    </row>
    <row r="175" spans="1:13" ht="15.75" customHeight="1">
      <c r="A175" s="10" t="s">
        <v>12</v>
      </c>
      <c r="B175" s="11" t="s">
        <v>65</v>
      </c>
      <c r="C175" s="12">
        <v>27.4</v>
      </c>
      <c r="D175" s="16">
        <v>90.5</v>
      </c>
      <c r="E175" s="15" t="s">
        <v>66</v>
      </c>
      <c r="F175" s="14">
        <v>27.0041732710283</v>
      </c>
      <c r="G175" s="14">
        <v>90.124947399999996</v>
      </c>
      <c r="H175" s="15" t="s">
        <v>20</v>
      </c>
      <c r="I175" s="14">
        <v>182</v>
      </c>
      <c r="J175" s="14">
        <v>193</v>
      </c>
      <c r="K175" s="14">
        <v>375</v>
      </c>
      <c r="L175" s="14">
        <v>16</v>
      </c>
      <c r="M175" s="4"/>
    </row>
    <row r="176" spans="1:13" ht="15.75" customHeight="1">
      <c r="A176" s="10" t="s">
        <v>12</v>
      </c>
      <c r="B176" s="11" t="s">
        <v>65</v>
      </c>
      <c r="C176" s="12">
        <v>27.4</v>
      </c>
      <c r="D176" s="16">
        <v>90.5</v>
      </c>
      <c r="E176" s="15" t="s">
        <v>66</v>
      </c>
      <c r="F176" s="14">
        <v>27.0041732710283</v>
      </c>
      <c r="G176" s="14">
        <v>90.124947399999996</v>
      </c>
      <c r="H176" s="15" t="s">
        <v>21</v>
      </c>
      <c r="I176" s="14">
        <v>210</v>
      </c>
      <c r="J176" s="14">
        <v>204</v>
      </c>
      <c r="K176" s="14">
        <v>414</v>
      </c>
      <c r="L176" s="14">
        <v>17</v>
      </c>
      <c r="M176" s="4"/>
    </row>
    <row r="177" spans="1:13" ht="15.75" customHeight="1">
      <c r="A177" s="10" t="s">
        <v>12</v>
      </c>
      <c r="B177" s="11" t="s">
        <v>67</v>
      </c>
      <c r="C177" s="12">
        <v>27.4</v>
      </c>
      <c r="D177" s="12">
        <v>90.1</v>
      </c>
      <c r="E177" s="15" t="s">
        <v>68</v>
      </c>
      <c r="F177" s="170">
        <v>27.503094652487299</v>
      </c>
      <c r="G177" s="14">
        <v>89.893741610000006</v>
      </c>
      <c r="H177" s="15" t="s">
        <v>15</v>
      </c>
      <c r="I177" s="14">
        <v>339</v>
      </c>
      <c r="J177" s="14">
        <v>294</v>
      </c>
      <c r="K177" s="14">
        <v>633</v>
      </c>
      <c r="L177" s="14">
        <v>11</v>
      </c>
      <c r="M177" s="4"/>
    </row>
    <row r="178" spans="1:13" ht="15.75" customHeight="1">
      <c r="A178" s="10" t="s">
        <v>12</v>
      </c>
      <c r="B178" s="11" t="s">
        <v>67</v>
      </c>
      <c r="C178" s="12">
        <v>27.4</v>
      </c>
      <c r="D178" s="12">
        <v>90.1</v>
      </c>
      <c r="E178" s="15" t="s">
        <v>68</v>
      </c>
      <c r="F178" s="170">
        <v>27.503094652487299</v>
      </c>
      <c r="G178" s="14">
        <v>89.893741610000006</v>
      </c>
      <c r="H178" s="15" t="s">
        <v>16</v>
      </c>
      <c r="I178" s="14">
        <v>362</v>
      </c>
      <c r="J178" s="14">
        <v>298</v>
      </c>
      <c r="K178" s="14">
        <v>660</v>
      </c>
      <c r="L178" s="14">
        <v>12</v>
      </c>
      <c r="M178" s="4"/>
    </row>
    <row r="179" spans="1:13" ht="15.75" customHeight="1">
      <c r="A179" s="10" t="s">
        <v>12</v>
      </c>
      <c r="B179" s="11" t="s">
        <v>67</v>
      </c>
      <c r="C179" s="12">
        <v>27.4</v>
      </c>
      <c r="D179" s="12">
        <v>90.1</v>
      </c>
      <c r="E179" s="15" t="s">
        <v>68</v>
      </c>
      <c r="F179" s="170">
        <v>27.503094652487299</v>
      </c>
      <c r="G179" s="14">
        <v>89.893741610000006</v>
      </c>
      <c r="H179" s="15" t="s">
        <v>17</v>
      </c>
      <c r="I179" s="14">
        <v>465</v>
      </c>
      <c r="J179" s="14">
        <v>297</v>
      </c>
      <c r="K179" s="14">
        <v>762</v>
      </c>
      <c r="L179" s="14">
        <v>13</v>
      </c>
      <c r="M179" s="4"/>
    </row>
    <row r="180" spans="1:13" ht="15.75" customHeight="1">
      <c r="A180" s="10" t="s">
        <v>12</v>
      </c>
      <c r="B180" s="11" t="s">
        <v>67</v>
      </c>
      <c r="C180" s="12">
        <v>27.4</v>
      </c>
      <c r="D180" s="12">
        <v>90.1</v>
      </c>
      <c r="E180" s="15" t="s">
        <v>68</v>
      </c>
      <c r="F180" s="170">
        <v>27.503094652487299</v>
      </c>
      <c r="G180" s="14">
        <v>89.893741610000006</v>
      </c>
      <c r="H180" s="15" t="s">
        <v>18</v>
      </c>
      <c r="I180" s="14">
        <v>154</v>
      </c>
      <c r="J180" s="14">
        <v>149</v>
      </c>
      <c r="K180" s="14">
        <v>303</v>
      </c>
      <c r="L180" s="14">
        <v>14</v>
      </c>
      <c r="M180" s="4"/>
    </row>
    <row r="181" spans="1:13" ht="15.75" customHeight="1">
      <c r="A181" s="10" t="s">
        <v>12</v>
      </c>
      <c r="B181" s="11" t="s">
        <v>67</v>
      </c>
      <c r="C181" s="12">
        <v>27.4</v>
      </c>
      <c r="D181" s="12">
        <v>90.1</v>
      </c>
      <c r="E181" s="15" t="s">
        <v>68</v>
      </c>
      <c r="F181" s="170">
        <v>27.503094652487299</v>
      </c>
      <c r="G181" s="14">
        <v>89.893741610000006</v>
      </c>
      <c r="H181" s="15" t="s">
        <v>19</v>
      </c>
      <c r="I181" s="14">
        <v>271</v>
      </c>
      <c r="J181" s="14">
        <v>200</v>
      </c>
      <c r="K181" s="14">
        <v>471</v>
      </c>
      <c r="L181" s="14">
        <v>15</v>
      </c>
      <c r="M181" s="4"/>
    </row>
    <row r="182" spans="1:13" ht="15.75" customHeight="1">
      <c r="A182" s="10" t="s">
        <v>12</v>
      </c>
      <c r="B182" s="11" t="s">
        <v>67</v>
      </c>
      <c r="C182" s="12">
        <v>27.4</v>
      </c>
      <c r="D182" s="12">
        <v>90.1</v>
      </c>
      <c r="E182" s="15" t="s">
        <v>68</v>
      </c>
      <c r="F182" s="170">
        <v>27.503094652487299</v>
      </c>
      <c r="G182" s="14">
        <v>89.893741610000006</v>
      </c>
      <c r="H182" s="15" t="s">
        <v>20</v>
      </c>
      <c r="I182" s="14">
        <v>132</v>
      </c>
      <c r="J182" s="14">
        <v>122</v>
      </c>
      <c r="K182" s="14">
        <v>254</v>
      </c>
      <c r="L182" s="14">
        <v>16</v>
      </c>
      <c r="M182" s="4"/>
    </row>
    <row r="183" spans="1:13" ht="15.75" customHeight="1">
      <c r="A183" s="10" t="s">
        <v>12</v>
      </c>
      <c r="B183" s="11" t="s">
        <v>67</v>
      </c>
      <c r="C183" s="12">
        <v>27.4</v>
      </c>
      <c r="D183" s="12">
        <v>90.1</v>
      </c>
      <c r="E183" s="15" t="s">
        <v>68</v>
      </c>
      <c r="F183" s="170">
        <v>27.503094652487299</v>
      </c>
      <c r="G183" s="14">
        <v>89.893741610000006</v>
      </c>
      <c r="H183" s="15" t="s">
        <v>21</v>
      </c>
      <c r="I183" s="14">
        <v>162</v>
      </c>
      <c r="J183" s="14">
        <v>143</v>
      </c>
      <c r="K183" s="14">
        <v>305</v>
      </c>
      <c r="L183" s="14">
        <v>17</v>
      </c>
      <c r="M183" s="4"/>
    </row>
    <row r="184" spans="1:13" ht="15.75" customHeight="1">
      <c r="A184" s="10" t="s">
        <v>12</v>
      </c>
      <c r="B184" s="11" t="s">
        <v>69</v>
      </c>
      <c r="C184" s="12">
        <v>27.4</v>
      </c>
      <c r="D184" s="12">
        <v>90.45</v>
      </c>
      <c r="E184" s="15" t="s">
        <v>70</v>
      </c>
      <c r="F184" s="14">
        <v>27.1331971914903</v>
      </c>
      <c r="G184" s="14">
        <v>90.700950340709895</v>
      </c>
      <c r="H184" s="15" t="s">
        <v>15</v>
      </c>
      <c r="I184" s="14">
        <v>163</v>
      </c>
      <c r="J184" s="14">
        <v>124</v>
      </c>
      <c r="K184" s="14">
        <v>287</v>
      </c>
      <c r="L184" s="14">
        <v>11</v>
      </c>
      <c r="M184" s="4"/>
    </row>
    <row r="185" spans="1:13" ht="15.75" customHeight="1">
      <c r="A185" s="10" t="s">
        <v>12</v>
      </c>
      <c r="B185" s="11" t="s">
        <v>69</v>
      </c>
      <c r="C185" s="12">
        <v>27.4</v>
      </c>
      <c r="D185" s="12">
        <v>90.45</v>
      </c>
      <c r="E185" s="15" t="s">
        <v>70</v>
      </c>
      <c r="F185" s="14">
        <v>27.1331971914903</v>
      </c>
      <c r="G185" s="14">
        <v>90.700950340709895</v>
      </c>
      <c r="H185" s="15" t="s">
        <v>16</v>
      </c>
      <c r="I185" s="14">
        <v>219</v>
      </c>
      <c r="J185" s="14">
        <v>163</v>
      </c>
      <c r="K185" s="14">
        <v>382</v>
      </c>
      <c r="L185" s="14">
        <v>12</v>
      </c>
      <c r="M185" s="4"/>
    </row>
    <row r="186" spans="1:13" ht="15.75" customHeight="1">
      <c r="A186" s="10" t="s">
        <v>12</v>
      </c>
      <c r="B186" s="11" t="s">
        <v>69</v>
      </c>
      <c r="C186" s="12">
        <v>27.4</v>
      </c>
      <c r="D186" s="12">
        <v>90.45</v>
      </c>
      <c r="E186" s="15" t="s">
        <v>70</v>
      </c>
      <c r="F186" s="14">
        <v>27.1331971914903</v>
      </c>
      <c r="G186" s="14">
        <v>90.700950340709895</v>
      </c>
      <c r="H186" s="15" t="s">
        <v>17</v>
      </c>
      <c r="I186" s="14">
        <v>239</v>
      </c>
      <c r="J186" s="14">
        <v>178</v>
      </c>
      <c r="K186" s="14">
        <v>417</v>
      </c>
      <c r="L186" s="14">
        <v>13</v>
      </c>
      <c r="M186" s="4"/>
    </row>
    <row r="187" spans="1:13" ht="15.75" customHeight="1">
      <c r="A187" s="10" t="s">
        <v>12</v>
      </c>
      <c r="B187" s="11" t="s">
        <v>69</v>
      </c>
      <c r="C187" s="12">
        <v>27.4</v>
      </c>
      <c r="D187" s="12">
        <v>90.45</v>
      </c>
      <c r="E187" s="15" t="s">
        <v>70</v>
      </c>
      <c r="F187" s="14">
        <v>27.1331971914903</v>
      </c>
      <c r="G187" s="14">
        <v>90.700950340709895</v>
      </c>
      <c r="H187" s="15" t="s">
        <v>18</v>
      </c>
      <c r="I187" s="14">
        <v>108</v>
      </c>
      <c r="J187" s="14">
        <v>120</v>
      </c>
      <c r="K187" s="14">
        <v>228</v>
      </c>
      <c r="L187" s="14">
        <v>14</v>
      </c>
      <c r="M187" s="4"/>
    </row>
    <row r="188" spans="1:13" ht="15.75" customHeight="1">
      <c r="A188" s="10" t="s">
        <v>12</v>
      </c>
      <c r="B188" s="11" t="s">
        <v>69</v>
      </c>
      <c r="C188" s="12">
        <v>27.4</v>
      </c>
      <c r="D188" s="12">
        <v>90.45</v>
      </c>
      <c r="E188" s="15" t="s">
        <v>70</v>
      </c>
      <c r="F188" s="14">
        <v>27.1331971914903</v>
      </c>
      <c r="G188" s="14">
        <v>90.700950340709895</v>
      </c>
      <c r="H188" s="15" t="s">
        <v>19</v>
      </c>
      <c r="I188" s="14">
        <v>156</v>
      </c>
      <c r="J188" s="14">
        <v>132</v>
      </c>
      <c r="K188" s="14">
        <v>288</v>
      </c>
      <c r="L188" s="14">
        <v>15</v>
      </c>
      <c r="M188" s="4"/>
    </row>
    <row r="189" spans="1:13" ht="15.75" customHeight="1">
      <c r="A189" s="10" t="s">
        <v>12</v>
      </c>
      <c r="B189" s="11" t="s">
        <v>69</v>
      </c>
      <c r="C189" s="12">
        <v>27.4</v>
      </c>
      <c r="D189" s="12">
        <v>90.45</v>
      </c>
      <c r="E189" s="15" t="s">
        <v>70</v>
      </c>
      <c r="F189" s="14">
        <v>27.1331971914903</v>
      </c>
      <c r="G189" s="14">
        <v>90.700950340709895</v>
      </c>
      <c r="H189" s="15" t="s">
        <v>20</v>
      </c>
      <c r="I189" s="14">
        <v>87</v>
      </c>
      <c r="J189" s="14">
        <v>92</v>
      </c>
      <c r="K189" s="14">
        <v>179</v>
      </c>
      <c r="L189" s="14">
        <v>16</v>
      </c>
      <c r="M189" s="4"/>
    </row>
    <row r="190" spans="1:13" ht="15.75" customHeight="1" thickBot="1">
      <c r="A190" s="10" t="s">
        <v>12</v>
      </c>
      <c r="B190" s="25" t="s">
        <v>69</v>
      </c>
      <c r="C190" s="26">
        <v>27.4</v>
      </c>
      <c r="D190" s="26">
        <v>90.45</v>
      </c>
      <c r="E190" s="27" t="s">
        <v>70</v>
      </c>
      <c r="F190" s="28">
        <v>27.1331971914903</v>
      </c>
      <c r="G190" s="28">
        <v>90.700950340709895</v>
      </c>
      <c r="H190" s="27" t="s">
        <v>21</v>
      </c>
      <c r="I190" s="28">
        <v>177</v>
      </c>
      <c r="J190" s="28">
        <v>157</v>
      </c>
      <c r="K190" s="28">
        <v>336</v>
      </c>
      <c r="L190" s="28">
        <v>17</v>
      </c>
      <c r="M190" s="4"/>
    </row>
    <row r="191" spans="1:13" ht="15.75" customHeight="1">
      <c r="C191" s="29"/>
      <c r="D191" s="29"/>
    </row>
    <row r="192" spans="1:13" ht="15.75" customHeight="1">
      <c r="C192" s="29"/>
      <c r="D192" s="29"/>
    </row>
    <row r="193" spans="3:4" ht="15.75" customHeight="1">
      <c r="C193" s="29"/>
      <c r="D193" s="29"/>
    </row>
    <row r="194" spans="3:4" ht="15.75" customHeight="1">
      <c r="C194" s="29"/>
      <c r="D194" s="29"/>
    </row>
    <row r="195" spans="3:4" ht="15.75" customHeight="1">
      <c r="C195" s="29"/>
      <c r="D195" s="29"/>
    </row>
    <row r="196" spans="3:4" ht="15.75" customHeight="1">
      <c r="C196" s="29"/>
      <c r="D196" s="29"/>
    </row>
    <row r="197" spans="3:4" ht="15.75" customHeight="1">
      <c r="C197" s="29"/>
      <c r="D197" s="29"/>
    </row>
    <row r="198" spans="3:4" ht="15.75" customHeight="1">
      <c r="C198" s="29"/>
      <c r="D198" s="29"/>
    </row>
    <row r="199" spans="3:4" ht="15.75" customHeight="1">
      <c r="C199" s="29"/>
      <c r="D199" s="29"/>
    </row>
    <row r="200" spans="3:4" ht="15.75" customHeight="1">
      <c r="C200" s="29"/>
      <c r="D200" s="29"/>
    </row>
    <row r="201" spans="3:4" ht="15.75" customHeight="1">
      <c r="C201" s="29"/>
      <c r="D201" s="29"/>
    </row>
    <row r="202" spans="3:4" ht="15.75" customHeight="1">
      <c r="C202" s="29"/>
      <c r="D202" s="29"/>
    </row>
    <row r="203" spans="3:4" ht="15.75" customHeight="1">
      <c r="C203" s="29"/>
      <c r="D203" s="29"/>
    </row>
    <row r="204" spans="3:4" ht="15.75" customHeight="1">
      <c r="C204" s="29"/>
      <c r="D204" s="29"/>
    </row>
    <row r="205" spans="3:4" ht="15.75" customHeight="1">
      <c r="C205" s="29"/>
      <c r="D205" s="29"/>
    </row>
    <row r="206" spans="3:4" ht="15.75" customHeight="1">
      <c r="C206" s="29"/>
      <c r="D206" s="29"/>
    </row>
    <row r="207" spans="3:4" ht="15.75" customHeight="1">
      <c r="C207" s="29"/>
      <c r="D207" s="29"/>
    </row>
    <row r="208" spans="3:4" ht="15.75" customHeight="1">
      <c r="C208" s="29"/>
      <c r="D208" s="29"/>
    </row>
    <row r="209" spans="3:4" ht="15.75" customHeight="1">
      <c r="C209" s="29"/>
      <c r="D209" s="29"/>
    </row>
    <row r="210" spans="3:4" ht="15.75" customHeight="1">
      <c r="C210" s="29"/>
      <c r="D210" s="29"/>
    </row>
    <row r="211" spans="3:4" ht="15.75" customHeight="1">
      <c r="C211" s="29"/>
      <c r="D211" s="29"/>
    </row>
    <row r="212" spans="3:4" ht="15.75" customHeight="1">
      <c r="C212" s="29"/>
      <c r="D212" s="29"/>
    </row>
    <row r="213" spans="3:4" ht="15.75" customHeight="1">
      <c r="C213" s="29"/>
      <c r="D213" s="29"/>
    </row>
    <row r="214" spans="3:4" ht="15.75" customHeight="1">
      <c r="C214" s="29"/>
      <c r="D214" s="29"/>
    </row>
    <row r="215" spans="3:4" ht="15.75" customHeight="1">
      <c r="C215" s="29"/>
      <c r="D215" s="29"/>
    </row>
    <row r="216" spans="3:4" ht="15.75" customHeight="1">
      <c r="C216" s="29"/>
      <c r="D216" s="29"/>
    </row>
    <row r="217" spans="3:4" ht="15.75" customHeight="1">
      <c r="C217" s="29"/>
      <c r="D217" s="29"/>
    </row>
    <row r="218" spans="3:4" ht="15.75" customHeight="1">
      <c r="C218" s="29"/>
      <c r="D218" s="29"/>
    </row>
    <row r="219" spans="3:4" ht="15.75" customHeight="1">
      <c r="C219" s="29"/>
      <c r="D219" s="29"/>
    </row>
    <row r="220" spans="3:4" ht="15.75" customHeight="1">
      <c r="C220" s="29"/>
      <c r="D220" s="29"/>
    </row>
    <row r="221" spans="3:4" ht="15.75" customHeight="1">
      <c r="C221" s="29"/>
      <c r="D221" s="29"/>
    </row>
    <row r="222" spans="3:4" ht="15.75" customHeight="1">
      <c r="C222" s="29"/>
      <c r="D222" s="29"/>
    </row>
    <row r="223" spans="3:4" ht="15.75" customHeight="1">
      <c r="C223" s="29"/>
      <c r="D223" s="29"/>
    </row>
    <row r="224" spans="3:4" ht="15.75" customHeight="1">
      <c r="C224" s="29"/>
      <c r="D224" s="29"/>
    </row>
    <row r="225" spans="3:4" ht="15.75" customHeight="1">
      <c r="C225" s="29"/>
      <c r="D225" s="29"/>
    </row>
    <row r="226" spans="3:4" ht="15.75" customHeight="1">
      <c r="C226" s="29"/>
      <c r="D226" s="29"/>
    </row>
    <row r="227" spans="3:4" ht="15.75" customHeight="1">
      <c r="C227" s="29"/>
      <c r="D227" s="29"/>
    </row>
    <row r="228" spans="3:4" ht="15.75" customHeight="1">
      <c r="C228" s="29"/>
      <c r="D228" s="29"/>
    </row>
    <row r="229" spans="3:4" ht="15.75" customHeight="1">
      <c r="C229" s="29"/>
      <c r="D229" s="29"/>
    </row>
    <row r="230" spans="3:4" ht="15.75" customHeight="1">
      <c r="C230" s="29"/>
      <c r="D230" s="29"/>
    </row>
    <row r="231" spans="3:4" ht="15.75" customHeight="1">
      <c r="C231" s="29"/>
      <c r="D231" s="29"/>
    </row>
    <row r="232" spans="3:4" ht="15.75" customHeight="1">
      <c r="C232" s="29"/>
      <c r="D232" s="29"/>
    </row>
    <row r="233" spans="3:4" ht="15.75" customHeight="1">
      <c r="C233" s="29"/>
      <c r="D233" s="29"/>
    </row>
    <row r="234" spans="3:4" ht="15.75" customHeight="1">
      <c r="C234" s="29"/>
      <c r="D234" s="29"/>
    </row>
    <row r="235" spans="3:4" ht="15.75" customHeight="1">
      <c r="C235" s="29"/>
      <c r="D235" s="29"/>
    </row>
    <row r="236" spans="3:4" ht="15.75" customHeight="1">
      <c r="C236" s="29"/>
      <c r="D236" s="29"/>
    </row>
    <row r="237" spans="3:4" ht="15.75" customHeight="1">
      <c r="C237" s="29"/>
      <c r="D237" s="29"/>
    </row>
    <row r="238" spans="3:4" ht="15.75" customHeight="1">
      <c r="C238" s="29"/>
      <c r="D238" s="29"/>
    </row>
    <row r="239" spans="3:4" ht="15.75" customHeight="1">
      <c r="C239" s="29"/>
      <c r="D239" s="29"/>
    </row>
    <row r="240" spans="3:4" ht="15.75" customHeight="1">
      <c r="C240" s="29"/>
      <c r="D240" s="29"/>
    </row>
    <row r="241" spans="3:4" ht="15.75" customHeight="1">
      <c r="C241" s="29"/>
      <c r="D241" s="29"/>
    </row>
    <row r="242" spans="3:4" ht="15.75" customHeight="1">
      <c r="C242" s="29"/>
      <c r="D242" s="29"/>
    </row>
    <row r="243" spans="3:4" ht="15.75" customHeight="1">
      <c r="C243" s="29"/>
      <c r="D243" s="29"/>
    </row>
    <row r="244" spans="3:4" ht="15.75" customHeight="1">
      <c r="C244" s="29"/>
      <c r="D244" s="29"/>
    </row>
    <row r="245" spans="3:4" ht="15.75" customHeight="1">
      <c r="C245" s="29"/>
      <c r="D245" s="29"/>
    </row>
    <row r="246" spans="3:4" ht="15.75" customHeight="1">
      <c r="C246" s="29"/>
      <c r="D246" s="29"/>
    </row>
    <row r="247" spans="3:4" ht="15.75" customHeight="1">
      <c r="C247" s="29"/>
      <c r="D247" s="29"/>
    </row>
    <row r="248" spans="3:4" ht="15.75" customHeight="1">
      <c r="C248" s="29"/>
      <c r="D248" s="29"/>
    </row>
    <row r="249" spans="3:4" ht="15.75" customHeight="1">
      <c r="C249" s="29"/>
      <c r="D249" s="29"/>
    </row>
    <row r="250" spans="3:4" ht="15.75" customHeight="1">
      <c r="C250" s="29"/>
      <c r="D250" s="29"/>
    </row>
    <row r="251" spans="3:4" ht="15.75" customHeight="1">
      <c r="C251" s="29"/>
      <c r="D251" s="29"/>
    </row>
    <row r="252" spans="3:4" ht="15.75" customHeight="1">
      <c r="C252" s="29"/>
      <c r="D252" s="29"/>
    </row>
    <row r="253" spans="3:4" ht="15.75" customHeight="1">
      <c r="C253" s="29"/>
      <c r="D253" s="29"/>
    </row>
    <row r="254" spans="3:4" ht="15.75" customHeight="1">
      <c r="C254" s="29"/>
      <c r="D254" s="29"/>
    </row>
    <row r="255" spans="3:4" ht="15.75" customHeight="1">
      <c r="C255" s="29"/>
      <c r="D255" s="29"/>
    </row>
    <row r="256" spans="3:4" ht="15.75" customHeight="1">
      <c r="C256" s="29"/>
      <c r="D256" s="29"/>
    </row>
    <row r="257" spans="3:4" ht="15.75" customHeight="1">
      <c r="C257" s="29"/>
      <c r="D257" s="29"/>
    </row>
    <row r="258" spans="3:4" ht="15.75" customHeight="1">
      <c r="C258" s="29"/>
      <c r="D258" s="29"/>
    </row>
    <row r="259" spans="3:4" ht="15.75" customHeight="1">
      <c r="C259" s="29"/>
      <c r="D259" s="29"/>
    </row>
    <row r="260" spans="3:4" ht="15.75" customHeight="1">
      <c r="C260" s="29"/>
      <c r="D260" s="29"/>
    </row>
    <row r="261" spans="3:4" ht="15.75" customHeight="1">
      <c r="C261" s="29"/>
      <c r="D261" s="29"/>
    </row>
    <row r="262" spans="3:4" ht="15.75" customHeight="1">
      <c r="C262" s="29"/>
      <c r="D262" s="29"/>
    </row>
    <row r="263" spans="3:4" ht="15.75" customHeight="1">
      <c r="C263" s="29"/>
      <c r="D263" s="29"/>
    </row>
    <row r="264" spans="3:4" ht="15.75" customHeight="1">
      <c r="C264" s="29"/>
      <c r="D264" s="29"/>
    </row>
    <row r="265" spans="3:4" ht="15.75" customHeight="1">
      <c r="C265" s="29"/>
      <c r="D265" s="29"/>
    </row>
    <row r="266" spans="3:4" ht="15.75" customHeight="1">
      <c r="C266" s="29"/>
      <c r="D266" s="29"/>
    </row>
    <row r="267" spans="3:4" ht="15.75" customHeight="1">
      <c r="C267" s="29"/>
      <c r="D267" s="29"/>
    </row>
    <row r="268" spans="3:4" ht="15.75" customHeight="1">
      <c r="C268" s="29"/>
      <c r="D268" s="29"/>
    </row>
    <row r="269" spans="3:4" ht="15.75" customHeight="1">
      <c r="C269" s="29"/>
      <c r="D269" s="29"/>
    </row>
    <row r="270" spans="3:4" ht="15.75" customHeight="1">
      <c r="C270" s="29"/>
      <c r="D270" s="29"/>
    </row>
    <row r="271" spans="3:4" ht="15.75" customHeight="1">
      <c r="C271" s="29"/>
      <c r="D271" s="29"/>
    </row>
    <row r="272" spans="3:4" ht="15.75" customHeight="1">
      <c r="C272" s="29"/>
      <c r="D272" s="29"/>
    </row>
    <row r="273" spans="3:4" ht="15.75" customHeight="1">
      <c r="C273" s="29"/>
      <c r="D273" s="29"/>
    </row>
    <row r="274" spans="3:4" ht="15.75" customHeight="1">
      <c r="C274" s="29"/>
      <c r="D274" s="29"/>
    </row>
    <row r="275" spans="3:4" ht="15.75" customHeight="1">
      <c r="C275" s="29"/>
      <c r="D275" s="29"/>
    </row>
    <row r="276" spans="3:4" ht="15.75" customHeight="1">
      <c r="C276" s="29"/>
      <c r="D276" s="29"/>
    </row>
    <row r="277" spans="3:4" ht="15.75" customHeight="1">
      <c r="C277" s="29"/>
      <c r="D277" s="29"/>
    </row>
    <row r="278" spans="3:4" ht="15.75" customHeight="1">
      <c r="C278" s="29"/>
      <c r="D278" s="29"/>
    </row>
    <row r="279" spans="3:4" ht="15.75" customHeight="1">
      <c r="C279" s="29"/>
      <c r="D279" s="29"/>
    </row>
    <row r="280" spans="3:4" ht="15.75" customHeight="1">
      <c r="C280" s="29"/>
      <c r="D280" s="29"/>
    </row>
    <row r="281" spans="3:4" ht="15.75" customHeight="1">
      <c r="C281" s="29"/>
      <c r="D281" s="29"/>
    </row>
    <row r="282" spans="3:4" ht="15.75" customHeight="1">
      <c r="C282" s="29"/>
      <c r="D282" s="29"/>
    </row>
    <row r="283" spans="3:4" ht="15.75" customHeight="1">
      <c r="C283" s="29"/>
      <c r="D283" s="29"/>
    </row>
    <row r="284" spans="3:4" ht="15.75" customHeight="1">
      <c r="C284" s="29"/>
      <c r="D284" s="29"/>
    </row>
    <row r="285" spans="3:4" ht="15.75" customHeight="1">
      <c r="C285" s="29"/>
      <c r="D285" s="29"/>
    </row>
    <row r="286" spans="3:4" ht="15.75" customHeight="1">
      <c r="C286" s="29"/>
      <c r="D286" s="29"/>
    </row>
    <row r="287" spans="3:4" ht="15.75" customHeight="1">
      <c r="C287" s="29"/>
      <c r="D287" s="29"/>
    </row>
    <row r="288" spans="3:4" ht="15.75" customHeight="1">
      <c r="C288" s="29"/>
      <c r="D288" s="29"/>
    </row>
    <row r="289" spans="3:4" ht="15.75" customHeight="1">
      <c r="C289" s="29"/>
      <c r="D289" s="29"/>
    </row>
    <row r="290" spans="3:4" ht="15.75" customHeight="1">
      <c r="C290" s="29"/>
      <c r="D290" s="29"/>
    </row>
    <row r="291" spans="3:4" ht="15.75" customHeight="1">
      <c r="C291" s="29"/>
      <c r="D291" s="29"/>
    </row>
    <row r="292" spans="3:4" ht="15.75" customHeight="1">
      <c r="C292" s="29"/>
      <c r="D292" s="29"/>
    </row>
    <row r="293" spans="3:4" ht="15.75" customHeight="1">
      <c r="C293" s="29"/>
      <c r="D293" s="29"/>
    </row>
    <row r="294" spans="3:4" ht="15.75" customHeight="1">
      <c r="C294" s="29"/>
      <c r="D294" s="29"/>
    </row>
    <row r="295" spans="3:4" ht="15.75" customHeight="1">
      <c r="C295" s="29"/>
      <c r="D295" s="29"/>
    </row>
    <row r="296" spans="3:4" ht="15.75" customHeight="1">
      <c r="C296" s="29"/>
      <c r="D296" s="29"/>
    </row>
    <row r="297" spans="3:4" ht="15.75" customHeight="1">
      <c r="C297" s="29"/>
      <c r="D297" s="29"/>
    </row>
    <row r="298" spans="3:4" ht="15.75" customHeight="1">
      <c r="C298" s="29"/>
      <c r="D298" s="29"/>
    </row>
    <row r="299" spans="3:4" ht="15.75" customHeight="1">
      <c r="C299" s="29"/>
      <c r="D299" s="29"/>
    </row>
    <row r="300" spans="3:4" ht="15.75" customHeight="1">
      <c r="C300" s="29"/>
      <c r="D300" s="29"/>
    </row>
    <row r="301" spans="3:4" ht="15.75" customHeight="1">
      <c r="C301" s="29"/>
      <c r="D301" s="29"/>
    </row>
    <row r="302" spans="3:4" ht="15.75" customHeight="1">
      <c r="C302" s="29"/>
      <c r="D302" s="29"/>
    </row>
    <row r="303" spans="3:4" ht="15.75" customHeight="1">
      <c r="C303" s="29"/>
      <c r="D303" s="29"/>
    </row>
    <row r="304" spans="3:4" ht="15.75" customHeight="1">
      <c r="C304" s="29"/>
      <c r="D304" s="29"/>
    </row>
    <row r="305" spans="3:4" ht="15.75" customHeight="1">
      <c r="C305" s="29"/>
      <c r="D305" s="29"/>
    </row>
    <row r="306" spans="3:4" ht="15.75" customHeight="1">
      <c r="C306" s="29"/>
      <c r="D306" s="29"/>
    </row>
    <row r="307" spans="3:4" ht="15.75" customHeight="1">
      <c r="C307" s="29"/>
      <c r="D307" s="29"/>
    </row>
    <row r="308" spans="3:4" ht="15.75" customHeight="1">
      <c r="C308" s="29"/>
      <c r="D308" s="29"/>
    </row>
    <row r="309" spans="3:4" ht="15.75" customHeight="1">
      <c r="C309" s="29"/>
      <c r="D309" s="29"/>
    </row>
    <row r="310" spans="3:4" ht="15.75" customHeight="1">
      <c r="C310" s="29"/>
      <c r="D310" s="29"/>
    </row>
    <row r="311" spans="3:4" ht="15.75" customHeight="1">
      <c r="C311" s="29"/>
      <c r="D311" s="29"/>
    </row>
    <row r="312" spans="3:4" ht="15.75" customHeight="1">
      <c r="C312" s="29"/>
      <c r="D312" s="29"/>
    </row>
    <row r="313" spans="3:4" ht="15.75" customHeight="1">
      <c r="C313" s="29"/>
      <c r="D313" s="29"/>
    </row>
    <row r="314" spans="3:4" ht="15.75" customHeight="1">
      <c r="C314" s="29"/>
      <c r="D314" s="29"/>
    </row>
    <row r="315" spans="3:4" ht="15.75" customHeight="1">
      <c r="C315" s="29"/>
      <c r="D315" s="29"/>
    </row>
    <row r="316" spans="3:4" ht="15.75" customHeight="1">
      <c r="C316" s="29"/>
      <c r="D316" s="29"/>
    </row>
    <row r="317" spans="3:4" ht="15.75" customHeight="1">
      <c r="C317" s="29"/>
      <c r="D317" s="29"/>
    </row>
    <row r="318" spans="3:4" ht="15.75" customHeight="1">
      <c r="C318" s="29"/>
      <c r="D318" s="29"/>
    </row>
    <row r="319" spans="3:4" ht="15.75" customHeight="1">
      <c r="C319" s="29"/>
      <c r="D319" s="29"/>
    </row>
    <row r="320" spans="3:4" ht="15.75" customHeight="1">
      <c r="C320" s="29"/>
      <c r="D320" s="29"/>
    </row>
    <row r="321" spans="3:4" ht="15.75" customHeight="1">
      <c r="C321" s="29"/>
      <c r="D321" s="29"/>
    </row>
    <row r="322" spans="3:4" ht="15.75" customHeight="1">
      <c r="C322" s="29"/>
      <c r="D322" s="29"/>
    </row>
    <row r="323" spans="3:4" ht="15.75" customHeight="1">
      <c r="C323" s="29"/>
      <c r="D323" s="29"/>
    </row>
    <row r="324" spans="3:4" ht="15.75" customHeight="1">
      <c r="C324" s="29"/>
      <c r="D324" s="29"/>
    </row>
    <row r="325" spans="3:4" ht="15.75" customHeight="1">
      <c r="C325" s="29"/>
      <c r="D325" s="29"/>
    </row>
    <row r="326" spans="3:4" ht="15.75" customHeight="1">
      <c r="C326" s="29"/>
      <c r="D326" s="29"/>
    </row>
    <row r="327" spans="3:4" ht="15.75" customHeight="1">
      <c r="C327" s="29"/>
      <c r="D327" s="29"/>
    </row>
    <row r="328" spans="3:4" ht="15.75" customHeight="1">
      <c r="C328" s="29"/>
      <c r="D328" s="29"/>
    </row>
    <row r="329" spans="3:4" ht="15.75" customHeight="1">
      <c r="C329" s="29"/>
      <c r="D329" s="29"/>
    </row>
    <row r="330" spans="3:4" ht="15.75" customHeight="1">
      <c r="C330" s="29"/>
      <c r="D330" s="29"/>
    </row>
    <row r="331" spans="3:4" ht="15.75" customHeight="1">
      <c r="C331" s="29"/>
      <c r="D331" s="29"/>
    </row>
    <row r="332" spans="3:4" ht="15.75" customHeight="1">
      <c r="C332" s="29"/>
      <c r="D332" s="29"/>
    </row>
    <row r="333" spans="3:4" ht="15.75" customHeight="1">
      <c r="C333" s="29"/>
      <c r="D333" s="29"/>
    </row>
    <row r="334" spans="3:4" ht="15.75" customHeight="1">
      <c r="C334" s="29"/>
      <c r="D334" s="29"/>
    </row>
    <row r="335" spans="3:4" ht="15.75" customHeight="1">
      <c r="C335" s="29"/>
      <c r="D335" s="29"/>
    </row>
    <row r="336" spans="3:4" ht="15.75" customHeight="1">
      <c r="C336" s="29"/>
      <c r="D336" s="29"/>
    </row>
    <row r="337" spans="3:4" ht="15.75" customHeight="1">
      <c r="C337" s="29"/>
      <c r="D337" s="29"/>
    </row>
    <row r="338" spans="3:4" ht="15.75" customHeight="1">
      <c r="C338" s="29"/>
      <c r="D338" s="29"/>
    </row>
    <row r="339" spans="3:4" ht="15.75" customHeight="1">
      <c r="C339" s="29"/>
      <c r="D339" s="29"/>
    </row>
    <row r="340" spans="3:4" ht="15.75" customHeight="1">
      <c r="C340" s="29"/>
      <c r="D340" s="29"/>
    </row>
    <row r="341" spans="3:4" ht="15.75" customHeight="1">
      <c r="C341" s="29"/>
      <c r="D341" s="29"/>
    </row>
    <row r="342" spans="3:4" ht="15.75" customHeight="1">
      <c r="C342" s="29"/>
      <c r="D342" s="29"/>
    </row>
    <row r="343" spans="3:4" ht="15.75" customHeight="1">
      <c r="C343" s="29"/>
      <c r="D343" s="29"/>
    </row>
    <row r="344" spans="3:4" ht="15.75" customHeight="1">
      <c r="C344" s="29"/>
      <c r="D344" s="29"/>
    </row>
    <row r="345" spans="3:4" ht="15.75" customHeight="1">
      <c r="C345" s="29"/>
      <c r="D345" s="29"/>
    </row>
    <row r="346" spans="3:4" ht="15.75" customHeight="1">
      <c r="C346" s="29"/>
      <c r="D346" s="29"/>
    </row>
    <row r="347" spans="3:4" ht="15.75" customHeight="1">
      <c r="C347" s="29"/>
      <c r="D347" s="29"/>
    </row>
    <row r="348" spans="3:4" ht="15.75" customHeight="1">
      <c r="C348" s="29"/>
      <c r="D348" s="29"/>
    </row>
    <row r="349" spans="3:4" ht="15.75" customHeight="1">
      <c r="C349" s="29"/>
      <c r="D349" s="29"/>
    </row>
    <row r="350" spans="3:4" ht="15.75" customHeight="1">
      <c r="C350" s="29"/>
      <c r="D350" s="29"/>
    </row>
    <row r="351" spans="3:4" ht="15.75" customHeight="1">
      <c r="C351" s="29"/>
      <c r="D351" s="29"/>
    </row>
    <row r="352" spans="3:4" ht="15.75" customHeight="1">
      <c r="C352" s="29"/>
      <c r="D352" s="29"/>
    </row>
    <row r="353" spans="3:4" ht="15.75" customHeight="1">
      <c r="C353" s="29"/>
      <c r="D353" s="29"/>
    </row>
    <row r="354" spans="3:4" ht="15.75" customHeight="1">
      <c r="C354" s="29"/>
      <c r="D354" s="29"/>
    </row>
    <row r="355" spans="3:4" ht="15.75" customHeight="1">
      <c r="C355" s="29"/>
      <c r="D355" s="29"/>
    </row>
    <row r="356" spans="3:4" ht="15.75" customHeight="1">
      <c r="C356" s="29"/>
      <c r="D356" s="29"/>
    </row>
    <row r="357" spans="3:4" ht="15.75" customHeight="1">
      <c r="C357" s="29"/>
      <c r="D357" s="29"/>
    </row>
    <row r="358" spans="3:4" ht="15.75" customHeight="1">
      <c r="C358" s="29"/>
      <c r="D358" s="29"/>
    </row>
    <row r="359" spans="3:4" ht="15.75" customHeight="1">
      <c r="C359" s="29"/>
      <c r="D359" s="29"/>
    </row>
    <row r="360" spans="3:4" ht="15.75" customHeight="1">
      <c r="C360" s="29"/>
      <c r="D360" s="29"/>
    </row>
    <row r="361" spans="3:4" ht="15.75" customHeight="1">
      <c r="C361" s="29"/>
      <c r="D361" s="29"/>
    </row>
    <row r="362" spans="3:4" ht="15.75" customHeight="1">
      <c r="C362" s="29"/>
      <c r="D362" s="29"/>
    </row>
    <row r="363" spans="3:4" ht="15.75" customHeight="1">
      <c r="C363" s="29"/>
      <c r="D363" s="29"/>
    </row>
    <row r="364" spans="3:4" ht="15.75" customHeight="1">
      <c r="C364" s="29"/>
      <c r="D364" s="29"/>
    </row>
    <row r="365" spans="3:4" ht="15.75" customHeight="1">
      <c r="C365" s="29"/>
      <c r="D365" s="29"/>
    </row>
    <row r="366" spans="3:4" ht="15.75" customHeight="1">
      <c r="C366" s="29"/>
      <c r="D366" s="29"/>
    </row>
    <row r="367" spans="3:4" ht="15.75" customHeight="1">
      <c r="C367" s="29"/>
      <c r="D367" s="29"/>
    </row>
    <row r="368" spans="3:4" ht="15.75" customHeight="1">
      <c r="C368" s="29"/>
      <c r="D368" s="29"/>
    </row>
    <row r="369" spans="3:4" ht="15.75" customHeight="1">
      <c r="C369" s="29"/>
      <c r="D369" s="29"/>
    </row>
    <row r="370" spans="3:4" ht="15.75" customHeight="1">
      <c r="C370" s="29"/>
      <c r="D370" s="29"/>
    </row>
    <row r="371" spans="3:4" ht="15.75" customHeight="1">
      <c r="C371" s="29"/>
      <c r="D371" s="29"/>
    </row>
    <row r="372" spans="3:4" ht="15.75" customHeight="1">
      <c r="C372" s="29"/>
      <c r="D372" s="29"/>
    </row>
    <row r="373" spans="3:4" ht="15.75" customHeight="1">
      <c r="C373" s="29"/>
      <c r="D373" s="29"/>
    </row>
    <row r="374" spans="3:4" ht="15.75" customHeight="1">
      <c r="C374" s="29"/>
      <c r="D374" s="29"/>
    </row>
    <row r="375" spans="3:4" ht="15.75" customHeight="1">
      <c r="C375" s="29"/>
      <c r="D375" s="29"/>
    </row>
    <row r="376" spans="3:4" ht="15.75" customHeight="1">
      <c r="C376" s="29"/>
      <c r="D376" s="29"/>
    </row>
    <row r="377" spans="3:4" ht="15.75" customHeight="1">
      <c r="C377" s="29"/>
      <c r="D377" s="29"/>
    </row>
    <row r="378" spans="3:4" ht="15.75" customHeight="1">
      <c r="C378" s="29"/>
      <c r="D378" s="29"/>
    </row>
    <row r="379" spans="3:4" ht="15.75" customHeight="1">
      <c r="C379" s="29"/>
      <c r="D379" s="29"/>
    </row>
    <row r="380" spans="3:4" ht="15.75" customHeight="1">
      <c r="C380" s="29"/>
      <c r="D380" s="29"/>
    </row>
    <row r="381" spans="3:4" ht="15.75" customHeight="1">
      <c r="C381" s="29"/>
      <c r="D381" s="29"/>
    </row>
    <row r="382" spans="3:4" ht="15.75" customHeight="1">
      <c r="C382" s="29"/>
      <c r="D382" s="29"/>
    </row>
    <row r="383" spans="3:4" ht="15.75" customHeight="1">
      <c r="C383" s="29"/>
      <c r="D383" s="29"/>
    </row>
    <row r="384" spans="3:4" ht="15.75" customHeight="1">
      <c r="C384" s="29"/>
      <c r="D384" s="29"/>
    </row>
    <row r="385" spans="3:4" ht="15.75" customHeight="1">
      <c r="C385" s="29"/>
      <c r="D385" s="29"/>
    </row>
    <row r="386" spans="3:4" ht="15.75" customHeight="1">
      <c r="C386" s="29"/>
      <c r="D386" s="29"/>
    </row>
    <row r="387" spans="3:4" ht="15.75" customHeight="1">
      <c r="C387" s="29"/>
      <c r="D387" s="29"/>
    </row>
    <row r="388" spans="3:4" ht="15.75" customHeight="1">
      <c r="C388" s="29"/>
      <c r="D388" s="29"/>
    </row>
    <row r="389" spans="3:4" ht="15.75" customHeight="1">
      <c r="C389" s="29"/>
      <c r="D389" s="29"/>
    </row>
    <row r="390" spans="3:4" ht="15.75" customHeight="1">
      <c r="C390" s="29"/>
      <c r="D390" s="29"/>
    </row>
    <row r="391" spans="3:4" ht="15.75" customHeight="1"/>
    <row r="392" spans="3:4" ht="15.75" customHeight="1"/>
    <row r="393" spans="3:4" ht="15.75" customHeight="1"/>
    <row r="394" spans="3:4" ht="15.75" customHeight="1"/>
    <row r="395" spans="3:4" ht="15.75" customHeight="1"/>
    <row r="396" spans="3:4" ht="15.75" customHeight="1"/>
    <row r="397" spans="3:4" ht="15.75" customHeight="1"/>
    <row r="398" spans="3:4" ht="15.75" customHeight="1"/>
    <row r="399" spans="3:4" ht="15.75" customHeight="1"/>
    <row r="400" spans="3:4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190" xr:uid="{39592122-CEE1-47D8-88FA-501D9C8A0C23}"/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B23F-098E-4F2B-ACEF-144455E0EF92}">
  <dimension ref="A2:Y24"/>
  <sheetViews>
    <sheetView workbookViewId="0">
      <selection activeCell="U19" sqref="U19"/>
    </sheetView>
  </sheetViews>
  <sheetFormatPr defaultRowHeight="12.75"/>
  <cols>
    <col min="1" max="1" width="16.5703125" bestFit="1" customWidth="1"/>
    <col min="2" max="2" width="6.85546875" bestFit="1" customWidth="1"/>
    <col min="3" max="3" width="11.85546875" customWidth="1"/>
    <col min="22" max="22" width="18.140625" customWidth="1"/>
    <col min="23" max="23" width="19.5703125" customWidth="1"/>
    <col min="24" max="24" width="15.85546875" customWidth="1"/>
    <col min="25" max="25" width="18.7109375" customWidth="1"/>
  </cols>
  <sheetData>
    <row r="2" spans="1:25" ht="15">
      <c r="V2" s="4" t="s">
        <v>71</v>
      </c>
      <c r="W2" s="4" t="s">
        <v>72</v>
      </c>
      <c r="X2" s="4" t="s">
        <v>73</v>
      </c>
      <c r="Y2" s="4" t="s">
        <v>74</v>
      </c>
    </row>
    <row r="3" spans="1:25" ht="15">
      <c r="A3" s="134" t="s">
        <v>115</v>
      </c>
      <c r="B3" t="s">
        <v>144</v>
      </c>
      <c r="C3" t="s">
        <v>145</v>
      </c>
      <c r="V3" s="4" t="s">
        <v>13</v>
      </c>
      <c r="W3" s="4">
        <v>8915</v>
      </c>
      <c r="X3" s="4">
        <v>9482</v>
      </c>
      <c r="Y3" s="4">
        <f>SUM(W3:X3)</f>
        <v>18397</v>
      </c>
    </row>
    <row r="4" spans="1:25" ht="15">
      <c r="A4" s="164" t="s">
        <v>13</v>
      </c>
      <c r="B4">
        <v>8915</v>
      </c>
      <c r="C4">
        <v>9482</v>
      </c>
      <c r="V4" s="4" t="s">
        <v>22</v>
      </c>
      <c r="W4" s="4">
        <v>33959</v>
      </c>
      <c r="X4" s="4">
        <v>36061</v>
      </c>
      <c r="Y4" s="4">
        <f t="shared" ref="Y4:Y22" si="0">SUM(W4:X4)</f>
        <v>70020</v>
      </c>
    </row>
    <row r="5" spans="1:25" ht="15">
      <c r="A5" s="164" t="s">
        <v>22</v>
      </c>
      <c r="B5">
        <v>33959</v>
      </c>
      <c r="C5">
        <v>36061</v>
      </c>
      <c r="V5" s="4" t="s">
        <v>26</v>
      </c>
      <c r="W5" s="4">
        <v>12378</v>
      </c>
      <c r="X5" s="4">
        <v>13524</v>
      </c>
      <c r="Y5" s="4">
        <f t="shared" si="0"/>
        <v>25902</v>
      </c>
    </row>
    <row r="6" spans="1:25" ht="15">
      <c r="A6" s="164" t="s">
        <v>26</v>
      </c>
      <c r="B6">
        <v>12378</v>
      </c>
      <c r="C6">
        <v>13524</v>
      </c>
      <c r="V6" s="4" t="s">
        <v>28</v>
      </c>
      <c r="W6" s="4">
        <v>2039</v>
      </c>
      <c r="X6" s="4">
        <v>2324</v>
      </c>
      <c r="Y6" s="4">
        <f t="shared" si="0"/>
        <v>4363</v>
      </c>
    </row>
    <row r="7" spans="1:25" ht="15">
      <c r="A7" s="164" t="s">
        <v>28</v>
      </c>
      <c r="B7">
        <v>2039</v>
      </c>
      <c r="C7">
        <v>2324</v>
      </c>
      <c r="V7" s="4" t="s">
        <v>75</v>
      </c>
      <c r="W7" s="4">
        <v>6299</v>
      </c>
      <c r="X7" s="4">
        <v>7550</v>
      </c>
      <c r="Y7" s="4">
        <f t="shared" si="0"/>
        <v>13849</v>
      </c>
    </row>
    <row r="8" spans="1:25" ht="15">
      <c r="A8" s="164" t="s">
        <v>75</v>
      </c>
      <c r="B8">
        <v>6299</v>
      </c>
      <c r="C8">
        <v>7550</v>
      </c>
      <c r="V8" s="4" t="s">
        <v>32</v>
      </c>
      <c r="W8" s="4">
        <v>6501</v>
      </c>
      <c r="X8" s="4">
        <v>6963</v>
      </c>
      <c r="Y8" s="4">
        <f t="shared" si="0"/>
        <v>13464</v>
      </c>
    </row>
    <row r="9" spans="1:25" ht="15">
      <c r="A9" s="164" t="s">
        <v>32</v>
      </c>
      <c r="B9">
        <v>6501</v>
      </c>
      <c r="C9">
        <v>6963</v>
      </c>
      <c r="V9" s="4" t="s">
        <v>34</v>
      </c>
      <c r="W9" s="4">
        <v>18864</v>
      </c>
      <c r="X9" s="4">
        <v>17364</v>
      </c>
      <c r="Y9" s="4">
        <f t="shared" si="0"/>
        <v>36228</v>
      </c>
    </row>
    <row r="10" spans="1:25" ht="15">
      <c r="A10" s="164" t="s">
        <v>34</v>
      </c>
      <c r="B10">
        <v>18864</v>
      </c>
      <c r="C10">
        <v>17364</v>
      </c>
      <c r="V10" s="4" t="s">
        <v>36</v>
      </c>
      <c r="W10" s="32">
        <v>25510</v>
      </c>
      <c r="X10" s="4">
        <v>26402</v>
      </c>
      <c r="Y10" s="4">
        <f t="shared" si="0"/>
        <v>51912</v>
      </c>
    </row>
    <row r="11" spans="1:25" ht="15">
      <c r="A11" s="164" t="s">
        <v>36</v>
      </c>
      <c r="B11">
        <v>25510</v>
      </c>
      <c r="C11">
        <v>26402</v>
      </c>
      <c r="V11" s="4" t="s">
        <v>38</v>
      </c>
      <c r="W11" s="4">
        <v>11814</v>
      </c>
      <c r="X11" s="32">
        <v>12026</v>
      </c>
      <c r="Y11" s="4">
        <f t="shared" si="0"/>
        <v>23840</v>
      </c>
    </row>
    <row r="12" spans="1:25" ht="15">
      <c r="A12" s="164" t="s">
        <v>38</v>
      </c>
      <c r="B12">
        <v>11814</v>
      </c>
      <c r="C12">
        <v>12026</v>
      </c>
      <c r="V12" s="4" t="s">
        <v>42</v>
      </c>
      <c r="W12" s="32">
        <v>14741</v>
      </c>
      <c r="X12" s="4">
        <v>16492</v>
      </c>
      <c r="Y12" s="4">
        <f t="shared" si="0"/>
        <v>31233</v>
      </c>
    </row>
    <row r="13" spans="1:25" ht="15">
      <c r="A13" s="164" t="s">
        <v>42</v>
      </c>
      <c r="B13">
        <v>14741</v>
      </c>
      <c r="C13">
        <v>16492</v>
      </c>
      <c r="V13" s="4" t="s">
        <v>43</v>
      </c>
      <c r="W13" s="4">
        <v>16615</v>
      </c>
      <c r="X13" s="4">
        <v>18266</v>
      </c>
      <c r="Y13" s="4">
        <f t="shared" si="0"/>
        <v>34881</v>
      </c>
    </row>
    <row r="14" spans="1:25" ht="15">
      <c r="A14" s="164" t="s">
        <v>43</v>
      </c>
      <c r="B14">
        <v>16615</v>
      </c>
      <c r="C14">
        <v>18266</v>
      </c>
      <c r="V14" s="4" t="s">
        <v>47</v>
      </c>
      <c r="W14" s="4">
        <v>31402</v>
      </c>
      <c r="X14" s="4">
        <v>31747</v>
      </c>
      <c r="Y14" s="4">
        <f t="shared" si="0"/>
        <v>63149</v>
      </c>
    </row>
    <row r="15" spans="1:25" ht="15">
      <c r="A15" s="164" t="s">
        <v>47</v>
      </c>
      <c r="B15">
        <v>31402</v>
      </c>
      <c r="C15">
        <v>31747</v>
      </c>
      <c r="V15" s="4" t="s">
        <v>50</v>
      </c>
      <c r="W15" s="4">
        <v>24135</v>
      </c>
      <c r="X15" s="4">
        <v>26086</v>
      </c>
      <c r="Y15" s="33">
        <f t="shared" si="0"/>
        <v>50221</v>
      </c>
    </row>
    <row r="16" spans="1:25" ht="15">
      <c r="A16" s="164" t="s">
        <v>50</v>
      </c>
      <c r="B16">
        <v>24135</v>
      </c>
      <c r="C16">
        <v>26086</v>
      </c>
      <c r="V16" s="4" t="s">
        <v>54</v>
      </c>
      <c r="W16" s="4">
        <v>8232</v>
      </c>
      <c r="X16" s="4">
        <v>8341</v>
      </c>
      <c r="Y16" s="33">
        <f t="shared" si="0"/>
        <v>16573</v>
      </c>
    </row>
    <row r="17" spans="1:25" ht="15">
      <c r="A17" s="164" t="s">
        <v>76</v>
      </c>
      <c r="B17">
        <v>20589</v>
      </c>
      <c r="C17">
        <v>21710</v>
      </c>
      <c r="V17" s="4" t="s">
        <v>76</v>
      </c>
      <c r="W17" s="4">
        <v>20589</v>
      </c>
      <c r="X17" s="4">
        <v>21710</v>
      </c>
      <c r="Y17" s="33">
        <f t="shared" si="0"/>
        <v>42299</v>
      </c>
    </row>
    <row r="18" spans="1:25" ht="15">
      <c r="A18" s="164" t="s">
        <v>59</v>
      </c>
      <c r="B18">
        <v>79270</v>
      </c>
      <c r="C18">
        <v>83323</v>
      </c>
      <c r="V18" s="4" t="s">
        <v>59</v>
      </c>
      <c r="W18" s="4">
        <v>79270</v>
      </c>
      <c r="X18" s="4">
        <v>83323</v>
      </c>
      <c r="Y18" s="33">
        <f t="shared" si="0"/>
        <v>162593</v>
      </c>
    </row>
    <row r="19" spans="1:25" ht="15">
      <c r="A19" s="164" t="s">
        <v>54</v>
      </c>
      <c r="B19">
        <v>8232</v>
      </c>
      <c r="C19">
        <v>8341</v>
      </c>
      <c r="V19" s="4" t="s">
        <v>63</v>
      </c>
      <c r="W19" s="4">
        <v>8897</v>
      </c>
      <c r="X19" s="4">
        <v>14253</v>
      </c>
      <c r="Y19" s="33">
        <f t="shared" si="0"/>
        <v>23150</v>
      </c>
    </row>
    <row r="20" spans="1:25" ht="15">
      <c r="A20" s="164" t="s">
        <v>63</v>
      </c>
      <c r="B20">
        <v>8897</v>
      </c>
      <c r="C20">
        <v>14253</v>
      </c>
      <c r="V20" s="4" t="s">
        <v>65</v>
      </c>
      <c r="W20" s="4">
        <v>11689</v>
      </c>
      <c r="X20" s="4">
        <v>12384</v>
      </c>
      <c r="Y20" s="33">
        <f t="shared" si="0"/>
        <v>24073</v>
      </c>
    </row>
    <row r="21" spans="1:25" ht="15">
      <c r="A21" s="164" t="s">
        <v>65</v>
      </c>
      <c r="B21">
        <v>11689</v>
      </c>
      <c r="C21">
        <v>12384</v>
      </c>
      <c r="V21" s="4" t="s">
        <v>67</v>
      </c>
      <c r="W21" s="4">
        <v>19288</v>
      </c>
      <c r="X21" s="4">
        <v>28090</v>
      </c>
      <c r="Y21" s="33">
        <f t="shared" si="0"/>
        <v>47378</v>
      </c>
    </row>
    <row r="22" spans="1:25" ht="15">
      <c r="A22" s="164" t="s">
        <v>67</v>
      </c>
      <c r="B22">
        <v>19288</v>
      </c>
      <c r="C22">
        <v>28090</v>
      </c>
      <c r="V22" s="4" t="s">
        <v>69</v>
      </c>
      <c r="W22" s="4">
        <v>8048</v>
      </c>
      <c r="X22" s="4">
        <v>8706</v>
      </c>
      <c r="Y22" s="33">
        <f t="shared" si="0"/>
        <v>16754</v>
      </c>
    </row>
    <row r="23" spans="1:25">
      <c r="A23" s="164" t="s">
        <v>69</v>
      </c>
      <c r="B23">
        <v>8048</v>
      </c>
      <c r="C23">
        <v>8706</v>
      </c>
    </row>
    <row r="24" spans="1:25">
      <c r="B24">
        <f>SUM(B4:B23)</f>
        <v>369185</v>
      </c>
      <c r="C24">
        <f>SUM(C4:C23)</f>
        <v>401094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6744A-26CF-4767-9586-7C65D926941F}">
  <dimension ref="A2:D30"/>
  <sheetViews>
    <sheetView topLeftCell="C4" workbookViewId="0">
      <selection activeCell="E23" sqref="E23"/>
    </sheetView>
  </sheetViews>
  <sheetFormatPr defaultRowHeight="12.75"/>
  <cols>
    <col min="1" max="1" width="25.42578125" customWidth="1"/>
    <col min="2" max="2" width="37" customWidth="1"/>
    <col min="3" max="3" width="16.5703125" bestFit="1" customWidth="1"/>
    <col min="4" max="5" width="21.85546875" bestFit="1" customWidth="1"/>
  </cols>
  <sheetData>
    <row r="2" spans="1:4" ht="13.5" thickBot="1"/>
    <row r="3" spans="1:4" ht="16.5" thickBot="1">
      <c r="A3" s="187" t="s">
        <v>71</v>
      </c>
      <c r="B3" s="3" t="s">
        <v>4</v>
      </c>
    </row>
    <row r="4" spans="1:4" ht="15">
      <c r="A4" s="6" t="s">
        <v>13</v>
      </c>
      <c r="B4" s="188" t="s">
        <v>242</v>
      </c>
      <c r="C4" s="134" t="s">
        <v>115</v>
      </c>
      <c r="D4" t="s">
        <v>238</v>
      </c>
    </row>
    <row r="5" spans="1:4" ht="15">
      <c r="A5" s="189" t="s">
        <v>22</v>
      </c>
      <c r="B5" s="15" t="s">
        <v>23</v>
      </c>
      <c r="C5" s="164" t="s">
        <v>13</v>
      </c>
      <c r="D5">
        <v>1</v>
      </c>
    </row>
    <row r="6" spans="1:4" ht="15">
      <c r="A6" s="189" t="s">
        <v>22</v>
      </c>
      <c r="B6" s="15" t="s">
        <v>24</v>
      </c>
      <c r="C6" s="164" t="s">
        <v>22</v>
      </c>
      <c r="D6">
        <v>3</v>
      </c>
    </row>
    <row r="7" spans="1:4" ht="15">
      <c r="A7" s="189" t="s">
        <v>22</v>
      </c>
      <c r="B7" s="127" t="s">
        <v>241</v>
      </c>
      <c r="C7" s="164" t="s">
        <v>26</v>
      </c>
      <c r="D7">
        <v>1</v>
      </c>
    </row>
    <row r="8" spans="1:4" ht="15">
      <c r="A8" s="11" t="s">
        <v>26</v>
      </c>
      <c r="B8" s="15" t="s">
        <v>27</v>
      </c>
      <c r="C8" s="164" t="s">
        <v>28</v>
      </c>
      <c r="D8">
        <v>1</v>
      </c>
    </row>
    <row r="9" spans="1:4" ht="15">
      <c r="A9" s="11" t="s">
        <v>28</v>
      </c>
      <c r="B9" s="15" t="s">
        <v>29</v>
      </c>
      <c r="C9" s="164" t="s">
        <v>75</v>
      </c>
      <c r="D9">
        <v>1</v>
      </c>
    </row>
    <row r="10" spans="1:4" ht="15">
      <c r="A10" s="119" t="s">
        <v>75</v>
      </c>
      <c r="B10" s="122" t="s">
        <v>31</v>
      </c>
      <c r="C10" s="164" t="s">
        <v>32</v>
      </c>
      <c r="D10">
        <v>1</v>
      </c>
    </row>
    <row r="11" spans="1:4" ht="15">
      <c r="A11" s="11" t="s">
        <v>32</v>
      </c>
      <c r="B11" s="15" t="s">
        <v>33</v>
      </c>
      <c r="C11" s="164" t="s">
        <v>34</v>
      </c>
      <c r="D11">
        <v>1</v>
      </c>
    </row>
    <row r="12" spans="1:4" ht="15">
      <c r="A12" s="11" t="s">
        <v>34</v>
      </c>
      <c r="B12" s="15" t="s">
        <v>35</v>
      </c>
      <c r="C12" s="164" t="s">
        <v>36</v>
      </c>
      <c r="D12">
        <v>1</v>
      </c>
    </row>
    <row r="13" spans="1:4" ht="15">
      <c r="A13" s="11" t="s">
        <v>36</v>
      </c>
      <c r="B13" s="15" t="s">
        <v>37</v>
      </c>
      <c r="C13" s="164" t="s">
        <v>38</v>
      </c>
      <c r="D13">
        <v>1</v>
      </c>
    </row>
    <row r="14" spans="1:4" ht="15">
      <c r="A14" s="11" t="s">
        <v>38</v>
      </c>
      <c r="B14" s="15" t="s">
        <v>39</v>
      </c>
      <c r="C14" s="164" t="s">
        <v>42</v>
      </c>
      <c r="D14">
        <v>1</v>
      </c>
    </row>
    <row r="15" spans="1:4" ht="15">
      <c r="A15" s="11" t="s">
        <v>42</v>
      </c>
      <c r="B15" s="15" t="s">
        <v>29</v>
      </c>
      <c r="C15" s="164" t="s">
        <v>43</v>
      </c>
      <c r="D15">
        <v>2</v>
      </c>
    </row>
    <row r="16" spans="1:4" ht="15">
      <c r="A16" s="189" t="s">
        <v>43</v>
      </c>
      <c r="B16" s="15" t="s">
        <v>44</v>
      </c>
      <c r="C16" s="164" t="s">
        <v>47</v>
      </c>
      <c r="D16">
        <v>2</v>
      </c>
    </row>
    <row r="17" spans="1:4" ht="15">
      <c r="A17" s="189" t="s">
        <v>43</v>
      </c>
      <c r="B17" s="15" t="s">
        <v>46</v>
      </c>
      <c r="C17" s="164" t="s">
        <v>50</v>
      </c>
      <c r="D17">
        <v>2</v>
      </c>
    </row>
    <row r="18" spans="1:4" ht="15">
      <c r="A18" s="189" t="s">
        <v>47</v>
      </c>
      <c r="B18" s="15" t="s">
        <v>48</v>
      </c>
      <c r="C18" s="164" t="s">
        <v>59</v>
      </c>
      <c r="D18">
        <v>2</v>
      </c>
    </row>
    <row r="19" spans="1:4" ht="15">
      <c r="A19" s="189" t="s">
        <v>47</v>
      </c>
      <c r="B19" s="15" t="s">
        <v>49</v>
      </c>
      <c r="C19" s="164" t="s">
        <v>56</v>
      </c>
      <c r="D19">
        <v>2</v>
      </c>
    </row>
    <row r="20" spans="1:4" ht="15">
      <c r="A20" s="189" t="s">
        <v>50</v>
      </c>
      <c r="B20" s="15" t="s">
        <v>51</v>
      </c>
      <c r="C20" s="164" t="s">
        <v>54</v>
      </c>
      <c r="D20">
        <v>1</v>
      </c>
    </row>
    <row r="21" spans="1:4" ht="15">
      <c r="A21" s="189" t="s">
        <v>50</v>
      </c>
      <c r="B21" s="22" t="s">
        <v>53</v>
      </c>
      <c r="C21" s="164" t="s">
        <v>63</v>
      </c>
      <c r="D21">
        <v>1</v>
      </c>
    </row>
    <row r="22" spans="1:4" ht="15">
      <c r="A22" s="11" t="s">
        <v>54</v>
      </c>
      <c r="B22" s="15" t="s">
        <v>55</v>
      </c>
      <c r="C22" s="164" t="s">
        <v>65</v>
      </c>
      <c r="D22">
        <v>1</v>
      </c>
    </row>
    <row r="23" spans="1:4" ht="15">
      <c r="A23" s="189" t="s">
        <v>56</v>
      </c>
      <c r="B23" s="15" t="s">
        <v>57</v>
      </c>
      <c r="C23" s="164" t="s">
        <v>67</v>
      </c>
      <c r="D23">
        <v>1</v>
      </c>
    </row>
    <row r="24" spans="1:4" ht="15">
      <c r="A24" s="189" t="s">
        <v>56</v>
      </c>
      <c r="B24" s="15" t="s">
        <v>58</v>
      </c>
      <c r="C24" s="164" t="s">
        <v>69</v>
      </c>
      <c r="D24">
        <v>1</v>
      </c>
    </row>
    <row r="25" spans="1:4" ht="15">
      <c r="A25" s="189" t="s">
        <v>59</v>
      </c>
      <c r="B25" s="15" t="s">
        <v>60</v>
      </c>
    </row>
    <row r="26" spans="1:4" ht="15">
      <c r="A26" s="189" t="s">
        <v>59</v>
      </c>
      <c r="B26" s="15" t="s">
        <v>62</v>
      </c>
    </row>
    <row r="27" spans="1:4" ht="15">
      <c r="A27" s="11" t="s">
        <v>63</v>
      </c>
      <c r="B27" s="15" t="s">
        <v>64</v>
      </c>
    </row>
    <row r="28" spans="1:4" ht="15">
      <c r="A28" s="11" t="s">
        <v>65</v>
      </c>
      <c r="B28" s="15" t="s">
        <v>66</v>
      </c>
    </row>
    <row r="29" spans="1:4" ht="15">
      <c r="A29" s="11" t="s">
        <v>67</v>
      </c>
      <c r="B29" s="15" t="s">
        <v>68</v>
      </c>
    </row>
    <row r="30" spans="1:4" ht="15">
      <c r="A30" s="11" t="s">
        <v>69</v>
      </c>
      <c r="B30" s="15" t="s">
        <v>70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9F294-50E6-4873-8FDC-1FD2B3EE214F}">
  <dimension ref="A1:Q190"/>
  <sheetViews>
    <sheetView topLeftCell="B1" zoomScale="73" workbookViewId="0">
      <selection activeCell="I31" sqref="I31"/>
    </sheetView>
  </sheetViews>
  <sheetFormatPr defaultRowHeight="12.75"/>
  <cols>
    <col min="1" max="1" width="16.85546875" customWidth="1"/>
    <col min="2" max="2" width="25.140625" customWidth="1"/>
    <col min="3" max="3" width="20.85546875" customWidth="1"/>
    <col min="4" max="4" width="17.140625" customWidth="1"/>
    <col min="5" max="6" width="14.7109375" customWidth="1"/>
    <col min="9" max="9" width="14.140625" bestFit="1" customWidth="1"/>
    <col min="10" max="10" width="21.85546875" bestFit="1" customWidth="1"/>
    <col min="11" max="12" width="19.5703125" bestFit="1" customWidth="1"/>
    <col min="14" max="14" width="21.42578125" bestFit="1" customWidth="1"/>
    <col min="15" max="15" width="27" bestFit="1" customWidth="1"/>
    <col min="16" max="16" width="18.140625" bestFit="1" customWidth="1"/>
    <col min="17" max="17" width="16.5703125" bestFit="1" customWidth="1"/>
  </cols>
  <sheetData>
    <row r="1" spans="1:17" ht="16.5" thickBot="1">
      <c r="A1" s="121" t="s">
        <v>0</v>
      </c>
      <c r="B1" s="187" t="s">
        <v>1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I1" s="134" t="s">
        <v>115</v>
      </c>
      <c r="J1" t="s">
        <v>197</v>
      </c>
      <c r="K1" t="s">
        <v>198</v>
      </c>
      <c r="O1" s="1" t="s">
        <v>1</v>
      </c>
      <c r="P1" s="3" t="s">
        <v>7</v>
      </c>
      <c r="Q1" s="3" t="s">
        <v>10</v>
      </c>
    </row>
    <row r="2" spans="1:17" ht="15">
      <c r="A2" s="5" t="s">
        <v>12</v>
      </c>
      <c r="B2" s="6" t="s">
        <v>13</v>
      </c>
      <c r="C2" s="9" t="s">
        <v>15</v>
      </c>
      <c r="D2" s="8">
        <v>144</v>
      </c>
      <c r="E2" s="8">
        <v>170</v>
      </c>
      <c r="F2" s="8">
        <v>314</v>
      </c>
      <c r="G2" s="8">
        <v>11</v>
      </c>
      <c r="I2" s="164" t="s">
        <v>20</v>
      </c>
      <c r="J2">
        <v>3990</v>
      </c>
      <c r="K2">
        <v>3550</v>
      </c>
      <c r="O2" s="6" t="s">
        <v>13</v>
      </c>
      <c r="P2" s="9" t="s">
        <v>15</v>
      </c>
      <c r="Q2" s="8">
        <v>314</v>
      </c>
    </row>
    <row r="3" spans="1:17" ht="15">
      <c r="A3" s="10" t="s">
        <v>12</v>
      </c>
      <c r="B3" s="11" t="s">
        <v>13</v>
      </c>
      <c r="C3" s="15" t="s">
        <v>16</v>
      </c>
      <c r="D3" s="14">
        <v>153</v>
      </c>
      <c r="E3" s="14">
        <v>176</v>
      </c>
      <c r="F3" s="14">
        <v>329</v>
      </c>
      <c r="G3" s="14">
        <v>12</v>
      </c>
      <c r="I3" s="164" t="s">
        <v>21</v>
      </c>
      <c r="J3">
        <v>5263</v>
      </c>
      <c r="K3">
        <v>4582</v>
      </c>
      <c r="O3" s="11" t="s">
        <v>13</v>
      </c>
      <c r="P3" s="15" t="s">
        <v>16</v>
      </c>
      <c r="Q3" s="14">
        <v>329</v>
      </c>
    </row>
    <row r="4" spans="1:17" ht="15">
      <c r="A4" s="10" t="s">
        <v>12</v>
      </c>
      <c r="B4" s="11" t="s">
        <v>13</v>
      </c>
      <c r="C4" s="15" t="s">
        <v>17</v>
      </c>
      <c r="D4" s="14">
        <v>213</v>
      </c>
      <c r="E4" s="14">
        <v>183</v>
      </c>
      <c r="F4" s="14">
        <v>396</v>
      </c>
      <c r="G4" s="14">
        <v>13</v>
      </c>
      <c r="O4" s="11" t="s">
        <v>13</v>
      </c>
      <c r="P4" s="15" t="s">
        <v>17</v>
      </c>
      <c r="Q4" s="14">
        <v>396</v>
      </c>
    </row>
    <row r="5" spans="1:17" ht="15">
      <c r="A5" s="10" t="s">
        <v>12</v>
      </c>
      <c r="B5" s="11" t="s">
        <v>13</v>
      </c>
      <c r="C5" s="15" t="s">
        <v>18</v>
      </c>
      <c r="D5" s="14">
        <v>117</v>
      </c>
      <c r="E5" s="14">
        <v>116</v>
      </c>
      <c r="F5" s="14">
        <v>233</v>
      </c>
      <c r="G5" s="14">
        <v>14</v>
      </c>
      <c r="O5" s="11" t="s">
        <v>13</v>
      </c>
      <c r="P5" s="15" t="s">
        <v>18</v>
      </c>
      <c r="Q5" s="14">
        <v>233</v>
      </c>
    </row>
    <row r="6" spans="1:17" ht="15">
      <c r="A6" s="10" t="s">
        <v>12</v>
      </c>
      <c r="B6" s="11" t="s">
        <v>13</v>
      </c>
      <c r="C6" s="15" t="s">
        <v>19</v>
      </c>
      <c r="D6" s="14">
        <v>92</v>
      </c>
      <c r="E6" s="14">
        <v>86</v>
      </c>
      <c r="F6" s="14">
        <v>178</v>
      </c>
      <c r="G6" s="14">
        <v>15</v>
      </c>
      <c r="O6" s="11" t="s">
        <v>13</v>
      </c>
      <c r="P6" s="15" t="s">
        <v>19</v>
      </c>
      <c r="Q6" s="14">
        <v>178</v>
      </c>
    </row>
    <row r="7" spans="1:17" ht="15">
      <c r="A7" s="10" t="s">
        <v>12</v>
      </c>
      <c r="B7" s="11" t="s">
        <v>13</v>
      </c>
      <c r="C7" s="15" t="s">
        <v>20</v>
      </c>
      <c r="D7" s="14">
        <v>115</v>
      </c>
      <c r="E7" s="14">
        <v>109</v>
      </c>
      <c r="F7" s="14">
        <v>224</v>
      </c>
      <c r="G7" s="14">
        <v>16</v>
      </c>
      <c r="O7" s="11" t="s">
        <v>13</v>
      </c>
      <c r="P7" s="15" t="s">
        <v>20</v>
      </c>
      <c r="Q7" s="14">
        <v>224</v>
      </c>
    </row>
    <row r="8" spans="1:17" ht="15">
      <c r="A8" s="10" t="s">
        <v>12</v>
      </c>
      <c r="B8" s="11" t="s">
        <v>13</v>
      </c>
      <c r="C8" s="15" t="s">
        <v>21</v>
      </c>
      <c r="D8" s="14">
        <v>143</v>
      </c>
      <c r="E8" s="14">
        <v>138</v>
      </c>
      <c r="F8" s="14">
        <v>281</v>
      </c>
      <c r="G8" s="14">
        <v>17</v>
      </c>
      <c r="O8" s="11" t="s">
        <v>13</v>
      </c>
      <c r="P8" s="15" t="s">
        <v>21</v>
      </c>
      <c r="Q8" s="14">
        <v>281</v>
      </c>
    </row>
    <row r="9" spans="1:17" ht="15">
      <c r="A9" s="10" t="s">
        <v>12</v>
      </c>
      <c r="B9" s="11" t="s">
        <v>22</v>
      </c>
      <c r="C9" s="15" t="s">
        <v>15</v>
      </c>
      <c r="D9" s="14">
        <v>333</v>
      </c>
      <c r="E9" s="14">
        <v>306</v>
      </c>
      <c r="F9" s="14">
        <v>639</v>
      </c>
      <c r="G9" s="14">
        <v>11</v>
      </c>
      <c r="O9" s="11" t="s">
        <v>22</v>
      </c>
      <c r="P9" s="15" t="s">
        <v>15</v>
      </c>
      <c r="Q9" s="14">
        <v>639</v>
      </c>
    </row>
    <row r="10" spans="1:17" ht="15">
      <c r="A10" s="10" t="s">
        <v>12</v>
      </c>
      <c r="B10" s="11" t="s">
        <v>22</v>
      </c>
      <c r="C10" s="122" t="s">
        <v>16</v>
      </c>
      <c r="D10" s="14">
        <v>422</v>
      </c>
      <c r="E10" s="14">
        <v>403</v>
      </c>
      <c r="F10" s="14">
        <v>825</v>
      </c>
      <c r="G10" s="14">
        <v>12</v>
      </c>
      <c r="O10" s="11" t="s">
        <v>22</v>
      </c>
      <c r="P10" s="15" t="s">
        <v>16</v>
      </c>
      <c r="Q10" s="14">
        <v>825</v>
      </c>
    </row>
    <row r="11" spans="1:17" ht="15">
      <c r="A11" s="10" t="s">
        <v>12</v>
      </c>
      <c r="B11" s="11" t="s">
        <v>22</v>
      </c>
      <c r="C11" s="15" t="s">
        <v>17</v>
      </c>
      <c r="D11" s="14">
        <v>494</v>
      </c>
      <c r="E11" s="14">
        <v>406</v>
      </c>
      <c r="F11" s="14">
        <v>900</v>
      </c>
      <c r="G11" s="14">
        <v>13</v>
      </c>
      <c r="O11" s="11" t="s">
        <v>22</v>
      </c>
      <c r="P11" s="15" t="s">
        <v>17</v>
      </c>
      <c r="Q11" s="14">
        <v>900</v>
      </c>
    </row>
    <row r="12" spans="1:17" ht="15">
      <c r="A12" s="10" t="s">
        <v>12</v>
      </c>
      <c r="B12" s="11" t="s">
        <v>22</v>
      </c>
      <c r="C12" s="15" t="s">
        <v>18</v>
      </c>
      <c r="D12" s="14">
        <v>320</v>
      </c>
      <c r="E12" s="14">
        <v>241</v>
      </c>
      <c r="F12" s="14">
        <v>561</v>
      </c>
      <c r="G12" s="14">
        <v>14</v>
      </c>
      <c r="O12" s="11" t="s">
        <v>22</v>
      </c>
      <c r="P12" s="15" t="s">
        <v>18</v>
      </c>
      <c r="Q12" s="14">
        <v>561</v>
      </c>
    </row>
    <row r="13" spans="1:17" ht="15">
      <c r="A13" s="10" t="s">
        <v>12</v>
      </c>
      <c r="B13" s="11" t="s">
        <v>22</v>
      </c>
      <c r="C13" s="15" t="s">
        <v>19</v>
      </c>
      <c r="D13" s="14">
        <v>382</v>
      </c>
      <c r="E13" s="14">
        <v>317</v>
      </c>
      <c r="F13" s="14">
        <v>699</v>
      </c>
      <c r="G13" s="14">
        <v>15</v>
      </c>
      <c r="O13" s="11" t="s">
        <v>22</v>
      </c>
      <c r="P13" s="15" t="s">
        <v>19</v>
      </c>
      <c r="Q13" s="14">
        <v>699</v>
      </c>
    </row>
    <row r="14" spans="1:17" ht="15">
      <c r="A14" s="10" t="s">
        <v>12</v>
      </c>
      <c r="B14" s="11" t="s">
        <v>22</v>
      </c>
      <c r="C14" s="15" t="s">
        <v>20</v>
      </c>
      <c r="D14" s="14">
        <v>246</v>
      </c>
      <c r="E14" s="14">
        <v>227</v>
      </c>
      <c r="F14" s="14">
        <v>473</v>
      </c>
      <c r="G14" s="14">
        <v>16</v>
      </c>
      <c r="O14" s="11" t="s">
        <v>22</v>
      </c>
      <c r="P14" s="15" t="s">
        <v>20</v>
      </c>
      <c r="Q14" s="14">
        <v>473</v>
      </c>
    </row>
    <row r="15" spans="1:17" ht="15">
      <c r="A15" s="10" t="s">
        <v>12</v>
      </c>
      <c r="B15" s="11" t="s">
        <v>22</v>
      </c>
      <c r="C15" s="15" t="s">
        <v>21</v>
      </c>
      <c r="D15" s="14">
        <v>240</v>
      </c>
      <c r="E15" s="14">
        <v>205</v>
      </c>
      <c r="F15" s="14">
        <v>445</v>
      </c>
      <c r="G15" s="14">
        <v>17</v>
      </c>
      <c r="O15" s="11" t="s">
        <v>22</v>
      </c>
      <c r="P15" s="15" t="s">
        <v>21</v>
      </c>
      <c r="Q15" s="14">
        <v>445</v>
      </c>
    </row>
    <row r="16" spans="1:17" ht="15">
      <c r="A16" s="10" t="s">
        <v>12</v>
      </c>
      <c r="B16" s="11" t="s">
        <v>26</v>
      </c>
      <c r="C16" s="15" t="s">
        <v>15</v>
      </c>
      <c r="D16" s="14">
        <v>200</v>
      </c>
      <c r="E16" s="14">
        <v>224</v>
      </c>
      <c r="F16" s="14">
        <v>424</v>
      </c>
      <c r="G16" s="14">
        <v>11</v>
      </c>
      <c r="O16" s="11" t="s">
        <v>22</v>
      </c>
      <c r="P16" s="15" t="s">
        <v>15</v>
      </c>
      <c r="Q16" s="14">
        <v>639</v>
      </c>
    </row>
    <row r="17" spans="1:17" ht="15">
      <c r="A17" s="10" t="s">
        <v>12</v>
      </c>
      <c r="B17" s="11" t="s">
        <v>26</v>
      </c>
      <c r="C17" s="15" t="s">
        <v>16</v>
      </c>
      <c r="D17" s="14">
        <v>217</v>
      </c>
      <c r="E17" s="14">
        <v>254</v>
      </c>
      <c r="F17" s="14">
        <v>471</v>
      </c>
      <c r="G17" s="14">
        <v>12</v>
      </c>
      <c r="O17" s="11" t="s">
        <v>22</v>
      </c>
      <c r="P17" s="122" t="s">
        <v>16</v>
      </c>
      <c r="Q17" s="14">
        <v>825</v>
      </c>
    </row>
    <row r="18" spans="1:17" ht="15">
      <c r="A18" s="10" t="s">
        <v>12</v>
      </c>
      <c r="B18" s="11" t="s">
        <v>26</v>
      </c>
      <c r="C18" s="15" t="s">
        <v>17</v>
      </c>
      <c r="D18" s="14">
        <v>359</v>
      </c>
      <c r="E18" s="14">
        <v>290</v>
      </c>
      <c r="F18" s="14">
        <v>649</v>
      </c>
      <c r="G18" s="14">
        <v>13</v>
      </c>
      <c r="O18" s="11" t="s">
        <v>22</v>
      </c>
      <c r="P18" s="15" t="s">
        <v>17</v>
      </c>
      <c r="Q18" s="14">
        <v>900</v>
      </c>
    </row>
    <row r="19" spans="1:17" ht="15">
      <c r="A19" s="10" t="s">
        <v>12</v>
      </c>
      <c r="B19" s="11" t="s">
        <v>26</v>
      </c>
      <c r="C19" s="15" t="s">
        <v>18</v>
      </c>
      <c r="D19" s="14">
        <v>114</v>
      </c>
      <c r="E19" s="14">
        <v>175</v>
      </c>
      <c r="F19" s="14">
        <v>289</v>
      </c>
      <c r="G19" s="14">
        <v>14</v>
      </c>
      <c r="O19" s="11" t="s">
        <v>22</v>
      </c>
      <c r="P19" s="15" t="s">
        <v>18</v>
      </c>
      <c r="Q19" s="14">
        <v>561</v>
      </c>
    </row>
    <row r="20" spans="1:17" ht="15">
      <c r="A20" s="10" t="s">
        <v>12</v>
      </c>
      <c r="B20" s="11" t="s">
        <v>26</v>
      </c>
      <c r="C20" s="15" t="s">
        <v>19</v>
      </c>
      <c r="D20" s="14">
        <v>251</v>
      </c>
      <c r="E20" s="14">
        <v>216</v>
      </c>
      <c r="F20" s="14">
        <v>467</v>
      </c>
      <c r="G20" s="14">
        <v>15</v>
      </c>
      <c r="O20" s="11" t="s">
        <v>22</v>
      </c>
      <c r="P20" s="15" t="s">
        <v>19</v>
      </c>
      <c r="Q20" s="14">
        <v>699</v>
      </c>
    </row>
    <row r="21" spans="1:17" ht="15">
      <c r="A21" s="10" t="s">
        <v>12</v>
      </c>
      <c r="B21" s="11" t="s">
        <v>26</v>
      </c>
      <c r="C21" s="15" t="s">
        <v>20</v>
      </c>
      <c r="D21" s="14">
        <v>190</v>
      </c>
      <c r="E21" s="14">
        <v>142</v>
      </c>
      <c r="F21" s="14">
        <v>332</v>
      </c>
      <c r="G21" s="14">
        <v>16</v>
      </c>
      <c r="O21" s="11" t="s">
        <v>22</v>
      </c>
      <c r="P21" s="15" t="s">
        <v>20</v>
      </c>
      <c r="Q21" s="14">
        <v>473</v>
      </c>
    </row>
    <row r="22" spans="1:17" ht="15">
      <c r="A22" s="10" t="s">
        <v>12</v>
      </c>
      <c r="B22" s="11" t="s">
        <v>26</v>
      </c>
      <c r="C22" s="15" t="s">
        <v>21</v>
      </c>
      <c r="D22" s="14">
        <v>170</v>
      </c>
      <c r="E22" s="14">
        <v>155</v>
      </c>
      <c r="F22" s="14">
        <v>325</v>
      </c>
      <c r="G22" s="14">
        <v>17</v>
      </c>
      <c r="O22" s="11" t="s">
        <v>22</v>
      </c>
      <c r="P22" s="15" t="s">
        <v>21</v>
      </c>
      <c r="Q22" s="14">
        <v>445</v>
      </c>
    </row>
    <row r="23" spans="1:17" ht="15">
      <c r="A23" s="10" t="s">
        <v>12</v>
      </c>
      <c r="B23" s="11" t="s">
        <v>28</v>
      </c>
      <c r="C23" s="15" t="s">
        <v>15</v>
      </c>
      <c r="D23" s="14">
        <v>28</v>
      </c>
      <c r="E23" s="14">
        <v>18</v>
      </c>
      <c r="F23" s="14">
        <v>46</v>
      </c>
      <c r="G23" s="14">
        <v>11</v>
      </c>
      <c r="O23" s="11" t="s">
        <v>26</v>
      </c>
      <c r="P23" s="15" t="s">
        <v>15</v>
      </c>
      <c r="Q23" s="14">
        <v>424</v>
      </c>
    </row>
    <row r="24" spans="1:17" ht="15">
      <c r="A24" s="10" t="s">
        <v>12</v>
      </c>
      <c r="B24" s="11" t="s">
        <v>28</v>
      </c>
      <c r="C24" s="15" t="s">
        <v>16</v>
      </c>
      <c r="D24" s="14">
        <v>22</v>
      </c>
      <c r="E24" s="14">
        <v>20</v>
      </c>
      <c r="F24" s="14">
        <v>42</v>
      </c>
      <c r="G24" s="14">
        <v>12</v>
      </c>
      <c r="O24" s="11" t="s">
        <v>26</v>
      </c>
      <c r="P24" s="15" t="s">
        <v>16</v>
      </c>
      <c r="Q24" s="14">
        <v>471</v>
      </c>
    </row>
    <row r="25" spans="1:17" ht="15">
      <c r="A25" s="10" t="s">
        <v>12</v>
      </c>
      <c r="B25" s="11" t="s">
        <v>28</v>
      </c>
      <c r="C25" s="15" t="s">
        <v>17</v>
      </c>
      <c r="D25" s="14">
        <v>41</v>
      </c>
      <c r="E25" s="14">
        <v>53</v>
      </c>
      <c r="F25" s="14">
        <v>94</v>
      </c>
      <c r="G25" s="14">
        <v>13</v>
      </c>
      <c r="O25" s="11" t="s">
        <v>26</v>
      </c>
      <c r="P25" s="15" t="s">
        <v>17</v>
      </c>
      <c r="Q25" s="14">
        <v>649</v>
      </c>
    </row>
    <row r="26" spans="1:17" ht="15">
      <c r="A26" s="10" t="s">
        <v>12</v>
      </c>
      <c r="B26" s="11" t="s">
        <v>28</v>
      </c>
      <c r="C26" s="15" t="s">
        <v>18</v>
      </c>
      <c r="D26" s="14">
        <v>19</v>
      </c>
      <c r="E26" s="14">
        <v>13</v>
      </c>
      <c r="F26" s="14">
        <v>32</v>
      </c>
      <c r="G26" s="14">
        <v>14</v>
      </c>
      <c r="O26" s="11" t="s">
        <v>26</v>
      </c>
      <c r="P26" s="15" t="s">
        <v>18</v>
      </c>
      <c r="Q26" s="14">
        <v>289</v>
      </c>
    </row>
    <row r="27" spans="1:17" ht="15">
      <c r="A27" s="10" t="s">
        <v>12</v>
      </c>
      <c r="B27" s="11" t="s">
        <v>28</v>
      </c>
      <c r="C27" s="15" t="s">
        <v>19</v>
      </c>
      <c r="D27" s="14">
        <v>55</v>
      </c>
      <c r="E27" s="14">
        <v>48</v>
      </c>
      <c r="F27" s="14">
        <v>103</v>
      </c>
      <c r="G27" s="14">
        <v>15</v>
      </c>
      <c r="O27" s="11" t="s">
        <v>26</v>
      </c>
      <c r="P27" s="15" t="s">
        <v>19</v>
      </c>
      <c r="Q27" s="14">
        <v>467</v>
      </c>
    </row>
    <row r="28" spans="1:17" ht="15">
      <c r="A28" s="10" t="s">
        <v>12</v>
      </c>
      <c r="B28" s="11" t="s">
        <v>28</v>
      </c>
      <c r="C28" s="15" t="s">
        <v>20</v>
      </c>
      <c r="D28" s="14">
        <v>10</v>
      </c>
      <c r="E28" s="14">
        <v>6</v>
      </c>
      <c r="F28" s="14">
        <v>16</v>
      </c>
      <c r="G28" s="14">
        <v>16</v>
      </c>
      <c r="O28" s="11" t="s">
        <v>26</v>
      </c>
      <c r="P28" s="15" t="s">
        <v>20</v>
      </c>
      <c r="Q28" s="14">
        <v>332</v>
      </c>
    </row>
    <row r="29" spans="1:17" ht="15">
      <c r="A29" s="10" t="s">
        <v>12</v>
      </c>
      <c r="B29" s="11" t="s">
        <v>28</v>
      </c>
      <c r="C29" s="15" t="s">
        <v>21</v>
      </c>
      <c r="D29" s="14">
        <v>47</v>
      </c>
      <c r="E29" s="14">
        <v>34</v>
      </c>
      <c r="F29" s="14">
        <v>81</v>
      </c>
      <c r="G29" s="14">
        <v>17</v>
      </c>
      <c r="O29" s="11" t="s">
        <v>26</v>
      </c>
      <c r="P29" s="15" t="s">
        <v>21</v>
      </c>
      <c r="Q29" s="14">
        <v>325</v>
      </c>
    </row>
    <row r="30" spans="1:17" ht="15">
      <c r="A30" s="10" t="s">
        <v>12</v>
      </c>
      <c r="B30" s="119" t="s">
        <v>75</v>
      </c>
      <c r="C30" s="15" t="s">
        <v>15</v>
      </c>
      <c r="D30" s="14">
        <v>107</v>
      </c>
      <c r="E30" s="14">
        <v>82</v>
      </c>
      <c r="F30" s="14">
        <v>189</v>
      </c>
      <c r="G30" s="14">
        <v>11</v>
      </c>
      <c r="O30" s="11" t="s">
        <v>28</v>
      </c>
      <c r="P30" s="15" t="s">
        <v>15</v>
      </c>
      <c r="Q30" s="14">
        <v>46</v>
      </c>
    </row>
    <row r="31" spans="1:17" ht="15">
      <c r="A31" s="10" t="s">
        <v>12</v>
      </c>
      <c r="B31" s="119" t="s">
        <v>75</v>
      </c>
      <c r="C31" s="15" t="s">
        <v>16</v>
      </c>
      <c r="D31" s="14">
        <v>135</v>
      </c>
      <c r="E31" s="14">
        <v>121</v>
      </c>
      <c r="F31" s="14">
        <v>256</v>
      </c>
      <c r="G31" s="14">
        <v>12</v>
      </c>
      <c r="O31" s="11" t="s">
        <v>28</v>
      </c>
      <c r="P31" s="15" t="s">
        <v>16</v>
      </c>
      <c r="Q31" s="14">
        <v>42</v>
      </c>
    </row>
    <row r="32" spans="1:17" ht="15">
      <c r="A32" s="10" t="s">
        <v>12</v>
      </c>
      <c r="B32" s="119" t="s">
        <v>75</v>
      </c>
      <c r="C32" s="15" t="s">
        <v>17</v>
      </c>
      <c r="D32" s="14">
        <v>199</v>
      </c>
      <c r="E32" s="14">
        <v>160</v>
      </c>
      <c r="F32" s="14">
        <v>359</v>
      </c>
      <c r="G32" s="14">
        <v>13</v>
      </c>
      <c r="O32" s="11" t="s">
        <v>28</v>
      </c>
      <c r="P32" s="15" t="s">
        <v>17</v>
      </c>
      <c r="Q32" s="14">
        <v>94</v>
      </c>
    </row>
    <row r="33" spans="1:17" ht="15">
      <c r="A33" s="10" t="s">
        <v>12</v>
      </c>
      <c r="B33" s="119" t="s">
        <v>75</v>
      </c>
      <c r="C33" s="15" t="s">
        <v>18</v>
      </c>
      <c r="D33" s="14">
        <v>74</v>
      </c>
      <c r="E33" s="14">
        <v>54</v>
      </c>
      <c r="F33" s="14">
        <v>128</v>
      </c>
      <c r="G33" s="14">
        <v>14</v>
      </c>
      <c r="O33" s="11" t="s">
        <v>28</v>
      </c>
      <c r="P33" s="15" t="s">
        <v>18</v>
      </c>
      <c r="Q33" s="14">
        <v>32</v>
      </c>
    </row>
    <row r="34" spans="1:17" ht="15">
      <c r="A34" s="10" t="s">
        <v>12</v>
      </c>
      <c r="B34" s="119" t="s">
        <v>75</v>
      </c>
      <c r="C34" s="15" t="s">
        <v>19</v>
      </c>
      <c r="D34" s="14">
        <v>128</v>
      </c>
      <c r="E34" s="14">
        <v>122</v>
      </c>
      <c r="F34" s="14">
        <v>250</v>
      </c>
      <c r="G34" s="14">
        <v>15</v>
      </c>
      <c r="O34" s="11" t="s">
        <v>28</v>
      </c>
      <c r="P34" s="15" t="s">
        <v>19</v>
      </c>
      <c r="Q34" s="14">
        <v>103</v>
      </c>
    </row>
    <row r="35" spans="1:17" ht="15">
      <c r="A35" s="10" t="s">
        <v>12</v>
      </c>
      <c r="B35" s="119" t="s">
        <v>75</v>
      </c>
      <c r="C35" s="15" t="s">
        <v>20</v>
      </c>
      <c r="D35" s="14">
        <v>119</v>
      </c>
      <c r="E35" s="14">
        <v>123</v>
      </c>
      <c r="F35" s="14">
        <v>242</v>
      </c>
      <c r="G35" s="14">
        <v>16</v>
      </c>
      <c r="O35" s="11" t="s">
        <v>28</v>
      </c>
      <c r="P35" s="15" t="s">
        <v>20</v>
      </c>
      <c r="Q35" s="14">
        <v>16</v>
      </c>
    </row>
    <row r="36" spans="1:17" ht="15">
      <c r="A36" s="10" t="s">
        <v>12</v>
      </c>
      <c r="B36" s="119" t="s">
        <v>75</v>
      </c>
      <c r="C36" s="15" t="s">
        <v>21</v>
      </c>
      <c r="D36" s="14">
        <v>99</v>
      </c>
      <c r="E36" s="14">
        <v>112</v>
      </c>
      <c r="F36" s="14">
        <v>211</v>
      </c>
      <c r="G36" s="14">
        <v>17</v>
      </c>
      <c r="O36" s="11" t="s">
        <v>28</v>
      </c>
      <c r="P36" s="15" t="s">
        <v>21</v>
      </c>
      <c r="Q36" s="14">
        <v>81</v>
      </c>
    </row>
    <row r="37" spans="1:17" ht="15">
      <c r="A37" s="10" t="s">
        <v>12</v>
      </c>
      <c r="B37" s="11" t="s">
        <v>32</v>
      </c>
      <c r="C37" s="15" t="s">
        <v>15</v>
      </c>
      <c r="D37" s="14">
        <v>125</v>
      </c>
      <c r="E37" s="14">
        <v>94</v>
      </c>
      <c r="F37" s="14">
        <v>219</v>
      </c>
      <c r="G37" s="14">
        <v>11</v>
      </c>
      <c r="O37" s="119" t="s">
        <v>75</v>
      </c>
      <c r="P37" s="15" t="s">
        <v>15</v>
      </c>
      <c r="Q37" s="14">
        <v>189</v>
      </c>
    </row>
    <row r="38" spans="1:17" ht="15">
      <c r="A38" s="10" t="s">
        <v>12</v>
      </c>
      <c r="B38" s="11" t="s">
        <v>32</v>
      </c>
      <c r="C38" s="15" t="s">
        <v>16</v>
      </c>
      <c r="D38" s="14">
        <v>145</v>
      </c>
      <c r="E38" s="14">
        <v>106</v>
      </c>
      <c r="F38" s="14">
        <v>251</v>
      </c>
      <c r="G38" s="14">
        <v>12</v>
      </c>
      <c r="O38" s="119" t="s">
        <v>75</v>
      </c>
      <c r="P38" s="15" t="s">
        <v>16</v>
      </c>
      <c r="Q38" s="14">
        <v>256</v>
      </c>
    </row>
    <row r="39" spans="1:17" ht="15">
      <c r="A39" s="10" t="s">
        <v>12</v>
      </c>
      <c r="B39" s="11" t="s">
        <v>32</v>
      </c>
      <c r="C39" s="15" t="s">
        <v>17</v>
      </c>
      <c r="D39" s="14">
        <v>209</v>
      </c>
      <c r="E39" s="14">
        <v>123</v>
      </c>
      <c r="F39" s="14">
        <v>329</v>
      </c>
      <c r="G39" s="14">
        <v>13</v>
      </c>
      <c r="O39" s="119" t="s">
        <v>75</v>
      </c>
      <c r="P39" s="15" t="s">
        <v>17</v>
      </c>
      <c r="Q39" s="14">
        <v>359</v>
      </c>
    </row>
    <row r="40" spans="1:17" ht="15">
      <c r="A40" s="10" t="s">
        <v>12</v>
      </c>
      <c r="B40" s="11" t="s">
        <v>32</v>
      </c>
      <c r="C40" s="15" t="s">
        <v>18</v>
      </c>
      <c r="D40" s="14">
        <v>89</v>
      </c>
      <c r="E40" s="14">
        <v>77</v>
      </c>
      <c r="F40" s="14">
        <v>166</v>
      </c>
      <c r="G40" s="14">
        <v>14</v>
      </c>
      <c r="O40" s="119" t="s">
        <v>75</v>
      </c>
      <c r="P40" s="15" t="s">
        <v>18</v>
      </c>
      <c r="Q40" s="14">
        <v>128</v>
      </c>
    </row>
    <row r="41" spans="1:17" ht="15">
      <c r="A41" s="10" t="s">
        <v>12</v>
      </c>
      <c r="B41" s="11" t="s">
        <v>32</v>
      </c>
      <c r="C41" s="15" t="s">
        <v>19</v>
      </c>
      <c r="D41" s="14">
        <v>129</v>
      </c>
      <c r="E41" s="14">
        <v>90</v>
      </c>
      <c r="F41" s="14">
        <v>219</v>
      </c>
      <c r="G41" s="14">
        <v>15</v>
      </c>
      <c r="O41" s="119" t="s">
        <v>75</v>
      </c>
      <c r="P41" s="15" t="s">
        <v>19</v>
      </c>
      <c r="Q41" s="14">
        <v>250</v>
      </c>
    </row>
    <row r="42" spans="1:17" ht="15">
      <c r="A42" s="10" t="s">
        <v>12</v>
      </c>
      <c r="B42" s="11" t="s">
        <v>32</v>
      </c>
      <c r="C42" s="15" t="s">
        <v>20</v>
      </c>
      <c r="D42" s="14">
        <v>64</v>
      </c>
      <c r="E42" s="14">
        <v>73</v>
      </c>
      <c r="F42" s="14">
        <v>137</v>
      </c>
      <c r="G42" s="14">
        <v>16</v>
      </c>
      <c r="O42" s="119" t="s">
        <v>75</v>
      </c>
      <c r="P42" s="15" t="s">
        <v>20</v>
      </c>
      <c r="Q42" s="14">
        <v>242</v>
      </c>
    </row>
    <row r="43" spans="1:17" ht="15">
      <c r="A43" s="10" t="s">
        <v>12</v>
      </c>
      <c r="B43" s="11" t="s">
        <v>32</v>
      </c>
      <c r="C43" s="15" t="s">
        <v>21</v>
      </c>
      <c r="D43" s="14">
        <v>139</v>
      </c>
      <c r="E43" s="14">
        <v>98</v>
      </c>
      <c r="F43" s="14">
        <v>237</v>
      </c>
      <c r="G43" s="14">
        <v>17</v>
      </c>
      <c r="O43" s="119" t="s">
        <v>75</v>
      </c>
      <c r="P43" s="15" t="s">
        <v>21</v>
      </c>
      <c r="Q43" s="14">
        <v>211</v>
      </c>
    </row>
    <row r="44" spans="1:17" ht="15">
      <c r="A44" s="10" t="s">
        <v>12</v>
      </c>
      <c r="B44" s="11" t="s">
        <v>34</v>
      </c>
      <c r="C44" s="15" t="s">
        <v>15</v>
      </c>
      <c r="D44" s="14">
        <v>365</v>
      </c>
      <c r="E44" s="14">
        <v>272</v>
      </c>
      <c r="F44" s="14">
        <v>637</v>
      </c>
      <c r="G44" s="14">
        <v>11</v>
      </c>
      <c r="O44" s="11" t="s">
        <v>32</v>
      </c>
      <c r="P44" s="15" t="s">
        <v>15</v>
      </c>
      <c r="Q44" s="14">
        <v>219</v>
      </c>
    </row>
    <row r="45" spans="1:17" ht="15">
      <c r="A45" s="10" t="s">
        <v>12</v>
      </c>
      <c r="B45" s="11" t="s">
        <v>34</v>
      </c>
      <c r="C45" s="15" t="s">
        <v>16</v>
      </c>
      <c r="D45" s="14">
        <v>401</v>
      </c>
      <c r="E45" s="14">
        <v>364</v>
      </c>
      <c r="F45" s="14">
        <v>765</v>
      </c>
      <c r="G45" s="14">
        <v>12</v>
      </c>
      <c r="O45" s="11" t="s">
        <v>32</v>
      </c>
      <c r="P45" s="15" t="s">
        <v>16</v>
      </c>
      <c r="Q45" s="14">
        <v>251</v>
      </c>
    </row>
    <row r="46" spans="1:17" ht="15">
      <c r="A46" s="10" t="s">
        <v>12</v>
      </c>
      <c r="B46" s="11" t="s">
        <v>34</v>
      </c>
      <c r="C46" s="15" t="s">
        <v>17</v>
      </c>
      <c r="D46" s="14">
        <v>453</v>
      </c>
      <c r="E46" s="14">
        <v>313</v>
      </c>
      <c r="F46" s="14">
        <v>766</v>
      </c>
      <c r="G46" s="14">
        <v>13</v>
      </c>
      <c r="O46" s="11" t="s">
        <v>32</v>
      </c>
      <c r="P46" s="15" t="s">
        <v>17</v>
      </c>
      <c r="Q46" s="14">
        <v>329</v>
      </c>
    </row>
    <row r="47" spans="1:17" ht="15">
      <c r="A47" s="10" t="s">
        <v>12</v>
      </c>
      <c r="B47" s="11" t="s">
        <v>34</v>
      </c>
      <c r="C47" s="15" t="s">
        <v>18</v>
      </c>
      <c r="D47" s="14">
        <v>280</v>
      </c>
      <c r="E47" s="14">
        <v>296</v>
      </c>
      <c r="F47" s="14">
        <v>504</v>
      </c>
      <c r="G47" s="14">
        <v>14</v>
      </c>
      <c r="O47" s="11" t="s">
        <v>32</v>
      </c>
      <c r="P47" s="15" t="s">
        <v>18</v>
      </c>
      <c r="Q47" s="14">
        <v>166</v>
      </c>
    </row>
    <row r="48" spans="1:17" ht="15">
      <c r="A48" s="10" t="s">
        <v>12</v>
      </c>
      <c r="B48" s="11" t="s">
        <v>34</v>
      </c>
      <c r="C48" s="15" t="s">
        <v>19</v>
      </c>
      <c r="D48" s="14">
        <v>291</v>
      </c>
      <c r="E48" s="14">
        <v>204</v>
      </c>
      <c r="F48" s="14">
        <v>495</v>
      </c>
      <c r="G48" s="14">
        <v>15</v>
      </c>
      <c r="O48" s="11" t="s">
        <v>32</v>
      </c>
      <c r="P48" s="15" t="s">
        <v>19</v>
      </c>
      <c r="Q48" s="14">
        <v>219</v>
      </c>
    </row>
    <row r="49" spans="1:17" ht="15">
      <c r="A49" s="10" t="s">
        <v>12</v>
      </c>
      <c r="B49" s="11" t="s">
        <v>34</v>
      </c>
      <c r="C49" s="15" t="s">
        <v>20</v>
      </c>
      <c r="D49" s="14">
        <v>181</v>
      </c>
      <c r="E49" s="14">
        <v>159</v>
      </c>
      <c r="F49" s="14">
        <v>340</v>
      </c>
      <c r="G49" s="14">
        <v>16</v>
      </c>
      <c r="O49" s="11" t="s">
        <v>32</v>
      </c>
      <c r="P49" s="15" t="s">
        <v>20</v>
      </c>
      <c r="Q49" s="14">
        <v>137</v>
      </c>
    </row>
    <row r="50" spans="1:17" ht="15">
      <c r="A50" s="10" t="s">
        <v>12</v>
      </c>
      <c r="B50" s="11" t="s">
        <v>34</v>
      </c>
      <c r="C50" s="15" t="s">
        <v>21</v>
      </c>
      <c r="D50" s="14">
        <v>270</v>
      </c>
      <c r="E50" s="14">
        <v>250</v>
      </c>
      <c r="F50" s="14">
        <v>420</v>
      </c>
      <c r="G50" s="14">
        <v>17</v>
      </c>
      <c r="O50" s="11" t="s">
        <v>32</v>
      </c>
      <c r="P50" s="15" t="s">
        <v>21</v>
      </c>
      <c r="Q50" s="14">
        <v>237</v>
      </c>
    </row>
    <row r="51" spans="1:17" ht="15">
      <c r="A51" s="10" t="s">
        <v>12</v>
      </c>
      <c r="B51" s="11" t="s">
        <v>36</v>
      </c>
      <c r="C51" s="15" t="s">
        <v>16</v>
      </c>
      <c r="D51" s="14">
        <v>493</v>
      </c>
      <c r="E51" s="14">
        <v>443</v>
      </c>
      <c r="F51" s="14">
        <v>936</v>
      </c>
      <c r="G51" s="14">
        <v>12</v>
      </c>
      <c r="O51" s="11" t="s">
        <v>34</v>
      </c>
      <c r="P51" s="15" t="s">
        <v>15</v>
      </c>
      <c r="Q51" s="14">
        <v>637</v>
      </c>
    </row>
    <row r="52" spans="1:17" ht="15">
      <c r="A52" s="10" t="s">
        <v>12</v>
      </c>
      <c r="B52" s="11" t="s">
        <v>36</v>
      </c>
      <c r="C52" s="15" t="s">
        <v>15</v>
      </c>
      <c r="D52" s="14">
        <v>353</v>
      </c>
      <c r="E52" s="14">
        <v>318</v>
      </c>
      <c r="F52" s="14">
        <v>671</v>
      </c>
      <c r="G52" s="14">
        <v>11</v>
      </c>
      <c r="O52" s="11" t="s">
        <v>34</v>
      </c>
      <c r="P52" s="15" t="s">
        <v>16</v>
      </c>
      <c r="Q52" s="14">
        <v>765</v>
      </c>
    </row>
    <row r="53" spans="1:17" ht="15">
      <c r="A53" s="10" t="s">
        <v>12</v>
      </c>
      <c r="B53" s="11" t="s">
        <v>36</v>
      </c>
      <c r="C53" s="15" t="s">
        <v>17</v>
      </c>
      <c r="D53" s="14">
        <v>529</v>
      </c>
      <c r="E53" s="14">
        <v>450</v>
      </c>
      <c r="F53" s="14">
        <v>979</v>
      </c>
      <c r="G53" s="14">
        <v>13</v>
      </c>
      <c r="O53" s="11" t="s">
        <v>34</v>
      </c>
      <c r="P53" s="15" t="s">
        <v>17</v>
      </c>
      <c r="Q53" s="14">
        <v>766</v>
      </c>
    </row>
    <row r="54" spans="1:17" ht="15">
      <c r="A54" s="10" t="s">
        <v>12</v>
      </c>
      <c r="B54" s="11" t="s">
        <v>36</v>
      </c>
      <c r="C54" s="15" t="s">
        <v>18</v>
      </c>
      <c r="D54" s="14">
        <v>338</v>
      </c>
      <c r="E54" s="14">
        <v>337</v>
      </c>
      <c r="F54" s="14">
        <v>675</v>
      </c>
      <c r="G54" s="14">
        <v>14</v>
      </c>
      <c r="O54" s="11" t="s">
        <v>34</v>
      </c>
      <c r="P54" s="15" t="s">
        <v>18</v>
      </c>
      <c r="Q54" s="14">
        <v>504</v>
      </c>
    </row>
    <row r="55" spans="1:17" ht="15">
      <c r="A55" s="10" t="s">
        <v>12</v>
      </c>
      <c r="B55" s="11" t="s">
        <v>36</v>
      </c>
      <c r="C55" s="15" t="s">
        <v>19</v>
      </c>
      <c r="D55" s="14">
        <v>381</v>
      </c>
      <c r="E55" s="14">
        <v>298</v>
      </c>
      <c r="F55" s="14">
        <v>679</v>
      </c>
      <c r="G55" s="14">
        <v>15</v>
      </c>
      <c r="O55" s="11" t="s">
        <v>34</v>
      </c>
      <c r="P55" s="15" t="s">
        <v>19</v>
      </c>
      <c r="Q55" s="14">
        <v>495</v>
      </c>
    </row>
    <row r="56" spans="1:17" ht="15">
      <c r="A56" s="10" t="s">
        <v>12</v>
      </c>
      <c r="B56" s="11" t="s">
        <v>36</v>
      </c>
      <c r="C56" s="15" t="s">
        <v>20</v>
      </c>
      <c r="D56" s="14">
        <v>326</v>
      </c>
      <c r="E56" s="14">
        <v>266</v>
      </c>
      <c r="F56" s="14">
        <v>592</v>
      </c>
      <c r="G56" s="14">
        <v>16</v>
      </c>
      <c r="O56" s="11" t="s">
        <v>34</v>
      </c>
      <c r="P56" s="15" t="s">
        <v>20</v>
      </c>
      <c r="Q56" s="14">
        <v>340</v>
      </c>
    </row>
    <row r="57" spans="1:17" ht="15">
      <c r="A57" s="10" t="s">
        <v>12</v>
      </c>
      <c r="B57" s="11" t="s">
        <v>36</v>
      </c>
      <c r="C57" s="15" t="s">
        <v>21</v>
      </c>
      <c r="D57" s="14">
        <v>472</v>
      </c>
      <c r="E57" s="14">
        <v>415</v>
      </c>
      <c r="F57" s="14">
        <v>887</v>
      </c>
      <c r="G57" s="14">
        <v>17</v>
      </c>
      <c r="O57" s="11" t="s">
        <v>34</v>
      </c>
      <c r="P57" s="15" t="s">
        <v>21</v>
      </c>
      <c r="Q57" s="14">
        <v>420</v>
      </c>
    </row>
    <row r="58" spans="1:17" ht="15">
      <c r="A58" s="10" t="s">
        <v>12</v>
      </c>
      <c r="B58" s="11" t="s">
        <v>38</v>
      </c>
      <c r="C58" s="15" t="s">
        <v>15</v>
      </c>
      <c r="D58" s="14">
        <v>196</v>
      </c>
      <c r="E58" s="14">
        <v>167</v>
      </c>
      <c r="F58" s="14">
        <v>363</v>
      </c>
      <c r="G58" s="14">
        <v>11</v>
      </c>
      <c r="O58" s="11" t="s">
        <v>36</v>
      </c>
      <c r="P58" s="15" t="s">
        <v>16</v>
      </c>
      <c r="Q58" s="14">
        <v>936</v>
      </c>
    </row>
    <row r="59" spans="1:17" ht="15">
      <c r="A59" s="10" t="s">
        <v>12</v>
      </c>
      <c r="B59" s="11" t="s">
        <v>38</v>
      </c>
      <c r="C59" s="15" t="s">
        <v>16</v>
      </c>
      <c r="D59" s="14">
        <v>239</v>
      </c>
      <c r="E59" s="14">
        <v>199</v>
      </c>
      <c r="F59" s="14">
        <v>438</v>
      </c>
      <c r="G59" s="14">
        <v>12</v>
      </c>
      <c r="O59" s="11" t="s">
        <v>36</v>
      </c>
      <c r="P59" s="15" t="s">
        <v>15</v>
      </c>
      <c r="Q59" s="14">
        <v>671</v>
      </c>
    </row>
    <row r="60" spans="1:17" ht="15">
      <c r="A60" s="10" t="s">
        <v>12</v>
      </c>
      <c r="B60" s="11" t="s">
        <v>38</v>
      </c>
      <c r="C60" s="15" t="s">
        <v>17</v>
      </c>
      <c r="D60" s="14">
        <v>303</v>
      </c>
      <c r="E60" s="14">
        <v>221</v>
      </c>
      <c r="F60" s="14">
        <v>524</v>
      </c>
      <c r="G60" s="14">
        <v>13</v>
      </c>
      <c r="O60" s="11" t="s">
        <v>36</v>
      </c>
      <c r="P60" s="15" t="s">
        <v>17</v>
      </c>
      <c r="Q60" s="14">
        <v>979</v>
      </c>
    </row>
    <row r="61" spans="1:17" ht="15">
      <c r="A61" s="10" t="s">
        <v>12</v>
      </c>
      <c r="B61" s="11" t="s">
        <v>38</v>
      </c>
      <c r="C61" s="15" t="s">
        <v>18</v>
      </c>
      <c r="D61" s="14">
        <v>130</v>
      </c>
      <c r="E61" s="14">
        <v>118</v>
      </c>
      <c r="F61" s="14">
        <v>248</v>
      </c>
      <c r="G61" s="14">
        <v>14</v>
      </c>
      <c r="O61" s="11" t="s">
        <v>36</v>
      </c>
      <c r="P61" s="15" t="s">
        <v>18</v>
      </c>
      <c r="Q61" s="14">
        <v>675</v>
      </c>
    </row>
    <row r="62" spans="1:17" ht="15">
      <c r="A62" s="10" t="s">
        <v>12</v>
      </c>
      <c r="B62" s="11" t="s">
        <v>38</v>
      </c>
      <c r="C62" s="15" t="s">
        <v>19</v>
      </c>
      <c r="D62" s="14">
        <v>197</v>
      </c>
      <c r="E62" s="14">
        <v>175</v>
      </c>
      <c r="F62" s="14">
        <v>372</v>
      </c>
      <c r="G62" s="14">
        <v>15</v>
      </c>
      <c r="O62" s="11" t="s">
        <v>36</v>
      </c>
      <c r="P62" s="15" t="s">
        <v>19</v>
      </c>
      <c r="Q62" s="14">
        <v>679</v>
      </c>
    </row>
    <row r="63" spans="1:17" ht="15">
      <c r="A63" s="10" t="s">
        <v>12</v>
      </c>
      <c r="B63" s="11" t="s">
        <v>38</v>
      </c>
      <c r="C63" s="15" t="s">
        <v>20</v>
      </c>
      <c r="D63" s="14">
        <v>106</v>
      </c>
      <c r="E63" s="14">
        <v>113</v>
      </c>
      <c r="F63" s="14">
        <v>219</v>
      </c>
      <c r="G63" s="14">
        <v>16</v>
      </c>
      <c r="O63" s="11" t="s">
        <v>36</v>
      </c>
      <c r="P63" s="15" t="s">
        <v>20</v>
      </c>
      <c r="Q63" s="14">
        <v>592</v>
      </c>
    </row>
    <row r="64" spans="1:17" ht="15">
      <c r="A64" s="10" t="s">
        <v>12</v>
      </c>
      <c r="B64" s="11" t="s">
        <v>38</v>
      </c>
      <c r="C64" s="15" t="s">
        <v>21</v>
      </c>
      <c r="D64" s="14">
        <v>197</v>
      </c>
      <c r="E64" s="14">
        <v>181</v>
      </c>
      <c r="F64" s="14">
        <v>378</v>
      </c>
      <c r="G64" s="14">
        <v>17</v>
      </c>
      <c r="O64" s="11" t="s">
        <v>36</v>
      </c>
      <c r="P64" s="15" t="s">
        <v>21</v>
      </c>
      <c r="Q64" s="14">
        <v>887</v>
      </c>
    </row>
    <row r="65" spans="1:17" ht="15">
      <c r="A65" s="10" t="s">
        <v>12</v>
      </c>
      <c r="B65" s="11" t="s">
        <v>40</v>
      </c>
      <c r="C65" s="15" t="s">
        <v>15</v>
      </c>
      <c r="D65" s="14">
        <v>156</v>
      </c>
      <c r="E65" s="14">
        <v>151</v>
      </c>
      <c r="F65" s="14">
        <v>307</v>
      </c>
      <c r="G65" s="14">
        <v>11</v>
      </c>
      <c r="O65" s="11" t="s">
        <v>38</v>
      </c>
      <c r="P65" s="15" t="s">
        <v>15</v>
      </c>
      <c r="Q65" s="14">
        <v>363</v>
      </c>
    </row>
    <row r="66" spans="1:17" ht="15">
      <c r="A66" s="10" t="s">
        <v>12</v>
      </c>
      <c r="B66" s="11" t="s">
        <v>40</v>
      </c>
      <c r="C66" s="15" t="s">
        <v>16</v>
      </c>
      <c r="D66" s="14">
        <v>149</v>
      </c>
      <c r="E66" s="14">
        <v>148</v>
      </c>
      <c r="F66" s="14">
        <v>297</v>
      </c>
      <c r="G66" s="14">
        <v>12</v>
      </c>
      <c r="O66" s="11" t="s">
        <v>38</v>
      </c>
      <c r="P66" s="15" t="s">
        <v>16</v>
      </c>
      <c r="Q66" s="14">
        <v>438</v>
      </c>
    </row>
    <row r="67" spans="1:17" ht="15">
      <c r="A67" s="10" t="s">
        <v>12</v>
      </c>
      <c r="B67" s="11" t="s">
        <v>40</v>
      </c>
      <c r="C67" s="15" t="s">
        <v>17</v>
      </c>
      <c r="D67" s="14">
        <v>178</v>
      </c>
      <c r="E67" s="14">
        <v>171</v>
      </c>
      <c r="F67" s="14">
        <v>349</v>
      </c>
      <c r="G67" s="14">
        <v>13</v>
      </c>
      <c r="O67" s="11" t="s">
        <v>38</v>
      </c>
      <c r="P67" s="15" t="s">
        <v>17</v>
      </c>
      <c r="Q67" s="14">
        <v>524</v>
      </c>
    </row>
    <row r="68" spans="1:17" ht="15">
      <c r="A68" s="10" t="s">
        <v>12</v>
      </c>
      <c r="B68" s="11" t="s">
        <v>40</v>
      </c>
      <c r="C68" s="15" t="s">
        <v>18</v>
      </c>
      <c r="D68" s="14">
        <v>107</v>
      </c>
      <c r="E68" s="14">
        <v>130</v>
      </c>
      <c r="F68" s="14">
        <v>237</v>
      </c>
      <c r="G68" s="14">
        <v>14</v>
      </c>
      <c r="O68" s="11" t="s">
        <v>38</v>
      </c>
      <c r="P68" s="15" t="s">
        <v>18</v>
      </c>
      <c r="Q68" s="14">
        <v>248</v>
      </c>
    </row>
    <row r="69" spans="1:17" ht="15">
      <c r="A69" s="10" t="s">
        <v>12</v>
      </c>
      <c r="B69" s="11" t="s">
        <v>40</v>
      </c>
      <c r="C69" s="15" t="s">
        <v>19</v>
      </c>
      <c r="D69" s="14">
        <v>136</v>
      </c>
      <c r="E69" s="14">
        <v>142</v>
      </c>
      <c r="F69" s="14">
        <v>278</v>
      </c>
      <c r="G69" s="14">
        <v>15</v>
      </c>
      <c r="O69" s="11" t="s">
        <v>38</v>
      </c>
      <c r="P69" s="15" t="s">
        <v>19</v>
      </c>
      <c r="Q69" s="14">
        <v>372</v>
      </c>
    </row>
    <row r="70" spans="1:17" ht="15">
      <c r="A70" s="10" t="s">
        <v>12</v>
      </c>
      <c r="B70" s="11" t="s">
        <v>40</v>
      </c>
      <c r="C70" s="15" t="s">
        <v>20</v>
      </c>
      <c r="D70" s="14">
        <v>102</v>
      </c>
      <c r="E70" s="14">
        <v>80</v>
      </c>
      <c r="F70" s="14">
        <v>182</v>
      </c>
      <c r="G70" s="14">
        <v>16</v>
      </c>
      <c r="O70" s="11" t="s">
        <v>38</v>
      </c>
      <c r="P70" s="15" t="s">
        <v>20</v>
      </c>
      <c r="Q70" s="14">
        <v>219</v>
      </c>
    </row>
    <row r="71" spans="1:17" ht="15">
      <c r="A71" s="10" t="s">
        <v>12</v>
      </c>
      <c r="B71" s="11" t="s">
        <v>40</v>
      </c>
      <c r="C71" s="15" t="s">
        <v>21</v>
      </c>
      <c r="D71" s="14">
        <v>188</v>
      </c>
      <c r="E71" s="14">
        <v>154</v>
      </c>
      <c r="F71" s="14">
        <v>342</v>
      </c>
      <c r="G71" s="14">
        <v>17</v>
      </c>
      <c r="O71" s="11" t="s">
        <v>38</v>
      </c>
      <c r="P71" s="15" t="s">
        <v>21</v>
      </c>
      <c r="Q71" s="14">
        <v>378</v>
      </c>
    </row>
    <row r="72" spans="1:17" ht="15">
      <c r="A72" s="10" t="s">
        <v>12</v>
      </c>
      <c r="B72" s="11" t="s">
        <v>42</v>
      </c>
      <c r="C72" s="15" t="s">
        <v>15</v>
      </c>
      <c r="D72" s="14">
        <v>192</v>
      </c>
      <c r="E72" s="14">
        <v>193</v>
      </c>
      <c r="F72" s="14">
        <v>385</v>
      </c>
      <c r="G72" s="14">
        <v>11</v>
      </c>
      <c r="O72" s="11" t="s">
        <v>40</v>
      </c>
      <c r="P72" s="15" t="s">
        <v>15</v>
      </c>
      <c r="Q72" s="14">
        <v>307</v>
      </c>
    </row>
    <row r="73" spans="1:17" ht="15">
      <c r="A73" s="10" t="s">
        <v>12</v>
      </c>
      <c r="B73" s="11" t="s">
        <v>42</v>
      </c>
      <c r="C73" s="15" t="s">
        <v>16</v>
      </c>
      <c r="D73" s="14">
        <v>291</v>
      </c>
      <c r="E73" s="14">
        <v>309</v>
      </c>
      <c r="F73" s="14">
        <v>600</v>
      </c>
      <c r="G73" s="14">
        <v>12</v>
      </c>
      <c r="O73" s="11" t="s">
        <v>40</v>
      </c>
      <c r="P73" s="15" t="s">
        <v>16</v>
      </c>
      <c r="Q73" s="14">
        <v>297</v>
      </c>
    </row>
    <row r="74" spans="1:17" ht="15">
      <c r="A74" s="10" t="s">
        <v>12</v>
      </c>
      <c r="B74" s="11" t="s">
        <v>42</v>
      </c>
      <c r="C74" s="15" t="s">
        <v>17</v>
      </c>
      <c r="D74" s="14">
        <v>377</v>
      </c>
      <c r="E74" s="14">
        <v>309</v>
      </c>
      <c r="F74" s="14">
        <v>686</v>
      </c>
      <c r="G74" s="14">
        <v>13</v>
      </c>
      <c r="O74" s="11" t="s">
        <v>40</v>
      </c>
      <c r="P74" s="15" t="s">
        <v>17</v>
      </c>
      <c r="Q74" s="14">
        <v>349</v>
      </c>
    </row>
    <row r="75" spans="1:17" ht="15">
      <c r="A75" s="10" t="s">
        <v>12</v>
      </c>
      <c r="B75" s="11" t="s">
        <v>42</v>
      </c>
      <c r="C75" s="15" t="s">
        <v>18</v>
      </c>
      <c r="D75" s="14">
        <v>224</v>
      </c>
      <c r="E75" s="14">
        <v>231</v>
      </c>
      <c r="F75" s="14">
        <v>455</v>
      </c>
      <c r="G75" s="14">
        <v>14</v>
      </c>
      <c r="O75" s="11" t="s">
        <v>40</v>
      </c>
      <c r="P75" s="15" t="s">
        <v>18</v>
      </c>
      <c r="Q75" s="14">
        <v>237</v>
      </c>
    </row>
    <row r="76" spans="1:17" ht="15">
      <c r="A76" s="10" t="s">
        <v>12</v>
      </c>
      <c r="B76" s="11" t="s">
        <v>42</v>
      </c>
      <c r="C76" s="15" t="s">
        <v>19</v>
      </c>
      <c r="D76" s="14">
        <v>313</v>
      </c>
      <c r="E76" s="14">
        <v>266</v>
      </c>
      <c r="F76" s="14">
        <v>579</v>
      </c>
      <c r="G76" s="14">
        <v>15</v>
      </c>
      <c r="O76" s="11" t="s">
        <v>40</v>
      </c>
      <c r="P76" s="15" t="s">
        <v>19</v>
      </c>
      <c r="Q76" s="14">
        <v>278</v>
      </c>
    </row>
    <row r="77" spans="1:17" ht="15">
      <c r="A77" s="10" t="s">
        <v>12</v>
      </c>
      <c r="B77" s="11" t="s">
        <v>42</v>
      </c>
      <c r="C77" s="15" t="s">
        <v>20</v>
      </c>
      <c r="D77" s="14">
        <v>320</v>
      </c>
      <c r="E77" s="14">
        <v>329</v>
      </c>
      <c r="F77" s="14">
        <v>649</v>
      </c>
      <c r="G77" s="14">
        <v>16</v>
      </c>
      <c r="O77" s="11" t="s">
        <v>40</v>
      </c>
      <c r="P77" s="15" t="s">
        <v>20</v>
      </c>
      <c r="Q77" s="14">
        <v>182</v>
      </c>
    </row>
    <row r="78" spans="1:17" ht="15">
      <c r="A78" s="10" t="s">
        <v>12</v>
      </c>
      <c r="B78" s="11" t="s">
        <v>42</v>
      </c>
      <c r="C78" s="15" t="s">
        <v>21</v>
      </c>
      <c r="D78" s="14">
        <v>371</v>
      </c>
      <c r="E78" s="14">
        <v>361</v>
      </c>
      <c r="F78" s="14">
        <v>732</v>
      </c>
      <c r="G78" s="14">
        <v>17</v>
      </c>
      <c r="O78" s="11" t="s">
        <v>40</v>
      </c>
      <c r="P78" s="15" t="s">
        <v>21</v>
      </c>
      <c r="Q78" s="14">
        <v>342</v>
      </c>
    </row>
    <row r="79" spans="1:17" ht="15">
      <c r="A79" s="10" t="s">
        <v>12</v>
      </c>
      <c r="B79" s="11" t="s">
        <v>43</v>
      </c>
      <c r="C79" s="15" t="s">
        <v>15</v>
      </c>
      <c r="D79" s="14">
        <v>212</v>
      </c>
      <c r="E79" s="14">
        <v>150</v>
      </c>
      <c r="F79" s="14">
        <v>362</v>
      </c>
      <c r="G79" s="14">
        <v>11</v>
      </c>
      <c r="O79" s="11" t="s">
        <v>42</v>
      </c>
      <c r="P79" s="15" t="s">
        <v>15</v>
      </c>
      <c r="Q79" s="14">
        <v>385</v>
      </c>
    </row>
    <row r="80" spans="1:17" ht="15">
      <c r="A80" s="10" t="s">
        <v>12</v>
      </c>
      <c r="B80" s="11" t="s">
        <v>43</v>
      </c>
      <c r="C80" s="15" t="s">
        <v>16</v>
      </c>
      <c r="D80" s="14">
        <v>293</v>
      </c>
      <c r="E80" s="14">
        <v>268</v>
      </c>
      <c r="F80" s="14">
        <v>561</v>
      </c>
      <c r="G80" s="14">
        <v>12</v>
      </c>
      <c r="O80" s="11" t="s">
        <v>42</v>
      </c>
      <c r="P80" s="15" t="s">
        <v>16</v>
      </c>
      <c r="Q80" s="14">
        <v>600</v>
      </c>
    </row>
    <row r="81" spans="1:17" ht="15">
      <c r="A81" s="10" t="s">
        <v>12</v>
      </c>
      <c r="B81" s="11" t="s">
        <v>43</v>
      </c>
      <c r="C81" s="15" t="s">
        <v>17</v>
      </c>
      <c r="D81" s="14">
        <v>390</v>
      </c>
      <c r="E81" s="14">
        <v>297</v>
      </c>
      <c r="F81" s="14">
        <v>687</v>
      </c>
      <c r="G81" s="14">
        <v>13</v>
      </c>
      <c r="O81" s="11" t="s">
        <v>42</v>
      </c>
      <c r="P81" s="15" t="s">
        <v>17</v>
      </c>
      <c r="Q81" s="14">
        <v>686</v>
      </c>
    </row>
    <row r="82" spans="1:17" ht="15">
      <c r="A82" s="10" t="s">
        <v>12</v>
      </c>
      <c r="B82" s="11" t="s">
        <v>43</v>
      </c>
      <c r="C82" s="15" t="s">
        <v>18</v>
      </c>
      <c r="D82" s="14">
        <v>127</v>
      </c>
      <c r="E82" s="14">
        <v>143</v>
      </c>
      <c r="F82" s="14">
        <v>270</v>
      </c>
      <c r="G82" s="14">
        <v>14</v>
      </c>
      <c r="O82" s="11" t="s">
        <v>42</v>
      </c>
      <c r="P82" s="15" t="s">
        <v>18</v>
      </c>
      <c r="Q82" s="14">
        <v>455</v>
      </c>
    </row>
    <row r="83" spans="1:17" ht="15">
      <c r="A83" s="10" t="s">
        <v>12</v>
      </c>
      <c r="B83" s="11" t="s">
        <v>43</v>
      </c>
      <c r="C83" s="15" t="s">
        <v>19</v>
      </c>
      <c r="D83" s="14">
        <v>269</v>
      </c>
      <c r="E83" s="14">
        <v>220</v>
      </c>
      <c r="F83" s="14">
        <v>489</v>
      </c>
      <c r="G83" s="14">
        <v>15</v>
      </c>
      <c r="O83" s="11" t="s">
        <v>42</v>
      </c>
      <c r="P83" s="15" t="s">
        <v>19</v>
      </c>
      <c r="Q83" s="14">
        <v>579</v>
      </c>
    </row>
    <row r="84" spans="1:17" ht="15">
      <c r="A84" s="10" t="s">
        <v>12</v>
      </c>
      <c r="B84" s="11" t="s">
        <v>43</v>
      </c>
      <c r="C84" s="15" t="s">
        <v>20</v>
      </c>
      <c r="D84" s="14">
        <v>150</v>
      </c>
      <c r="E84" s="14">
        <v>120</v>
      </c>
      <c r="F84" s="14">
        <v>270</v>
      </c>
      <c r="G84" s="14">
        <v>16</v>
      </c>
      <c r="O84" s="11" t="s">
        <v>42</v>
      </c>
      <c r="P84" s="15" t="s">
        <v>20</v>
      </c>
      <c r="Q84" s="14">
        <v>649</v>
      </c>
    </row>
    <row r="85" spans="1:17" ht="15">
      <c r="A85" s="10" t="s">
        <v>12</v>
      </c>
      <c r="B85" s="11" t="s">
        <v>43</v>
      </c>
      <c r="C85" s="15" t="s">
        <v>21</v>
      </c>
      <c r="D85" s="14">
        <v>193</v>
      </c>
      <c r="E85" s="14">
        <v>158</v>
      </c>
      <c r="F85" s="14">
        <v>351</v>
      </c>
      <c r="G85" s="14">
        <v>17</v>
      </c>
      <c r="O85" s="11" t="s">
        <v>42</v>
      </c>
      <c r="P85" s="15" t="s">
        <v>21</v>
      </c>
      <c r="Q85" s="14">
        <v>732</v>
      </c>
    </row>
    <row r="86" spans="1:17" ht="15">
      <c r="A86" s="10" t="s">
        <v>12</v>
      </c>
      <c r="B86" s="11" t="s">
        <v>45</v>
      </c>
      <c r="C86" s="15" t="s">
        <v>15</v>
      </c>
      <c r="D86" s="14">
        <v>85</v>
      </c>
      <c r="E86" s="14">
        <v>68</v>
      </c>
      <c r="F86" s="14">
        <v>153</v>
      </c>
      <c r="G86" s="14">
        <v>11</v>
      </c>
      <c r="O86" s="11" t="s">
        <v>43</v>
      </c>
      <c r="P86" s="15" t="s">
        <v>15</v>
      </c>
      <c r="Q86" s="14">
        <v>362</v>
      </c>
    </row>
    <row r="87" spans="1:17" ht="15">
      <c r="A87" s="10" t="s">
        <v>12</v>
      </c>
      <c r="B87" s="11" t="s">
        <v>45</v>
      </c>
      <c r="C87" s="15" t="s">
        <v>16</v>
      </c>
      <c r="D87" s="14">
        <v>33</v>
      </c>
      <c r="E87" s="14">
        <v>38</v>
      </c>
      <c r="F87" s="14">
        <v>71</v>
      </c>
      <c r="G87" s="14">
        <v>12</v>
      </c>
      <c r="O87" s="11" t="s">
        <v>43</v>
      </c>
      <c r="P87" s="15" t="s">
        <v>16</v>
      </c>
      <c r="Q87" s="14">
        <v>561</v>
      </c>
    </row>
    <row r="88" spans="1:17" ht="15">
      <c r="A88" s="10" t="s">
        <v>12</v>
      </c>
      <c r="B88" s="11" t="s">
        <v>45</v>
      </c>
      <c r="C88" s="15" t="s">
        <v>17</v>
      </c>
      <c r="D88" s="14">
        <v>42</v>
      </c>
      <c r="E88" s="14">
        <v>48</v>
      </c>
      <c r="F88" s="14">
        <v>90</v>
      </c>
      <c r="G88" s="14">
        <v>13</v>
      </c>
      <c r="O88" s="11" t="s">
        <v>43</v>
      </c>
      <c r="P88" s="15" t="s">
        <v>17</v>
      </c>
      <c r="Q88" s="14">
        <v>687</v>
      </c>
    </row>
    <row r="89" spans="1:17" ht="15">
      <c r="A89" s="10" t="s">
        <v>12</v>
      </c>
      <c r="B89" s="11" t="s">
        <v>45</v>
      </c>
      <c r="C89" s="15" t="s">
        <v>18</v>
      </c>
      <c r="D89" s="14">
        <v>28</v>
      </c>
      <c r="E89" s="14">
        <v>23</v>
      </c>
      <c r="F89" s="14">
        <v>51</v>
      </c>
      <c r="G89" s="14">
        <v>14</v>
      </c>
      <c r="O89" s="11" t="s">
        <v>43</v>
      </c>
      <c r="P89" s="15" t="s">
        <v>18</v>
      </c>
      <c r="Q89" s="14">
        <v>270</v>
      </c>
    </row>
    <row r="90" spans="1:17" ht="15">
      <c r="A90" s="10" t="s">
        <v>12</v>
      </c>
      <c r="B90" s="11" t="s">
        <v>45</v>
      </c>
      <c r="C90" s="15" t="s">
        <v>19</v>
      </c>
      <c r="D90" s="14">
        <v>28</v>
      </c>
      <c r="E90" s="14">
        <v>14</v>
      </c>
      <c r="F90" s="14">
        <v>42</v>
      </c>
      <c r="G90" s="14">
        <v>15</v>
      </c>
      <c r="O90" s="11" t="s">
        <v>43</v>
      </c>
      <c r="P90" s="15" t="s">
        <v>19</v>
      </c>
      <c r="Q90" s="14">
        <v>489</v>
      </c>
    </row>
    <row r="91" spans="1:17" ht="15">
      <c r="A91" s="10" t="s">
        <v>12</v>
      </c>
      <c r="B91" s="11" t="s">
        <v>45</v>
      </c>
      <c r="C91" s="15" t="s">
        <v>20</v>
      </c>
      <c r="D91" s="14">
        <v>17</v>
      </c>
      <c r="E91" s="14">
        <v>15</v>
      </c>
      <c r="F91" s="14">
        <v>32</v>
      </c>
      <c r="G91" s="14">
        <v>16</v>
      </c>
      <c r="O91" s="11" t="s">
        <v>43</v>
      </c>
      <c r="P91" s="15" t="s">
        <v>20</v>
      </c>
      <c r="Q91" s="14">
        <v>270</v>
      </c>
    </row>
    <row r="92" spans="1:17" ht="15">
      <c r="A92" s="10" t="s">
        <v>12</v>
      </c>
      <c r="B92" s="11" t="s">
        <v>45</v>
      </c>
      <c r="C92" s="15" t="s">
        <v>21</v>
      </c>
      <c r="D92" s="14">
        <v>12</v>
      </c>
      <c r="E92" s="14">
        <v>7</v>
      </c>
      <c r="F92" s="14">
        <v>19</v>
      </c>
      <c r="G92" s="14">
        <v>17</v>
      </c>
      <c r="O92" s="11" t="s">
        <v>43</v>
      </c>
      <c r="P92" s="15" t="s">
        <v>21</v>
      </c>
      <c r="Q92" s="14">
        <v>351</v>
      </c>
    </row>
    <row r="93" spans="1:17" ht="15">
      <c r="A93" s="10" t="s">
        <v>12</v>
      </c>
      <c r="B93" s="11" t="s">
        <v>47</v>
      </c>
      <c r="C93" s="15" t="s">
        <v>15</v>
      </c>
      <c r="D93" s="14">
        <v>494</v>
      </c>
      <c r="E93" s="14">
        <v>502</v>
      </c>
      <c r="F93" s="14">
        <v>996</v>
      </c>
      <c r="G93" s="14">
        <v>11</v>
      </c>
      <c r="O93" s="11" t="s">
        <v>45</v>
      </c>
      <c r="P93" s="15" t="s">
        <v>15</v>
      </c>
      <c r="Q93" s="14">
        <v>153</v>
      </c>
    </row>
    <row r="94" spans="1:17" ht="15">
      <c r="A94" s="10" t="s">
        <v>12</v>
      </c>
      <c r="B94" s="11" t="s">
        <v>47</v>
      </c>
      <c r="C94" s="15" t="s">
        <v>16</v>
      </c>
      <c r="D94" s="14">
        <v>626</v>
      </c>
      <c r="E94" s="14">
        <v>651</v>
      </c>
      <c r="F94" s="14">
        <v>1277</v>
      </c>
      <c r="G94" s="14">
        <v>12</v>
      </c>
      <c r="O94" s="11" t="s">
        <v>45</v>
      </c>
      <c r="P94" s="15" t="s">
        <v>16</v>
      </c>
      <c r="Q94" s="14">
        <v>71</v>
      </c>
    </row>
    <row r="95" spans="1:17" ht="15">
      <c r="A95" s="10" t="s">
        <v>12</v>
      </c>
      <c r="B95" s="11" t="s">
        <v>47</v>
      </c>
      <c r="C95" s="15" t="s">
        <v>17</v>
      </c>
      <c r="D95" s="14">
        <v>754</v>
      </c>
      <c r="E95" s="14">
        <v>750</v>
      </c>
      <c r="F95" s="14">
        <v>1504</v>
      </c>
      <c r="G95" s="14">
        <v>13</v>
      </c>
      <c r="O95" s="11" t="s">
        <v>45</v>
      </c>
      <c r="P95" s="15" t="s">
        <v>17</v>
      </c>
      <c r="Q95" s="14">
        <v>90</v>
      </c>
    </row>
    <row r="96" spans="1:17" ht="15">
      <c r="A96" s="10" t="s">
        <v>12</v>
      </c>
      <c r="B96" s="11" t="s">
        <v>47</v>
      </c>
      <c r="C96" s="15" t="s">
        <v>18</v>
      </c>
      <c r="D96" s="14">
        <v>427</v>
      </c>
      <c r="E96" s="14">
        <v>409</v>
      </c>
      <c r="F96" s="14">
        <v>836</v>
      </c>
      <c r="G96" s="14">
        <v>14</v>
      </c>
      <c r="O96" s="11" t="s">
        <v>45</v>
      </c>
      <c r="P96" s="15" t="s">
        <v>18</v>
      </c>
      <c r="Q96" s="14">
        <v>51</v>
      </c>
    </row>
    <row r="97" spans="1:17" ht="15">
      <c r="A97" s="10" t="s">
        <v>12</v>
      </c>
      <c r="B97" s="11" t="s">
        <v>47</v>
      </c>
      <c r="C97" s="15" t="s">
        <v>19</v>
      </c>
      <c r="D97" s="14">
        <v>569</v>
      </c>
      <c r="E97" s="14">
        <v>501</v>
      </c>
      <c r="F97" s="14">
        <v>1070</v>
      </c>
      <c r="G97" s="14">
        <v>15</v>
      </c>
      <c r="O97" s="11" t="s">
        <v>45</v>
      </c>
      <c r="P97" s="15" t="s">
        <v>19</v>
      </c>
      <c r="Q97" s="14">
        <v>42</v>
      </c>
    </row>
    <row r="98" spans="1:17" ht="15">
      <c r="A98" s="10" t="s">
        <v>12</v>
      </c>
      <c r="B98" s="11" t="s">
        <v>47</v>
      </c>
      <c r="C98" s="15" t="s">
        <v>20</v>
      </c>
      <c r="D98" s="14">
        <v>265</v>
      </c>
      <c r="E98" s="14">
        <v>257</v>
      </c>
      <c r="F98" s="14">
        <v>522</v>
      </c>
      <c r="G98" s="14">
        <v>16</v>
      </c>
      <c r="O98" s="11" t="s">
        <v>45</v>
      </c>
      <c r="P98" s="15" t="s">
        <v>20</v>
      </c>
      <c r="Q98" s="14">
        <v>32</v>
      </c>
    </row>
    <row r="99" spans="1:17" ht="15">
      <c r="A99" s="10" t="s">
        <v>12</v>
      </c>
      <c r="B99" s="11" t="s">
        <v>47</v>
      </c>
      <c r="C99" s="15" t="s">
        <v>21</v>
      </c>
      <c r="D99" s="14">
        <v>252</v>
      </c>
      <c r="E99" s="14">
        <v>228</v>
      </c>
      <c r="F99" s="14">
        <v>480</v>
      </c>
      <c r="G99" s="14">
        <v>17</v>
      </c>
      <c r="O99" s="11" t="s">
        <v>45</v>
      </c>
      <c r="P99" s="15" t="s">
        <v>21</v>
      </c>
      <c r="Q99" s="14">
        <v>19</v>
      </c>
    </row>
    <row r="100" spans="1:17" ht="15">
      <c r="A100" s="10" t="s">
        <v>12</v>
      </c>
      <c r="B100" s="20" t="s">
        <v>52</v>
      </c>
      <c r="C100" s="22" t="s">
        <v>15</v>
      </c>
      <c r="D100" s="23">
        <v>85</v>
      </c>
      <c r="E100" s="23">
        <v>112</v>
      </c>
      <c r="F100" s="23">
        <v>197</v>
      </c>
      <c r="G100" s="23">
        <v>11</v>
      </c>
      <c r="O100" s="11" t="s">
        <v>47</v>
      </c>
      <c r="P100" s="15" t="s">
        <v>15</v>
      </c>
      <c r="Q100" s="14">
        <v>996</v>
      </c>
    </row>
    <row r="101" spans="1:17" ht="15">
      <c r="A101" s="10" t="s">
        <v>12</v>
      </c>
      <c r="B101" s="20" t="s">
        <v>52</v>
      </c>
      <c r="C101" s="22" t="s">
        <v>16</v>
      </c>
      <c r="D101" s="23">
        <v>129</v>
      </c>
      <c r="E101" s="23">
        <v>129</v>
      </c>
      <c r="F101" s="23">
        <v>258</v>
      </c>
      <c r="G101" s="23">
        <v>12</v>
      </c>
      <c r="O101" s="11" t="s">
        <v>47</v>
      </c>
      <c r="P101" s="15" t="s">
        <v>16</v>
      </c>
      <c r="Q101" s="14">
        <v>1277</v>
      </c>
    </row>
    <row r="102" spans="1:17" ht="15">
      <c r="A102" s="10" t="s">
        <v>12</v>
      </c>
      <c r="B102" s="20" t="s">
        <v>52</v>
      </c>
      <c r="C102" s="22" t="s">
        <v>17</v>
      </c>
      <c r="D102" s="23">
        <v>171</v>
      </c>
      <c r="E102" s="23">
        <v>145</v>
      </c>
      <c r="F102" s="23">
        <v>316</v>
      </c>
      <c r="G102" s="23">
        <v>13</v>
      </c>
      <c r="O102" s="11" t="s">
        <v>47</v>
      </c>
      <c r="P102" s="15" t="s">
        <v>17</v>
      </c>
      <c r="Q102" s="14">
        <v>1504</v>
      </c>
    </row>
    <row r="103" spans="1:17" ht="15">
      <c r="A103" s="10" t="s">
        <v>12</v>
      </c>
      <c r="B103" s="20" t="s">
        <v>52</v>
      </c>
      <c r="C103" s="22" t="s">
        <v>18</v>
      </c>
      <c r="D103" s="23">
        <v>116</v>
      </c>
      <c r="E103" s="23">
        <v>74</v>
      </c>
      <c r="F103" s="23">
        <v>190</v>
      </c>
      <c r="G103" s="23">
        <v>14</v>
      </c>
      <c r="O103" s="11" t="s">
        <v>47</v>
      </c>
      <c r="P103" s="15" t="s">
        <v>18</v>
      </c>
      <c r="Q103" s="14">
        <v>836</v>
      </c>
    </row>
    <row r="104" spans="1:17" ht="15">
      <c r="A104" s="10" t="s">
        <v>12</v>
      </c>
      <c r="B104" s="20" t="s">
        <v>52</v>
      </c>
      <c r="C104" s="22" t="s">
        <v>19</v>
      </c>
      <c r="D104" s="23">
        <v>123</v>
      </c>
      <c r="E104" s="23">
        <v>97</v>
      </c>
      <c r="F104" s="23">
        <v>220</v>
      </c>
      <c r="G104" s="23">
        <v>15</v>
      </c>
      <c r="O104" s="11" t="s">
        <v>47</v>
      </c>
      <c r="P104" s="15" t="s">
        <v>19</v>
      </c>
      <c r="Q104" s="14">
        <v>1070</v>
      </c>
    </row>
    <row r="105" spans="1:17" ht="15">
      <c r="A105" s="10" t="s">
        <v>12</v>
      </c>
      <c r="B105" s="20" t="s">
        <v>52</v>
      </c>
      <c r="C105" s="22" t="s">
        <v>20</v>
      </c>
      <c r="D105" s="23">
        <v>101</v>
      </c>
      <c r="E105" s="23">
        <v>106</v>
      </c>
      <c r="F105" s="23">
        <v>207</v>
      </c>
      <c r="G105" s="23">
        <v>16</v>
      </c>
      <c r="O105" s="11" t="s">
        <v>47</v>
      </c>
      <c r="P105" s="15" t="s">
        <v>20</v>
      </c>
      <c r="Q105" s="14">
        <v>522</v>
      </c>
    </row>
    <row r="106" spans="1:17" ht="15">
      <c r="A106" s="10" t="s">
        <v>12</v>
      </c>
      <c r="B106" s="20" t="s">
        <v>52</v>
      </c>
      <c r="C106" s="22" t="s">
        <v>21</v>
      </c>
      <c r="D106" s="23">
        <v>105</v>
      </c>
      <c r="E106" s="23">
        <v>71</v>
      </c>
      <c r="F106" s="23">
        <v>176</v>
      </c>
      <c r="G106" s="23">
        <v>17</v>
      </c>
      <c r="O106" s="11" t="s">
        <v>47</v>
      </c>
      <c r="P106" s="15" t="s">
        <v>21</v>
      </c>
      <c r="Q106" s="14">
        <v>480</v>
      </c>
    </row>
    <row r="107" spans="1:17" ht="15">
      <c r="A107" s="10" t="s">
        <v>12</v>
      </c>
      <c r="B107" s="11" t="s">
        <v>54</v>
      </c>
      <c r="C107" s="15" t="s">
        <v>15</v>
      </c>
      <c r="D107" s="14">
        <v>180</v>
      </c>
      <c r="E107" s="14">
        <v>153</v>
      </c>
      <c r="F107" s="14">
        <v>333</v>
      </c>
      <c r="G107" s="14">
        <v>11</v>
      </c>
      <c r="O107" s="11" t="s">
        <v>47</v>
      </c>
      <c r="P107" s="15" t="s">
        <v>15</v>
      </c>
      <c r="Q107" s="14">
        <v>996</v>
      </c>
    </row>
    <row r="108" spans="1:17" ht="15">
      <c r="A108" s="10" t="s">
        <v>12</v>
      </c>
      <c r="B108" s="11" t="s">
        <v>54</v>
      </c>
      <c r="C108" s="15" t="s">
        <v>16</v>
      </c>
      <c r="D108" s="14">
        <v>217</v>
      </c>
      <c r="E108" s="14">
        <v>184</v>
      </c>
      <c r="F108" s="14">
        <v>401</v>
      </c>
      <c r="G108" s="14">
        <v>12</v>
      </c>
      <c r="O108" s="11" t="s">
        <v>47</v>
      </c>
      <c r="P108" s="15" t="s">
        <v>16</v>
      </c>
      <c r="Q108" s="14">
        <v>1277</v>
      </c>
    </row>
    <row r="109" spans="1:17" ht="15">
      <c r="A109" s="10" t="s">
        <v>12</v>
      </c>
      <c r="B109" s="11" t="s">
        <v>54</v>
      </c>
      <c r="C109" s="15" t="s">
        <v>17</v>
      </c>
      <c r="D109" s="14">
        <v>267</v>
      </c>
      <c r="E109" s="14">
        <v>198</v>
      </c>
      <c r="F109" s="14">
        <v>465</v>
      </c>
      <c r="G109" s="14">
        <v>13</v>
      </c>
      <c r="O109" s="11" t="s">
        <v>47</v>
      </c>
      <c r="P109" s="15" t="s">
        <v>17</v>
      </c>
      <c r="Q109" s="14">
        <v>1504</v>
      </c>
    </row>
    <row r="110" spans="1:17" ht="15">
      <c r="A110" s="10" t="s">
        <v>12</v>
      </c>
      <c r="B110" s="11" t="s">
        <v>54</v>
      </c>
      <c r="C110" s="15" t="s">
        <v>18</v>
      </c>
      <c r="D110" s="14">
        <v>130</v>
      </c>
      <c r="E110" s="14">
        <v>97</v>
      </c>
      <c r="F110" s="14">
        <v>227</v>
      </c>
      <c r="G110" s="14">
        <v>14</v>
      </c>
      <c r="O110" s="11" t="s">
        <v>47</v>
      </c>
      <c r="P110" s="15" t="s">
        <v>18</v>
      </c>
      <c r="Q110" s="14">
        <v>836</v>
      </c>
    </row>
    <row r="111" spans="1:17" ht="15">
      <c r="A111" s="10" t="s">
        <v>12</v>
      </c>
      <c r="B111" s="11" t="s">
        <v>54</v>
      </c>
      <c r="C111" s="15" t="s">
        <v>19</v>
      </c>
      <c r="D111" s="14">
        <v>184</v>
      </c>
      <c r="E111" s="14">
        <v>135</v>
      </c>
      <c r="F111" s="14">
        <v>319</v>
      </c>
      <c r="G111" s="14">
        <v>15</v>
      </c>
      <c r="O111" s="11" t="s">
        <v>47</v>
      </c>
      <c r="P111" s="15" t="s">
        <v>19</v>
      </c>
      <c r="Q111" s="14">
        <v>1070</v>
      </c>
    </row>
    <row r="112" spans="1:17" ht="15">
      <c r="A112" s="10" t="s">
        <v>12</v>
      </c>
      <c r="B112" s="11" t="s">
        <v>54</v>
      </c>
      <c r="C112" s="15" t="s">
        <v>20</v>
      </c>
      <c r="D112" s="14">
        <v>108</v>
      </c>
      <c r="E112" s="14">
        <v>84</v>
      </c>
      <c r="F112" s="14">
        <v>192</v>
      </c>
      <c r="G112" s="14">
        <v>16</v>
      </c>
      <c r="O112" s="11" t="s">
        <v>47</v>
      </c>
      <c r="P112" s="15" t="s">
        <v>20</v>
      </c>
      <c r="Q112" s="14">
        <v>522</v>
      </c>
    </row>
    <row r="113" spans="1:17" ht="15">
      <c r="A113" s="10" t="s">
        <v>12</v>
      </c>
      <c r="B113" s="11" t="s">
        <v>54</v>
      </c>
      <c r="C113" s="15" t="s">
        <v>21</v>
      </c>
      <c r="D113" s="14">
        <v>162</v>
      </c>
      <c r="E113" s="14">
        <v>123</v>
      </c>
      <c r="F113" s="14">
        <v>285</v>
      </c>
      <c r="G113" s="14">
        <v>17</v>
      </c>
      <c r="O113" s="11" t="s">
        <v>47</v>
      </c>
      <c r="P113" s="15" t="s">
        <v>21</v>
      </c>
      <c r="Q113" s="14">
        <v>480</v>
      </c>
    </row>
    <row r="114" spans="1:17" ht="15">
      <c r="A114" s="10" t="s">
        <v>12</v>
      </c>
      <c r="B114" s="11" t="s">
        <v>56</v>
      </c>
      <c r="C114" s="15" t="s">
        <v>15</v>
      </c>
      <c r="D114" s="14">
        <v>388</v>
      </c>
      <c r="E114" s="14">
        <v>328</v>
      </c>
      <c r="F114" s="14">
        <v>716</v>
      </c>
      <c r="G114" s="14">
        <v>11</v>
      </c>
      <c r="O114" s="11" t="s">
        <v>50</v>
      </c>
      <c r="P114" s="15" t="s">
        <v>15</v>
      </c>
      <c r="Q114" s="14">
        <v>571</v>
      </c>
    </row>
    <row r="115" spans="1:17" ht="15">
      <c r="A115" s="10" t="s">
        <v>12</v>
      </c>
      <c r="B115" s="11" t="s">
        <v>56</v>
      </c>
      <c r="C115" s="15" t="s">
        <v>16</v>
      </c>
      <c r="D115" s="14">
        <v>453</v>
      </c>
      <c r="E115" s="14">
        <v>337</v>
      </c>
      <c r="F115" s="14">
        <v>790</v>
      </c>
      <c r="G115" s="14">
        <v>12</v>
      </c>
      <c r="O115" s="11" t="s">
        <v>50</v>
      </c>
      <c r="P115" s="15" t="s">
        <v>16</v>
      </c>
      <c r="Q115" s="14">
        <v>632</v>
      </c>
    </row>
    <row r="116" spans="1:17" ht="15">
      <c r="A116" s="10" t="s">
        <v>12</v>
      </c>
      <c r="B116" s="11" t="s">
        <v>56</v>
      </c>
      <c r="C116" s="15" t="s">
        <v>17</v>
      </c>
      <c r="D116" s="14">
        <v>521</v>
      </c>
      <c r="E116" s="14">
        <v>382</v>
      </c>
      <c r="F116" s="14">
        <v>903</v>
      </c>
      <c r="G116" s="14">
        <v>13</v>
      </c>
      <c r="O116" s="11" t="s">
        <v>50</v>
      </c>
      <c r="P116" s="15" t="s">
        <v>17</v>
      </c>
      <c r="Q116" s="14">
        <v>693</v>
      </c>
    </row>
    <row r="117" spans="1:17" ht="15">
      <c r="A117" s="10" t="s">
        <v>12</v>
      </c>
      <c r="B117" s="11" t="s">
        <v>56</v>
      </c>
      <c r="C117" s="15" t="s">
        <v>18</v>
      </c>
      <c r="D117" s="14">
        <v>231</v>
      </c>
      <c r="E117" s="14">
        <v>239</v>
      </c>
      <c r="F117" s="14">
        <v>470</v>
      </c>
      <c r="G117" s="14">
        <v>14</v>
      </c>
      <c r="O117" s="11" t="s">
        <v>50</v>
      </c>
      <c r="P117" s="15" t="s">
        <v>18</v>
      </c>
      <c r="Q117" s="14">
        <v>408</v>
      </c>
    </row>
    <row r="118" spans="1:17" ht="15">
      <c r="A118" s="10" t="s">
        <v>12</v>
      </c>
      <c r="B118" s="11" t="s">
        <v>56</v>
      </c>
      <c r="C118" s="15" t="s">
        <v>19</v>
      </c>
      <c r="D118" s="14">
        <v>320</v>
      </c>
      <c r="E118" s="14">
        <v>266</v>
      </c>
      <c r="F118" s="14">
        <v>586</v>
      </c>
      <c r="G118" s="14">
        <v>15</v>
      </c>
      <c r="O118" s="11" t="s">
        <v>50</v>
      </c>
      <c r="P118" s="15" t="s">
        <v>19</v>
      </c>
      <c r="Q118" s="14">
        <v>502</v>
      </c>
    </row>
    <row r="119" spans="1:17" ht="15">
      <c r="A119" s="10" t="s">
        <v>12</v>
      </c>
      <c r="B119" s="11" t="s">
        <v>56</v>
      </c>
      <c r="C119" s="15" t="s">
        <v>20</v>
      </c>
      <c r="D119" s="14">
        <v>287</v>
      </c>
      <c r="E119" s="14">
        <v>234</v>
      </c>
      <c r="F119" s="14">
        <v>521</v>
      </c>
      <c r="G119" s="14">
        <v>16</v>
      </c>
      <c r="O119" s="11" t="s">
        <v>50</v>
      </c>
      <c r="P119" s="15" t="s">
        <v>20</v>
      </c>
      <c r="Q119" s="14">
        <v>374</v>
      </c>
    </row>
    <row r="120" spans="1:17" ht="15">
      <c r="A120" s="10" t="s">
        <v>12</v>
      </c>
      <c r="B120" s="11" t="s">
        <v>56</v>
      </c>
      <c r="C120" s="15" t="s">
        <v>21</v>
      </c>
      <c r="D120" s="14">
        <v>368</v>
      </c>
      <c r="E120" s="14">
        <v>317</v>
      </c>
      <c r="F120" s="14">
        <v>685</v>
      </c>
      <c r="G120" s="14">
        <v>17</v>
      </c>
      <c r="O120" s="11" t="s">
        <v>50</v>
      </c>
      <c r="P120" s="15" t="s">
        <v>21</v>
      </c>
      <c r="Q120" s="14">
        <v>509</v>
      </c>
    </row>
    <row r="121" spans="1:17" ht="15">
      <c r="A121" s="10" t="s">
        <v>12</v>
      </c>
      <c r="B121" s="11" t="s">
        <v>59</v>
      </c>
      <c r="C121" s="15" t="s">
        <v>15</v>
      </c>
      <c r="D121" s="14">
        <v>146</v>
      </c>
      <c r="E121" s="14">
        <v>125</v>
      </c>
      <c r="F121" s="14">
        <v>271</v>
      </c>
      <c r="G121" s="14">
        <v>11</v>
      </c>
      <c r="O121" s="20" t="s">
        <v>52</v>
      </c>
      <c r="P121" s="22" t="s">
        <v>15</v>
      </c>
      <c r="Q121" s="23">
        <v>197</v>
      </c>
    </row>
    <row r="122" spans="1:17" ht="15">
      <c r="A122" s="10" t="s">
        <v>12</v>
      </c>
      <c r="B122" s="11" t="s">
        <v>59</v>
      </c>
      <c r="C122" s="15" t="s">
        <v>16</v>
      </c>
      <c r="D122" s="14">
        <v>168</v>
      </c>
      <c r="E122" s="14">
        <v>154</v>
      </c>
      <c r="F122" s="14">
        <v>322</v>
      </c>
      <c r="G122" s="14">
        <v>12</v>
      </c>
      <c r="O122" s="20" t="s">
        <v>52</v>
      </c>
      <c r="P122" s="22" t="s">
        <v>16</v>
      </c>
      <c r="Q122" s="23">
        <v>258</v>
      </c>
    </row>
    <row r="123" spans="1:17" ht="15">
      <c r="A123" s="10" t="s">
        <v>12</v>
      </c>
      <c r="B123" s="11" t="s">
        <v>59</v>
      </c>
      <c r="C123" s="15" t="s">
        <v>17</v>
      </c>
      <c r="D123" s="14">
        <v>190</v>
      </c>
      <c r="E123" s="14">
        <v>138</v>
      </c>
      <c r="F123" s="14">
        <v>328</v>
      </c>
      <c r="G123" s="14">
        <v>13</v>
      </c>
      <c r="O123" s="20" t="s">
        <v>52</v>
      </c>
      <c r="P123" s="22" t="s">
        <v>17</v>
      </c>
      <c r="Q123" s="23">
        <v>316</v>
      </c>
    </row>
    <row r="124" spans="1:17" ht="15">
      <c r="A124" s="10" t="s">
        <v>12</v>
      </c>
      <c r="B124" s="11" t="s">
        <v>59</v>
      </c>
      <c r="C124" s="15" t="s">
        <v>18</v>
      </c>
      <c r="D124" s="14">
        <v>100</v>
      </c>
      <c r="E124" s="14">
        <v>112</v>
      </c>
      <c r="F124" s="14">
        <v>212</v>
      </c>
      <c r="G124" s="14">
        <v>14</v>
      </c>
      <c r="O124" s="20" t="s">
        <v>52</v>
      </c>
      <c r="P124" s="22" t="s">
        <v>18</v>
      </c>
      <c r="Q124" s="23">
        <v>190</v>
      </c>
    </row>
    <row r="125" spans="1:17" ht="15">
      <c r="A125" s="10" t="s">
        <v>12</v>
      </c>
      <c r="B125" s="11" t="s">
        <v>59</v>
      </c>
      <c r="C125" s="15" t="s">
        <v>19</v>
      </c>
      <c r="D125" s="14">
        <v>153</v>
      </c>
      <c r="E125" s="14">
        <v>125</v>
      </c>
      <c r="F125" s="14">
        <v>278</v>
      </c>
      <c r="G125" s="14">
        <v>15</v>
      </c>
      <c r="O125" s="20" t="s">
        <v>52</v>
      </c>
      <c r="P125" s="22" t="s">
        <v>19</v>
      </c>
      <c r="Q125" s="23">
        <v>220</v>
      </c>
    </row>
    <row r="126" spans="1:17" ht="15">
      <c r="A126" s="10" t="s">
        <v>12</v>
      </c>
      <c r="B126" s="11" t="s">
        <v>59</v>
      </c>
      <c r="C126" s="15" t="s">
        <v>20</v>
      </c>
      <c r="D126" s="14">
        <v>130</v>
      </c>
      <c r="E126" s="14">
        <v>95</v>
      </c>
      <c r="F126" s="14">
        <v>225</v>
      </c>
      <c r="G126" s="14">
        <v>16</v>
      </c>
      <c r="O126" s="20" t="s">
        <v>52</v>
      </c>
      <c r="P126" s="22" t="s">
        <v>20</v>
      </c>
      <c r="Q126" s="23">
        <v>207</v>
      </c>
    </row>
    <row r="127" spans="1:17" ht="15">
      <c r="A127" s="10" t="s">
        <v>12</v>
      </c>
      <c r="B127" s="11" t="s">
        <v>59</v>
      </c>
      <c r="C127" s="15" t="s">
        <v>21</v>
      </c>
      <c r="D127" s="14">
        <v>403</v>
      </c>
      <c r="E127" s="14">
        <v>341</v>
      </c>
      <c r="F127" s="14">
        <v>744</v>
      </c>
      <c r="G127" s="14">
        <v>17</v>
      </c>
      <c r="O127" s="20" t="s">
        <v>52</v>
      </c>
      <c r="P127" s="22" t="s">
        <v>21</v>
      </c>
      <c r="Q127" s="23">
        <v>176</v>
      </c>
    </row>
    <row r="128" spans="1:17" ht="15">
      <c r="A128" s="10" t="s">
        <v>12</v>
      </c>
      <c r="B128" s="11" t="s">
        <v>61</v>
      </c>
      <c r="C128" s="15" t="s">
        <v>15</v>
      </c>
      <c r="D128" s="14">
        <v>907</v>
      </c>
      <c r="E128" s="14">
        <v>907</v>
      </c>
      <c r="F128" s="14">
        <v>1814</v>
      </c>
      <c r="G128" s="14">
        <v>11</v>
      </c>
      <c r="O128" s="11" t="s">
        <v>54</v>
      </c>
      <c r="P128" s="15" t="s">
        <v>15</v>
      </c>
      <c r="Q128" s="14">
        <v>333</v>
      </c>
    </row>
    <row r="129" spans="1:17" ht="15">
      <c r="A129" s="10" t="s">
        <v>12</v>
      </c>
      <c r="B129" s="11" t="s">
        <v>61</v>
      </c>
      <c r="C129" s="15" t="s">
        <v>16</v>
      </c>
      <c r="D129" s="14">
        <v>1053</v>
      </c>
      <c r="E129" s="14">
        <v>1004</v>
      </c>
      <c r="F129" s="14">
        <v>2057</v>
      </c>
      <c r="G129" s="14">
        <v>12</v>
      </c>
      <c r="O129" s="11" t="s">
        <v>54</v>
      </c>
      <c r="P129" s="15" t="s">
        <v>16</v>
      </c>
      <c r="Q129" s="14">
        <v>401</v>
      </c>
    </row>
    <row r="130" spans="1:17" ht="15">
      <c r="A130" s="10" t="s">
        <v>12</v>
      </c>
      <c r="B130" s="11" t="s">
        <v>61</v>
      </c>
      <c r="C130" s="15" t="s">
        <v>17</v>
      </c>
      <c r="D130" s="14">
        <v>1132</v>
      </c>
      <c r="E130" s="14">
        <v>1097</v>
      </c>
      <c r="F130" s="14">
        <v>2229</v>
      </c>
      <c r="G130" s="14">
        <v>13</v>
      </c>
      <c r="O130" s="11" t="s">
        <v>54</v>
      </c>
      <c r="P130" s="15" t="s">
        <v>17</v>
      </c>
      <c r="Q130" s="14">
        <v>465</v>
      </c>
    </row>
    <row r="131" spans="1:17" ht="15">
      <c r="A131" s="10" t="s">
        <v>12</v>
      </c>
      <c r="B131" s="11" t="s">
        <v>61</v>
      </c>
      <c r="C131" s="15" t="s">
        <v>18</v>
      </c>
      <c r="D131" s="14">
        <v>720</v>
      </c>
      <c r="E131" s="14">
        <v>640</v>
      </c>
      <c r="F131" s="14">
        <v>1360</v>
      </c>
      <c r="G131" s="14">
        <v>14</v>
      </c>
      <c r="O131" s="11" t="s">
        <v>54</v>
      </c>
      <c r="P131" s="15" t="s">
        <v>18</v>
      </c>
      <c r="Q131" s="14">
        <v>227</v>
      </c>
    </row>
    <row r="132" spans="1:17" ht="15">
      <c r="A132" s="10" t="s">
        <v>12</v>
      </c>
      <c r="B132" s="11" t="s">
        <v>61</v>
      </c>
      <c r="C132" s="15" t="s">
        <v>19</v>
      </c>
      <c r="D132" s="14">
        <v>832</v>
      </c>
      <c r="E132" s="14">
        <v>776</v>
      </c>
      <c r="F132" s="14">
        <v>1608</v>
      </c>
      <c r="G132" s="14">
        <v>15</v>
      </c>
      <c r="O132" s="11" t="s">
        <v>54</v>
      </c>
      <c r="P132" s="15" t="s">
        <v>19</v>
      </c>
      <c r="Q132" s="14">
        <v>319</v>
      </c>
    </row>
    <row r="133" spans="1:17" ht="15">
      <c r="A133" s="10" t="s">
        <v>12</v>
      </c>
      <c r="B133" s="11" t="s">
        <v>61</v>
      </c>
      <c r="C133" s="15" t="s">
        <v>20</v>
      </c>
      <c r="D133" s="14">
        <v>673</v>
      </c>
      <c r="E133" s="14">
        <v>543</v>
      </c>
      <c r="F133" s="14">
        <v>1216</v>
      </c>
      <c r="G133" s="14">
        <v>16</v>
      </c>
      <c r="O133" s="11" t="s">
        <v>54</v>
      </c>
      <c r="P133" s="15" t="s">
        <v>20</v>
      </c>
      <c r="Q133" s="14">
        <v>192</v>
      </c>
    </row>
    <row r="134" spans="1:17" ht="15">
      <c r="A134" s="10" t="s">
        <v>12</v>
      </c>
      <c r="B134" s="11" t="s">
        <v>61</v>
      </c>
      <c r="C134" s="15" t="s">
        <v>21</v>
      </c>
      <c r="D134" s="14">
        <v>714</v>
      </c>
      <c r="E134" s="14">
        <v>572</v>
      </c>
      <c r="F134" s="14">
        <v>1286</v>
      </c>
      <c r="G134" s="14">
        <v>17</v>
      </c>
      <c r="O134" s="11" t="s">
        <v>54</v>
      </c>
      <c r="P134" s="15" t="s">
        <v>21</v>
      </c>
      <c r="Q134" s="14">
        <v>285</v>
      </c>
    </row>
    <row r="135" spans="1:17" ht="15">
      <c r="A135" s="10" t="s">
        <v>12</v>
      </c>
      <c r="B135" s="11" t="s">
        <v>63</v>
      </c>
      <c r="C135" s="15" t="s">
        <v>15</v>
      </c>
      <c r="D135" s="14">
        <v>105</v>
      </c>
      <c r="E135" s="14">
        <v>75</v>
      </c>
      <c r="F135" s="14">
        <v>180</v>
      </c>
      <c r="G135" s="14">
        <v>11</v>
      </c>
      <c r="O135" s="11" t="s">
        <v>56</v>
      </c>
      <c r="P135" s="15" t="s">
        <v>15</v>
      </c>
      <c r="Q135" s="14">
        <v>716</v>
      </c>
    </row>
    <row r="136" spans="1:17" ht="15">
      <c r="A136" s="10" t="s">
        <v>12</v>
      </c>
      <c r="B136" s="11" t="s">
        <v>63</v>
      </c>
      <c r="C136" s="15" t="s">
        <v>16</v>
      </c>
      <c r="D136" s="14">
        <v>126</v>
      </c>
      <c r="E136" s="14">
        <v>123</v>
      </c>
      <c r="F136" s="14">
        <v>249</v>
      </c>
      <c r="G136" s="14">
        <v>12</v>
      </c>
      <c r="O136" s="11" t="s">
        <v>56</v>
      </c>
      <c r="P136" s="15" t="s">
        <v>16</v>
      </c>
      <c r="Q136" s="14">
        <v>790</v>
      </c>
    </row>
    <row r="137" spans="1:17" ht="15">
      <c r="A137" s="10" t="s">
        <v>12</v>
      </c>
      <c r="B137" s="11" t="s">
        <v>63</v>
      </c>
      <c r="C137" s="15" t="s">
        <v>17</v>
      </c>
      <c r="D137" s="14">
        <v>183</v>
      </c>
      <c r="E137" s="14">
        <v>106</v>
      </c>
      <c r="F137" s="14">
        <v>289</v>
      </c>
      <c r="G137" s="14">
        <v>13</v>
      </c>
      <c r="O137" s="11" t="s">
        <v>56</v>
      </c>
      <c r="P137" s="15" t="s">
        <v>17</v>
      </c>
      <c r="Q137" s="14">
        <v>903</v>
      </c>
    </row>
    <row r="138" spans="1:17" ht="15">
      <c r="A138" s="10" t="s">
        <v>12</v>
      </c>
      <c r="B138" s="11" t="s">
        <v>63</v>
      </c>
      <c r="C138" s="15" t="s">
        <v>18</v>
      </c>
      <c r="D138" s="14">
        <v>101</v>
      </c>
      <c r="E138" s="14">
        <v>87</v>
      </c>
      <c r="F138" s="14">
        <v>188</v>
      </c>
      <c r="G138" s="14">
        <v>14</v>
      </c>
      <c r="O138" s="11" t="s">
        <v>56</v>
      </c>
      <c r="P138" s="15" t="s">
        <v>18</v>
      </c>
      <c r="Q138" s="14">
        <v>470</v>
      </c>
    </row>
    <row r="139" spans="1:17" ht="15">
      <c r="A139" s="10" t="s">
        <v>12</v>
      </c>
      <c r="B139" s="11" t="s">
        <v>63</v>
      </c>
      <c r="C139" s="15" t="s">
        <v>19</v>
      </c>
      <c r="D139" s="14">
        <v>111</v>
      </c>
      <c r="E139" s="14">
        <v>92</v>
      </c>
      <c r="F139" s="14">
        <v>103</v>
      </c>
      <c r="G139" s="14">
        <v>15</v>
      </c>
      <c r="O139" s="11" t="s">
        <v>56</v>
      </c>
      <c r="P139" s="15" t="s">
        <v>19</v>
      </c>
      <c r="Q139" s="14">
        <v>586</v>
      </c>
    </row>
    <row r="140" spans="1:17" ht="15">
      <c r="A140" s="10" t="s">
        <v>12</v>
      </c>
      <c r="B140" s="11" t="s">
        <v>63</v>
      </c>
      <c r="C140" s="15" t="s">
        <v>20</v>
      </c>
      <c r="D140" s="14">
        <v>79</v>
      </c>
      <c r="E140" s="14">
        <v>62</v>
      </c>
      <c r="F140" s="14">
        <v>141</v>
      </c>
      <c r="G140" s="14">
        <v>16</v>
      </c>
      <c r="O140" s="11" t="s">
        <v>56</v>
      </c>
      <c r="P140" s="15" t="s">
        <v>20</v>
      </c>
      <c r="Q140" s="14">
        <v>521</v>
      </c>
    </row>
    <row r="141" spans="1:17" ht="15">
      <c r="A141" s="10" t="s">
        <v>12</v>
      </c>
      <c r="B141" s="11" t="s">
        <v>63</v>
      </c>
      <c r="C141" s="15" t="s">
        <v>21</v>
      </c>
      <c r="D141" s="14">
        <v>169</v>
      </c>
      <c r="E141" s="14">
        <v>158</v>
      </c>
      <c r="F141" s="14">
        <v>327</v>
      </c>
      <c r="G141" s="14">
        <v>17</v>
      </c>
      <c r="O141" s="11" t="s">
        <v>56</v>
      </c>
      <c r="P141" s="15" t="s">
        <v>21</v>
      </c>
      <c r="Q141" s="14">
        <v>685</v>
      </c>
    </row>
    <row r="142" spans="1:17" ht="15">
      <c r="A142" s="10" t="s">
        <v>12</v>
      </c>
      <c r="B142" s="11" t="s">
        <v>65</v>
      </c>
      <c r="C142" s="15" t="s">
        <v>15</v>
      </c>
      <c r="D142" s="14">
        <v>160</v>
      </c>
      <c r="E142" s="14">
        <v>200</v>
      </c>
      <c r="F142" s="14">
        <v>360</v>
      </c>
      <c r="G142" s="14">
        <v>11</v>
      </c>
      <c r="O142" s="11" t="s">
        <v>56</v>
      </c>
      <c r="P142" s="15" t="s">
        <v>15</v>
      </c>
      <c r="Q142" s="14">
        <v>716</v>
      </c>
    </row>
    <row r="143" spans="1:17" ht="15">
      <c r="A143" s="10" t="s">
        <v>12</v>
      </c>
      <c r="B143" s="11" t="s">
        <v>65</v>
      </c>
      <c r="C143" s="15" t="s">
        <v>16</v>
      </c>
      <c r="D143" s="14">
        <v>216</v>
      </c>
      <c r="E143" s="14">
        <v>231</v>
      </c>
      <c r="F143" s="14">
        <v>447</v>
      </c>
      <c r="G143" s="14">
        <v>12</v>
      </c>
      <c r="O143" s="11" t="s">
        <v>56</v>
      </c>
      <c r="P143" s="15" t="s">
        <v>16</v>
      </c>
      <c r="Q143" s="14">
        <v>790</v>
      </c>
    </row>
    <row r="144" spans="1:17" ht="15">
      <c r="A144" s="10" t="s">
        <v>12</v>
      </c>
      <c r="B144" s="11" t="s">
        <v>65</v>
      </c>
      <c r="C144" s="15" t="s">
        <v>17</v>
      </c>
      <c r="D144" s="14">
        <v>272</v>
      </c>
      <c r="E144" s="14">
        <v>226</v>
      </c>
      <c r="F144" s="14">
        <v>498</v>
      </c>
      <c r="G144" s="14">
        <v>13</v>
      </c>
      <c r="O144" s="11" t="s">
        <v>56</v>
      </c>
      <c r="P144" s="15" t="s">
        <v>17</v>
      </c>
      <c r="Q144" s="14">
        <v>903</v>
      </c>
    </row>
    <row r="145" spans="1:17" ht="15">
      <c r="A145" s="10" t="s">
        <v>12</v>
      </c>
      <c r="B145" s="11" t="s">
        <v>65</v>
      </c>
      <c r="C145" s="15" t="s">
        <v>18</v>
      </c>
      <c r="D145" s="14">
        <v>134</v>
      </c>
      <c r="E145" s="14">
        <v>182</v>
      </c>
      <c r="F145" s="14">
        <v>316</v>
      </c>
      <c r="G145" s="14">
        <v>14</v>
      </c>
      <c r="O145" s="11" t="s">
        <v>56</v>
      </c>
      <c r="P145" s="15" t="s">
        <v>18</v>
      </c>
      <c r="Q145" s="14">
        <v>470</v>
      </c>
    </row>
    <row r="146" spans="1:17" ht="15">
      <c r="A146" s="10" t="s">
        <v>12</v>
      </c>
      <c r="B146" s="11" t="s">
        <v>65</v>
      </c>
      <c r="C146" s="15" t="s">
        <v>19</v>
      </c>
      <c r="D146" s="14">
        <v>240</v>
      </c>
      <c r="E146" s="14">
        <v>196</v>
      </c>
      <c r="F146" s="14">
        <v>436</v>
      </c>
      <c r="G146" s="14">
        <v>15</v>
      </c>
      <c r="O146" s="11" t="s">
        <v>56</v>
      </c>
      <c r="P146" s="15" t="s">
        <v>19</v>
      </c>
      <c r="Q146" s="14">
        <v>586</v>
      </c>
    </row>
    <row r="147" spans="1:17" ht="15">
      <c r="A147" s="10" t="s">
        <v>12</v>
      </c>
      <c r="B147" s="11" t="s">
        <v>65</v>
      </c>
      <c r="C147" s="15" t="s">
        <v>20</v>
      </c>
      <c r="D147" s="14">
        <v>182</v>
      </c>
      <c r="E147" s="14">
        <v>193</v>
      </c>
      <c r="F147" s="14">
        <v>375</v>
      </c>
      <c r="G147" s="14">
        <v>16</v>
      </c>
      <c r="O147" s="11" t="s">
        <v>56</v>
      </c>
      <c r="P147" s="15" t="s">
        <v>20</v>
      </c>
      <c r="Q147" s="14">
        <v>521</v>
      </c>
    </row>
    <row r="148" spans="1:17" ht="15">
      <c r="A148" s="10" t="s">
        <v>12</v>
      </c>
      <c r="B148" s="11" t="s">
        <v>65</v>
      </c>
      <c r="C148" s="15" t="s">
        <v>21</v>
      </c>
      <c r="D148" s="14">
        <v>210</v>
      </c>
      <c r="E148" s="14">
        <v>204</v>
      </c>
      <c r="F148" s="14">
        <v>414</v>
      </c>
      <c r="G148" s="14">
        <v>17</v>
      </c>
      <c r="O148" s="11" t="s">
        <v>56</v>
      </c>
      <c r="P148" s="15" t="s">
        <v>21</v>
      </c>
      <c r="Q148" s="14">
        <v>685</v>
      </c>
    </row>
    <row r="149" spans="1:17" ht="15">
      <c r="A149" s="10" t="s">
        <v>12</v>
      </c>
      <c r="B149" s="11" t="s">
        <v>67</v>
      </c>
      <c r="C149" s="15" t="s">
        <v>15</v>
      </c>
      <c r="D149" s="14">
        <v>339</v>
      </c>
      <c r="E149" s="14">
        <v>294</v>
      </c>
      <c r="F149" s="14">
        <v>633</v>
      </c>
      <c r="G149" s="14">
        <v>11</v>
      </c>
      <c r="O149" s="11" t="s">
        <v>59</v>
      </c>
      <c r="P149" s="15" t="s">
        <v>15</v>
      </c>
      <c r="Q149" s="14">
        <v>271</v>
      </c>
    </row>
    <row r="150" spans="1:17" ht="15">
      <c r="A150" s="10" t="s">
        <v>12</v>
      </c>
      <c r="B150" s="11" t="s">
        <v>67</v>
      </c>
      <c r="C150" s="15" t="s">
        <v>16</v>
      </c>
      <c r="D150" s="14">
        <v>362</v>
      </c>
      <c r="E150" s="14">
        <v>298</v>
      </c>
      <c r="F150" s="14">
        <v>660</v>
      </c>
      <c r="G150" s="14">
        <v>12</v>
      </c>
      <c r="O150" s="11" t="s">
        <v>59</v>
      </c>
      <c r="P150" s="15" t="s">
        <v>16</v>
      </c>
      <c r="Q150" s="14">
        <v>322</v>
      </c>
    </row>
    <row r="151" spans="1:17" ht="15">
      <c r="A151" s="10" t="s">
        <v>12</v>
      </c>
      <c r="B151" s="11" t="s">
        <v>67</v>
      </c>
      <c r="C151" s="15" t="s">
        <v>17</v>
      </c>
      <c r="D151" s="14">
        <v>465</v>
      </c>
      <c r="E151" s="14">
        <v>297</v>
      </c>
      <c r="F151" s="14">
        <v>762</v>
      </c>
      <c r="G151" s="14">
        <v>13</v>
      </c>
      <c r="O151" s="11" t="s">
        <v>59</v>
      </c>
      <c r="P151" s="15" t="s">
        <v>17</v>
      </c>
      <c r="Q151" s="14">
        <v>328</v>
      </c>
    </row>
    <row r="152" spans="1:17" ht="15">
      <c r="A152" s="10" t="s">
        <v>12</v>
      </c>
      <c r="B152" s="11" t="s">
        <v>67</v>
      </c>
      <c r="C152" s="15" t="s">
        <v>18</v>
      </c>
      <c r="D152" s="14">
        <v>154</v>
      </c>
      <c r="E152" s="14">
        <v>149</v>
      </c>
      <c r="F152" s="14">
        <v>303</v>
      </c>
      <c r="G152" s="14">
        <v>14</v>
      </c>
      <c r="O152" s="11" t="s">
        <v>59</v>
      </c>
      <c r="P152" s="15" t="s">
        <v>18</v>
      </c>
      <c r="Q152" s="14">
        <v>212</v>
      </c>
    </row>
    <row r="153" spans="1:17" ht="15">
      <c r="A153" s="10" t="s">
        <v>12</v>
      </c>
      <c r="B153" s="11" t="s">
        <v>67</v>
      </c>
      <c r="C153" s="15" t="s">
        <v>19</v>
      </c>
      <c r="D153" s="14">
        <v>271</v>
      </c>
      <c r="E153" s="14">
        <v>200</v>
      </c>
      <c r="F153" s="14">
        <v>471</v>
      </c>
      <c r="G153" s="14">
        <v>15</v>
      </c>
      <c r="O153" s="11" t="s">
        <v>59</v>
      </c>
      <c r="P153" s="15" t="s">
        <v>19</v>
      </c>
      <c r="Q153" s="14">
        <v>278</v>
      </c>
    </row>
    <row r="154" spans="1:17" ht="15">
      <c r="A154" s="10" t="s">
        <v>12</v>
      </c>
      <c r="B154" s="11" t="s">
        <v>67</v>
      </c>
      <c r="C154" s="15" t="s">
        <v>20</v>
      </c>
      <c r="D154" s="14">
        <v>132</v>
      </c>
      <c r="E154" s="14">
        <v>122</v>
      </c>
      <c r="F154" s="14">
        <v>254</v>
      </c>
      <c r="G154" s="14">
        <v>16</v>
      </c>
      <c r="O154" s="11" t="s">
        <v>59</v>
      </c>
      <c r="P154" s="15" t="s">
        <v>20</v>
      </c>
      <c r="Q154" s="14">
        <v>225</v>
      </c>
    </row>
    <row r="155" spans="1:17" ht="15">
      <c r="A155" s="10" t="s">
        <v>12</v>
      </c>
      <c r="B155" s="11" t="s">
        <v>67</v>
      </c>
      <c r="C155" s="15" t="s">
        <v>21</v>
      </c>
      <c r="D155" s="14">
        <v>162</v>
      </c>
      <c r="E155" s="14">
        <v>143</v>
      </c>
      <c r="F155" s="14">
        <v>305</v>
      </c>
      <c r="G155" s="14">
        <v>17</v>
      </c>
      <c r="O155" s="11" t="s">
        <v>59</v>
      </c>
      <c r="P155" s="15" t="s">
        <v>21</v>
      </c>
      <c r="Q155" s="14">
        <v>744</v>
      </c>
    </row>
    <row r="156" spans="1:17" ht="15">
      <c r="A156" s="10" t="s">
        <v>12</v>
      </c>
      <c r="B156" s="11" t="s">
        <v>69</v>
      </c>
      <c r="C156" s="15" t="s">
        <v>15</v>
      </c>
      <c r="D156" s="14">
        <v>163</v>
      </c>
      <c r="E156" s="14">
        <v>124</v>
      </c>
      <c r="F156" s="14">
        <v>287</v>
      </c>
      <c r="G156" s="14">
        <v>11</v>
      </c>
      <c r="O156" s="11" t="s">
        <v>61</v>
      </c>
      <c r="P156" s="15" t="s">
        <v>15</v>
      </c>
      <c r="Q156" s="14">
        <v>1814</v>
      </c>
    </row>
    <row r="157" spans="1:17" ht="15">
      <c r="A157" s="10" t="s">
        <v>12</v>
      </c>
      <c r="B157" s="11" t="s">
        <v>69</v>
      </c>
      <c r="C157" s="15" t="s">
        <v>16</v>
      </c>
      <c r="D157" s="14">
        <v>219</v>
      </c>
      <c r="E157" s="14">
        <v>163</v>
      </c>
      <c r="F157" s="14">
        <v>382</v>
      </c>
      <c r="G157" s="14">
        <v>12</v>
      </c>
      <c r="O157" s="11" t="s">
        <v>61</v>
      </c>
      <c r="P157" s="15" t="s">
        <v>16</v>
      </c>
      <c r="Q157" s="14">
        <v>2057</v>
      </c>
    </row>
    <row r="158" spans="1:17" ht="15">
      <c r="A158" s="10" t="s">
        <v>12</v>
      </c>
      <c r="B158" s="11" t="s">
        <v>69</v>
      </c>
      <c r="C158" s="15" t="s">
        <v>17</v>
      </c>
      <c r="D158" s="14">
        <v>239</v>
      </c>
      <c r="E158" s="14">
        <v>178</v>
      </c>
      <c r="F158" s="14">
        <v>417</v>
      </c>
      <c r="G158" s="14">
        <v>13</v>
      </c>
      <c r="O158" s="11" t="s">
        <v>61</v>
      </c>
      <c r="P158" s="15" t="s">
        <v>17</v>
      </c>
      <c r="Q158" s="14">
        <v>2229</v>
      </c>
    </row>
    <row r="159" spans="1:17" ht="15">
      <c r="A159" s="10" t="s">
        <v>12</v>
      </c>
      <c r="B159" s="11" t="s">
        <v>69</v>
      </c>
      <c r="C159" s="15" t="s">
        <v>18</v>
      </c>
      <c r="D159" s="14">
        <v>108</v>
      </c>
      <c r="E159" s="14">
        <v>120</v>
      </c>
      <c r="F159" s="14">
        <v>228</v>
      </c>
      <c r="G159" s="14">
        <v>14</v>
      </c>
      <c r="O159" s="11" t="s">
        <v>61</v>
      </c>
      <c r="P159" s="15" t="s">
        <v>18</v>
      </c>
      <c r="Q159" s="14">
        <v>1360</v>
      </c>
    </row>
    <row r="160" spans="1:17" ht="15">
      <c r="A160" s="10" t="s">
        <v>12</v>
      </c>
      <c r="B160" s="11" t="s">
        <v>69</v>
      </c>
      <c r="C160" s="15" t="s">
        <v>19</v>
      </c>
      <c r="D160" s="14">
        <v>156</v>
      </c>
      <c r="E160" s="14">
        <v>132</v>
      </c>
      <c r="F160" s="14">
        <v>288</v>
      </c>
      <c r="G160" s="14">
        <v>15</v>
      </c>
      <c r="O160" s="11" t="s">
        <v>61</v>
      </c>
      <c r="P160" s="15" t="s">
        <v>19</v>
      </c>
      <c r="Q160" s="14">
        <v>1608</v>
      </c>
    </row>
    <row r="161" spans="1:17" ht="15">
      <c r="A161" s="10" t="s">
        <v>12</v>
      </c>
      <c r="B161" s="11" t="s">
        <v>69</v>
      </c>
      <c r="C161" s="15" t="s">
        <v>20</v>
      </c>
      <c r="D161" s="14">
        <v>87</v>
      </c>
      <c r="E161" s="14">
        <v>92</v>
      </c>
      <c r="F161" s="14">
        <v>179</v>
      </c>
      <c r="G161" s="14">
        <v>16</v>
      </c>
      <c r="O161" s="11" t="s">
        <v>61</v>
      </c>
      <c r="P161" s="15" t="s">
        <v>20</v>
      </c>
      <c r="Q161" s="14">
        <v>1216</v>
      </c>
    </row>
    <row r="162" spans="1:17" ht="15.75" thickBot="1">
      <c r="A162" s="10" t="s">
        <v>12</v>
      </c>
      <c r="B162" s="25" t="s">
        <v>69</v>
      </c>
      <c r="C162" s="27" t="s">
        <v>21</v>
      </c>
      <c r="D162" s="28">
        <v>177</v>
      </c>
      <c r="E162" s="28">
        <v>157</v>
      </c>
      <c r="F162" s="28">
        <v>336</v>
      </c>
      <c r="G162" s="28">
        <v>17</v>
      </c>
      <c r="O162" s="11" t="s">
        <v>61</v>
      </c>
      <c r="P162" s="15" t="s">
        <v>21</v>
      </c>
      <c r="Q162" s="14">
        <v>1286</v>
      </c>
    </row>
    <row r="163" spans="1:17" ht="15">
      <c r="O163" s="11" t="s">
        <v>63</v>
      </c>
      <c r="P163" s="15" t="s">
        <v>15</v>
      </c>
      <c r="Q163" s="14">
        <v>180</v>
      </c>
    </row>
    <row r="164" spans="1:17" ht="15">
      <c r="O164" s="11" t="s">
        <v>63</v>
      </c>
      <c r="P164" s="15" t="s">
        <v>16</v>
      </c>
      <c r="Q164" s="14">
        <v>249</v>
      </c>
    </row>
    <row r="165" spans="1:17" ht="15">
      <c r="O165" s="11" t="s">
        <v>63</v>
      </c>
      <c r="P165" s="15" t="s">
        <v>17</v>
      </c>
      <c r="Q165" s="14">
        <v>289</v>
      </c>
    </row>
    <row r="166" spans="1:17" ht="15">
      <c r="O166" s="11" t="s">
        <v>63</v>
      </c>
      <c r="P166" s="15" t="s">
        <v>18</v>
      </c>
      <c r="Q166" s="14">
        <v>188</v>
      </c>
    </row>
    <row r="167" spans="1:17" ht="15">
      <c r="O167" s="11" t="s">
        <v>63</v>
      </c>
      <c r="P167" s="15" t="s">
        <v>19</v>
      </c>
      <c r="Q167" s="14">
        <v>103</v>
      </c>
    </row>
    <row r="168" spans="1:17" ht="15">
      <c r="O168" s="11" t="s">
        <v>63</v>
      </c>
      <c r="P168" s="15" t="s">
        <v>20</v>
      </c>
      <c r="Q168" s="14">
        <v>141</v>
      </c>
    </row>
    <row r="169" spans="1:17" ht="15">
      <c r="O169" s="11" t="s">
        <v>63</v>
      </c>
      <c r="P169" s="15" t="s">
        <v>21</v>
      </c>
      <c r="Q169" s="14">
        <v>327</v>
      </c>
    </row>
    <row r="170" spans="1:17" ht="15">
      <c r="O170" s="11" t="s">
        <v>65</v>
      </c>
      <c r="P170" s="15" t="s">
        <v>15</v>
      </c>
      <c r="Q170" s="14">
        <v>360</v>
      </c>
    </row>
    <row r="171" spans="1:17" ht="15">
      <c r="O171" s="11" t="s">
        <v>65</v>
      </c>
      <c r="P171" s="15" t="s">
        <v>16</v>
      </c>
      <c r="Q171" s="14">
        <v>447</v>
      </c>
    </row>
    <row r="172" spans="1:17" ht="15">
      <c r="O172" s="11" t="s">
        <v>65</v>
      </c>
      <c r="P172" s="15" t="s">
        <v>17</v>
      </c>
      <c r="Q172" s="14">
        <v>498</v>
      </c>
    </row>
    <row r="173" spans="1:17" ht="15">
      <c r="O173" s="11" t="s">
        <v>65</v>
      </c>
      <c r="P173" s="15" t="s">
        <v>18</v>
      </c>
      <c r="Q173" s="14">
        <v>316</v>
      </c>
    </row>
    <row r="174" spans="1:17" ht="15">
      <c r="O174" s="11" t="s">
        <v>65</v>
      </c>
      <c r="P174" s="15" t="s">
        <v>19</v>
      </c>
      <c r="Q174" s="14">
        <v>436</v>
      </c>
    </row>
    <row r="175" spans="1:17" ht="15">
      <c r="O175" s="11" t="s">
        <v>65</v>
      </c>
      <c r="P175" s="15" t="s">
        <v>20</v>
      </c>
      <c r="Q175" s="14">
        <v>375</v>
      </c>
    </row>
    <row r="176" spans="1:17" ht="15">
      <c r="O176" s="11" t="s">
        <v>65</v>
      </c>
      <c r="P176" s="15" t="s">
        <v>21</v>
      </c>
      <c r="Q176" s="14">
        <v>414</v>
      </c>
    </row>
    <row r="177" spans="15:17" ht="15">
      <c r="O177" s="11" t="s">
        <v>67</v>
      </c>
      <c r="P177" s="15" t="s">
        <v>15</v>
      </c>
      <c r="Q177" s="14">
        <v>633</v>
      </c>
    </row>
    <row r="178" spans="15:17" ht="15">
      <c r="O178" s="11" t="s">
        <v>67</v>
      </c>
      <c r="P178" s="15" t="s">
        <v>16</v>
      </c>
      <c r="Q178" s="14">
        <v>660</v>
      </c>
    </row>
    <row r="179" spans="15:17" ht="15">
      <c r="O179" s="11" t="s">
        <v>67</v>
      </c>
      <c r="P179" s="15" t="s">
        <v>17</v>
      </c>
      <c r="Q179" s="14">
        <v>762</v>
      </c>
    </row>
    <row r="180" spans="15:17" ht="15">
      <c r="O180" s="11" t="s">
        <v>67</v>
      </c>
      <c r="P180" s="15" t="s">
        <v>18</v>
      </c>
      <c r="Q180" s="14">
        <v>303</v>
      </c>
    </row>
    <row r="181" spans="15:17" ht="15">
      <c r="O181" s="11" t="s">
        <v>67</v>
      </c>
      <c r="P181" s="15" t="s">
        <v>19</v>
      </c>
      <c r="Q181" s="14">
        <v>471</v>
      </c>
    </row>
    <row r="182" spans="15:17" ht="15">
      <c r="O182" s="11" t="s">
        <v>67</v>
      </c>
      <c r="P182" s="15" t="s">
        <v>20</v>
      </c>
      <c r="Q182" s="14">
        <v>254</v>
      </c>
    </row>
    <row r="183" spans="15:17" ht="15">
      <c r="O183" s="11" t="s">
        <v>67</v>
      </c>
      <c r="P183" s="15" t="s">
        <v>21</v>
      </c>
      <c r="Q183" s="14">
        <v>305</v>
      </c>
    </row>
    <row r="184" spans="15:17" ht="15">
      <c r="O184" s="11" t="s">
        <v>69</v>
      </c>
      <c r="P184" s="15" t="s">
        <v>15</v>
      </c>
      <c r="Q184" s="14">
        <v>287</v>
      </c>
    </row>
    <row r="185" spans="15:17" ht="15">
      <c r="O185" s="11" t="s">
        <v>69</v>
      </c>
      <c r="P185" s="15" t="s">
        <v>16</v>
      </c>
      <c r="Q185" s="14">
        <v>382</v>
      </c>
    </row>
    <row r="186" spans="15:17" ht="15">
      <c r="O186" s="11" t="s">
        <v>69</v>
      </c>
      <c r="P186" s="15" t="s">
        <v>17</v>
      </c>
      <c r="Q186" s="14">
        <v>417</v>
      </c>
    </row>
    <row r="187" spans="15:17" ht="15">
      <c r="O187" s="11" t="s">
        <v>69</v>
      </c>
      <c r="P187" s="15" t="s">
        <v>18</v>
      </c>
      <c r="Q187" s="14">
        <v>228</v>
      </c>
    </row>
    <row r="188" spans="15:17" ht="15">
      <c r="O188" s="11" t="s">
        <v>69</v>
      </c>
      <c r="P188" s="15" t="s">
        <v>19</v>
      </c>
      <c r="Q188" s="14">
        <v>288</v>
      </c>
    </row>
    <row r="189" spans="15:17" ht="15">
      <c r="O189" s="11" t="s">
        <v>69</v>
      </c>
      <c r="P189" s="15" t="s">
        <v>20</v>
      </c>
      <c r="Q189" s="14">
        <v>179</v>
      </c>
    </row>
    <row r="190" spans="15:17" ht="15.75" thickBot="1">
      <c r="O190" s="25" t="s">
        <v>69</v>
      </c>
      <c r="P190" s="27" t="s">
        <v>21</v>
      </c>
      <c r="Q190" s="28">
        <v>336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1078-DBA1-4B0B-AE28-8AEAABFE1DC5}">
  <dimension ref="A1:L201"/>
  <sheetViews>
    <sheetView topLeftCell="H1" workbookViewId="0">
      <selection activeCell="V21" sqref="V21"/>
    </sheetView>
  </sheetViews>
  <sheetFormatPr defaultRowHeight="12.75"/>
  <cols>
    <col min="1" max="1" width="18.28515625" customWidth="1"/>
    <col min="2" max="2" width="19.85546875" customWidth="1"/>
    <col min="3" max="3" width="14.85546875" customWidth="1"/>
    <col min="5" max="5" width="22.5703125" bestFit="1" customWidth="1"/>
    <col min="6" max="6" width="17" bestFit="1" customWidth="1"/>
    <col min="7" max="12" width="5" bestFit="1" customWidth="1"/>
    <col min="13" max="13" width="11.140625" bestFit="1" customWidth="1"/>
    <col min="14" max="19" width="2.85546875" bestFit="1" customWidth="1"/>
    <col min="20" max="146" width="3.85546875" bestFit="1" customWidth="1"/>
    <col min="147" max="156" width="4.85546875" bestFit="1" customWidth="1"/>
    <col min="157" max="157" width="11.140625" bestFit="1" customWidth="1"/>
  </cols>
  <sheetData>
    <row r="1" spans="1:12" ht="16.5" thickBot="1">
      <c r="A1" s="187" t="s">
        <v>1</v>
      </c>
      <c r="B1" s="3" t="s">
        <v>7</v>
      </c>
      <c r="C1" s="3" t="s">
        <v>10</v>
      </c>
    </row>
    <row r="2" spans="1:12" ht="15">
      <c r="A2" s="6" t="s">
        <v>13</v>
      </c>
      <c r="B2" s="9" t="s">
        <v>15</v>
      </c>
      <c r="C2" s="8">
        <v>314</v>
      </c>
      <c r="E2" s="134" t="s">
        <v>239</v>
      </c>
      <c r="F2" s="134" t="s">
        <v>240</v>
      </c>
    </row>
    <row r="3" spans="1:12" ht="15">
      <c r="A3" s="11" t="s">
        <v>13</v>
      </c>
      <c r="B3" s="15" t="s">
        <v>16</v>
      </c>
      <c r="C3" s="14">
        <v>329</v>
      </c>
      <c r="E3" s="134" t="s">
        <v>115</v>
      </c>
      <c r="F3" t="s">
        <v>18</v>
      </c>
      <c r="G3" t="s">
        <v>15</v>
      </c>
      <c r="H3" t="s">
        <v>16</v>
      </c>
      <c r="I3" t="s">
        <v>17</v>
      </c>
      <c r="J3" t="s">
        <v>19</v>
      </c>
      <c r="K3" t="s">
        <v>20</v>
      </c>
      <c r="L3" t="s">
        <v>21</v>
      </c>
    </row>
    <row r="4" spans="1:12" ht="15">
      <c r="A4" s="11" t="s">
        <v>13</v>
      </c>
      <c r="B4" s="15" t="s">
        <v>17</v>
      </c>
      <c r="C4" s="14">
        <v>396</v>
      </c>
      <c r="E4" s="164" t="s">
        <v>13</v>
      </c>
      <c r="F4">
        <v>233</v>
      </c>
      <c r="G4">
        <v>314</v>
      </c>
      <c r="H4">
        <v>329</v>
      </c>
      <c r="I4">
        <v>396</v>
      </c>
      <c r="J4">
        <v>178</v>
      </c>
      <c r="K4">
        <v>224</v>
      </c>
      <c r="L4">
        <v>281</v>
      </c>
    </row>
    <row r="5" spans="1:12" ht="15">
      <c r="A5" s="11" t="s">
        <v>13</v>
      </c>
      <c r="B5" s="15" t="s">
        <v>18</v>
      </c>
      <c r="C5" s="14">
        <v>233</v>
      </c>
      <c r="E5" s="164" t="s">
        <v>22</v>
      </c>
      <c r="F5">
        <v>561</v>
      </c>
      <c r="G5">
        <v>639</v>
      </c>
      <c r="H5">
        <v>825</v>
      </c>
      <c r="I5">
        <v>900</v>
      </c>
      <c r="J5">
        <v>699</v>
      </c>
      <c r="K5">
        <v>473</v>
      </c>
      <c r="L5">
        <v>445</v>
      </c>
    </row>
    <row r="6" spans="1:12" ht="15">
      <c r="A6" s="11" t="s">
        <v>13</v>
      </c>
      <c r="B6" s="15" t="s">
        <v>19</v>
      </c>
      <c r="C6" s="14">
        <v>178</v>
      </c>
      <c r="E6" s="164" t="s">
        <v>26</v>
      </c>
      <c r="F6">
        <v>289</v>
      </c>
      <c r="G6">
        <v>424</v>
      </c>
      <c r="H6">
        <v>471</v>
      </c>
      <c r="I6">
        <v>649</v>
      </c>
      <c r="J6">
        <v>467</v>
      </c>
      <c r="K6">
        <v>332</v>
      </c>
      <c r="L6">
        <v>325</v>
      </c>
    </row>
    <row r="7" spans="1:12" ht="15">
      <c r="A7" s="11" t="s">
        <v>13</v>
      </c>
      <c r="B7" s="15" t="s">
        <v>20</v>
      </c>
      <c r="C7" s="14">
        <v>224</v>
      </c>
      <c r="E7" s="164" t="s">
        <v>28</v>
      </c>
      <c r="F7">
        <v>32</v>
      </c>
      <c r="G7">
        <v>46</v>
      </c>
      <c r="H7">
        <v>42</v>
      </c>
      <c r="I7">
        <v>94</v>
      </c>
      <c r="J7">
        <v>103</v>
      </c>
      <c r="K7">
        <v>16</v>
      </c>
      <c r="L7">
        <v>81</v>
      </c>
    </row>
    <row r="8" spans="1:12" ht="15">
      <c r="A8" s="11" t="s">
        <v>13</v>
      </c>
      <c r="B8" s="15" t="s">
        <v>21</v>
      </c>
      <c r="C8" s="14">
        <v>281</v>
      </c>
      <c r="E8" s="164" t="s">
        <v>52</v>
      </c>
      <c r="F8">
        <v>190</v>
      </c>
      <c r="G8">
        <v>197</v>
      </c>
      <c r="H8">
        <v>258</v>
      </c>
      <c r="I8">
        <v>316</v>
      </c>
      <c r="J8">
        <v>220</v>
      </c>
      <c r="K8">
        <v>207</v>
      </c>
      <c r="L8">
        <v>176</v>
      </c>
    </row>
    <row r="9" spans="1:12" ht="15">
      <c r="A9" s="11" t="s">
        <v>22</v>
      </c>
      <c r="B9" s="15" t="s">
        <v>15</v>
      </c>
      <c r="C9" s="14">
        <v>639</v>
      </c>
      <c r="E9" s="164" t="s">
        <v>75</v>
      </c>
      <c r="F9">
        <v>128</v>
      </c>
      <c r="G9">
        <v>189</v>
      </c>
      <c r="H9">
        <v>256</v>
      </c>
      <c r="I9">
        <v>359</v>
      </c>
      <c r="J9">
        <v>250</v>
      </c>
      <c r="K9">
        <v>242</v>
      </c>
      <c r="L9">
        <v>211</v>
      </c>
    </row>
    <row r="10" spans="1:12" ht="15">
      <c r="A10" s="11" t="s">
        <v>22</v>
      </c>
      <c r="B10" s="122" t="s">
        <v>16</v>
      </c>
      <c r="C10" s="14">
        <v>825</v>
      </c>
      <c r="E10" s="164" t="s">
        <v>32</v>
      </c>
      <c r="F10">
        <v>166</v>
      </c>
      <c r="G10">
        <v>219</v>
      </c>
      <c r="H10">
        <v>251</v>
      </c>
      <c r="I10">
        <v>329</v>
      </c>
      <c r="J10">
        <v>219</v>
      </c>
      <c r="K10">
        <v>137</v>
      </c>
      <c r="L10">
        <v>237</v>
      </c>
    </row>
    <row r="11" spans="1:12" ht="15">
      <c r="A11" s="11" t="s">
        <v>22</v>
      </c>
      <c r="B11" s="15" t="s">
        <v>17</v>
      </c>
      <c r="C11" s="14">
        <v>900</v>
      </c>
      <c r="E11" s="164" t="s">
        <v>34</v>
      </c>
      <c r="F11">
        <v>504</v>
      </c>
      <c r="G11">
        <v>637</v>
      </c>
      <c r="H11">
        <v>765</v>
      </c>
      <c r="I11">
        <v>766</v>
      </c>
      <c r="J11">
        <v>495</v>
      </c>
      <c r="K11">
        <v>340</v>
      </c>
      <c r="L11">
        <v>420</v>
      </c>
    </row>
    <row r="12" spans="1:12" ht="15">
      <c r="A12" s="11" t="s">
        <v>22</v>
      </c>
      <c r="B12" s="15" t="s">
        <v>18</v>
      </c>
      <c r="C12" s="14">
        <v>561</v>
      </c>
      <c r="E12" s="164" t="s">
        <v>36</v>
      </c>
      <c r="F12">
        <v>675</v>
      </c>
      <c r="G12">
        <v>671</v>
      </c>
      <c r="H12">
        <v>936</v>
      </c>
      <c r="I12">
        <v>979</v>
      </c>
      <c r="J12">
        <v>679</v>
      </c>
      <c r="K12">
        <v>592</v>
      </c>
      <c r="L12">
        <v>887</v>
      </c>
    </row>
    <row r="13" spans="1:12" ht="15">
      <c r="A13" s="11" t="s">
        <v>22</v>
      </c>
      <c r="B13" s="15" t="s">
        <v>19</v>
      </c>
      <c r="C13" s="14">
        <v>699</v>
      </c>
      <c r="E13" s="164" t="s">
        <v>38</v>
      </c>
      <c r="F13">
        <v>248</v>
      </c>
      <c r="G13">
        <v>363</v>
      </c>
      <c r="H13">
        <v>438</v>
      </c>
      <c r="I13">
        <v>524</v>
      </c>
      <c r="J13">
        <v>372</v>
      </c>
      <c r="K13">
        <v>219</v>
      </c>
      <c r="L13">
        <v>378</v>
      </c>
    </row>
    <row r="14" spans="1:12" ht="15">
      <c r="A14" s="11" t="s">
        <v>22</v>
      </c>
      <c r="B14" s="15" t="s">
        <v>20</v>
      </c>
      <c r="C14" s="14">
        <v>473</v>
      </c>
      <c r="E14" s="164" t="s">
        <v>40</v>
      </c>
      <c r="F14">
        <v>237</v>
      </c>
      <c r="G14">
        <v>307</v>
      </c>
      <c r="H14">
        <v>297</v>
      </c>
      <c r="I14">
        <v>349</v>
      </c>
      <c r="J14">
        <v>278</v>
      </c>
      <c r="K14">
        <v>182</v>
      </c>
      <c r="L14">
        <v>342</v>
      </c>
    </row>
    <row r="15" spans="1:12" ht="15">
      <c r="A15" s="11" t="s">
        <v>22</v>
      </c>
      <c r="B15" s="15" t="s">
        <v>21</v>
      </c>
      <c r="C15" s="14">
        <v>445</v>
      </c>
      <c r="E15" s="164" t="s">
        <v>42</v>
      </c>
      <c r="F15">
        <v>455</v>
      </c>
      <c r="G15">
        <v>385</v>
      </c>
      <c r="H15">
        <v>600</v>
      </c>
      <c r="I15">
        <v>686</v>
      </c>
      <c r="J15">
        <v>579</v>
      </c>
      <c r="K15">
        <v>649</v>
      </c>
      <c r="L15">
        <v>732</v>
      </c>
    </row>
    <row r="16" spans="1:12" ht="15">
      <c r="A16" s="11" t="s">
        <v>26</v>
      </c>
      <c r="B16" s="15" t="s">
        <v>15</v>
      </c>
      <c r="C16" s="14">
        <v>424</v>
      </c>
      <c r="E16" s="164" t="s">
        <v>43</v>
      </c>
      <c r="F16">
        <v>270</v>
      </c>
      <c r="G16">
        <v>362</v>
      </c>
      <c r="H16">
        <v>561</v>
      </c>
      <c r="I16">
        <v>687</v>
      </c>
      <c r="J16">
        <v>489</v>
      </c>
      <c r="K16">
        <v>270</v>
      </c>
      <c r="L16">
        <v>351</v>
      </c>
    </row>
    <row r="17" spans="1:12" ht="15">
      <c r="A17" s="11" t="s">
        <v>26</v>
      </c>
      <c r="B17" s="15" t="s">
        <v>16</v>
      </c>
      <c r="C17" s="14">
        <v>471</v>
      </c>
      <c r="E17" s="164" t="s">
        <v>45</v>
      </c>
      <c r="F17">
        <v>51</v>
      </c>
      <c r="G17">
        <v>153</v>
      </c>
      <c r="H17">
        <v>71</v>
      </c>
      <c r="I17">
        <v>90</v>
      </c>
      <c r="J17">
        <v>42</v>
      </c>
      <c r="K17">
        <v>32</v>
      </c>
      <c r="L17">
        <v>19</v>
      </c>
    </row>
    <row r="18" spans="1:12" ht="15">
      <c r="A18" s="11" t="s">
        <v>26</v>
      </c>
      <c r="B18" s="15" t="s">
        <v>17</v>
      </c>
      <c r="C18" s="14">
        <v>649</v>
      </c>
      <c r="E18" s="164" t="s">
        <v>47</v>
      </c>
      <c r="F18">
        <v>836</v>
      </c>
      <c r="G18">
        <v>996</v>
      </c>
      <c r="H18">
        <v>1277</v>
      </c>
      <c r="I18">
        <v>1504</v>
      </c>
      <c r="J18">
        <v>1070</v>
      </c>
      <c r="K18">
        <v>522</v>
      </c>
      <c r="L18">
        <v>480</v>
      </c>
    </row>
    <row r="19" spans="1:12" ht="15">
      <c r="A19" s="11" t="s">
        <v>26</v>
      </c>
      <c r="B19" s="15" t="s">
        <v>18</v>
      </c>
      <c r="C19" s="14">
        <v>289</v>
      </c>
      <c r="E19" s="164" t="s">
        <v>59</v>
      </c>
      <c r="F19">
        <v>212</v>
      </c>
      <c r="G19">
        <v>271</v>
      </c>
      <c r="H19">
        <v>322</v>
      </c>
      <c r="I19">
        <v>328</v>
      </c>
      <c r="J19">
        <v>278</v>
      </c>
      <c r="K19">
        <v>225</v>
      </c>
      <c r="L19">
        <v>744</v>
      </c>
    </row>
    <row r="20" spans="1:12" ht="15">
      <c r="A20" s="11" t="s">
        <v>26</v>
      </c>
      <c r="B20" s="15" t="s">
        <v>19</v>
      </c>
      <c r="C20" s="14">
        <v>467</v>
      </c>
      <c r="E20" s="164" t="s">
        <v>61</v>
      </c>
      <c r="F20">
        <v>1360</v>
      </c>
      <c r="G20">
        <v>1814</v>
      </c>
      <c r="H20">
        <v>2057</v>
      </c>
      <c r="I20">
        <v>2229</v>
      </c>
      <c r="J20">
        <v>1608</v>
      </c>
      <c r="K20">
        <v>1216</v>
      </c>
      <c r="L20">
        <v>1286</v>
      </c>
    </row>
    <row r="21" spans="1:12" ht="15">
      <c r="A21" s="11" t="s">
        <v>26</v>
      </c>
      <c r="B21" s="15" t="s">
        <v>20</v>
      </c>
      <c r="C21" s="14">
        <v>332</v>
      </c>
      <c r="E21" s="164" t="s">
        <v>56</v>
      </c>
      <c r="F21">
        <v>470</v>
      </c>
      <c r="G21">
        <v>716</v>
      </c>
      <c r="H21">
        <v>790</v>
      </c>
      <c r="I21">
        <v>903</v>
      </c>
      <c r="J21">
        <v>586</v>
      </c>
      <c r="K21">
        <v>521</v>
      </c>
      <c r="L21">
        <v>685</v>
      </c>
    </row>
    <row r="22" spans="1:12" ht="15">
      <c r="A22" s="11" t="s">
        <v>26</v>
      </c>
      <c r="B22" s="15" t="s">
        <v>21</v>
      </c>
      <c r="C22" s="14">
        <v>325</v>
      </c>
      <c r="E22" s="164" t="s">
        <v>54</v>
      </c>
      <c r="F22">
        <v>227</v>
      </c>
      <c r="G22">
        <v>333</v>
      </c>
      <c r="H22">
        <v>401</v>
      </c>
      <c r="I22">
        <v>465</v>
      </c>
      <c r="J22">
        <v>319</v>
      </c>
      <c r="K22">
        <v>192</v>
      </c>
      <c r="L22">
        <v>285</v>
      </c>
    </row>
    <row r="23" spans="1:12" ht="15">
      <c r="A23" s="11" t="s">
        <v>28</v>
      </c>
      <c r="B23" s="15" t="s">
        <v>15</v>
      </c>
      <c r="C23" s="14">
        <v>46</v>
      </c>
      <c r="E23" s="164" t="s">
        <v>63</v>
      </c>
      <c r="F23">
        <v>188</v>
      </c>
      <c r="G23">
        <v>180</v>
      </c>
      <c r="H23">
        <v>249</v>
      </c>
      <c r="I23">
        <v>289</v>
      </c>
      <c r="J23">
        <v>103</v>
      </c>
      <c r="K23">
        <v>141</v>
      </c>
      <c r="L23">
        <v>327</v>
      </c>
    </row>
    <row r="24" spans="1:12" ht="15">
      <c r="A24" s="11" t="s">
        <v>28</v>
      </c>
      <c r="B24" s="15" t="s">
        <v>16</v>
      </c>
      <c r="C24" s="14">
        <v>42</v>
      </c>
      <c r="E24" s="164" t="s">
        <v>65</v>
      </c>
      <c r="F24">
        <v>316</v>
      </c>
      <c r="G24">
        <v>360</v>
      </c>
      <c r="H24">
        <v>447</v>
      </c>
      <c r="I24">
        <v>498</v>
      </c>
      <c r="J24">
        <v>436</v>
      </c>
      <c r="K24">
        <v>375</v>
      </c>
      <c r="L24">
        <v>414</v>
      </c>
    </row>
    <row r="25" spans="1:12" ht="15">
      <c r="A25" s="11" t="s">
        <v>28</v>
      </c>
      <c r="B25" s="15" t="s">
        <v>17</v>
      </c>
      <c r="C25" s="14">
        <v>94</v>
      </c>
      <c r="E25" s="164" t="s">
        <v>67</v>
      </c>
      <c r="F25">
        <v>303</v>
      </c>
      <c r="G25">
        <v>633</v>
      </c>
      <c r="H25">
        <v>660</v>
      </c>
      <c r="I25">
        <v>762</v>
      </c>
      <c r="J25">
        <v>471</v>
      </c>
      <c r="K25">
        <v>254</v>
      </c>
      <c r="L25">
        <v>305</v>
      </c>
    </row>
    <row r="26" spans="1:12" ht="15">
      <c r="A26" s="11" t="s">
        <v>28</v>
      </c>
      <c r="B26" s="15" t="s">
        <v>18</v>
      </c>
      <c r="C26" s="14">
        <v>32</v>
      </c>
      <c r="E26" s="164" t="s">
        <v>69</v>
      </c>
      <c r="F26">
        <v>228</v>
      </c>
      <c r="G26">
        <v>287</v>
      </c>
      <c r="H26">
        <v>382</v>
      </c>
      <c r="I26">
        <v>417</v>
      </c>
      <c r="J26">
        <v>288</v>
      </c>
      <c r="K26">
        <v>179</v>
      </c>
      <c r="L26">
        <v>336</v>
      </c>
    </row>
    <row r="27" spans="1:12" ht="15">
      <c r="A27" s="11" t="s">
        <v>28</v>
      </c>
      <c r="B27" s="15" t="s">
        <v>19</v>
      </c>
      <c r="C27" s="14">
        <v>103</v>
      </c>
    </row>
    <row r="28" spans="1:12" ht="15">
      <c r="A28" s="11" t="s">
        <v>28</v>
      </c>
      <c r="B28" s="15" t="s">
        <v>20</v>
      </c>
      <c r="C28" s="14">
        <v>16</v>
      </c>
    </row>
    <row r="29" spans="1:12" ht="15">
      <c r="A29" s="11" t="s">
        <v>28</v>
      </c>
      <c r="B29" s="15" t="s">
        <v>21</v>
      </c>
      <c r="C29" s="14">
        <v>81</v>
      </c>
    </row>
    <row r="30" spans="1:12" ht="15">
      <c r="A30" s="119" t="s">
        <v>75</v>
      </c>
      <c r="B30" s="15" t="s">
        <v>15</v>
      </c>
      <c r="C30" s="14">
        <v>189</v>
      </c>
    </row>
    <row r="31" spans="1:12" ht="15">
      <c r="A31" s="119" t="s">
        <v>75</v>
      </c>
      <c r="B31" s="15" t="s">
        <v>16</v>
      </c>
      <c r="C31" s="14">
        <v>256</v>
      </c>
    </row>
    <row r="32" spans="1:12" ht="15">
      <c r="A32" s="119" t="s">
        <v>75</v>
      </c>
      <c r="B32" s="15" t="s">
        <v>17</v>
      </c>
      <c r="C32" s="14">
        <v>359</v>
      </c>
    </row>
    <row r="33" spans="1:3" ht="15">
      <c r="A33" s="119" t="s">
        <v>75</v>
      </c>
      <c r="B33" s="15" t="s">
        <v>18</v>
      </c>
      <c r="C33" s="14">
        <v>128</v>
      </c>
    </row>
    <row r="34" spans="1:3" ht="15">
      <c r="A34" s="119" t="s">
        <v>75</v>
      </c>
      <c r="B34" s="15" t="s">
        <v>19</v>
      </c>
      <c r="C34" s="14">
        <v>250</v>
      </c>
    </row>
    <row r="35" spans="1:3" ht="15">
      <c r="A35" s="119" t="s">
        <v>75</v>
      </c>
      <c r="B35" s="15" t="s">
        <v>20</v>
      </c>
      <c r="C35" s="14">
        <v>242</v>
      </c>
    </row>
    <row r="36" spans="1:3" ht="15">
      <c r="A36" s="119" t="s">
        <v>75</v>
      </c>
      <c r="B36" s="15" t="s">
        <v>21</v>
      </c>
      <c r="C36" s="14">
        <v>211</v>
      </c>
    </row>
    <row r="37" spans="1:3" ht="15">
      <c r="A37" s="11" t="s">
        <v>32</v>
      </c>
      <c r="B37" s="15" t="s">
        <v>15</v>
      </c>
      <c r="C37" s="14">
        <v>219</v>
      </c>
    </row>
    <row r="38" spans="1:3" ht="15">
      <c r="A38" s="11" t="s">
        <v>32</v>
      </c>
      <c r="B38" s="15" t="s">
        <v>16</v>
      </c>
      <c r="C38" s="14">
        <v>251</v>
      </c>
    </row>
    <row r="39" spans="1:3" ht="15">
      <c r="A39" s="11" t="s">
        <v>32</v>
      </c>
      <c r="B39" s="15" t="s">
        <v>17</v>
      </c>
      <c r="C39" s="14">
        <v>329</v>
      </c>
    </row>
    <row r="40" spans="1:3" ht="15">
      <c r="A40" s="11" t="s">
        <v>32</v>
      </c>
      <c r="B40" s="15" t="s">
        <v>18</v>
      </c>
      <c r="C40" s="14">
        <v>166</v>
      </c>
    </row>
    <row r="41" spans="1:3" ht="15">
      <c r="A41" s="11" t="s">
        <v>32</v>
      </c>
      <c r="B41" s="15" t="s">
        <v>19</v>
      </c>
      <c r="C41" s="14">
        <v>219</v>
      </c>
    </row>
    <row r="42" spans="1:3" ht="15">
      <c r="A42" s="11" t="s">
        <v>32</v>
      </c>
      <c r="B42" s="15" t="s">
        <v>20</v>
      </c>
      <c r="C42" s="14">
        <v>137</v>
      </c>
    </row>
    <row r="43" spans="1:3" ht="15">
      <c r="A43" s="11" t="s">
        <v>32</v>
      </c>
      <c r="B43" s="15" t="s">
        <v>21</v>
      </c>
      <c r="C43" s="14">
        <v>237</v>
      </c>
    </row>
    <row r="44" spans="1:3" ht="15">
      <c r="A44" s="11" t="s">
        <v>34</v>
      </c>
      <c r="B44" s="15" t="s">
        <v>15</v>
      </c>
      <c r="C44" s="14">
        <v>637</v>
      </c>
    </row>
    <row r="45" spans="1:3" ht="15">
      <c r="A45" s="11" t="s">
        <v>34</v>
      </c>
      <c r="B45" s="15" t="s">
        <v>16</v>
      </c>
      <c r="C45" s="14">
        <v>765</v>
      </c>
    </row>
    <row r="46" spans="1:3" ht="15">
      <c r="A46" s="11" t="s">
        <v>34</v>
      </c>
      <c r="B46" s="15" t="s">
        <v>17</v>
      </c>
      <c r="C46" s="14">
        <v>766</v>
      </c>
    </row>
    <row r="47" spans="1:3" ht="15">
      <c r="A47" s="11" t="s">
        <v>34</v>
      </c>
      <c r="B47" s="15" t="s">
        <v>18</v>
      </c>
      <c r="C47" s="14">
        <v>504</v>
      </c>
    </row>
    <row r="48" spans="1:3" ht="15">
      <c r="A48" s="11" t="s">
        <v>34</v>
      </c>
      <c r="B48" s="15" t="s">
        <v>19</v>
      </c>
      <c r="C48" s="14">
        <v>495</v>
      </c>
    </row>
    <row r="49" spans="1:3" ht="15">
      <c r="A49" s="11" t="s">
        <v>34</v>
      </c>
      <c r="B49" s="15" t="s">
        <v>20</v>
      </c>
      <c r="C49" s="14">
        <v>340</v>
      </c>
    </row>
    <row r="50" spans="1:3" ht="15">
      <c r="A50" s="11" t="s">
        <v>34</v>
      </c>
      <c r="B50" s="15" t="s">
        <v>21</v>
      </c>
      <c r="C50" s="14">
        <v>420</v>
      </c>
    </row>
    <row r="51" spans="1:3" ht="15">
      <c r="A51" s="11" t="s">
        <v>36</v>
      </c>
      <c r="B51" s="15" t="s">
        <v>16</v>
      </c>
      <c r="C51" s="14">
        <v>936</v>
      </c>
    </row>
    <row r="52" spans="1:3" ht="15">
      <c r="A52" s="11" t="s">
        <v>36</v>
      </c>
      <c r="B52" s="15" t="s">
        <v>15</v>
      </c>
      <c r="C52" s="14">
        <v>671</v>
      </c>
    </row>
    <row r="53" spans="1:3" ht="15">
      <c r="A53" s="11" t="s">
        <v>36</v>
      </c>
      <c r="B53" s="15" t="s">
        <v>17</v>
      </c>
      <c r="C53" s="14">
        <v>979</v>
      </c>
    </row>
    <row r="54" spans="1:3" ht="15">
      <c r="A54" s="11" t="s">
        <v>36</v>
      </c>
      <c r="B54" s="15" t="s">
        <v>18</v>
      </c>
      <c r="C54" s="14">
        <v>675</v>
      </c>
    </row>
    <row r="55" spans="1:3" ht="15">
      <c r="A55" s="11" t="s">
        <v>36</v>
      </c>
      <c r="B55" s="15" t="s">
        <v>19</v>
      </c>
      <c r="C55" s="14">
        <v>679</v>
      </c>
    </row>
    <row r="56" spans="1:3" ht="15">
      <c r="A56" s="11" t="s">
        <v>36</v>
      </c>
      <c r="B56" s="15" t="s">
        <v>20</v>
      </c>
      <c r="C56" s="14">
        <v>592</v>
      </c>
    </row>
    <row r="57" spans="1:3" ht="15">
      <c r="A57" s="11" t="s">
        <v>36</v>
      </c>
      <c r="B57" s="15" t="s">
        <v>21</v>
      </c>
      <c r="C57" s="14">
        <v>887</v>
      </c>
    </row>
    <row r="58" spans="1:3" ht="15">
      <c r="A58" s="11" t="s">
        <v>38</v>
      </c>
      <c r="B58" s="15" t="s">
        <v>15</v>
      </c>
      <c r="C58" s="14">
        <v>363</v>
      </c>
    </row>
    <row r="59" spans="1:3" ht="15">
      <c r="A59" s="11" t="s">
        <v>38</v>
      </c>
      <c r="B59" s="15" t="s">
        <v>16</v>
      </c>
      <c r="C59" s="14">
        <v>438</v>
      </c>
    </row>
    <row r="60" spans="1:3" ht="15">
      <c r="A60" s="11" t="s">
        <v>38</v>
      </c>
      <c r="B60" s="15" t="s">
        <v>17</v>
      </c>
      <c r="C60" s="14">
        <v>524</v>
      </c>
    </row>
    <row r="61" spans="1:3" ht="15">
      <c r="A61" s="11" t="s">
        <v>38</v>
      </c>
      <c r="B61" s="15" t="s">
        <v>18</v>
      </c>
      <c r="C61" s="14">
        <v>248</v>
      </c>
    </row>
    <row r="62" spans="1:3" ht="15">
      <c r="A62" s="11" t="s">
        <v>38</v>
      </c>
      <c r="B62" s="15" t="s">
        <v>19</v>
      </c>
      <c r="C62" s="14">
        <v>372</v>
      </c>
    </row>
    <row r="63" spans="1:3" ht="15">
      <c r="A63" s="11" t="s">
        <v>38</v>
      </c>
      <c r="B63" s="15" t="s">
        <v>20</v>
      </c>
      <c r="C63" s="14">
        <v>219</v>
      </c>
    </row>
    <row r="64" spans="1:3" ht="15">
      <c r="A64" s="11" t="s">
        <v>38</v>
      </c>
      <c r="B64" s="15" t="s">
        <v>21</v>
      </c>
      <c r="C64" s="14">
        <v>378</v>
      </c>
    </row>
    <row r="65" spans="1:3" ht="15">
      <c r="A65" s="11" t="s">
        <v>40</v>
      </c>
      <c r="B65" s="15" t="s">
        <v>15</v>
      </c>
      <c r="C65" s="14">
        <v>307</v>
      </c>
    </row>
    <row r="66" spans="1:3" ht="15">
      <c r="A66" s="11" t="s">
        <v>40</v>
      </c>
      <c r="B66" s="15" t="s">
        <v>16</v>
      </c>
      <c r="C66" s="14">
        <v>297</v>
      </c>
    </row>
    <row r="67" spans="1:3" ht="15">
      <c r="A67" s="11" t="s">
        <v>40</v>
      </c>
      <c r="B67" s="15" t="s">
        <v>17</v>
      </c>
      <c r="C67" s="14">
        <v>349</v>
      </c>
    </row>
    <row r="68" spans="1:3" ht="15">
      <c r="A68" s="11" t="s">
        <v>40</v>
      </c>
      <c r="B68" s="15" t="s">
        <v>18</v>
      </c>
      <c r="C68" s="14">
        <v>237</v>
      </c>
    </row>
    <row r="69" spans="1:3" ht="15">
      <c r="A69" s="11" t="s">
        <v>40</v>
      </c>
      <c r="B69" s="15" t="s">
        <v>19</v>
      </c>
      <c r="C69" s="14">
        <v>278</v>
      </c>
    </row>
    <row r="70" spans="1:3" ht="15">
      <c r="A70" s="11" t="s">
        <v>40</v>
      </c>
      <c r="B70" s="15" t="s">
        <v>20</v>
      </c>
      <c r="C70" s="14">
        <v>182</v>
      </c>
    </row>
    <row r="71" spans="1:3" ht="15">
      <c r="A71" s="11" t="s">
        <v>40</v>
      </c>
      <c r="B71" s="15" t="s">
        <v>21</v>
      </c>
      <c r="C71" s="14">
        <v>342</v>
      </c>
    </row>
    <row r="72" spans="1:3" ht="15">
      <c r="A72" s="11" t="s">
        <v>42</v>
      </c>
      <c r="B72" s="15" t="s">
        <v>15</v>
      </c>
      <c r="C72" s="14">
        <v>385</v>
      </c>
    </row>
    <row r="73" spans="1:3" ht="15">
      <c r="A73" s="11" t="s">
        <v>42</v>
      </c>
      <c r="B73" s="15" t="s">
        <v>16</v>
      </c>
      <c r="C73" s="14">
        <v>600</v>
      </c>
    </row>
    <row r="74" spans="1:3" ht="15">
      <c r="A74" s="11" t="s">
        <v>42</v>
      </c>
      <c r="B74" s="15" t="s">
        <v>17</v>
      </c>
      <c r="C74" s="14">
        <v>686</v>
      </c>
    </row>
    <row r="75" spans="1:3" ht="15">
      <c r="A75" s="11" t="s">
        <v>42</v>
      </c>
      <c r="B75" s="15" t="s">
        <v>18</v>
      </c>
      <c r="C75" s="14">
        <v>455</v>
      </c>
    </row>
    <row r="76" spans="1:3" ht="15">
      <c r="A76" s="11" t="s">
        <v>42</v>
      </c>
      <c r="B76" s="15" t="s">
        <v>19</v>
      </c>
      <c r="C76" s="14">
        <v>579</v>
      </c>
    </row>
    <row r="77" spans="1:3" ht="15">
      <c r="A77" s="11" t="s">
        <v>42</v>
      </c>
      <c r="B77" s="15" t="s">
        <v>20</v>
      </c>
      <c r="C77" s="14">
        <v>649</v>
      </c>
    </row>
    <row r="78" spans="1:3" ht="15">
      <c r="A78" s="11" t="s">
        <v>42</v>
      </c>
      <c r="B78" s="15" t="s">
        <v>21</v>
      </c>
      <c r="C78" s="14">
        <v>732</v>
      </c>
    </row>
    <row r="79" spans="1:3" ht="15">
      <c r="A79" s="11" t="s">
        <v>43</v>
      </c>
      <c r="B79" s="15" t="s">
        <v>15</v>
      </c>
      <c r="C79" s="14">
        <v>362</v>
      </c>
    </row>
    <row r="80" spans="1:3" ht="15">
      <c r="A80" s="11" t="s">
        <v>43</v>
      </c>
      <c r="B80" s="15" t="s">
        <v>16</v>
      </c>
      <c r="C80" s="14">
        <v>561</v>
      </c>
    </row>
    <row r="81" spans="1:3" ht="15">
      <c r="A81" s="11" t="s">
        <v>43</v>
      </c>
      <c r="B81" s="15" t="s">
        <v>17</v>
      </c>
      <c r="C81" s="14">
        <v>687</v>
      </c>
    </row>
    <row r="82" spans="1:3" ht="15">
      <c r="A82" s="11" t="s">
        <v>43</v>
      </c>
      <c r="B82" s="15" t="s">
        <v>18</v>
      </c>
      <c r="C82" s="14">
        <v>270</v>
      </c>
    </row>
    <row r="83" spans="1:3" ht="15">
      <c r="A83" s="11" t="s">
        <v>43</v>
      </c>
      <c r="B83" s="15" t="s">
        <v>19</v>
      </c>
      <c r="C83" s="14">
        <v>489</v>
      </c>
    </row>
    <row r="84" spans="1:3" ht="15">
      <c r="A84" s="11" t="s">
        <v>43</v>
      </c>
      <c r="B84" s="15" t="s">
        <v>20</v>
      </c>
      <c r="C84" s="14">
        <v>270</v>
      </c>
    </row>
    <row r="85" spans="1:3" ht="15">
      <c r="A85" s="11" t="s">
        <v>43</v>
      </c>
      <c r="B85" s="15" t="s">
        <v>21</v>
      </c>
      <c r="C85" s="14">
        <v>351</v>
      </c>
    </row>
    <row r="86" spans="1:3" ht="15">
      <c r="A86" s="11" t="s">
        <v>45</v>
      </c>
      <c r="B86" s="15" t="s">
        <v>15</v>
      </c>
      <c r="C86" s="14">
        <v>153</v>
      </c>
    </row>
    <row r="87" spans="1:3" ht="15">
      <c r="A87" s="11" t="s">
        <v>45</v>
      </c>
      <c r="B87" s="15" t="s">
        <v>16</v>
      </c>
      <c r="C87" s="14">
        <v>71</v>
      </c>
    </row>
    <row r="88" spans="1:3" ht="15">
      <c r="A88" s="11" t="s">
        <v>45</v>
      </c>
      <c r="B88" s="15" t="s">
        <v>17</v>
      </c>
      <c r="C88" s="14">
        <v>90</v>
      </c>
    </row>
    <row r="89" spans="1:3" ht="15">
      <c r="A89" s="11" t="s">
        <v>45</v>
      </c>
      <c r="B89" s="15" t="s">
        <v>18</v>
      </c>
      <c r="C89" s="14">
        <v>51</v>
      </c>
    </row>
    <row r="90" spans="1:3" ht="15">
      <c r="A90" s="11" t="s">
        <v>45</v>
      </c>
      <c r="B90" s="15" t="s">
        <v>19</v>
      </c>
      <c r="C90" s="14">
        <v>42</v>
      </c>
    </row>
    <row r="91" spans="1:3" ht="15">
      <c r="A91" s="11" t="s">
        <v>45</v>
      </c>
      <c r="B91" s="15" t="s">
        <v>20</v>
      </c>
      <c r="C91" s="14">
        <v>32</v>
      </c>
    </row>
    <row r="92" spans="1:3" ht="15">
      <c r="A92" s="11" t="s">
        <v>45</v>
      </c>
      <c r="B92" s="15" t="s">
        <v>21</v>
      </c>
      <c r="C92" s="14">
        <v>19</v>
      </c>
    </row>
    <row r="93" spans="1:3" ht="15">
      <c r="A93" s="11" t="s">
        <v>47</v>
      </c>
      <c r="B93" s="15" t="s">
        <v>15</v>
      </c>
      <c r="C93" s="14">
        <v>996</v>
      </c>
    </row>
    <row r="94" spans="1:3" ht="15">
      <c r="A94" s="11" t="s">
        <v>47</v>
      </c>
      <c r="B94" s="15" t="s">
        <v>16</v>
      </c>
      <c r="C94" s="14">
        <v>1277</v>
      </c>
    </row>
    <row r="95" spans="1:3" ht="15">
      <c r="A95" s="11" t="s">
        <v>47</v>
      </c>
      <c r="B95" s="15" t="s">
        <v>17</v>
      </c>
      <c r="C95" s="14">
        <v>1504</v>
      </c>
    </row>
    <row r="96" spans="1:3" ht="15">
      <c r="A96" s="11" t="s">
        <v>47</v>
      </c>
      <c r="B96" s="15" t="s">
        <v>18</v>
      </c>
      <c r="C96" s="14">
        <v>836</v>
      </c>
    </row>
    <row r="97" spans="1:3" ht="15">
      <c r="A97" s="11" t="s">
        <v>47</v>
      </c>
      <c r="B97" s="15" t="s">
        <v>19</v>
      </c>
      <c r="C97" s="14">
        <v>1070</v>
      </c>
    </row>
    <row r="98" spans="1:3" ht="15">
      <c r="A98" s="11" t="s">
        <v>47</v>
      </c>
      <c r="B98" s="15" t="s">
        <v>20</v>
      </c>
      <c r="C98" s="14">
        <v>522</v>
      </c>
    </row>
    <row r="99" spans="1:3" ht="15">
      <c r="A99" s="11" t="s">
        <v>47</v>
      </c>
      <c r="B99" s="15" t="s">
        <v>21</v>
      </c>
      <c r="C99" s="14">
        <v>480</v>
      </c>
    </row>
    <row r="100" spans="1:3" ht="15">
      <c r="A100" s="20" t="s">
        <v>52</v>
      </c>
      <c r="B100" s="22" t="s">
        <v>15</v>
      </c>
      <c r="C100" s="23">
        <v>197</v>
      </c>
    </row>
    <row r="101" spans="1:3" ht="15">
      <c r="A101" s="20" t="s">
        <v>52</v>
      </c>
      <c r="B101" s="22" t="s">
        <v>16</v>
      </c>
      <c r="C101" s="23">
        <v>258</v>
      </c>
    </row>
    <row r="102" spans="1:3" ht="15">
      <c r="A102" s="20" t="s">
        <v>52</v>
      </c>
      <c r="B102" s="22" t="s">
        <v>17</v>
      </c>
      <c r="C102" s="23">
        <v>316</v>
      </c>
    </row>
    <row r="103" spans="1:3" ht="15">
      <c r="A103" s="20" t="s">
        <v>52</v>
      </c>
      <c r="B103" s="22" t="s">
        <v>18</v>
      </c>
      <c r="C103" s="23">
        <v>190</v>
      </c>
    </row>
    <row r="104" spans="1:3" ht="15">
      <c r="A104" s="20" t="s">
        <v>52</v>
      </c>
      <c r="B104" s="22" t="s">
        <v>19</v>
      </c>
      <c r="C104" s="23">
        <v>220</v>
      </c>
    </row>
    <row r="105" spans="1:3" ht="15">
      <c r="A105" s="20" t="s">
        <v>52</v>
      </c>
      <c r="B105" s="22" t="s">
        <v>20</v>
      </c>
      <c r="C105" s="23">
        <v>207</v>
      </c>
    </row>
    <row r="106" spans="1:3" ht="15">
      <c r="A106" s="20" t="s">
        <v>52</v>
      </c>
      <c r="B106" s="22" t="s">
        <v>21</v>
      </c>
      <c r="C106" s="23">
        <v>176</v>
      </c>
    </row>
    <row r="107" spans="1:3" ht="15">
      <c r="A107" s="11" t="s">
        <v>54</v>
      </c>
      <c r="B107" s="15" t="s">
        <v>15</v>
      </c>
      <c r="C107" s="14">
        <v>333</v>
      </c>
    </row>
    <row r="108" spans="1:3" ht="15">
      <c r="A108" s="11" t="s">
        <v>54</v>
      </c>
      <c r="B108" s="15" t="s">
        <v>16</v>
      </c>
      <c r="C108" s="14">
        <v>401</v>
      </c>
    </row>
    <row r="109" spans="1:3" ht="15">
      <c r="A109" s="11" t="s">
        <v>54</v>
      </c>
      <c r="B109" s="15" t="s">
        <v>17</v>
      </c>
      <c r="C109" s="14">
        <v>465</v>
      </c>
    </row>
    <row r="110" spans="1:3" ht="15">
      <c r="A110" s="11" t="s">
        <v>54</v>
      </c>
      <c r="B110" s="15" t="s">
        <v>18</v>
      </c>
      <c r="C110" s="14">
        <v>227</v>
      </c>
    </row>
    <row r="111" spans="1:3" ht="15">
      <c r="A111" s="11" t="s">
        <v>54</v>
      </c>
      <c r="B111" s="15" t="s">
        <v>19</v>
      </c>
      <c r="C111" s="14">
        <v>319</v>
      </c>
    </row>
    <row r="112" spans="1:3" ht="15">
      <c r="A112" s="11" t="s">
        <v>54</v>
      </c>
      <c r="B112" s="15" t="s">
        <v>20</v>
      </c>
      <c r="C112" s="14">
        <v>192</v>
      </c>
    </row>
    <row r="113" spans="1:3" ht="15">
      <c r="A113" s="11" t="s">
        <v>54</v>
      </c>
      <c r="B113" s="15" t="s">
        <v>21</v>
      </c>
      <c r="C113" s="14">
        <v>285</v>
      </c>
    </row>
    <row r="114" spans="1:3" ht="15">
      <c r="A114" s="11" t="s">
        <v>56</v>
      </c>
      <c r="B114" s="15" t="s">
        <v>15</v>
      </c>
      <c r="C114" s="14">
        <v>716</v>
      </c>
    </row>
    <row r="115" spans="1:3" ht="15">
      <c r="A115" s="11" t="s">
        <v>56</v>
      </c>
      <c r="B115" s="15" t="s">
        <v>16</v>
      </c>
      <c r="C115" s="14">
        <v>790</v>
      </c>
    </row>
    <row r="116" spans="1:3" ht="15">
      <c r="A116" s="11" t="s">
        <v>56</v>
      </c>
      <c r="B116" s="15" t="s">
        <v>17</v>
      </c>
      <c r="C116" s="14">
        <v>903</v>
      </c>
    </row>
    <row r="117" spans="1:3" ht="15">
      <c r="A117" s="11" t="s">
        <v>56</v>
      </c>
      <c r="B117" s="15" t="s">
        <v>18</v>
      </c>
      <c r="C117" s="14">
        <v>470</v>
      </c>
    </row>
    <row r="118" spans="1:3" ht="15">
      <c r="A118" s="11" t="s">
        <v>56</v>
      </c>
      <c r="B118" s="15" t="s">
        <v>19</v>
      </c>
      <c r="C118" s="14">
        <v>586</v>
      </c>
    </row>
    <row r="119" spans="1:3" ht="15">
      <c r="A119" s="11" t="s">
        <v>56</v>
      </c>
      <c r="B119" s="15" t="s">
        <v>20</v>
      </c>
      <c r="C119" s="14">
        <v>521</v>
      </c>
    </row>
    <row r="120" spans="1:3" ht="15">
      <c r="A120" s="11" t="s">
        <v>56</v>
      </c>
      <c r="B120" s="15" t="s">
        <v>21</v>
      </c>
      <c r="C120" s="14">
        <v>685</v>
      </c>
    </row>
    <row r="121" spans="1:3" ht="15">
      <c r="A121" s="11" t="s">
        <v>59</v>
      </c>
      <c r="B121" s="15" t="s">
        <v>15</v>
      </c>
      <c r="C121" s="14">
        <v>271</v>
      </c>
    </row>
    <row r="122" spans="1:3" ht="15">
      <c r="A122" s="11" t="s">
        <v>59</v>
      </c>
      <c r="B122" s="15" t="s">
        <v>16</v>
      </c>
      <c r="C122" s="14">
        <v>322</v>
      </c>
    </row>
    <row r="123" spans="1:3" ht="15">
      <c r="A123" s="11" t="s">
        <v>59</v>
      </c>
      <c r="B123" s="15" t="s">
        <v>17</v>
      </c>
      <c r="C123" s="14">
        <v>328</v>
      </c>
    </row>
    <row r="124" spans="1:3" ht="15">
      <c r="A124" s="11" t="s">
        <v>59</v>
      </c>
      <c r="B124" s="15" t="s">
        <v>18</v>
      </c>
      <c r="C124" s="14">
        <v>212</v>
      </c>
    </row>
    <row r="125" spans="1:3" ht="15">
      <c r="A125" s="11" t="s">
        <v>59</v>
      </c>
      <c r="B125" s="15" t="s">
        <v>19</v>
      </c>
      <c r="C125" s="14">
        <v>278</v>
      </c>
    </row>
    <row r="126" spans="1:3" ht="15">
      <c r="A126" s="11" t="s">
        <v>59</v>
      </c>
      <c r="B126" s="15" t="s">
        <v>20</v>
      </c>
      <c r="C126" s="14">
        <v>225</v>
      </c>
    </row>
    <row r="127" spans="1:3" ht="15">
      <c r="A127" s="11" t="s">
        <v>59</v>
      </c>
      <c r="B127" s="15" t="s">
        <v>21</v>
      </c>
      <c r="C127" s="14">
        <v>744</v>
      </c>
    </row>
    <row r="128" spans="1:3" ht="15">
      <c r="A128" s="11" t="s">
        <v>61</v>
      </c>
      <c r="B128" s="15" t="s">
        <v>15</v>
      </c>
      <c r="C128" s="14">
        <v>1814</v>
      </c>
    </row>
    <row r="129" spans="1:3" ht="15">
      <c r="A129" s="11" t="s">
        <v>61</v>
      </c>
      <c r="B129" s="15" t="s">
        <v>16</v>
      </c>
      <c r="C129" s="14">
        <v>2057</v>
      </c>
    </row>
    <row r="130" spans="1:3" ht="15">
      <c r="A130" s="11" t="s">
        <v>61</v>
      </c>
      <c r="B130" s="15" t="s">
        <v>17</v>
      </c>
      <c r="C130" s="14">
        <v>2229</v>
      </c>
    </row>
    <row r="131" spans="1:3" ht="15">
      <c r="A131" s="11" t="s">
        <v>61</v>
      </c>
      <c r="B131" s="15" t="s">
        <v>18</v>
      </c>
      <c r="C131" s="14">
        <v>1360</v>
      </c>
    </row>
    <row r="132" spans="1:3" ht="15">
      <c r="A132" s="11" t="s">
        <v>61</v>
      </c>
      <c r="B132" s="15" t="s">
        <v>19</v>
      </c>
      <c r="C132" s="14">
        <v>1608</v>
      </c>
    </row>
    <row r="133" spans="1:3" ht="15">
      <c r="A133" s="11" t="s">
        <v>61</v>
      </c>
      <c r="B133" s="15" t="s">
        <v>20</v>
      </c>
      <c r="C133" s="14">
        <v>1216</v>
      </c>
    </row>
    <row r="134" spans="1:3" ht="15">
      <c r="A134" s="11" t="s">
        <v>61</v>
      </c>
      <c r="B134" s="15" t="s">
        <v>21</v>
      </c>
      <c r="C134" s="14">
        <v>1286</v>
      </c>
    </row>
    <row r="135" spans="1:3" ht="15">
      <c r="A135" s="11" t="s">
        <v>63</v>
      </c>
      <c r="B135" s="15" t="s">
        <v>15</v>
      </c>
      <c r="C135" s="14">
        <v>180</v>
      </c>
    </row>
    <row r="136" spans="1:3" ht="15">
      <c r="A136" s="11" t="s">
        <v>63</v>
      </c>
      <c r="B136" s="15" t="s">
        <v>16</v>
      </c>
      <c r="C136" s="14">
        <v>249</v>
      </c>
    </row>
    <row r="137" spans="1:3" ht="15">
      <c r="A137" s="11" t="s">
        <v>63</v>
      </c>
      <c r="B137" s="15" t="s">
        <v>17</v>
      </c>
      <c r="C137" s="14">
        <v>289</v>
      </c>
    </row>
    <row r="138" spans="1:3" ht="15">
      <c r="A138" s="11" t="s">
        <v>63</v>
      </c>
      <c r="B138" s="15" t="s">
        <v>18</v>
      </c>
      <c r="C138" s="14">
        <v>188</v>
      </c>
    </row>
    <row r="139" spans="1:3" ht="15">
      <c r="A139" s="11" t="s">
        <v>63</v>
      </c>
      <c r="B139" s="15" t="s">
        <v>19</v>
      </c>
      <c r="C139" s="14">
        <v>103</v>
      </c>
    </row>
    <row r="140" spans="1:3" ht="15">
      <c r="A140" s="11" t="s">
        <v>63</v>
      </c>
      <c r="B140" s="15" t="s">
        <v>20</v>
      </c>
      <c r="C140" s="14">
        <v>141</v>
      </c>
    </row>
    <row r="141" spans="1:3" ht="15">
      <c r="A141" s="11" t="s">
        <v>63</v>
      </c>
      <c r="B141" s="15" t="s">
        <v>21</v>
      </c>
      <c r="C141" s="14">
        <v>327</v>
      </c>
    </row>
    <row r="142" spans="1:3" ht="15">
      <c r="A142" s="11" t="s">
        <v>65</v>
      </c>
      <c r="B142" s="15" t="s">
        <v>15</v>
      </c>
      <c r="C142" s="14">
        <v>360</v>
      </c>
    </row>
    <row r="143" spans="1:3" ht="15">
      <c r="A143" s="11" t="s">
        <v>65</v>
      </c>
      <c r="B143" s="15" t="s">
        <v>16</v>
      </c>
      <c r="C143" s="14">
        <v>447</v>
      </c>
    </row>
    <row r="144" spans="1:3" ht="15">
      <c r="A144" s="11" t="s">
        <v>65</v>
      </c>
      <c r="B144" s="15" t="s">
        <v>17</v>
      </c>
      <c r="C144" s="14">
        <v>498</v>
      </c>
    </row>
    <row r="145" spans="1:3" ht="15">
      <c r="A145" s="11" t="s">
        <v>65</v>
      </c>
      <c r="B145" s="15" t="s">
        <v>18</v>
      </c>
      <c r="C145" s="14">
        <v>316</v>
      </c>
    </row>
    <row r="146" spans="1:3" ht="15">
      <c r="A146" s="11" t="s">
        <v>65</v>
      </c>
      <c r="B146" s="15" t="s">
        <v>19</v>
      </c>
      <c r="C146" s="14">
        <v>436</v>
      </c>
    </row>
    <row r="147" spans="1:3" ht="15">
      <c r="A147" s="11" t="s">
        <v>65</v>
      </c>
      <c r="B147" s="15" t="s">
        <v>20</v>
      </c>
      <c r="C147" s="14">
        <v>375</v>
      </c>
    </row>
    <row r="148" spans="1:3" ht="15">
      <c r="A148" s="11" t="s">
        <v>65</v>
      </c>
      <c r="B148" s="15" t="s">
        <v>21</v>
      </c>
      <c r="C148" s="14">
        <v>414</v>
      </c>
    </row>
    <row r="149" spans="1:3" ht="15">
      <c r="A149" s="11" t="s">
        <v>67</v>
      </c>
      <c r="B149" s="15" t="s">
        <v>15</v>
      </c>
      <c r="C149" s="14">
        <v>633</v>
      </c>
    </row>
    <row r="150" spans="1:3" ht="15">
      <c r="A150" s="11" t="s">
        <v>67</v>
      </c>
      <c r="B150" s="15" t="s">
        <v>16</v>
      </c>
      <c r="C150" s="14">
        <v>660</v>
      </c>
    </row>
    <row r="151" spans="1:3" ht="15">
      <c r="A151" s="11" t="s">
        <v>67</v>
      </c>
      <c r="B151" s="15" t="s">
        <v>17</v>
      </c>
      <c r="C151" s="14">
        <v>762</v>
      </c>
    </row>
    <row r="152" spans="1:3" ht="15">
      <c r="A152" s="11" t="s">
        <v>67</v>
      </c>
      <c r="B152" s="15" t="s">
        <v>18</v>
      </c>
      <c r="C152" s="14">
        <v>303</v>
      </c>
    </row>
    <row r="153" spans="1:3" ht="15">
      <c r="A153" s="11" t="s">
        <v>67</v>
      </c>
      <c r="B153" s="15" t="s">
        <v>19</v>
      </c>
      <c r="C153" s="14">
        <v>471</v>
      </c>
    </row>
    <row r="154" spans="1:3" ht="15">
      <c r="A154" s="11" t="s">
        <v>67</v>
      </c>
      <c r="B154" s="15" t="s">
        <v>20</v>
      </c>
      <c r="C154" s="14">
        <v>254</v>
      </c>
    </row>
    <row r="155" spans="1:3" ht="15">
      <c r="A155" s="11" t="s">
        <v>67</v>
      </c>
      <c r="B155" s="15" t="s">
        <v>21</v>
      </c>
      <c r="C155" s="14">
        <v>305</v>
      </c>
    </row>
    <row r="156" spans="1:3" ht="15">
      <c r="A156" s="11" t="s">
        <v>69</v>
      </c>
      <c r="B156" s="15" t="s">
        <v>15</v>
      </c>
      <c r="C156" s="14">
        <v>287</v>
      </c>
    </row>
    <row r="157" spans="1:3" ht="15">
      <c r="A157" s="11" t="s">
        <v>69</v>
      </c>
      <c r="B157" s="15" t="s">
        <v>16</v>
      </c>
      <c r="C157" s="14">
        <v>382</v>
      </c>
    </row>
    <row r="158" spans="1:3" ht="15">
      <c r="A158" s="11" t="s">
        <v>69</v>
      </c>
      <c r="B158" s="15" t="s">
        <v>17</v>
      </c>
      <c r="C158" s="14">
        <v>417</v>
      </c>
    </row>
    <row r="159" spans="1:3" ht="15">
      <c r="A159" s="11" t="s">
        <v>69</v>
      </c>
      <c r="B159" s="15" t="s">
        <v>18</v>
      </c>
      <c r="C159" s="14">
        <v>228</v>
      </c>
    </row>
    <row r="160" spans="1:3" ht="15">
      <c r="A160" s="11" t="s">
        <v>69</v>
      </c>
      <c r="B160" s="15" t="s">
        <v>19</v>
      </c>
      <c r="C160" s="14">
        <v>288</v>
      </c>
    </row>
    <row r="161" spans="1:3" ht="15">
      <c r="A161" s="11" t="s">
        <v>69</v>
      </c>
      <c r="B161" s="15" t="s">
        <v>20</v>
      </c>
      <c r="C161" s="14">
        <v>179</v>
      </c>
    </row>
    <row r="162" spans="1:3" ht="15">
      <c r="A162" s="190" t="s">
        <v>69</v>
      </c>
      <c r="B162" s="191" t="s">
        <v>21</v>
      </c>
      <c r="C162" s="192">
        <v>336</v>
      </c>
    </row>
    <row r="163" spans="1:3" ht="15">
      <c r="A163" s="158"/>
      <c r="B163" s="193"/>
      <c r="C163" s="194"/>
    </row>
    <row r="164" spans="1:3" ht="15">
      <c r="A164" s="158"/>
      <c r="B164" s="193"/>
      <c r="C164" s="194"/>
    </row>
    <row r="165" spans="1:3" ht="15">
      <c r="A165" s="158"/>
      <c r="B165" s="193"/>
      <c r="C165" s="194"/>
    </row>
    <row r="166" spans="1:3" ht="15">
      <c r="A166" s="158"/>
      <c r="B166" s="193"/>
      <c r="C166" s="194"/>
    </row>
    <row r="167" spans="1:3" ht="15">
      <c r="A167" s="158"/>
      <c r="B167" s="193"/>
      <c r="C167" s="194"/>
    </row>
    <row r="168" spans="1:3" ht="15">
      <c r="A168" s="158"/>
      <c r="B168" s="193"/>
      <c r="C168" s="194"/>
    </row>
    <row r="169" spans="1:3" ht="15">
      <c r="A169" s="158"/>
      <c r="B169" s="193"/>
      <c r="C169" s="194"/>
    </row>
    <row r="170" spans="1:3" ht="15">
      <c r="A170" s="158"/>
      <c r="B170" s="193"/>
      <c r="C170" s="194"/>
    </row>
    <row r="171" spans="1:3" ht="15">
      <c r="A171" s="158"/>
      <c r="B171" s="193"/>
      <c r="C171" s="194"/>
    </row>
    <row r="172" spans="1:3" ht="15">
      <c r="A172" s="158"/>
      <c r="B172" s="193"/>
      <c r="C172" s="194"/>
    </row>
    <row r="173" spans="1:3" ht="15">
      <c r="A173" s="158"/>
      <c r="B173" s="193"/>
      <c r="C173" s="194"/>
    </row>
    <row r="174" spans="1:3" ht="15">
      <c r="A174" s="158"/>
      <c r="B174" s="193"/>
      <c r="C174" s="194"/>
    </row>
    <row r="175" spans="1:3" ht="15">
      <c r="A175" s="158"/>
      <c r="B175" s="193"/>
      <c r="C175" s="194"/>
    </row>
    <row r="176" spans="1:3" ht="15">
      <c r="A176" s="158"/>
      <c r="B176" s="193"/>
      <c r="C176" s="194"/>
    </row>
    <row r="177" spans="1:3" ht="15">
      <c r="A177" s="158"/>
      <c r="B177" s="193"/>
      <c r="C177" s="195"/>
    </row>
    <row r="178" spans="1:3" ht="15">
      <c r="A178" s="158"/>
      <c r="B178" s="193"/>
      <c r="C178" s="195"/>
    </row>
    <row r="179" spans="1:3" ht="15">
      <c r="A179" s="158"/>
      <c r="B179" s="193"/>
      <c r="C179" s="195"/>
    </row>
    <row r="180" spans="1:3" ht="15">
      <c r="A180" s="158"/>
      <c r="B180" s="193"/>
      <c r="C180" s="195"/>
    </row>
    <row r="181" spans="1:3" ht="15">
      <c r="A181" s="158"/>
      <c r="B181" s="193"/>
      <c r="C181" s="195"/>
    </row>
    <row r="182" spans="1:3" ht="15">
      <c r="A182" s="158"/>
      <c r="B182" s="193"/>
      <c r="C182" s="195"/>
    </row>
    <row r="183" spans="1:3" ht="15">
      <c r="A183" s="158"/>
      <c r="B183" s="193"/>
      <c r="C183" s="195"/>
    </row>
    <row r="184" spans="1:3" ht="15">
      <c r="A184" s="158"/>
      <c r="B184" s="193"/>
      <c r="C184" s="194"/>
    </row>
    <row r="185" spans="1:3" ht="15">
      <c r="A185" s="158"/>
      <c r="B185" s="193"/>
      <c r="C185" s="194"/>
    </row>
    <row r="186" spans="1:3" ht="15">
      <c r="A186" s="158"/>
      <c r="B186" s="193"/>
      <c r="C186" s="194"/>
    </row>
    <row r="187" spans="1:3" ht="15">
      <c r="A187" s="158"/>
      <c r="B187" s="193"/>
      <c r="C187" s="194"/>
    </row>
    <row r="188" spans="1:3" ht="15">
      <c r="A188" s="158"/>
      <c r="B188" s="193"/>
      <c r="C188" s="194"/>
    </row>
    <row r="189" spans="1:3" ht="15">
      <c r="A189" s="158"/>
      <c r="B189" s="193"/>
      <c r="C189" s="194"/>
    </row>
    <row r="190" spans="1:3" ht="15">
      <c r="A190" s="158"/>
      <c r="B190" s="193"/>
      <c r="C190" s="194"/>
    </row>
    <row r="191" spans="1:3">
      <c r="A191" s="157"/>
      <c r="B191" s="157"/>
      <c r="C191" s="157"/>
    </row>
    <row r="192" spans="1:3">
      <c r="A192" s="157"/>
      <c r="B192" s="157"/>
      <c r="C192" s="157"/>
    </row>
    <row r="193" spans="1:3">
      <c r="A193" s="157"/>
      <c r="B193" s="157"/>
      <c r="C193" s="157"/>
    </row>
    <row r="194" spans="1:3">
      <c r="A194" s="157"/>
      <c r="B194" s="157"/>
      <c r="C194" s="157"/>
    </row>
    <row r="195" spans="1:3">
      <c r="A195" s="157"/>
      <c r="B195" s="157"/>
      <c r="C195" s="157"/>
    </row>
    <row r="196" spans="1:3">
      <c r="A196" s="157"/>
      <c r="B196" s="157"/>
      <c r="C196" s="157"/>
    </row>
    <row r="197" spans="1:3">
      <c r="A197" s="157"/>
      <c r="B197" s="157"/>
      <c r="C197" s="157"/>
    </row>
    <row r="198" spans="1:3">
      <c r="A198" s="157"/>
      <c r="B198" s="157"/>
      <c r="C198" s="157"/>
    </row>
    <row r="199" spans="1:3">
      <c r="A199" s="157"/>
      <c r="B199" s="157"/>
      <c r="C199" s="157"/>
    </row>
    <row r="200" spans="1:3">
      <c r="A200" s="157"/>
      <c r="B200" s="157"/>
      <c r="C200" s="157"/>
    </row>
    <row r="201" spans="1:3">
      <c r="A201" s="157"/>
      <c r="B201" s="157"/>
      <c r="C201" s="157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C4CD-988D-4C16-ABAF-42C57FDAB8D0}">
  <sheetPr>
    <tabColor theme="4" tint="0.59999389629810485"/>
  </sheetPr>
  <dimension ref="A1:U40"/>
  <sheetViews>
    <sheetView showGridLines="0" tabSelected="1" zoomScale="34" zoomScaleNormal="30" zoomScalePageLayoutView="97" workbookViewId="0"/>
  </sheetViews>
  <sheetFormatPr defaultColWidth="8.7109375" defaultRowHeight="12.75"/>
  <cols>
    <col min="1" max="17" width="8.7109375" style="116"/>
    <col min="18" max="18" width="17.42578125" style="116" bestFit="1" customWidth="1"/>
    <col min="19" max="19" width="13.140625" style="116" bestFit="1" customWidth="1"/>
    <col min="20" max="20" width="11.140625" style="116" bestFit="1" customWidth="1"/>
    <col min="21" max="21" width="16.5703125" style="116" bestFit="1" customWidth="1"/>
    <col min="22" max="16384" width="8.7109375" style="116"/>
  </cols>
  <sheetData>
    <row r="1" spans="1:1">
      <c r="A1" s="116" t="s">
        <v>837</v>
      </c>
    </row>
    <row r="2" spans="1:1">
      <c r="A2" s="115"/>
    </row>
    <row r="19" spans="18:21">
      <c r="R19"/>
      <c r="S19"/>
      <c r="T19"/>
      <c r="U19"/>
    </row>
    <row r="20" spans="18:21">
      <c r="R20"/>
      <c r="S20"/>
      <c r="T20"/>
      <c r="U20"/>
    </row>
    <row r="21" spans="18:21">
      <c r="R21"/>
      <c r="S21"/>
      <c r="T21"/>
      <c r="U21"/>
    </row>
    <row r="22" spans="18:21">
      <c r="R22"/>
      <c r="S22"/>
      <c r="T22"/>
      <c r="U22"/>
    </row>
    <row r="23" spans="18:21">
      <c r="R23"/>
      <c r="S23"/>
      <c r="T23"/>
      <c r="U23"/>
    </row>
    <row r="24" spans="18:21">
      <c r="R24"/>
      <c r="S24"/>
      <c r="T24"/>
      <c r="U24"/>
    </row>
    <row r="25" spans="18:21">
      <c r="R25"/>
      <c r="S25"/>
      <c r="T25"/>
      <c r="U25"/>
    </row>
    <row r="26" spans="18:21">
      <c r="R26"/>
      <c r="S26"/>
      <c r="T26"/>
      <c r="U26"/>
    </row>
    <row r="27" spans="18:21">
      <c r="R27"/>
      <c r="S27"/>
      <c r="T27"/>
      <c r="U27"/>
    </row>
    <row r="28" spans="18:21">
      <c r="R28"/>
      <c r="S28"/>
      <c r="T28"/>
      <c r="U28"/>
    </row>
    <row r="29" spans="18:21">
      <c r="R29"/>
      <c r="S29"/>
      <c r="T29"/>
      <c r="U29"/>
    </row>
    <row r="30" spans="18:21">
      <c r="R30"/>
      <c r="S30"/>
      <c r="T30"/>
      <c r="U30"/>
    </row>
    <row r="31" spans="18:21">
      <c r="R31"/>
      <c r="S31"/>
      <c r="T31"/>
      <c r="U31"/>
    </row>
    <row r="32" spans="18:21">
      <c r="R32"/>
      <c r="S32"/>
      <c r="T32"/>
      <c r="U32"/>
    </row>
    <row r="33" spans="18:21">
      <c r="R33"/>
      <c r="S33"/>
      <c r="T33"/>
      <c r="U33"/>
    </row>
    <row r="34" spans="18:21">
      <c r="R34"/>
      <c r="S34"/>
      <c r="T34"/>
      <c r="U34"/>
    </row>
    <row r="35" spans="18:21">
      <c r="R35"/>
      <c r="S35"/>
      <c r="T35"/>
      <c r="U35"/>
    </row>
    <row r="36" spans="18:21">
      <c r="R36"/>
      <c r="S36"/>
      <c r="T36"/>
      <c r="U36"/>
    </row>
    <row r="37" spans="18:21">
      <c r="R37"/>
      <c r="S37"/>
      <c r="T37"/>
      <c r="U37"/>
    </row>
    <row r="38" spans="18:21">
      <c r="R38"/>
      <c r="S38"/>
      <c r="T38"/>
      <c r="U38"/>
    </row>
    <row r="39" spans="18:21">
      <c r="R39"/>
      <c r="S39"/>
      <c r="T39"/>
      <c r="U39"/>
    </row>
    <row r="40" spans="18:21">
      <c r="R40"/>
      <c r="S40"/>
      <c r="T40"/>
      <c r="U40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D191-C639-4A57-95E3-6A87C7999356}">
  <sheetPr>
    <tabColor theme="4" tint="0.39997558519241921"/>
  </sheetPr>
  <dimension ref="A1:T29"/>
  <sheetViews>
    <sheetView topLeftCell="E1" zoomScale="68" workbookViewId="0">
      <selection activeCell="M29" sqref="M29"/>
    </sheetView>
  </sheetViews>
  <sheetFormatPr defaultColWidth="12.5703125" defaultRowHeight="12.75"/>
  <cols>
    <col min="2" max="2" width="19.140625" customWidth="1"/>
    <col min="3" max="3" width="16.140625" customWidth="1"/>
    <col min="4" max="4" width="15.42578125" customWidth="1"/>
    <col min="5" max="5" width="15.140625" customWidth="1"/>
    <col min="7" max="7" width="22.5703125" bestFit="1" customWidth="1"/>
    <col min="8" max="8" width="43.5703125" bestFit="1" customWidth="1"/>
    <col min="9" max="9" width="15.42578125" bestFit="1" customWidth="1"/>
    <col min="10" max="10" width="15" bestFit="1" customWidth="1"/>
    <col min="11" max="11" width="12.85546875" bestFit="1" customWidth="1"/>
    <col min="12" max="12" width="15.5703125" bestFit="1" customWidth="1"/>
  </cols>
  <sheetData>
    <row r="1" spans="1:20" ht="15">
      <c r="A1" s="670" t="s">
        <v>0</v>
      </c>
      <c r="B1" s="670" t="s">
        <v>71</v>
      </c>
      <c r="C1" s="670" t="s">
        <v>72</v>
      </c>
      <c r="D1" s="670" t="s">
        <v>73</v>
      </c>
      <c r="E1" s="671" t="s">
        <v>74</v>
      </c>
      <c r="G1" s="670" t="s">
        <v>1</v>
      </c>
      <c r="H1" s="670" t="s">
        <v>4</v>
      </c>
      <c r="I1" s="670" t="s">
        <v>7</v>
      </c>
      <c r="J1" s="670" t="s">
        <v>8</v>
      </c>
      <c r="K1" s="670" t="s">
        <v>9</v>
      </c>
      <c r="L1" s="671" t="s">
        <v>10</v>
      </c>
    </row>
    <row r="2" spans="1:20" ht="15">
      <c r="A2" s="417" t="s">
        <v>12</v>
      </c>
      <c r="B2" s="417" t="s">
        <v>13</v>
      </c>
      <c r="C2" s="417">
        <v>8915</v>
      </c>
      <c r="D2" s="417">
        <v>9482</v>
      </c>
      <c r="E2" s="135">
        <v>18397</v>
      </c>
      <c r="G2" s="417" t="s">
        <v>13</v>
      </c>
      <c r="H2" s="672" t="s">
        <v>14</v>
      </c>
      <c r="I2" s="417" t="s">
        <v>21</v>
      </c>
      <c r="J2" s="419">
        <v>143</v>
      </c>
      <c r="K2" s="419">
        <v>138</v>
      </c>
      <c r="L2" s="419">
        <f>SUM(J2:K2)</f>
        <v>281</v>
      </c>
    </row>
    <row r="3" spans="1:20" ht="15">
      <c r="A3" s="417" t="s">
        <v>12</v>
      </c>
      <c r="B3" s="417" t="s">
        <v>22</v>
      </c>
      <c r="C3" s="417">
        <v>33959</v>
      </c>
      <c r="D3" s="417">
        <v>36061</v>
      </c>
      <c r="E3" s="135">
        <v>70020</v>
      </c>
      <c r="G3" s="417" t="s">
        <v>22</v>
      </c>
      <c r="H3" s="417" t="s">
        <v>23</v>
      </c>
      <c r="I3" s="417" t="s">
        <v>21</v>
      </c>
      <c r="J3" s="419">
        <v>240</v>
      </c>
      <c r="K3" s="419">
        <v>205</v>
      </c>
      <c r="L3" s="419">
        <f t="shared" ref="L3:L29" si="0">SUM(J3:K3)</f>
        <v>445</v>
      </c>
    </row>
    <row r="4" spans="1:20" ht="15">
      <c r="A4" s="417" t="s">
        <v>12</v>
      </c>
      <c r="B4" s="417" t="s">
        <v>26</v>
      </c>
      <c r="C4" s="417">
        <v>12378</v>
      </c>
      <c r="D4" s="417">
        <v>13524</v>
      </c>
      <c r="E4" s="135">
        <v>25902</v>
      </c>
      <c r="G4" s="417" t="s">
        <v>22</v>
      </c>
      <c r="H4" s="417" t="s">
        <v>24</v>
      </c>
      <c r="I4" s="417" t="s">
        <v>21</v>
      </c>
      <c r="J4" s="419"/>
      <c r="K4" s="419"/>
      <c r="L4" s="419">
        <f t="shared" si="0"/>
        <v>0</v>
      </c>
      <c r="T4" s="463" t="s">
        <v>1032</v>
      </c>
    </row>
    <row r="5" spans="1:20" ht="15">
      <c r="A5" s="417" t="s">
        <v>12</v>
      </c>
      <c r="B5" s="417" t="s">
        <v>28</v>
      </c>
      <c r="C5" s="417">
        <v>2039</v>
      </c>
      <c r="D5" s="417">
        <v>2324</v>
      </c>
      <c r="E5" s="135">
        <v>4363</v>
      </c>
      <c r="G5" s="417" t="s">
        <v>26</v>
      </c>
      <c r="H5" s="417" t="s">
        <v>27</v>
      </c>
      <c r="I5" s="417" t="s">
        <v>21</v>
      </c>
      <c r="J5" s="419">
        <v>170</v>
      </c>
      <c r="K5" s="419">
        <v>155</v>
      </c>
      <c r="L5" s="419">
        <f t="shared" si="0"/>
        <v>325</v>
      </c>
    </row>
    <row r="6" spans="1:20" ht="15">
      <c r="A6" s="417" t="s">
        <v>12</v>
      </c>
      <c r="B6" s="417" t="s">
        <v>75</v>
      </c>
      <c r="C6" s="417">
        <v>6299</v>
      </c>
      <c r="D6" s="417">
        <v>7550</v>
      </c>
      <c r="E6" s="135">
        <v>13849</v>
      </c>
      <c r="G6" s="417" t="s">
        <v>28</v>
      </c>
      <c r="H6" s="417" t="s">
        <v>29</v>
      </c>
      <c r="I6" s="417" t="s">
        <v>21</v>
      </c>
      <c r="J6" s="419">
        <v>47</v>
      </c>
      <c r="K6" s="419">
        <v>34</v>
      </c>
      <c r="L6" s="419">
        <f t="shared" si="0"/>
        <v>81</v>
      </c>
    </row>
    <row r="7" spans="1:20" ht="15">
      <c r="A7" s="417" t="s">
        <v>12</v>
      </c>
      <c r="B7" s="417" t="s">
        <v>32</v>
      </c>
      <c r="C7" s="417">
        <v>6501</v>
      </c>
      <c r="D7" s="417">
        <v>6963</v>
      </c>
      <c r="E7" s="135">
        <v>13464</v>
      </c>
      <c r="G7" s="417" t="s">
        <v>75</v>
      </c>
      <c r="H7" s="417" t="s">
        <v>181</v>
      </c>
      <c r="I7" s="417" t="s">
        <v>21</v>
      </c>
      <c r="J7" s="419">
        <v>99</v>
      </c>
      <c r="K7" s="419">
        <v>112</v>
      </c>
      <c r="L7" s="419">
        <f t="shared" si="0"/>
        <v>211</v>
      </c>
    </row>
    <row r="8" spans="1:20" ht="15">
      <c r="A8" s="417" t="s">
        <v>12</v>
      </c>
      <c r="B8" s="417" t="s">
        <v>34</v>
      </c>
      <c r="C8" s="417">
        <v>18864</v>
      </c>
      <c r="D8" s="417">
        <v>17364</v>
      </c>
      <c r="E8" s="135">
        <v>36228</v>
      </c>
      <c r="G8" s="417" t="s">
        <v>32</v>
      </c>
      <c r="H8" s="417" t="s">
        <v>33</v>
      </c>
      <c r="I8" s="417" t="s">
        <v>21</v>
      </c>
      <c r="J8" s="419">
        <v>139</v>
      </c>
      <c r="K8" s="419">
        <v>89</v>
      </c>
      <c r="L8" s="419">
        <f t="shared" si="0"/>
        <v>228</v>
      </c>
    </row>
    <row r="9" spans="1:20" ht="15">
      <c r="A9" s="417" t="s">
        <v>12</v>
      </c>
      <c r="B9" s="417" t="s">
        <v>36</v>
      </c>
      <c r="C9" s="159">
        <v>25510</v>
      </c>
      <c r="D9" s="417">
        <v>26402</v>
      </c>
      <c r="E9" s="135">
        <v>51912</v>
      </c>
      <c r="G9" s="417" t="s">
        <v>34</v>
      </c>
      <c r="H9" s="417" t="s">
        <v>35</v>
      </c>
      <c r="I9" s="417" t="s">
        <v>21</v>
      </c>
      <c r="J9" s="419">
        <v>270</v>
      </c>
      <c r="K9" s="419">
        <v>250</v>
      </c>
      <c r="L9" s="419">
        <f t="shared" si="0"/>
        <v>520</v>
      </c>
    </row>
    <row r="10" spans="1:20" ht="15">
      <c r="A10" s="417" t="s">
        <v>12</v>
      </c>
      <c r="B10" s="417" t="s">
        <v>38</v>
      </c>
      <c r="C10" s="417">
        <v>11814</v>
      </c>
      <c r="D10" s="159">
        <v>12026</v>
      </c>
      <c r="E10" s="135">
        <v>23840</v>
      </c>
      <c r="G10" s="417" t="s">
        <v>36</v>
      </c>
      <c r="H10" s="417" t="s">
        <v>37</v>
      </c>
      <c r="I10" s="417" t="s">
        <v>21</v>
      </c>
      <c r="J10" s="419">
        <v>472</v>
      </c>
      <c r="K10" s="419">
        <v>415</v>
      </c>
      <c r="L10" s="419">
        <f t="shared" si="0"/>
        <v>887</v>
      </c>
    </row>
    <row r="11" spans="1:20" ht="15">
      <c r="A11" s="417" t="s">
        <v>12</v>
      </c>
      <c r="B11" s="417" t="s">
        <v>42</v>
      </c>
      <c r="C11" s="159">
        <v>14741</v>
      </c>
      <c r="D11" s="417">
        <v>16492</v>
      </c>
      <c r="E11" s="135">
        <v>31233</v>
      </c>
      <c r="G11" s="417" t="s">
        <v>38</v>
      </c>
      <c r="H11" s="417" t="s">
        <v>39</v>
      </c>
      <c r="I11" s="417" t="s">
        <v>21</v>
      </c>
      <c r="J11" s="419">
        <v>197</v>
      </c>
      <c r="K11" s="419">
        <v>181</v>
      </c>
      <c r="L11" s="419">
        <f t="shared" si="0"/>
        <v>378</v>
      </c>
    </row>
    <row r="12" spans="1:20" ht="15">
      <c r="A12" s="417" t="s">
        <v>12</v>
      </c>
      <c r="B12" s="417" t="s">
        <v>43</v>
      </c>
      <c r="C12" s="417">
        <v>16615</v>
      </c>
      <c r="D12" s="417">
        <v>18266</v>
      </c>
      <c r="E12" s="135">
        <v>34881</v>
      </c>
      <c r="G12" s="417" t="s">
        <v>40</v>
      </c>
      <c r="H12" s="417" t="s">
        <v>41</v>
      </c>
      <c r="I12" s="417" t="s">
        <v>21</v>
      </c>
      <c r="J12" s="419">
        <v>188</v>
      </c>
      <c r="K12" s="419">
        <v>154</v>
      </c>
      <c r="L12" s="419">
        <f t="shared" si="0"/>
        <v>342</v>
      </c>
    </row>
    <row r="13" spans="1:20" ht="15">
      <c r="A13" s="417" t="s">
        <v>12</v>
      </c>
      <c r="B13" s="417" t="s">
        <v>47</v>
      </c>
      <c r="C13" s="417">
        <v>31402</v>
      </c>
      <c r="D13" s="417">
        <v>31747</v>
      </c>
      <c r="E13" s="135">
        <v>63149</v>
      </c>
      <c r="G13" s="417" t="s">
        <v>42</v>
      </c>
      <c r="H13" s="417" t="s">
        <v>29</v>
      </c>
      <c r="I13" s="417" t="s">
        <v>21</v>
      </c>
      <c r="J13" s="419">
        <v>371</v>
      </c>
      <c r="K13" s="419">
        <v>361</v>
      </c>
      <c r="L13" s="419">
        <f t="shared" si="0"/>
        <v>732</v>
      </c>
    </row>
    <row r="14" spans="1:20" ht="15">
      <c r="A14" s="417" t="s">
        <v>12</v>
      </c>
      <c r="B14" s="417" t="s">
        <v>50</v>
      </c>
      <c r="C14" s="417">
        <v>24135</v>
      </c>
      <c r="D14" s="417">
        <v>26086</v>
      </c>
      <c r="E14" s="135">
        <v>50221</v>
      </c>
      <c r="G14" s="417" t="s">
        <v>43</v>
      </c>
      <c r="H14" s="417" t="s">
        <v>44</v>
      </c>
      <c r="I14" s="417" t="s">
        <v>21</v>
      </c>
      <c r="J14" s="419">
        <v>193</v>
      </c>
      <c r="K14" s="419">
        <v>158</v>
      </c>
      <c r="L14" s="419">
        <f t="shared" si="0"/>
        <v>351</v>
      </c>
    </row>
    <row r="15" spans="1:20" ht="15">
      <c r="A15" s="417" t="s">
        <v>12</v>
      </c>
      <c r="B15" s="417" t="s">
        <v>54</v>
      </c>
      <c r="C15" s="417">
        <v>8232</v>
      </c>
      <c r="D15" s="417">
        <v>8341</v>
      </c>
      <c r="E15" s="135">
        <v>16573</v>
      </c>
      <c r="G15" s="417" t="s">
        <v>45</v>
      </c>
      <c r="H15" s="417" t="s">
        <v>46</v>
      </c>
      <c r="I15" s="417" t="s">
        <v>21</v>
      </c>
      <c r="J15" s="419">
        <v>12</v>
      </c>
      <c r="K15" s="419">
        <v>7</v>
      </c>
      <c r="L15" s="419">
        <f t="shared" si="0"/>
        <v>19</v>
      </c>
    </row>
    <row r="16" spans="1:20" ht="15">
      <c r="A16" s="417" t="s">
        <v>12</v>
      </c>
      <c r="B16" s="417" t="s">
        <v>76</v>
      </c>
      <c r="C16" s="417">
        <v>20589</v>
      </c>
      <c r="D16" s="417">
        <v>21710</v>
      </c>
      <c r="E16" s="135">
        <v>42299</v>
      </c>
      <c r="G16" s="417" t="s">
        <v>47</v>
      </c>
      <c r="H16" s="417" t="s">
        <v>48</v>
      </c>
      <c r="I16" s="417" t="s">
        <v>21</v>
      </c>
      <c r="J16" s="419">
        <v>252</v>
      </c>
      <c r="K16" s="419">
        <v>228</v>
      </c>
      <c r="L16" s="419">
        <f t="shared" si="0"/>
        <v>480</v>
      </c>
    </row>
    <row r="17" spans="1:12" ht="15">
      <c r="A17" s="417" t="s">
        <v>12</v>
      </c>
      <c r="B17" s="417" t="s">
        <v>59</v>
      </c>
      <c r="C17" s="417">
        <v>79270</v>
      </c>
      <c r="D17" s="417">
        <v>83323</v>
      </c>
      <c r="E17" s="135">
        <v>162593</v>
      </c>
      <c r="G17" s="417" t="s">
        <v>47</v>
      </c>
      <c r="H17" s="417" t="s">
        <v>49</v>
      </c>
      <c r="I17" s="417" t="s">
        <v>21</v>
      </c>
      <c r="J17" s="419"/>
      <c r="K17" s="419"/>
      <c r="L17" s="419">
        <f t="shared" si="0"/>
        <v>0</v>
      </c>
    </row>
    <row r="18" spans="1:12" ht="15">
      <c r="A18" s="417" t="s">
        <v>12</v>
      </c>
      <c r="B18" s="417" t="s">
        <v>63</v>
      </c>
      <c r="C18" s="417">
        <v>8897</v>
      </c>
      <c r="D18" s="417">
        <v>14253</v>
      </c>
      <c r="E18" s="135">
        <v>23150</v>
      </c>
      <c r="G18" s="417" t="s">
        <v>50</v>
      </c>
      <c r="H18" s="417" t="s">
        <v>51</v>
      </c>
      <c r="I18" s="417" t="s">
        <v>21</v>
      </c>
      <c r="J18" s="419">
        <v>259</v>
      </c>
      <c r="K18" s="419">
        <v>250</v>
      </c>
      <c r="L18" s="419">
        <f t="shared" si="0"/>
        <v>509</v>
      </c>
    </row>
    <row r="19" spans="1:12" ht="15">
      <c r="A19" s="417" t="s">
        <v>12</v>
      </c>
      <c r="B19" s="417" t="s">
        <v>65</v>
      </c>
      <c r="C19" s="417">
        <v>11689</v>
      </c>
      <c r="D19" s="417">
        <v>12384</v>
      </c>
      <c r="E19" s="135">
        <v>24073</v>
      </c>
      <c r="G19" s="277" t="s">
        <v>52</v>
      </c>
      <c r="H19" s="277" t="s">
        <v>53</v>
      </c>
      <c r="I19" s="277" t="s">
        <v>21</v>
      </c>
      <c r="J19" s="673">
        <v>105</v>
      </c>
      <c r="K19" s="673">
        <v>71</v>
      </c>
      <c r="L19" s="419">
        <f t="shared" si="0"/>
        <v>176</v>
      </c>
    </row>
    <row r="20" spans="1:12" ht="15">
      <c r="A20" s="417" t="s">
        <v>12</v>
      </c>
      <c r="B20" s="417" t="s">
        <v>67</v>
      </c>
      <c r="C20" s="417">
        <v>19288</v>
      </c>
      <c r="D20" s="417">
        <v>28090</v>
      </c>
      <c r="E20" s="135">
        <v>47378</v>
      </c>
      <c r="G20" s="417" t="s">
        <v>54</v>
      </c>
      <c r="H20" s="417" t="s">
        <v>55</v>
      </c>
      <c r="I20" s="417" t="s">
        <v>21</v>
      </c>
      <c r="J20" s="419">
        <v>162</v>
      </c>
      <c r="K20" s="419">
        <v>123</v>
      </c>
      <c r="L20" s="419">
        <f t="shared" si="0"/>
        <v>285</v>
      </c>
    </row>
    <row r="21" spans="1:12" ht="15">
      <c r="A21" s="417" t="s">
        <v>12</v>
      </c>
      <c r="B21" s="417" t="s">
        <v>69</v>
      </c>
      <c r="C21" s="417">
        <v>8048</v>
      </c>
      <c r="D21" s="417">
        <v>8706</v>
      </c>
      <c r="E21" s="135">
        <v>16754</v>
      </c>
      <c r="G21" s="417" t="s">
        <v>56</v>
      </c>
      <c r="H21" s="417" t="s">
        <v>57</v>
      </c>
      <c r="I21" s="417" t="s">
        <v>21</v>
      </c>
      <c r="J21" s="419">
        <v>368</v>
      </c>
      <c r="K21" s="419">
        <v>317</v>
      </c>
      <c r="L21" s="419">
        <f t="shared" si="0"/>
        <v>685</v>
      </c>
    </row>
    <row r="22" spans="1:12" ht="15">
      <c r="A22" s="657" t="s">
        <v>130</v>
      </c>
      <c r="B22" s="657">
        <f>COUNTA(B2:B21)</f>
        <v>20</v>
      </c>
      <c r="C22" s="674">
        <f>SUM(C2:C21)</f>
        <v>369185</v>
      </c>
      <c r="D22" s="674">
        <f t="shared" ref="D22:E22" si="1">SUM(D2:D21)</f>
        <v>401094</v>
      </c>
      <c r="E22" s="674">
        <f t="shared" si="1"/>
        <v>770279</v>
      </c>
      <c r="G22" s="417" t="s">
        <v>56</v>
      </c>
      <c r="H22" s="417" t="s">
        <v>58</v>
      </c>
      <c r="I22" s="417" t="s">
        <v>21</v>
      </c>
      <c r="J22" s="419"/>
      <c r="K22" s="419"/>
      <c r="L22" s="419">
        <f t="shared" si="0"/>
        <v>0</v>
      </c>
    </row>
    <row r="23" spans="1:12" ht="15">
      <c r="A23" s="675" t="s">
        <v>1031</v>
      </c>
      <c r="B23" s="657"/>
      <c r="C23" s="676">
        <f>(C22/E22)*100%</f>
        <v>0.47928737509395947</v>
      </c>
      <c r="D23" s="676">
        <f>(D22/E22)*100%</f>
        <v>0.52071262490604053</v>
      </c>
      <c r="E23" s="677">
        <f>(E22/E22)*100%</f>
        <v>1</v>
      </c>
      <c r="G23" s="417" t="s">
        <v>59</v>
      </c>
      <c r="H23" s="417" t="s">
        <v>60</v>
      </c>
      <c r="I23" s="417" t="s">
        <v>21</v>
      </c>
      <c r="J23" s="419">
        <v>403</v>
      </c>
      <c r="K23" s="419">
        <v>341</v>
      </c>
      <c r="L23" s="419">
        <f t="shared" si="0"/>
        <v>744</v>
      </c>
    </row>
    <row r="24" spans="1:12" ht="15">
      <c r="G24" s="417" t="s">
        <v>61</v>
      </c>
      <c r="H24" s="417" t="s">
        <v>62</v>
      </c>
      <c r="I24" s="417" t="s">
        <v>21</v>
      </c>
      <c r="J24" s="419">
        <v>714</v>
      </c>
      <c r="K24" s="419">
        <v>572</v>
      </c>
      <c r="L24" s="419">
        <f t="shared" si="0"/>
        <v>1286</v>
      </c>
    </row>
    <row r="25" spans="1:12" ht="15">
      <c r="G25" s="417" t="s">
        <v>63</v>
      </c>
      <c r="H25" s="417" t="s">
        <v>64</v>
      </c>
      <c r="I25" s="417" t="s">
        <v>21</v>
      </c>
      <c r="J25" s="419">
        <v>169</v>
      </c>
      <c r="K25" s="419">
        <v>158</v>
      </c>
      <c r="L25" s="419">
        <f t="shared" si="0"/>
        <v>327</v>
      </c>
    </row>
    <row r="26" spans="1:12" ht="15">
      <c r="G26" s="417" t="s">
        <v>65</v>
      </c>
      <c r="H26" s="417" t="s">
        <v>66</v>
      </c>
      <c r="I26" s="417" t="s">
        <v>21</v>
      </c>
      <c r="J26" s="419">
        <v>210</v>
      </c>
      <c r="K26" s="419">
        <v>204</v>
      </c>
      <c r="L26" s="419">
        <f t="shared" si="0"/>
        <v>414</v>
      </c>
    </row>
    <row r="27" spans="1:12" ht="15">
      <c r="G27" s="417" t="s">
        <v>67</v>
      </c>
      <c r="H27" s="417" t="s">
        <v>68</v>
      </c>
      <c r="I27" s="417" t="s">
        <v>21</v>
      </c>
      <c r="J27" s="419">
        <v>162</v>
      </c>
      <c r="K27" s="419">
        <v>143</v>
      </c>
      <c r="L27" s="419">
        <f t="shared" si="0"/>
        <v>305</v>
      </c>
    </row>
    <row r="28" spans="1:12" ht="15">
      <c r="G28" s="417" t="s">
        <v>69</v>
      </c>
      <c r="H28" s="417" t="s">
        <v>70</v>
      </c>
      <c r="I28" s="417" t="s">
        <v>21</v>
      </c>
      <c r="J28" s="419">
        <v>177</v>
      </c>
      <c r="K28" s="419">
        <v>157</v>
      </c>
      <c r="L28" s="419">
        <f t="shared" si="0"/>
        <v>334</v>
      </c>
    </row>
    <row r="29" spans="1:12" ht="15">
      <c r="G29" s="675" t="s">
        <v>130</v>
      </c>
      <c r="H29" s="657">
        <f>COUNTA(H2,H3,H4,H5,H7,H8,H9,H10,H11,H12,H13,H14,H15,H16,H17,H18,H19,H20,H21,H22,H23,H24,H25,H26,H27,H28)</f>
        <v>26</v>
      </c>
      <c r="I29" s="657">
        <f>COUNTA(I2,I3,I4,I5,I7,I8,I9,I10,I11,I12,I13,I14,I15,I16,I17,I18,I19,I20,I21,I22,I23,I24,I25,I26,I27,I28)</f>
        <v>26</v>
      </c>
      <c r="J29" s="674">
        <f>SUM(J2:J28)</f>
        <v>5522</v>
      </c>
      <c r="K29" s="674">
        <f>SUM(K2:K28)</f>
        <v>4823</v>
      </c>
      <c r="L29" s="708">
        <f t="shared" si="0"/>
        <v>10345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83F37-0B9E-4AAF-A2EA-501B1553E2CC}">
  <sheetPr>
    <tabColor theme="4" tint="0.39997558519241921"/>
  </sheetPr>
  <dimension ref="A1:K190"/>
  <sheetViews>
    <sheetView topLeftCell="A13" zoomScale="34" workbookViewId="0">
      <selection activeCell="R46" sqref="R46"/>
    </sheetView>
  </sheetViews>
  <sheetFormatPr defaultColWidth="8.7109375" defaultRowHeight="12.75"/>
  <cols>
    <col min="1" max="1" width="10" bestFit="1" customWidth="1"/>
    <col min="2" max="2" width="29.42578125" bestFit="1" customWidth="1"/>
    <col min="3" max="3" width="44" bestFit="1" customWidth="1"/>
    <col min="4" max="4" width="19.5703125" bestFit="1" customWidth="1"/>
    <col min="5" max="5" width="22" bestFit="1" customWidth="1"/>
    <col min="7" max="7" width="17.85546875" bestFit="1" customWidth="1"/>
    <col min="8" max="8" width="22.5703125" bestFit="1" customWidth="1"/>
    <col min="9" max="9" width="36.85546875" bestFit="1" customWidth="1"/>
    <col min="10" max="10" width="22.5703125" bestFit="1" customWidth="1"/>
    <col min="11" max="11" width="24.140625" bestFit="1" customWidth="1"/>
    <col min="12" max="12" width="17.140625" bestFit="1" customWidth="1"/>
    <col min="13" max="13" width="17.42578125" bestFit="1" customWidth="1"/>
    <col min="14" max="14" width="22.5703125" bestFit="1" customWidth="1"/>
    <col min="15" max="15" width="14.5703125" bestFit="1" customWidth="1"/>
    <col min="16" max="16" width="25.28515625" bestFit="1" customWidth="1"/>
    <col min="17" max="18" width="7.42578125" bestFit="1" customWidth="1"/>
    <col min="19" max="19" width="17.42578125" bestFit="1" customWidth="1"/>
    <col min="20" max="20" width="17.85546875" bestFit="1" customWidth="1"/>
    <col min="21" max="21" width="19.28515625" bestFit="1" customWidth="1"/>
    <col min="22" max="22" width="17" bestFit="1" customWidth="1"/>
    <col min="23" max="24" width="15.140625" bestFit="1" customWidth="1"/>
  </cols>
  <sheetData>
    <row r="1" spans="1:11" ht="27.6" customHeight="1">
      <c r="A1" s="678" t="s">
        <v>0</v>
      </c>
      <c r="B1" s="679" t="s">
        <v>1</v>
      </c>
      <c r="C1" s="679" t="s">
        <v>4</v>
      </c>
      <c r="D1" s="679" t="s">
        <v>5</v>
      </c>
      <c r="E1" s="679" t="s">
        <v>6</v>
      </c>
      <c r="G1" s="678" t="s">
        <v>0</v>
      </c>
      <c r="H1" s="679" t="s">
        <v>71</v>
      </c>
      <c r="I1" s="679" t="s">
        <v>4</v>
      </c>
      <c r="J1" s="679" t="s">
        <v>5</v>
      </c>
      <c r="K1" s="679" t="s">
        <v>6</v>
      </c>
    </row>
    <row r="2" spans="1:11" ht="15">
      <c r="A2" s="672" t="s">
        <v>12</v>
      </c>
      <c r="B2" s="417" t="s">
        <v>13</v>
      </c>
      <c r="C2" s="672" t="s">
        <v>14</v>
      </c>
      <c r="D2" s="419">
        <v>27.559083062521101</v>
      </c>
      <c r="E2" s="419">
        <v>90.744799</v>
      </c>
      <c r="G2" s="680" t="s">
        <v>12</v>
      </c>
      <c r="H2" s="681" t="s">
        <v>13</v>
      </c>
      <c r="I2" s="188" t="s">
        <v>14</v>
      </c>
      <c r="J2" s="682">
        <v>27.559083062521101</v>
      </c>
      <c r="K2" s="682">
        <v>90.744799</v>
      </c>
    </row>
    <row r="3" spans="1:11" ht="15">
      <c r="A3" s="672" t="s">
        <v>12</v>
      </c>
      <c r="B3" s="417" t="s">
        <v>13</v>
      </c>
      <c r="C3" s="672" t="s">
        <v>14</v>
      </c>
      <c r="D3" s="419">
        <v>27.559083062521101</v>
      </c>
      <c r="E3" s="419">
        <v>90.744799</v>
      </c>
      <c r="G3" s="120" t="s">
        <v>12</v>
      </c>
      <c r="H3" s="119" t="s">
        <v>22</v>
      </c>
      <c r="I3" s="127" t="s">
        <v>23</v>
      </c>
      <c r="J3" s="683">
        <v>27.087011455371801</v>
      </c>
      <c r="K3" s="127">
        <v>89.540033241888395</v>
      </c>
    </row>
    <row r="4" spans="1:11" ht="15">
      <c r="A4" s="672" t="s">
        <v>12</v>
      </c>
      <c r="B4" s="417" t="s">
        <v>13</v>
      </c>
      <c r="C4" s="672" t="s">
        <v>14</v>
      </c>
      <c r="D4" s="419">
        <v>27.559083062521101</v>
      </c>
      <c r="E4" s="419">
        <v>90.744799</v>
      </c>
      <c r="G4" s="120" t="s">
        <v>12</v>
      </c>
      <c r="H4" s="119" t="s">
        <v>22</v>
      </c>
      <c r="I4" s="127" t="s">
        <v>24</v>
      </c>
      <c r="J4" s="684">
        <v>26.919049204464098</v>
      </c>
      <c r="K4" s="127">
        <v>89.529323152457494</v>
      </c>
    </row>
    <row r="5" spans="1:11" ht="15">
      <c r="A5" s="672" t="s">
        <v>12</v>
      </c>
      <c r="B5" s="417" t="s">
        <v>13</v>
      </c>
      <c r="C5" s="672" t="s">
        <v>14</v>
      </c>
      <c r="D5" s="419">
        <v>27.559083062521101</v>
      </c>
      <c r="E5" s="419">
        <v>90.744799</v>
      </c>
      <c r="G5" s="120" t="s">
        <v>12</v>
      </c>
      <c r="H5" s="119" t="s">
        <v>26</v>
      </c>
      <c r="I5" s="127" t="s">
        <v>27</v>
      </c>
      <c r="J5" s="684">
        <v>26.934042382841799</v>
      </c>
      <c r="K5" s="684">
        <v>89.955166430000006</v>
      </c>
    </row>
    <row r="6" spans="1:11" ht="15">
      <c r="A6" s="672" t="s">
        <v>12</v>
      </c>
      <c r="B6" s="417" t="s">
        <v>13</v>
      </c>
      <c r="C6" s="672" t="s">
        <v>14</v>
      </c>
      <c r="D6" s="419">
        <v>27.559083062521101</v>
      </c>
      <c r="E6" s="419">
        <v>90.744799</v>
      </c>
      <c r="G6" s="120" t="s">
        <v>12</v>
      </c>
      <c r="H6" s="119" t="s">
        <v>28</v>
      </c>
      <c r="I6" s="127" t="s">
        <v>29</v>
      </c>
      <c r="J6" s="684">
        <v>27.583523841452699</v>
      </c>
      <c r="K6" s="684">
        <v>89.858821930000005</v>
      </c>
    </row>
    <row r="7" spans="1:11" ht="15">
      <c r="A7" s="672" t="s">
        <v>12</v>
      </c>
      <c r="B7" s="417" t="s">
        <v>13</v>
      </c>
      <c r="C7" s="672" t="s">
        <v>14</v>
      </c>
      <c r="D7" s="419">
        <v>27.559083062521101</v>
      </c>
      <c r="E7" s="419">
        <v>90.744799</v>
      </c>
      <c r="G7" s="120" t="s">
        <v>12</v>
      </c>
      <c r="H7" s="119" t="s">
        <v>75</v>
      </c>
      <c r="I7" s="127" t="s">
        <v>182</v>
      </c>
      <c r="J7" s="684">
        <v>27.3826007463575</v>
      </c>
      <c r="K7" s="684">
        <v>89.286797770000007</v>
      </c>
    </row>
    <row r="8" spans="1:11" ht="15">
      <c r="A8" s="672" t="s">
        <v>12</v>
      </c>
      <c r="B8" s="417" t="s">
        <v>13</v>
      </c>
      <c r="C8" s="672" t="s">
        <v>14</v>
      </c>
      <c r="D8" s="419">
        <v>27.559083062521101</v>
      </c>
      <c r="E8" s="419">
        <v>90.744799</v>
      </c>
      <c r="G8" s="120" t="s">
        <v>12</v>
      </c>
      <c r="H8" s="119" t="s">
        <v>32</v>
      </c>
      <c r="I8" s="127" t="s">
        <v>33</v>
      </c>
      <c r="J8" s="684">
        <v>27.674005753776299</v>
      </c>
      <c r="K8" s="684">
        <v>91.184516889999998</v>
      </c>
    </row>
    <row r="9" spans="1:11" ht="15">
      <c r="A9" s="672" t="s">
        <v>12</v>
      </c>
      <c r="B9" s="417" t="s">
        <v>22</v>
      </c>
      <c r="C9" s="417" t="s">
        <v>23</v>
      </c>
      <c r="D9" s="685">
        <v>27.087011455371801</v>
      </c>
      <c r="E9" s="417">
        <v>89.540033241888395</v>
      </c>
      <c r="G9" s="120" t="s">
        <v>12</v>
      </c>
      <c r="H9" s="119" t="s">
        <v>34</v>
      </c>
      <c r="I9" s="127" t="s">
        <v>35</v>
      </c>
      <c r="J9" s="684">
        <v>27.278318733902299</v>
      </c>
      <c r="K9" s="684">
        <v>91.238231069999998</v>
      </c>
    </row>
    <row r="10" spans="1:11" ht="15">
      <c r="A10" s="672" t="s">
        <v>12</v>
      </c>
      <c r="B10" s="417" t="s">
        <v>22</v>
      </c>
      <c r="C10" s="417" t="s">
        <v>23</v>
      </c>
      <c r="D10" s="685">
        <v>27.087011455371801</v>
      </c>
      <c r="E10" s="417">
        <v>89.540033241888395</v>
      </c>
      <c r="G10" s="120" t="s">
        <v>12</v>
      </c>
      <c r="H10" s="119" t="s">
        <v>36</v>
      </c>
      <c r="I10" s="127" t="s">
        <v>37</v>
      </c>
      <c r="J10" s="684">
        <v>27.427624750539501</v>
      </c>
      <c r="K10" s="684">
        <v>89.40560318</v>
      </c>
    </row>
    <row r="11" spans="1:11" ht="15">
      <c r="A11" s="672" t="s">
        <v>12</v>
      </c>
      <c r="B11" s="417" t="s">
        <v>22</v>
      </c>
      <c r="C11" s="417" t="s">
        <v>23</v>
      </c>
      <c r="D11" s="685">
        <v>27.087011455371801</v>
      </c>
      <c r="E11" s="417">
        <v>89.540033241888395</v>
      </c>
      <c r="G11" s="120" t="s">
        <v>12</v>
      </c>
      <c r="H11" s="119" t="s">
        <v>38</v>
      </c>
      <c r="I11" s="127" t="s">
        <v>39</v>
      </c>
      <c r="J11" s="684">
        <v>27.029088532522898</v>
      </c>
      <c r="K11" s="684">
        <v>91.422754269999999</v>
      </c>
    </row>
    <row r="12" spans="1:11" ht="15">
      <c r="A12" s="672" t="s">
        <v>12</v>
      </c>
      <c r="B12" s="417" t="s">
        <v>22</v>
      </c>
      <c r="C12" s="417" t="s">
        <v>23</v>
      </c>
      <c r="D12" s="685">
        <v>27.087011455371801</v>
      </c>
      <c r="E12" s="417">
        <v>89.540033241888395</v>
      </c>
      <c r="G12" s="120" t="s">
        <v>12</v>
      </c>
      <c r="H12" s="119" t="s">
        <v>40</v>
      </c>
      <c r="I12" s="127" t="s">
        <v>41</v>
      </c>
      <c r="J12" s="684">
        <v>26.867641895711301</v>
      </c>
      <c r="K12" s="684">
        <v>89.385951849999998</v>
      </c>
    </row>
    <row r="13" spans="1:11" ht="15">
      <c r="A13" s="672" t="s">
        <v>12</v>
      </c>
      <c r="B13" s="417" t="s">
        <v>22</v>
      </c>
      <c r="C13" s="417" t="s">
        <v>23</v>
      </c>
      <c r="D13" s="685">
        <v>27.087011455371801</v>
      </c>
      <c r="E13" s="417">
        <v>89.540033241888395</v>
      </c>
      <c r="G13" s="120" t="s">
        <v>12</v>
      </c>
      <c r="H13" s="119" t="s">
        <v>42</v>
      </c>
      <c r="I13" s="127" t="s">
        <v>29</v>
      </c>
      <c r="J13" s="684">
        <v>27.584398699240499</v>
      </c>
      <c r="K13" s="684">
        <v>89.858993589999997</v>
      </c>
    </row>
    <row r="14" spans="1:11" ht="15">
      <c r="A14" s="672" t="s">
        <v>12</v>
      </c>
      <c r="B14" s="417" t="s">
        <v>22</v>
      </c>
      <c r="C14" s="417" t="s">
        <v>23</v>
      </c>
      <c r="D14" s="685">
        <v>27.087011455371801</v>
      </c>
      <c r="E14" s="417">
        <v>89.540033241888395</v>
      </c>
      <c r="G14" s="120" t="s">
        <v>12</v>
      </c>
      <c r="H14" s="119" t="s">
        <v>43</v>
      </c>
      <c r="I14" s="127" t="s">
        <v>44</v>
      </c>
      <c r="J14" s="686">
        <v>26.800311455869</v>
      </c>
      <c r="K14" s="684">
        <v>91.508479300000005</v>
      </c>
    </row>
    <row r="15" spans="1:11" ht="15">
      <c r="A15" s="672" t="s">
        <v>12</v>
      </c>
      <c r="B15" s="417" t="s">
        <v>22</v>
      </c>
      <c r="C15" s="417" t="s">
        <v>23</v>
      </c>
      <c r="D15" s="685">
        <v>27.087011455371801</v>
      </c>
      <c r="E15" s="417">
        <v>89.540033241888395</v>
      </c>
      <c r="G15" s="120" t="s">
        <v>12</v>
      </c>
      <c r="H15" s="119" t="s">
        <v>45</v>
      </c>
      <c r="I15" s="127" t="s">
        <v>46</v>
      </c>
      <c r="J15" s="684">
        <v>26.861496144916501</v>
      </c>
      <c r="K15" s="684">
        <v>91.467005409999999</v>
      </c>
    </row>
    <row r="16" spans="1:11" ht="15">
      <c r="A16" s="672" t="s">
        <v>12</v>
      </c>
      <c r="B16" s="417" t="s">
        <v>22</v>
      </c>
      <c r="C16" s="417" t="s">
        <v>24</v>
      </c>
      <c r="D16" s="419">
        <v>26.919049204464098</v>
      </c>
      <c r="E16" s="417">
        <v>89.529323152457494</v>
      </c>
      <c r="G16" s="120" t="s">
        <v>12</v>
      </c>
      <c r="H16" s="119" t="s">
        <v>47</v>
      </c>
      <c r="I16" s="127" t="s">
        <v>48</v>
      </c>
      <c r="J16" s="684">
        <v>26.9011245825806</v>
      </c>
      <c r="K16" s="684">
        <v>89.085812149999995</v>
      </c>
    </row>
    <row r="17" spans="1:11" ht="15">
      <c r="A17" s="672" t="s">
        <v>12</v>
      </c>
      <c r="B17" s="417" t="s">
        <v>22</v>
      </c>
      <c r="C17" s="417" t="s">
        <v>24</v>
      </c>
      <c r="D17" s="419">
        <v>26.919049204464098</v>
      </c>
      <c r="E17" s="417">
        <v>89.529323152457494</v>
      </c>
      <c r="G17" s="120" t="s">
        <v>12</v>
      </c>
      <c r="H17" s="119" t="s">
        <v>47</v>
      </c>
      <c r="I17" s="127" t="s">
        <v>49</v>
      </c>
      <c r="J17" s="684">
        <v>26.821375822765301</v>
      </c>
      <c r="K17" s="684">
        <v>89.187546470000001</v>
      </c>
    </row>
    <row r="18" spans="1:11" ht="15">
      <c r="A18" s="672" t="s">
        <v>12</v>
      </c>
      <c r="B18" s="417" t="s">
        <v>22</v>
      </c>
      <c r="C18" s="417" t="s">
        <v>24</v>
      </c>
      <c r="D18" s="419">
        <v>26.919049204464098</v>
      </c>
      <c r="E18" s="417">
        <v>89.529323152457494</v>
      </c>
      <c r="G18" s="120" t="s">
        <v>12</v>
      </c>
      <c r="H18" s="119" t="s">
        <v>50</v>
      </c>
      <c r="I18" s="127" t="s">
        <v>51</v>
      </c>
      <c r="J18" s="684">
        <v>26.865574143623999</v>
      </c>
      <c r="K18" s="684">
        <v>90.264574170000003</v>
      </c>
    </row>
    <row r="19" spans="1:11" ht="15">
      <c r="A19" s="672" t="s">
        <v>12</v>
      </c>
      <c r="B19" s="417" t="s">
        <v>22</v>
      </c>
      <c r="C19" s="417" t="s">
        <v>24</v>
      </c>
      <c r="D19" s="419">
        <v>26.919049204464098</v>
      </c>
      <c r="E19" s="417">
        <v>89.529323152457494</v>
      </c>
      <c r="G19" s="120" t="s">
        <v>12</v>
      </c>
      <c r="H19" s="687" t="s">
        <v>52</v>
      </c>
      <c r="I19" s="688" t="s">
        <v>53</v>
      </c>
      <c r="J19" s="689">
        <v>26.874170610985999</v>
      </c>
      <c r="K19" s="689">
        <v>90.490983029999995</v>
      </c>
    </row>
    <row r="20" spans="1:11" ht="15">
      <c r="A20" s="672" t="s">
        <v>12</v>
      </c>
      <c r="B20" s="417" t="s">
        <v>22</v>
      </c>
      <c r="C20" s="417" t="s">
        <v>24</v>
      </c>
      <c r="D20" s="419">
        <v>26.919049204464098</v>
      </c>
      <c r="E20" s="417">
        <v>89.529323152457494</v>
      </c>
      <c r="G20" s="120" t="s">
        <v>12</v>
      </c>
      <c r="H20" s="119" t="s">
        <v>54</v>
      </c>
      <c r="I20" s="127" t="s">
        <v>55</v>
      </c>
      <c r="J20" s="684">
        <v>27.466269570043298</v>
      </c>
      <c r="K20" s="684">
        <v>91.573835410000001</v>
      </c>
    </row>
    <row r="21" spans="1:11" ht="15">
      <c r="A21" s="672" t="s">
        <v>12</v>
      </c>
      <c r="B21" s="417" t="s">
        <v>22</v>
      </c>
      <c r="C21" s="417" t="s">
        <v>24</v>
      </c>
      <c r="D21" s="419">
        <v>26.919049204464098</v>
      </c>
      <c r="E21" s="417">
        <v>89.529323152457494</v>
      </c>
      <c r="G21" s="120" t="s">
        <v>12</v>
      </c>
      <c r="H21" s="119" t="s">
        <v>56</v>
      </c>
      <c r="I21" s="127" t="s">
        <v>57</v>
      </c>
      <c r="J21" s="684">
        <v>27.334012168301701</v>
      </c>
      <c r="K21" s="684">
        <v>91.555058439999996</v>
      </c>
    </row>
    <row r="22" spans="1:11" ht="15">
      <c r="A22" s="672" t="s">
        <v>12</v>
      </c>
      <c r="B22" s="417" t="s">
        <v>22</v>
      </c>
      <c r="C22" s="417" t="s">
        <v>24</v>
      </c>
      <c r="D22" s="419">
        <v>26.919049204464098</v>
      </c>
      <c r="E22" s="417">
        <v>89.529323152457494</v>
      </c>
      <c r="G22" s="120" t="s">
        <v>12</v>
      </c>
      <c r="H22" s="119" t="s">
        <v>56</v>
      </c>
      <c r="I22" s="127" t="s">
        <v>58</v>
      </c>
      <c r="J22" s="684">
        <v>27.121934909126502</v>
      </c>
      <c r="K22" s="684">
        <v>91.549818959999996</v>
      </c>
    </row>
    <row r="23" spans="1:11" ht="15">
      <c r="A23" s="672" t="s">
        <v>12</v>
      </c>
      <c r="B23" s="417" t="s">
        <v>26</v>
      </c>
      <c r="C23" s="417" t="s">
        <v>27</v>
      </c>
      <c r="D23" s="419">
        <v>26.934042382841799</v>
      </c>
      <c r="E23" s="419">
        <v>89.955166430000006</v>
      </c>
      <c r="G23" s="120" t="s">
        <v>12</v>
      </c>
      <c r="H23" s="119" t="s">
        <v>59</v>
      </c>
      <c r="I23" s="127" t="s">
        <v>60</v>
      </c>
      <c r="J23" s="684">
        <v>27.404900701170401</v>
      </c>
      <c r="K23" s="684">
        <v>89.569418639999995</v>
      </c>
    </row>
    <row r="24" spans="1:11" ht="15">
      <c r="A24" s="672" t="s">
        <v>12</v>
      </c>
      <c r="B24" s="417" t="s">
        <v>26</v>
      </c>
      <c r="C24" s="417" t="s">
        <v>27</v>
      </c>
      <c r="D24" s="419">
        <v>26.934042382841799</v>
      </c>
      <c r="E24" s="419">
        <v>89.955166430000006</v>
      </c>
      <c r="G24" s="120" t="s">
        <v>12</v>
      </c>
      <c r="H24" s="119" t="s">
        <v>61</v>
      </c>
      <c r="I24" s="127" t="s">
        <v>62</v>
      </c>
      <c r="J24" s="684">
        <v>27.463819713775202</v>
      </c>
      <c r="K24" s="684">
        <v>89.638207850000001</v>
      </c>
    </row>
    <row r="25" spans="1:11" ht="15">
      <c r="A25" s="672" t="s">
        <v>12</v>
      </c>
      <c r="B25" s="417" t="s">
        <v>26</v>
      </c>
      <c r="C25" s="417" t="s">
        <v>27</v>
      </c>
      <c r="D25" s="419">
        <v>26.934042382841799</v>
      </c>
      <c r="E25" s="419">
        <v>89.955166430000006</v>
      </c>
      <c r="G25" s="120" t="s">
        <v>12</v>
      </c>
      <c r="H25" s="119" t="s">
        <v>63</v>
      </c>
      <c r="I25" s="127" t="s">
        <v>64</v>
      </c>
      <c r="J25" s="684">
        <v>27.504331738540898</v>
      </c>
      <c r="K25" s="684">
        <v>90.505650070000002</v>
      </c>
    </row>
    <row r="26" spans="1:11" ht="15">
      <c r="A26" s="672" t="s">
        <v>12</v>
      </c>
      <c r="B26" s="417" t="s">
        <v>26</v>
      </c>
      <c r="C26" s="417" t="s">
        <v>27</v>
      </c>
      <c r="D26" s="419">
        <v>26.934042382841799</v>
      </c>
      <c r="E26" s="419">
        <v>89.955166430000006</v>
      </c>
      <c r="G26" s="120" t="s">
        <v>12</v>
      </c>
      <c r="H26" s="119" t="s">
        <v>65</v>
      </c>
      <c r="I26" s="127" t="s">
        <v>66</v>
      </c>
      <c r="J26" s="684">
        <v>27.0041732710283</v>
      </c>
      <c r="K26" s="684">
        <v>90.124947399999996</v>
      </c>
    </row>
    <row r="27" spans="1:11" ht="15">
      <c r="A27" s="672" t="s">
        <v>12</v>
      </c>
      <c r="B27" s="417" t="s">
        <v>26</v>
      </c>
      <c r="C27" s="417" t="s">
        <v>27</v>
      </c>
      <c r="D27" s="419">
        <v>26.934042382841799</v>
      </c>
      <c r="E27" s="419">
        <v>89.955166430000006</v>
      </c>
      <c r="G27" s="120" t="s">
        <v>12</v>
      </c>
      <c r="H27" s="119" t="s">
        <v>67</v>
      </c>
      <c r="I27" s="127" t="s">
        <v>68</v>
      </c>
      <c r="J27" s="690">
        <v>27.503094652487299</v>
      </c>
      <c r="K27" s="684">
        <v>89.893741610000006</v>
      </c>
    </row>
    <row r="28" spans="1:11" ht="15.75" thickBot="1">
      <c r="A28" s="672" t="s">
        <v>12</v>
      </c>
      <c r="B28" s="417" t="s">
        <v>26</v>
      </c>
      <c r="C28" s="417" t="s">
        <v>27</v>
      </c>
      <c r="D28" s="419">
        <v>26.934042382841799</v>
      </c>
      <c r="E28" s="419">
        <v>89.955166430000006</v>
      </c>
      <c r="G28" s="120" t="s">
        <v>12</v>
      </c>
      <c r="H28" s="691" t="s">
        <v>69</v>
      </c>
      <c r="I28" s="692" t="s">
        <v>70</v>
      </c>
      <c r="J28" s="693">
        <v>27.1331971914903</v>
      </c>
      <c r="K28" s="693">
        <v>90.700950340709895</v>
      </c>
    </row>
    <row r="29" spans="1:11" ht="15">
      <c r="A29" s="672" t="s">
        <v>12</v>
      </c>
      <c r="B29" s="417" t="s">
        <v>26</v>
      </c>
      <c r="C29" s="417" t="s">
        <v>27</v>
      </c>
      <c r="D29" s="419">
        <v>26.934042382841799</v>
      </c>
      <c r="E29" s="419">
        <v>89.955166430000006</v>
      </c>
    </row>
    <row r="30" spans="1:11" ht="15">
      <c r="A30" s="672" t="s">
        <v>12</v>
      </c>
      <c r="B30" s="417" t="s">
        <v>28</v>
      </c>
      <c r="C30" s="417" t="s">
        <v>29</v>
      </c>
      <c r="D30" s="419">
        <v>27.583523841452699</v>
      </c>
      <c r="E30" s="419">
        <v>89.858821930000005</v>
      </c>
    </row>
    <row r="31" spans="1:11" ht="15">
      <c r="A31" s="672" t="s">
        <v>12</v>
      </c>
      <c r="B31" s="417" t="s">
        <v>28</v>
      </c>
      <c r="C31" s="417" t="s">
        <v>29</v>
      </c>
      <c r="D31" s="419">
        <v>27.583523841452699</v>
      </c>
      <c r="E31" s="419">
        <v>89.858821930000005</v>
      </c>
    </row>
    <row r="32" spans="1:11" ht="15">
      <c r="A32" s="672" t="s">
        <v>12</v>
      </c>
      <c r="B32" s="417" t="s">
        <v>28</v>
      </c>
      <c r="C32" s="417" t="s">
        <v>29</v>
      </c>
      <c r="D32" s="419">
        <v>27.583523841452699</v>
      </c>
      <c r="E32" s="419">
        <v>89.858821930000005</v>
      </c>
    </row>
    <row r="33" spans="1:5" ht="15">
      <c r="A33" s="672" t="s">
        <v>12</v>
      </c>
      <c r="B33" s="417" t="s">
        <v>28</v>
      </c>
      <c r="C33" s="417" t="s">
        <v>29</v>
      </c>
      <c r="D33" s="419">
        <v>27.583523841452699</v>
      </c>
      <c r="E33" s="419">
        <v>89.858821930000005</v>
      </c>
    </row>
    <row r="34" spans="1:5" ht="15">
      <c r="A34" s="672" t="s">
        <v>12</v>
      </c>
      <c r="B34" s="417" t="s">
        <v>28</v>
      </c>
      <c r="C34" s="417" t="s">
        <v>29</v>
      </c>
      <c r="D34" s="419">
        <v>27.583523841452699</v>
      </c>
      <c r="E34" s="419">
        <v>89.858821930000005</v>
      </c>
    </row>
    <row r="35" spans="1:5" ht="15">
      <c r="A35" s="672" t="s">
        <v>12</v>
      </c>
      <c r="B35" s="417" t="s">
        <v>28</v>
      </c>
      <c r="C35" s="417" t="s">
        <v>29</v>
      </c>
      <c r="D35" s="419">
        <v>27.583523841452699</v>
      </c>
      <c r="E35" s="419">
        <v>89.858821930000005</v>
      </c>
    </row>
    <row r="36" spans="1:5" ht="15">
      <c r="A36" s="672" t="s">
        <v>12</v>
      </c>
      <c r="B36" s="417" t="s">
        <v>28</v>
      </c>
      <c r="C36" s="417" t="s">
        <v>29</v>
      </c>
      <c r="D36" s="419">
        <v>27.583523841452699</v>
      </c>
      <c r="E36" s="419">
        <v>89.858821930000005</v>
      </c>
    </row>
    <row r="37" spans="1:5" ht="15">
      <c r="A37" s="672" t="s">
        <v>12</v>
      </c>
      <c r="B37" s="417" t="s">
        <v>75</v>
      </c>
      <c r="C37" s="417" t="s">
        <v>31</v>
      </c>
      <c r="D37" s="419">
        <v>27.3826007463575</v>
      </c>
      <c r="E37" s="419">
        <v>89.286797770000007</v>
      </c>
    </row>
    <row r="38" spans="1:5" ht="15">
      <c r="A38" s="672" t="s">
        <v>12</v>
      </c>
      <c r="B38" s="417" t="s">
        <v>75</v>
      </c>
      <c r="C38" s="417" t="s">
        <v>31</v>
      </c>
      <c r="D38" s="419">
        <v>27.3826007463575</v>
      </c>
      <c r="E38" s="419">
        <v>89.286797770000007</v>
      </c>
    </row>
    <row r="39" spans="1:5" ht="15">
      <c r="A39" s="672" t="s">
        <v>12</v>
      </c>
      <c r="B39" s="417" t="s">
        <v>75</v>
      </c>
      <c r="C39" s="417" t="s">
        <v>31</v>
      </c>
      <c r="D39" s="419">
        <v>27.3826007463575</v>
      </c>
      <c r="E39" s="419">
        <v>89.286797770000007</v>
      </c>
    </row>
    <row r="40" spans="1:5" ht="15">
      <c r="A40" s="672" t="s">
        <v>12</v>
      </c>
      <c r="B40" s="417" t="s">
        <v>75</v>
      </c>
      <c r="C40" s="417" t="s">
        <v>31</v>
      </c>
      <c r="D40" s="419">
        <v>27.3826007463575</v>
      </c>
      <c r="E40" s="419">
        <v>89.286797770000007</v>
      </c>
    </row>
    <row r="41" spans="1:5" ht="15">
      <c r="A41" s="672" t="s">
        <v>12</v>
      </c>
      <c r="B41" s="417" t="s">
        <v>75</v>
      </c>
      <c r="C41" s="417" t="s">
        <v>31</v>
      </c>
      <c r="D41" s="419">
        <v>27.3826007463575</v>
      </c>
      <c r="E41" s="419">
        <v>89.286797770000007</v>
      </c>
    </row>
    <row r="42" spans="1:5" ht="15">
      <c r="A42" s="672" t="s">
        <v>12</v>
      </c>
      <c r="B42" s="417" t="s">
        <v>75</v>
      </c>
      <c r="C42" s="417" t="s">
        <v>31</v>
      </c>
      <c r="D42" s="419">
        <v>27.3826007463575</v>
      </c>
      <c r="E42" s="419">
        <v>89.286797770000007</v>
      </c>
    </row>
    <row r="43" spans="1:5" ht="15">
      <c r="A43" s="672" t="s">
        <v>12</v>
      </c>
      <c r="B43" s="417" t="s">
        <v>75</v>
      </c>
      <c r="C43" s="417" t="s">
        <v>31</v>
      </c>
      <c r="D43" s="419">
        <v>27.3826007463575</v>
      </c>
      <c r="E43" s="419">
        <v>89.286797770000007</v>
      </c>
    </row>
    <row r="44" spans="1:5" ht="15">
      <c r="A44" s="672" t="s">
        <v>12</v>
      </c>
      <c r="B44" s="417" t="s">
        <v>32</v>
      </c>
      <c r="C44" s="417" t="s">
        <v>33</v>
      </c>
      <c r="D44" s="419">
        <v>27.674005753776299</v>
      </c>
      <c r="E44" s="419">
        <v>91.184516889999998</v>
      </c>
    </row>
    <row r="45" spans="1:5" ht="15">
      <c r="A45" s="672" t="s">
        <v>12</v>
      </c>
      <c r="B45" s="417" t="s">
        <v>32</v>
      </c>
      <c r="C45" s="417" t="s">
        <v>33</v>
      </c>
      <c r="D45" s="419">
        <v>27.674005753776299</v>
      </c>
      <c r="E45" s="419">
        <v>91.184516889999998</v>
      </c>
    </row>
    <row r="46" spans="1:5" ht="15">
      <c r="A46" s="672" t="s">
        <v>12</v>
      </c>
      <c r="B46" s="417" t="s">
        <v>32</v>
      </c>
      <c r="C46" s="417" t="s">
        <v>33</v>
      </c>
      <c r="D46" s="419">
        <v>27.674005753776299</v>
      </c>
      <c r="E46" s="419">
        <v>91.184516889999998</v>
      </c>
    </row>
    <row r="47" spans="1:5" ht="15">
      <c r="A47" s="672" t="s">
        <v>12</v>
      </c>
      <c r="B47" s="417" t="s">
        <v>32</v>
      </c>
      <c r="C47" s="417" t="s">
        <v>33</v>
      </c>
      <c r="D47" s="419">
        <v>27.674005753776299</v>
      </c>
      <c r="E47" s="419">
        <v>91.184516889999998</v>
      </c>
    </row>
    <row r="48" spans="1:5" ht="15">
      <c r="A48" s="672" t="s">
        <v>12</v>
      </c>
      <c r="B48" s="417" t="s">
        <v>32</v>
      </c>
      <c r="C48" s="417" t="s">
        <v>33</v>
      </c>
      <c r="D48" s="419">
        <v>27.674005753776299</v>
      </c>
      <c r="E48" s="419">
        <v>91.184516889999998</v>
      </c>
    </row>
    <row r="49" spans="1:5" ht="15">
      <c r="A49" s="672" t="s">
        <v>12</v>
      </c>
      <c r="B49" s="417" t="s">
        <v>32</v>
      </c>
      <c r="C49" s="417" t="s">
        <v>33</v>
      </c>
      <c r="D49" s="419">
        <v>27.674005753776299</v>
      </c>
      <c r="E49" s="419">
        <v>91.184516889999998</v>
      </c>
    </row>
    <row r="50" spans="1:5" ht="15">
      <c r="A50" s="672" t="s">
        <v>12</v>
      </c>
      <c r="B50" s="417" t="s">
        <v>32</v>
      </c>
      <c r="C50" s="417" t="s">
        <v>33</v>
      </c>
      <c r="D50" s="419">
        <v>27.674005753776299</v>
      </c>
      <c r="E50" s="419">
        <v>91.184516889999998</v>
      </c>
    </row>
    <row r="51" spans="1:5" ht="15">
      <c r="A51" s="672" t="s">
        <v>12</v>
      </c>
      <c r="B51" s="417" t="s">
        <v>34</v>
      </c>
      <c r="C51" s="417" t="s">
        <v>35</v>
      </c>
      <c r="D51" s="419">
        <v>27.278318733902299</v>
      </c>
      <c r="E51" s="419">
        <v>91.238231069999998</v>
      </c>
    </row>
    <row r="52" spans="1:5" ht="15">
      <c r="A52" s="672" t="s">
        <v>12</v>
      </c>
      <c r="B52" s="417" t="s">
        <v>34</v>
      </c>
      <c r="C52" s="417" t="s">
        <v>35</v>
      </c>
      <c r="D52" s="419">
        <v>27.278318733902299</v>
      </c>
      <c r="E52" s="419">
        <v>91.238231069999998</v>
      </c>
    </row>
    <row r="53" spans="1:5" ht="15">
      <c r="A53" s="672" t="s">
        <v>12</v>
      </c>
      <c r="B53" s="417" t="s">
        <v>34</v>
      </c>
      <c r="C53" s="417" t="s">
        <v>35</v>
      </c>
      <c r="D53" s="419">
        <v>27.278318733902299</v>
      </c>
      <c r="E53" s="419">
        <v>91.238231069999998</v>
      </c>
    </row>
    <row r="54" spans="1:5" ht="15">
      <c r="A54" s="672" t="s">
        <v>12</v>
      </c>
      <c r="B54" s="417" t="s">
        <v>34</v>
      </c>
      <c r="C54" s="417" t="s">
        <v>35</v>
      </c>
      <c r="D54" s="419">
        <v>27.278318733902299</v>
      </c>
      <c r="E54" s="419">
        <v>91.238231069999998</v>
      </c>
    </row>
    <row r="55" spans="1:5" ht="15">
      <c r="A55" s="672" t="s">
        <v>12</v>
      </c>
      <c r="B55" s="417" t="s">
        <v>34</v>
      </c>
      <c r="C55" s="417" t="s">
        <v>35</v>
      </c>
      <c r="D55" s="419">
        <v>27.278318733902299</v>
      </c>
      <c r="E55" s="419">
        <v>91.238231069999998</v>
      </c>
    </row>
    <row r="56" spans="1:5" ht="15">
      <c r="A56" s="672" t="s">
        <v>12</v>
      </c>
      <c r="B56" s="417" t="s">
        <v>34</v>
      </c>
      <c r="C56" s="417" t="s">
        <v>35</v>
      </c>
      <c r="D56" s="419">
        <v>27.278318733902299</v>
      </c>
      <c r="E56" s="419">
        <v>91.238231069999998</v>
      </c>
    </row>
    <row r="57" spans="1:5" ht="15">
      <c r="A57" s="672" t="s">
        <v>12</v>
      </c>
      <c r="B57" s="417" t="s">
        <v>34</v>
      </c>
      <c r="C57" s="417" t="s">
        <v>35</v>
      </c>
      <c r="D57" s="419">
        <v>27.278318733902299</v>
      </c>
      <c r="E57" s="419">
        <v>91.238231069999998</v>
      </c>
    </row>
    <row r="58" spans="1:5" ht="15">
      <c r="A58" s="672" t="s">
        <v>12</v>
      </c>
      <c r="B58" s="417" t="s">
        <v>36</v>
      </c>
      <c r="C58" s="417" t="s">
        <v>37</v>
      </c>
      <c r="D58" s="419">
        <v>27.427624750539501</v>
      </c>
      <c r="E58" s="419">
        <v>89.40560318</v>
      </c>
    </row>
    <row r="59" spans="1:5" ht="15">
      <c r="A59" s="672" t="s">
        <v>12</v>
      </c>
      <c r="B59" s="417" t="s">
        <v>36</v>
      </c>
      <c r="C59" s="417" t="s">
        <v>37</v>
      </c>
      <c r="D59" s="419">
        <v>27.427624750539501</v>
      </c>
      <c r="E59" s="419">
        <v>89.40560318</v>
      </c>
    </row>
    <row r="60" spans="1:5" ht="15">
      <c r="A60" s="672" t="s">
        <v>12</v>
      </c>
      <c r="B60" s="417" t="s">
        <v>36</v>
      </c>
      <c r="C60" s="417" t="s">
        <v>37</v>
      </c>
      <c r="D60" s="419">
        <v>27.427624750539501</v>
      </c>
      <c r="E60" s="419">
        <v>89.40560318</v>
      </c>
    </row>
    <row r="61" spans="1:5" ht="15">
      <c r="A61" s="672" t="s">
        <v>12</v>
      </c>
      <c r="B61" s="417" t="s">
        <v>36</v>
      </c>
      <c r="C61" s="417" t="s">
        <v>37</v>
      </c>
      <c r="D61" s="419">
        <v>27.427624750539501</v>
      </c>
      <c r="E61" s="419">
        <v>89.40560318</v>
      </c>
    </row>
    <row r="62" spans="1:5" ht="15">
      <c r="A62" s="672" t="s">
        <v>12</v>
      </c>
      <c r="B62" s="417" t="s">
        <v>36</v>
      </c>
      <c r="C62" s="417" t="s">
        <v>37</v>
      </c>
      <c r="D62" s="419">
        <v>27.427624750539501</v>
      </c>
      <c r="E62" s="419">
        <v>89.40560318</v>
      </c>
    </row>
    <row r="63" spans="1:5" ht="15">
      <c r="A63" s="672" t="s">
        <v>12</v>
      </c>
      <c r="B63" s="417" t="s">
        <v>36</v>
      </c>
      <c r="C63" s="417" t="s">
        <v>37</v>
      </c>
      <c r="D63" s="419">
        <v>27.427624750539501</v>
      </c>
      <c r="E63" s="419">
        <v>89.40560318</v>
      </c>
    </row>
    <row r="64" spans="1:5" ht="15">
      <c r="A64" s="672" t="s">
        <v>12</v>
      </c>
      <c r="B64" s="417" t="s">
        <v>36</v>
      </c>
      <c r="C64" s="417" t="s">
        <v>37</v>
      </c>
      <c r="D64" s="419">
        <v>27.427624750539501</v>
      </c>
      <c r="E64" s="419">
        <v>89.40560318</v>
      </c>
    </row>
    <row r="65" spans="1:5" ht="15">
      <c r="A65" s="672" t="s">
        <v>12</v>
      </c>
      <c r="B65" s="417" t="s">
        <v>38</v>
      </c>
      <c r="C65" s="417" t="s">
        <v>39</v>
      </c>
      <c r="D65" s="419">
        <v>27.029088532522898</v>
      </c>
      <c r="E65" s="419">
        <v>91.422754269999999</v>
      </c>
    </row>
    <row r="66" spans="1:5" ht="15">
      <c r="A66" s="672" t="s">
        <v>12</v>
      </c>
      <c r="B66" s="417" t="s">
        <v>38</v>
      </c>
      <c r="C66" s="417" t="s">
        <v>39</v>
      </c>
      <c r="D66" s="419">
        <v>27.029088532522898</v>
      </c>
      <c r="E66" s="419">
        <v>91.422754269999999</v>
      </c>
    </row>
    <row r="67" spans="1:5" ht="15">
      <c r="A67" s="672" t="s">
        <v>12</v>
      </c>
      <c r="B67" s="417" t="s">
        <v>38</v>
      </c>
      <c r="C67" s="417" t="s">
        <v>39</v>
      </c>
      <c r="D67" s="419">
        <v>27.029088532522898</v>
      </c>
      <c r="E67" s="419">
        <v>91.422754269999999</v>
      </c>
    </row>
    <row r="68" spans="1:5" ht="15">
      <c r="A68" s="672" t="s">
        <v>12</v>
      </c>
      <c r="B68" s="417" t="s">
        <v>38</v>
      </c>
      <c r="C68" s="417" t="s">
        <v>39</v>
      </c>
      <c r="D68" s="419">
        <v>27.029088532522898</v>
      </c>
      <c r="E68" s="419">
        <v>91.422754269999999</v>
      </c>
    </row>
    <row r="69" spans="1:5" ht="15">
      <c r="A69" s="672" t="s">
        <v>12</v>
      </c>
      <c r="B69" s="417" t="s">
        <v>38</v>
      </c>
      <c r="C69" s="417" t="s">
        <v>39</v>
      </c>
      <c r="D69" s="419">
        <v>27.029088532522898</v>
      </c>
      <c r="E69" s="419">
        <v>91.422754269999999</v>
      </c>
    </row>
    <row r="70" spans="1:5" ht="15">
      <c r="A70" s="672" t="s">
        <v>12</v>
      </c>
      <c r="B70" s="417" t="s">
        <v>38</v>
      </c>
      <c r="C70" s="417" t="s">
        <v>39</v>
      </c>
      <c r="D70" s="419">
        <v>27.029088532522898</v>
      </c>
      <c r="E70" s="419">
        <v>91.422754269999999</v>
      </c>
    </row>
    <row r="71" spans="1:5" ht="15">
      <c r="A71" s="672" t="s">
        <v>12</v>
      </c>
      <c r="B71" s="417" t="s">
        <v>38</v>
      </c>
      <c r="C71" s="417" t="s">
        <v>39</v>
      </c>
      <c r="D71" s="419">
        <v>27.029088532522898</v>
      </c>
      <c r="E71" s="419">
        <v>91.422754269999999</v>
      </c>
    </row>
    <row r="72" spans="1:5" ht="15">
      <c r="A72" s="672" t="s">
        <v>12</v>
      </c>
      <c r="B72" s="417" t="s">
        <v>40</v>
      </c>
      <c r="C72" s="417" t="s">
        <v>41</v>
      </c>
      <c r="D72" s="419">
        <v>26.867641895711301</v>
      </c>
      <c r="E72" s="419">
        <v>89.385951849999998</v>
      </c>
    </row>
    <row r="73" spans="1:5" ht="15">
      <c r="A73" s="672" t="s">
        <v>12</v>
      </c>
      <c r="B73" s="417" t="s">
        <v>40</v>
      </c>
      <c r="C73" s="417" t="s">
        <v>41</v>
      </c>
      <c r="D73" s="419">
        <v>26.867641895711301</v>
      </c>
      <c r="E73" s="419">
        <v>89.385951849999998</v>
      </c>
    </row>
    <row r="74" spans="1:5" ht="15">
      <c r="A74" s="672" t="s">
        <v>12</v>
      </c>
      <c r="B74" s="417" t="s">
        <v>40</v>
      </c>
      <c r="C74" s="417" t="s">
        <v>41</v>
      </c>
      <c r="D74" s="419">
        <v>26.867641895711301</v>
      </c>
      <c r="E74" s="419">
        <v>89.385951849999998</v>
      </c>
    </row>
    <row r="75" spans="1:5" ht="15">
      <c r="A75" s="672" t="s">
        <v>12</v>
      </c>
      <c r="B75" s="417" t="s">
        <v>40</v>
      </c>
      <c r="C75" s="417" t="s">
        <v>41</v>
      </c>
      <c r="D75" s="419">
        <v>26.867641895711301</v>
      </c>
      <c r="E75" s="419">
        <v>89.385951849999998</v>
      </c>
    </row>
    <row r="76" spans="1:5" ht="15">
      <c r="A76" s="672" t="s">
        <v>12</v>
      </c>
      <c r="B76" s="417" t="s">
        <v>40</v>
      </c>
      <c r="C76" s="417" t="s">
        <v>41</v>
      </c>
      <c r="D76" s="419">
        <v>26.867641895711301</v>
      </c>
      <c r="E76" s="419">
        <v>89.385951849999998</v>
      </c>
    </row>
    <row r="77" spans="1:5" ht="15">
      <c r="A77" s="672" t="s">
        <v>12</v>
      </c>
      <c r="B77" s="417" t="s">
        <v>40</v>
      </c>
      <c r="C77" s="417" t="s">
        <v>41</v>
      </c>
      <c r="D77" s="419">
        <v>26.867641895711301</v>
      </c>
      <c r="E77" s="419">
        <v>89.385951849999998</v>
      </c>
    </row>
    <row r="78" spans="1:5" ht="15">
      <c r="A78" s="672" t="s">
        <v>12</v>
      </c>
      <c r="B78" s="417" t="s">
        <v>40</v>
      </c>
      <c r="C78" s="417" t="s">
        <v>41</v>
      </c>
      <c r="D78" s="419">
        <v>26.867641895711301</v>
      </c>
      <c r="E78" s="419">
        <v>89.385951849999998</v>
      </c>
    </row>
    <row r="79" spans="1:5" ht="15">
      <c r="A79" s="672" t="s">
        <v>12</v>
      </c>
      <c r="B79" s="417" t="s">
        <v>42</v>
      </c>
      <c r="C79" s="417" t="s">
        <v>29</v>
      </c>
      <c r="D79" s="419">
        <v>27.584398699240499</v>
      </c>
      <c r="E79" s="419">
        <v>89.858993589999997</v>
      </c>
    </row>
    <row r="80" spans="1:5" ht="15">
      <c r="A80" s="672" t="s">
        <v>12</v>
      </c>
      <c r="B80" s="417" t="s">
        <v>42</v>
      </c>
      <c r="C80" s="417" t="s">
        <v>29</v>
      </c>
      <c r="D80" s="419">
        <v>27.584398699240499</v>
      </c>
      <c r="E80" s="419">
        <v>89.858993589999997</v>
      </c>
    </row>
    <row r="81" spans="1:5" ht="15">
      <c r="A81" s="672" t="s">
        <v>12</v>
      </c>
      <c r="B81" s="417" t="s">
        <v>42</v>
      </c>
      <c r="C81" s="417" t="s">
        <v>29</v>
      </c>
      <c r="D81" s="419">
        <v>27.584398699240499</v>
      </c>
      <c r="E81" s="419">
        <v>89.858993589999997</v>
      </c>
    </row>
    <row r="82" spans="1:5" ht="15">
      <c r="A82" s="672" t="s">
        <v>12</v>
      </c>
      <c r="B82" s="417" t="s">
        <v>42</v>
      </c>
      <c r="C82" s="417" t="s">
        <v>29</v>
      </c>
      <c r="D82" s="419">
        <v>27.584398699240499</v>
      </c>
      <c r="E82" s="419">
        <v>89.858993589999997</v>
      </c>
    </row>
    <row r="83" spans="1:5" ht="15">
      <c r="A83" s="672" t="s">
        <v>12</v>
      </c>
      <c r="B83" s="417" t="s">
        <v>42</v>
      </c>
      <c r="C83" s="417" t="s">
        <v>29</v>
      </c>
      <c r="D83" s="419">
        <v>27.584398699240499</v>
      </c>
      <c r="E83" s="419">
        <v>89.858993589999997</v>
      </c>
    </row>
    <row r="84" spans="1:5" ht="15">
      <c r="A84" s="672" t="s">
        <v>12</v>
      </c>
      <c r="B84" s="417" t="s">
        <v>42</v>
      </c>
      <c r="C84" s="417" t="s">
        <v>29</v>
      </c>
      <c r="D84" s="419">
        <v>27.584398699240499</v>
      </c>
      <c r="E84" s="419">
        <v>89.858993589999997</v>
      </c>
    </row>
    <row r="85" spans="1:5" ht="15">
      <c r="A85" s="672" t="s">
        <v>12</v>
      </c>
      <c r="B85" s="417" t="s">
        <v>42</v>
      </c>
      <c r="C85" s="417" t="s">
        <v>29</v>
      </c>
      <c r="D85" s="419">
        <v>27.584398699240499</v>
      </c>
      <c r="E85" s="419">
        <v>89.858993589999997</v>
      </c>
    </row>
    <row r="86" spans="1:5" ht="15">
      <c r="A86" s="672" t="s">
        <v>12</v>
      </c>
      <c r="B86" s="417" t="s">
        <v>43</v>
      </c>
      <c r="C86" s="417" t="s">
        <v>44</v>
      </c>
      <c r="D86" s="694">
        <v>26.800311455869</v>
      </c>
      <c r="E86" s="419">
        <v>91.508479300000005</v>
      </c>
    </row>
    <row r="87" spans="1:5" ht="15">
      <c r="A87" s="672" t="s">
        <v>12</v>
      </c>
      <c r="B87" s="417" t="s">
        <v>43</v>
      </c>
      <c r="C87" s="417" t="s">
        <v>44</v>
      </c>
      <c r="D87" s="694">
        <v>26.800311455869</v>
      </c>
      <c r="E87" s="419">
        <v>91.508479300000005</v>
      </c>
    </row>
    <row r="88" spans="1:5" ht="15">
      <c r="A88" s="672" t="s">
        <v>12</v>
      </c>
      <c r="B88" s="417" t="s">
        <v>43</v>
      </c>
      <c r="C88" s="417" t="s">
        <v>44</v>
      </c>
      <c r="D88" s="694">
        <v>26.800311455869</v>
      </c>
      <c r="E88" s="419">
        <v>91.508479300000005</v>
      </c>
    </row>
    <row r="89" spans="1:5" ht="15">
      <c r="A89" s="672" t="s">
        <v>12</v>
      </c>
      <c r="B89" s="417" t="s">
        <v>43</v>
      </c>
      <c r="C89" s="417" t="s">
        <v>44</v>
      </c>
      <c r="D89" s="694">
        <v>26.800311455869</v>
      </c>
      <c r="E89" s="419">
        <v>91.508479300000005</v>
      </c>
    </row>
    <row r="90" spans="1:5" ht="15">
      <c r="A90" s="672" t="s">
        <v>12</v>
      </c>
      <c r="B90" s="417" t="s">
        <v>43</v>
      </c>
      <c r="C90" s="417" t="s">
        <v>44</v>
      </c>
      <c r="D90" s="694">
        <v>26.800311455869</v>
      </c>
      <c r="E90" s="419">
        <v>91.508479300000005</v>
      </c>
    </row>
    <row r="91" spans="1:5" ht="15">
      <c r="A91" s="672" t="s">
        <v>12</v>
      </c>
      <c r="B91" s="417" t="s">
        <v>43</v>
      </c>
      <c r="C91" s="417" t="s">
        <v>44</v>
      </c>
      <c r="D91" s="694">
        <v>26.800311455869</v>
      </c>
      <c r="E91" s="419">
        <v>91.508479300000005</v>
      </c>
    </row>
    <row r="92" spans="1:5" ht="15">
      <c r="A92" s="672" t="s">
        <v>12</v>
      </c>
      <c r="B92" s="417" t="s">
        <v>43</v>
      </c>
      <c r="C92" s="417" t="s">
        <v>44</v>
      </c>
      <c r="D92" s="694">
        <v>26.800311455869</v>
      </c>
      <c r="E92" s="419">
        <v>91.508479300000005</v>
      </c>
    </row>
    <row r="93" spans="1:5" ht="15">
      <c r="A93" s="672" t="s">
        <v>12</v>
      </c>
      <c r="B93" s="417" t="s">
        <v>45</v>
      </c>
      <c r="C93" s="417" t="s">
        <v>46</v>
      </c>
      <c r="D93" s="419">
        <v>26.861496144916501</v>
      </c>
      <c r="E93" s="419">
        <v>91.467005409999999</v>
      </c>
    </row>
    <row r="94" spans="1:5" ht="15">
      <c r="A94" s="672" t="s">
        <v>12</v>
      </c>
      <c r="B94" s="417" t="s">
        <v>45</v>
      </c>
      <c r="C94" s="417" t="s">
        <v>46</v>
      </c>
      <c r="D94" s="419">
        <v>26.861496144916501</v>
      </c>
      <c r="E94" s="419">
        <v>91.467005409999999</v>
      </c>
    </row>
    <row r="95" spans="1:5" ht="15">
      <c r="A95" s="672" t="s">
        <v>12</v>
      </c>
      <c r="B95" s="417" t="s">
        <v>45</v>
      </c>
      <c r="C95" s="417" t="s">
        <v>46</v>
      </c>
      <c r="D95" s="419">
        <v>26.861496144916501</v>
      </c>
      <c r="E95" s="419">
        <v>91.467005409999999</v>
      </c>
    </row>
    <row r="96" spans="1:5" ht="15">
      <c r="A96" s="672" t="s">
        <v>12</v>
      </c>
      <c r="B96" s="417" t="s">
        <v>45</v>
      </c>
      <c r="C96" s="417" t="s">
        <v>46</v>
      </c>
      <c r="D96" s="419">
        <v>26.861496144916501</v>
      </c>
      <c r="E96" s="419">
        <v>91.467005409999999</v>
      </c>
    </row>
    <row r="97" spans="1:5" ht="15">
      <c r="A97" s="672" t="s">
        <v>12</v>
      </c>
      <c r="B97" s="417" t="s">
        <v>45</v>
      </c>
      <c r="C97" s="417" t="s">
        <v>46</v>
      </c>
      <c r="D97" s="419">
        <v>26.861496144916501</v>
      </c>
      <c r="E97" s="419">
        <v>91.467005409999999</v>
      </c>
    </row>
    <row r="98" spans="1:5" ht="15">
      <c r="A98" s="672" t="s">
        <v>12</v>
      </c>
      <c r="B98" s="417" t="s">
        <v>45</v>
      </c>
      <c r="C98" s="417" t="s">
        <v>46</v>
      </c>
      <c r="D98" s="419">
        <v>26.861496144916501</v>
      </c>
      <c r="E98" s="419">
        <v>91.467005409999999</v>
      </c>
    </row>
    <row r="99" spans="1:5" ht="15">
      <c r="A99" s="672" t="s">
        <v>12</v>
      </c>
      <c r="B99" s="417" t="s">
        <v>45</v>
      </c>
      <c r="C99" s="417" t="s">
        <v>46</v>
      </c>
      <c r="D99" s="419">
        <v>26.861496144916501</v>
      </c>
      <c r="E99" s="419">
        <v>91.467005409999999</v>
      </c>
    </row>
    <row r="100" spans="1:5" ht="15">
      <c r="A100" s="672" t="s">
        <v>12</v>
      </c>
      <c r="B100" s="417" t="s">
        <v>47</v>
      </c>
      <c r="C100" s="417" t="s">
        <v>48</v>
      </c>
      <c r="D100" s="419">
        <v>26.9011245825806</v>
      </c>
      <c r="E100" s="419">
        <v>89.085812149999995</v>
      </c>
    </row>
    <row r="101" spans="1:5" ht="15">
      <c r="A101" s="672" t="s">
        <v>12</v>
      </c>
      <c r="B101" s="417" t="s">
        <v>47</v>
      </c>
      <c r="C101" s="417" t="s">
        <v>48</v>
      </c>
      <c r="D101" s="419">
        <v>26.9011245825806</v>
      </c>
      <c r="E101" s="419">
        <v>89.085812149999995</v>
      </c>
    </row>
    <row r="102" spans="1:5" ht="15">
      <c r="A102" s="672" t="s">
        <v>12</v>
      </c>
      <c r="B102" s="417" t="s">
        <v>47</v>
      </c>
      <c r="C102" s="417" t="s">
        <v>48</v>
      </c>
      <c r="D102" s="419">
        <v>26.9011245825806</v>
      </c>
      <c r="E102" s="419">
        <v>89.085812149999995</v>
      </c>
    </row>
    <row r="103" spans="1:5" ht="15">
      <c r="A103" s="672" t="s">
        <v>12</v>
      </c>
      <c r="B103" s="417" t="s">
        <v>47</v>
      </c>
      <c r="C103" s="417" t="s">
        <v>48</v>
      </c>
      <c r="D103" s="419">
        <v>26.9011245825806</v>
      </c>
      <c r="E103" s="419">
        <v>89.085812149999995</v>
      </c>
    </row>
    <row r="104" spans="1:5" ht="15">
      <c r="A104" s="672" t="s">
        <v>12</v>
      </c>
      <c r="B104" s="417" t="s">
        <v>47</v>
      </c>
      <c r="C104" s="417" t="s">
        <v>48</v>
      </c>
      <c r="D104" s="419">
        <v>26.9011245825806</v>
      </c>
      <c r="E104" s="419">
        <v>89.085812149999995</v>
      </c>
    </row>
    <row r="105" spans="1:5" ht="15">
      <c r="A105" s="672" t="s">
        <v>12</v>
      </c>
      <c r="B105" s="417" t="s">
        <v>47</v>
      </c>
      <c r="C105" s="417" t="s">
        <v>48</v>
      </c>
      <c r="D105" s="419">
        <v>26.9011245825806</v>
      </c>
      <c r="E105" s="419">
        <v>89.085812149999995</v>
      </c>
    </row>
    <row r="106" spans="1:5" ht="15">
      <c r="A106" s="672" t="s">
        <v>12</v>
      </c>
      <c r="B106" s="417" t="s">
        <v>47</v>
      </c>
      <c r="C106" s="417" t="s">
        <v>48</v>
      </c>
      <c r="D106" s="419">
        <v>26.9011245825806</v>
      </c>
      <c r="E106" s="419">
        <v>89.085812149999995</v>
      </c>
    </row>
    <row r="107" spans="1:5" ht="15">
      <c r="A107" s="672" t="s">
        <v>12</v>
      </c>
      <c r="B107" s="417" t="s">
        <v>47</v>
      </c>
      <c r="C107" s="417" t="s">
        <v>49</v>
      </c>
      <c r="D107" s="419">
        <v>26.821375822765301</v>
      </c>
      <c r="E107" s="419">
        <v>89.187546470000001</v>
      </c>
    </row>
    <row r="108" spans="1:5" ht="15">
      <c r="A108" s="672" t="s">
        <v>12</v>
      </c>
      <c r="B108" s="417" t="s">
        <v>47</v>
      </c>
      <c r="C108" s="417" t="s">
        <v>49</v>
      </c>
      <c r="D108" s="419">
        <v>26.821375822765301</v>
      </c>
      <c r="E108" s="419">
        <v>89.187546470000001</v>
      </c>
    </row>
    <row r="109" spans="1:5" ht="15">
      <c r="A109" s="672" t="s">
        <v>12</v>
      </c>
      <c r="B109" s="417" t="s">
        <v>47</v>
      </c>
      <c r="C109" s="417" t="s">
        <v>49</v>
      </c>
      <c r="D109" s="419">
        <v>26.821375822765301</v>
      </c>
      <c r="E109" s="419">
        <v>89.187546470000001</v>
      </c>
    </row>
    <row r="110" spans="1:5" ht="15">
      <c r="A110" s="672" t="s">
        <v>12</v>
      </c>
      <c r="B110" s="417" t="s">
        <v>47</v>
      </c>
      <c r="C110" s="417" t="s">
        <v>49</v>
      </c>
      <c r="D110" s="419">
        <v>26.821375822765301</v>
      </c>
      <c r="E110" s="419">
        <v>89.187546470000001</v>
      </c>
    </row>
    <row r="111" spans="1:5" ht="15">
      <c r="A111" s="672" t="s">
        <v>12</v>
      </c>
      <c r="B111" s="417" t="s">
        <v>47</v>
      </c>
      <c r="C111" s="417" t="s">
        <v>49</v>
      </c>
      <c r="D111" s="419">
        <v>26.821375822765301</v>
      </c>
      <c r="E111" s="419">
        <v>89.187546470000001</v>
      </c>
    </row>
    <row r="112" spans="1:5" ht="15">
      <c r="A112" s="672" t="s">
        <v>12</v>
      </c>
      <c r="B112" s="417" t="s">
        <v>47</v>
      </c>
      <c r="C112" s="417" t="s">
        <v>49</v>
      </c>
      <c r="D112" s="419">
        <v>26.821375822765301</v>
      </c>
      <c r="E112" s="419">
        <v>89.187546470000001</v>
      </c>
    </row>
    <row r="113" spans="1:5" ht="15">
      <c r="A113" s="672" t="s">
        <v>12</v>
      </c>
      <c r="B113" s="417" t="s">
        <v>47</v>
      </c>
      <c r="C113" s="417" t="s">
        <v>49</v>
      </c>
      <c r="D113" s="419">
        <v>26.821375822765301</v>
      </c>
      <c r="E113" s="419">
        <v>89.187546470000001</v>
      </c>
    </row>
    <row r="114" spans="1:5" ht="15">
      <c r="A114" s="672" t="s">
        <v>12</v>
      </c>
      <c r="B114" s="417" t="s">
        <v>50</v>
      </c>
      <c r="C114" s="417" t="s">
        <v>51</v>
      </c>
      <c r="D114" s="419">
        <v>26.865574143623999</v>
      </c>
      <c r="E114" s="419">
        <v>90.264574170000003</v>
      </c>
    </row>
    <row r="115" spans="1:5" ht="15">
      <c r="A115" s="672" t="s">
        <v>12</v>
      </c>
      <c r="B115" s="417" t="s">
        <v>50</v>
      </c>
      <c r="C115" s="417" t="s">
        <v>51</v>
      </c>
      <c r="D115" s="419">
        <v>26.865574143623999</v>
      </c>
      <c r="E115" s="419">
        <v>90.264574170000003</v>
      </c>
    </row>
    <row r="116" spans="1:5" ht="15">
      <c r="A116" s="672" t="s">
        <v>12</v>
      </c>
      <c r="B116" s="417" t="s">
        <v>50</v>
      </c>
      <c r="C116" s="417" t="s">
        <v>51</v>
      </c>
      <c r="D116" s="419">
        <v>26.865574143623999</v>
      </c>
      <c r="E116" s="419">
        <v>90.264574170000003</v>
      </c>
    </row>
    <row r="117" spans="1:5" ht="15">
      <c r="A117" s="672" t="s">
        <v>12</v>
      </c>
      <c r="B117" s="417" t="s">
        <v>50</v>
      </c>
      <c r="C117" s="417" t="s">
        <v>51</v>
      </c>
      <c r="D117" s="419">
        <v>26.865574143623999</v>
      </c>
      <c r="E117" s="419">
        <v>90.264574170000003</v>
      </c>
    </row>
    <row r="118" spans="1:5" ht="15">
      <c r="A118" s="672" t="s">
        <v>12</v>
      </c>
      <c r="B118" s="417" t="s">
        <v>50</v>
      </c>
      <c r="C118" s="417" t="s">
        <v>51</v>
      </c>
      <c r="D118" s="419">
        <v>26.865574143623999</v>
      </c>
      <c r="E118" s="419">
        <v>90.264574170000003</v>
      </c>
    </row>
    <row r="119" spans="1:5" ht="15">
      <c r="A119" s="672" t="s">
        <v>12</v>
      </c>
      <c r="B119" s="417" t="s">
        <v>50</v>
      </c>
      <c r="C119" s="417" t="s">
        <v>51</v>
      </c>
      <c r="D119" s="419">
        <v>26.865574143623999</v>
      </c>
      <c r="E119" s="419">
        <v>90.264574170000003</v>
      </c>
    </row>
    <row r="120" spans="1:5" ht="15">
      <c r="A120" s="672" t="s">
        <v>12</v>
      </c>
      <c r="B120" s="417" t="s">
        <v>50</v>
      </c>
      <c r="C120" s="417" t="s">
        <v>51</v>
      </c>
      <c r="D120" s="419">
        <v>26.865574143623999</v>
      </c>
      <c r="E120" s="419">
        <v>90.264574170000003</v>
      </c>
    </row>
    <row r="121" spans="1:5" ht="15">
      <c r="A121" s="672" t="s">
        <v>12</v>
      </c>
      <c r="B121" s="277" t="s">
        <v>52</v>
      </c>
      <c r="C121" s="277" t="s">
        <v>53</v>
      </c>
      <c r="D121" s="673">
        <v>26.874170610985999</v>
      </c>
      <c r="E121" s="673">
        <v>90.490983029999995</v>
      </c>
    </row>
    <row r="122" spans="1:5" ht="15">
      <c r="A122" s="672" t="s">
        <v>12</v>
      </c>
      <c r="B122" s="277" t="s">
        <v>52</v>
      </c>
      <c r="C122" s="277" t="s">
        <v>53</v>
      </c>
      <c r="D122" s="673">
        <v>26.874170610985999</v>
      </c>
      <c r="E122" s="673">
        <v>90.490983029999995</v>
      </c>
    </row>
    <row r="123" spans="1:5" ht="15">
      <c r="A123" s="672" t="s">
        <v>12</v>
      </c>
      <c r="B123" s="277" t="s">
        <v>52</v>
      </c>
      <c r="C123" s="277" t="s">
        <v>53</v>
      </c>
      <c r="D123" s="673">
        <v>26.874170610985999</v>
      </c>
      <c r="E123" s="673">
        <v>90.490983029999995</v>
      </c>
    </row>
    <row r="124" spans="1:5" ht="15">
      <c r="A124" s="672" t="s">
        <v>12</v>
      </c>
      <c r="B124" s="277" t="s">
        <v>52</v>
      </c>
      <c r="C124" s="277" t="s">
        <v>53</v>
      </c>
      <c r="D124" s="673">
        <v>26.874170610985999</v>
      </c>
      <c r="E124" s="673">
        <v>90.490983029999995</v>
      </c>
    </row>
    <row r="125" spans="1:5" ht="15">
      <c r="A125" s="672" t="s">
        <v>12</v>
      </c>
      <c r="B125" s="277" t="s">
        <v>52</v>
      </c>
      <c r="C125" s="277" t="s">
        <v>53</v>
      </c>
      <c r="D125" s="673">
        <v>26.874170610985999</v>
      </c>
      <c r="E125" s="673">
        <v>90.490983029999995</v>
      </c>
    </row>
    <row r="126" spans="1:5" ht="15">
      <c r="A126" s="672" t="s">
        <v>12</v>
      </c>
      <c r="B126" s="277" t="s">
        <v>52</v>
      </c>
      <c r="C126" s="277" t="s">
        <v>53</v>
      </c>
      <c r="D126" s="673">
        <v>26.874170610985999</v>
      </c>
      <c r="E126" s="673">
        <v>90.490983029999995</v>
      </c>
    </row>
    <row r="127" spans="1:5" ht="15">
      <c r="A127" s="672" t="s">
        <v>12</v>
      </c>
      <c r="B127" s="277" t="s">
        <v>52</v>
      </c>
      <c r="C127" s="277" t="s">
        <v>53</v>
      </c>
      <c r="D127" s="673">
        <v>26.874170610985999</v>
      </c>
      <c r="E127" s="673">
        <v>90.490983029999995</v>
      </c>
    </row>
    <row r="128" spans="1:5" ht="15">
      <c r="A128" s="672" t="s">
        <v>12</v>
      </c>
      <c r="B128" s="417" t="s">
        <v>54</v>
      </c>
      <c r="C128" s="417" t="s">
        <v>55</v>
      </c>
      <c r="D128" s="419">
        <v>27.466269570043298</v>
      </c>
      <c r="E128" s="419">
        <v>91.573835410000001</v>
      </c>
    </row>
    <row r="129" spans="1:5" ht="15">
      <c r="A129" s="672" t="s">
        <v>12</v>
      </c>
      <c r="B129" s="417" t="s">
        <v>54</v>
      </c>
      <c r="C129" s="417" t="s">
        <v>55</v>
      </c>
      <c r="D129" s="419">
        <v>27.466269570043298</v>
      </c>
      <c r="E129" s="419">
        <v>91.573835410000001</v>
      </c>
    </row>
    <row r="130" spans="1:5" ht="15">
      <c r="A130" s="672" t="s">
        <v>12</v>
      </c>
      <c r="B130" s="417" t="s">
        <v>54</v>
      </c>
      <c r="C130" s="417" t="s">
        <v>55</v>
      </c>
      <c r="D130" s="419">
        <v>27.466269570043298</v>
      </c>
      <c r="E130" s="419">
        <v>91.573835410000001</v>
      </c>
    </row>
    <row r="131" spans="1:5" ht="15">
      <c r="A131" s="672" t="s">
        <v>12</v>
      </c>
      <c r="B131" s="417" t="s">
        <v>54</v>
      </c>
      <c r="C131" s="417" t="s">
        <v>55</v>
      </c>
      <c r="D131" s="419">
        <v>27.466269570043298</v>
      </c>
      <c r="E131" s="419">
        <v>91.573835410000001</v>
      </c>
    </row>
    <row r="132" spans="1:5" ht="15">
      <c r="A132" s="672" t="s">
        <v>12</v>
      </c>
      <c r="B132" s="417" t="s">
        <v>54</v>
      </c>
      <c r="C132" s="417" t="s">
        <v>55</v>
      </c>
      <c r="D132" s="419">
        <v>27.466269570043298</v>
      </c>
      <c r="E132" s="419">
        <v>91.573835410000001</v>
      </c>
    </row>
    <row r="133" spans="1:5" ht="15">
      <c r="A133" s="672" t="s">
        <v>12</v>
      </c>
      <c r="B133" s="417" t="s">
        <v>54</v>
      </c>
      <c r="C133" s="417" t="s">
        <v>55</v>
      </c>
      <c r="D133" s="419">
        <v>27.466269570043298</v>
      </c>
      <c r="E133" s="419">
        <v>91.573835410000001</v>
      </c>
    </row>
    <row r="134" spans="1:5" ht="15">
      <c r="A134" s="672" t="s">
        <v>12</v>
      </c>
      <c r="B134" s="417" t="s">
        <v>54</v>
      </c>
      <c r="C134" s="417" t="s">
        <v>55</v>
      </c>
      <c r="D134" s="419">
        <v>27.466269570043298</v>
      </c>
      <c r="E134" s="419">
        <v>91.573835410000001</v>
      </c>
    </row>
    <row r="135" spans="1:5" ht="15">
      <c r="A135" s="672" t="s">
        <v>12</v>
      </c>
      <c r="B135" s="417" t="s">
        <v>56</v>
      </c>
      <c r="C135" s="417" t="s">
        <v>57</v>
      </c>
      <c r="D135" s="419">
        <v>27.334012168301701</v>
      </c>
      <c r="E135" s="419">
        <v>91.555058439999996</v>
      </c>
    </row>
    <row r="136" spans="1:5" ht="15">
      <c r="A136" s="672" t="s">
        <v>12</v>
      </c>
      <c r="B136" s="417" t="s">
        <v>56</v>
      </c>
      <c r="C136" s="417" t="s">
        <v>57</v>
      </c>
      <c r="D136" s="419">
        <v>27.334012168301701</v>
      </c>
      <c r="E136" s="419">
        <v>91.555058439999996</v>
      </c>
    </row>
    <row r="137" spans="1:5" ht="15">
      <c r="A137" s="672" t="s">
        <v>12</v>
      </c>
      <c r="B137" s="417" t="s">
        <v>56</v>
      </c>
      <c r="C137" s="417" t="s">
        <v>57</v>
      </c>
      <c r="D137" s="419">
        <v>27.334012168301701</v>
      </c>
      <c r="E137" s="419">
        <v>91.555058439999996</v>
      </c>
    </row>
    <row r="138" spans="1:5" ht="15">
      <c r="A138" s="672" t="s">
        <v>12</v>
      </c>
      <c r="B138" s="417" t="s">
        <v>56</v>
      </c>
      <c r="C138" s="417" t="s">
        <v>57</v>
      </c>
      <c r="D138" s="419">
        <v>27.334012168301701</v>
      </c>
      <c r="E138" s="419">
        <v>91.555058439999996</v>
      </c>
    </row>
    <row r="139" spans="1:5" ht="15">
      <c r="A139" s="672" t="s">
        <v>12</v>
      </c>
      <c r="B139" s="417" t="s">
        <v>56</v>
      </c>
      <c r="C139" s="417" t="s">
        <v>57</v>
      </c>
      <c r="D139" s="419">
        <v>27.334012168301701</v>
      </c>
      <c r="E139" s="419">
        <v>91.555058439999996</v>
      </c>
    </row>
    <row r="140" spans="1:5" ht="15">
      <c r="A140" s="672" t="s">
        <v>12</v>
      </c>
      <c r="B140" s="417" t="s">
        <v>56</v>
      </c>
      <c r="C140" s="417" t="s">
        <v>57</v>
      </c>
      <c r="D140" s="419">
        <v>27.334012168301701</v>
      </c>
      <c r="E140" s="419">
        <v>91.555058439999996</v>
      </c>
    </row>
    <row r="141" spans="1:5" ht="15">
      <c r="A141" s="672" t="s">
        <v>12</v>
      </c>
      <c r="B141" s="417" t="s">
        <v>56</v>
      </c>
      <c r="C141" s="417" t="s">
        <v>57</v>
      </c>
      <c r="D141" s="419">
        <v>27.334012168301701</v>
      </c>
      <c r="E141" s="419">
        <v>91.555058439999996</v>
      </c>
    </row>
    <row r="142" spans="1:5" ht="15">
      <c r="A142" s="672" t="s">
        <v>12</v>
      </c>
      <c r="B142" s="417" t="s">
        <v>56</v>
      </c>
      <c r="C142" s="417" t="s">
        <v>58</v>
      </c>
      <c r="D142" s="419">
        <v>27.121934909126502</v>
      </c>
      <c r="E142" s="419">
        <v>91.549818959999996</v>
      </c>
    </row>
    <row r="143" spans="1:5" ht="15">
      <c r="A143" s="672" t="s">
        <v>12</v>
      </c>
      <c r="B143" s="417" t="s">
        <v>56</v>
      </c>
      <c r="C143" s="417" t="s">
        <v>58</v>
      </c>
      <c r="D143" s="419">
        <v>27.121934909126502</v>
      </c>
      <c r="E143" s="419">
        <v>91.549818959999996</v>
      </c>
    </row>
    <row r="144" spans="1:5" ht="15">
      <c r="A144" s="672" t="s">
        <v>12</v>
      </c>
      <c r="B144" s="417" t="s">
        <v>56</v>
      </c>
      <c r="C144" s="417" t="s">
        <v>58</v>
      </c>
      <c r="D144" s="419">
        <v>27.121934909126502</v>
      </c>
      <c r="E144" s="419">
        <v>91.549818959999996</v>
      </c>
    </row>
    <row r="145" spans="1:5" ht="15">
      <c r="A145" s="672" t="s">
        <v>12</v>
      </c>
      <c r="B145" s="417" t="s">
        <v>56</v>
      </c>
      <c r="C145" s="417" t="s">
        <v>58</v>
      </c>
      <c r="D145" s="419">
        <v>27.121934909126502</v>
      </c>
      <c r="E145" s="419">
        <v>91.549818959999996</v>
      </c>
    </row>
    <row r="146" spans="1:5" ht="15">
      <c r="A146" s="672" t="s">
        <v>12</v>
      </c>
      <c r="B146" s="417" t="s">
        <v>56</v>
      </c>
      <c r="C146" s="417" t="s">
        <v>58</v>
      </c>
      <c r="D146" s="419">
        <v>27.121934909126502</v>
      </c>
      <c r="E146" s="419">
        <v>91.549818959999996</v>
      </c>
    </row>
    <row r="147" spans="1:5" ht="15">
      <c r="A147" s="672" t="s">
        <v>12</v>
      </c>
      <c r="B147" s="417" t="s">
        <v>56</v>
      </c>
      <c r="C147" s="417" t="s">
        <v>58</v>
      </c>
      <c r="D147" s="419">
        <v>27.121934909126502</v>
      </c>
      <c r="E147" s="419">
        <v>91.549818959999996</v>
      </c>
    </row>
    <row r="148" spans="1:5" ht="15">
      <c r="A148" s="672" t="s">
        <v>12</v>
      </c>
      <c r="B148" s="417" t="s">
        <v>56</v>
      </c>
      <c r="C148" s="417" t="s">
        <v>58</v>
      </c>
      <c r="D148" s="419">
        <v>27.121934909126502</v>
      </c>
      <c r="E148" s="419">
        <v>91.549818959999996</v>
      </c>
    </row>
    <row r="149" spans="1:5" ht="15">
      <c r="A149" s="672" t="s">
        <v>12</v>
      </c>
      <c r="B149" s="417" t="s">
        <v>59</v>
      </c>
      <c r="C149" s="417" t="s">
        <v>60</v>
      </c>
      <c r="D149" s="419">
        <v>27.404900701170401</v>
      </c>
      <c r="E149" s="419">
        <v>89.569418639999995</v>
      </c>
    </row>
    <row r="150" spans="1:5" ht="15">
      <c r="A150" s="672" t="s">
        <v>12</v>
      </c>
      <c r="B150" s="417" t="s">
        <v>59</v>
      </c>
      <c r="C150" s="417" t="s">
        <v>60</v>
      </c>
      <c r="D150" s="419">
        <v>27.404900701170401</v>
      </c>
      <c r="E150" s="419">
        <v>89.569418639999995</v>
      </c>
    </row>
    <row r="151" spans="1:5" ht="15">
      <c r="A151" s="672" t="s">
        <v>12</v>
      </c>
      <c r="B151" s="417" t="s">
        <v>59</v>
      </c>
      <c r="C151" s="417" t="s">
        <v>60</v>
      </c>
      <c r="D151" s="419">
        <v>27.404900701170401</v>
      </c>
      <c r="E151" s="419">
        <v>89.569418639999995</v>
      </c>
    </row>
    <row r="152" spans="1:5" ht="15">
      <c r="A152" s="672" t="s">
        <v>12</v>
      </c>
      <c r="B152" s="417" t="s">
        <v>59</v>
      </c>
      <c r="C152" s="417" t="s">
        <v>60</v>
      </c>
      <c r="D152" s="419">
        <v>27.404900701170401</v>
      </c>
      <c r="E152" s="419">
        <v>89.569418639999995</v>
      </c>
    </row>
    <row r="153" spans="1:5" ht="15">
      <c r="A153" s="672" t="s">
        <v>12</v>
      </c>
      <c r="B153" s="417" t="s">
        <v>59</v>
      </c>
      <c r="C153" s="417" t="s">
        <v>60</v>
      </c>
      <c r="D153" s="419">
        <v>27.404900701170401</v>
      </c>
      <c r="E153" s="419">
        <v>89.569418639999995</v>
      </c>
    </row>
    <row r="154" spans="1:5" ht="15">
      <c r="A154" s="672" t="s">
        <v>12</v>
      </c>
      <c r="B154" s="417" t="s">
        <v>59</v>
      </c>
      <c r="C154" s="417" t="s">
        <v>60</v>
      </c>
      <c r="D154" s="419">
        <v>27.404900701170401</v>
      </c>
      <c r="E154" s="419">
        <v>89.569418639999995</v>
      </c>
    </row>
    <row r="155" spans="1:5" ht="15">
      <c r="A155" s="672" t="s">
        <v>12</v>
      </c>
      <c r="B155" s="417" t="s">
        <v>59</v>
      </c>
      <c r="C155" s="417" t="s">
        <v>60</v>
      </c>
      <c r="D155" s="419">
        <v>27.404900701170401</v>
      </c>
      <c r="E155" s="419">
        <v>89.569418639999995</v>
      </c>
    </row>
    <row r="156" spans="1:5" ht="15">
      <c r="A156" s="672" t="s">
        <v>12</v>
      </c>
      <c r="B156" s="417" t="s">
        <v>61</v>
      </c>
      <c r="C156" s="417" t="s">
        <v>62</v>
      </c>
      <c r="D156" s="419">
        <v>27.463819713775202</v>
      </c>
      <c r="E156" s="419">
        <v>89.638207850000001</v>
      </c>
    </row>
    <row r="157" spans="1:5" ht="15">
      <c r="A157" s="672" t="s">
        <v>12</v>
      </c>
      <c r="B157" s="417" t="s">
        <v>61</v>
      </c>
      <c r="C157" s="417" t="s">
        <v>62</v>
      </c>
      <c r="D157" s="419">
        <v>27.463819713775202</v>
      </c>
      <c r="E157" s="419">
        <v>89.638207850000001</v>
      </c>
    </row>
    <row r="158" spans="1:5" ht="15">
      <c r="A158" s="672" t="s">
        <v>12</v>
      </c>
      <c r="B158" s="417" t="s">
        <v>61</v>
      </c>
      <c r="C158" s="417" t="s">
        <v>62</v>
      </c>
      <c r="D158" s="419">
        <v>27.463819713775202</v>
      </c>
      <c r="E158" s="419">
        <v>89.638207850000001</v>
      </c>
    </row>
    <row r="159" spans="1:5" ht="15">
      <c r="A159" s="672" t="s">
        <v>12</v>
      </c>
      <c r="B159" s="417" t="s">
        <v>61</v>
      </c>
      <c r="C159" s="417" t="s">
        <v>62</v>
      </c>
      <c r="D159" s="419">
        <v>27.463819713775202</v>
      </c>
      <c r="E159" s="419">
        <v>89.638207850000001</v>
      </c>
    </row>
    <row r="160" spans="1:5" ht="15">
      <c r="A160" s="672" t="s">
        <v>12</v>
      </c>
      <c r="B160" s="417" t="s">
        <v>61</v>
      </c>
      <c r="C160" s="417" t="s">
        <v>62</v>
      </c>
      <c r="D160" s="419">
        <v>27.463819713775202</v>
      </c>
      <c r="E160" s="419">
        <v>89.638207850000001</v>
      </c>
    </row>
    <row r="161" spans="1:5" ht="15">
      <c r="A161" s="672" t="s">
        <v>12</v>
      </c>
      <c r="B161" s="417" t="s">
        <v>61</v>
      </c>
      <c r="C161" s="417" t="s">
        <v>62</v>
      </c>
      <c r="D161" s="419">
        <v>27.463819713775202</v>
      </c>
      <c r="E161" s="419">
        <v>89.638207850000001</v>
      </c>
    </row>
    <row r="162" spans="1:5" ht="15">
      <c r="A162" s="672" t="s">
        <v>12</v>
      </c>
      <c r="B162" s="417" t="s">
        <v>61</v>
      </c>
      <c r="C162" s="417" t="s">
        <v>62</v>
      </c>
      <c r="D162" s="419">
        <v>27.463819713775202</v>
      </c>
      <c r="E162" s="419">
        <v>89.638207850000001</v>
      </c>
    </row>
    <row r="163" spans="1:5" ht="15">
      <c r="A163" s="672" t="s">
        <v>12</v>
      </c>
      <c r="B163" s="417" t="s">
        <v>63</v>
      </c>
      <c r="C163" s="417" t="s">
        <v>64</v>
      </c>
      <c r="D163" s="419">
        <v>27.504331738540898</v>
      </c>
      <c r="E163" s="419">
        <v>90.505650070000002</v>
      </c>
    </row>
    <row r="164" spans="1:5" ht="15">
      <c r="A164" s="672" t="s">
        <v>12</v>
      </c>
      <c r="B164" s="417" t="s">
        <v>63</v>
      </c>
      <c r="C164" s="417" t="s">
        <v>64</v>
      </c>
      <c r="D164" s="419">
        <v>27.504331738540898</v>
      </c>
      <c r="E164" s="419">
        <v>90.505650070000002</v>
      </c>
    </row>
    <row r="165" spans="1:5" ht="15">
      <c r="A165" s="672" t="s">
        <v>12</v>
      </c>
      <c r="B165" s="417" t="s">
        <v>63</v>
      </c>
      <c r="C165" s="417" t="s">
        <v>64</v>
      </c>
      <c r="D165" s="419">
        <v>27.504331738540898</v>
      </c>
      <c r="E165" s="419">
        <v>90.505650070000002</v>
      </c>
    </row>
    <row r="166" spans="1:5" ht="15">
      <c r="A166" s="672" t="s">
        <v>12</v>
      </c>
      <c r="B166" s="417" t="s">
        <v>63</v>
      </c>
      <c r="C166" s="417" t="s">
        <v>64</v>
      </c>
      <c r="D166" s="419">
        <v>27.504331738540898</v>
      </c>
      <c r="E166" s="419">
        <v>90.505650070000002</v>
      </c>
    </row>
    <row r="167" spans="1:5" ht="15">
      <c r="A167" s="672" t="s">
        <v>12</v>
      </c>
      <c r="B167" s="417" t="s">
        <v>63</v>
      </c>
      <c r="C167" s="417" t="s">
        <v>64</v>
      </c>
      <c r="D167" s="419">
        <v>27.504331738540898</v>
      </c>
      <c r="E167" s="419">
        <v>90.505650070000002</v>
      </c>
    </row>
    <row r="168" spans="1:5" ht="15">
      <c r="A168" s="672" t="s">
        <v>12</v>
      </c>
      <c r="B168" s="417" t="s">
        <v>63</v>
      </c>
      <c r="C168" s="417" t="s">
        <v>64</v>
      </c>
      <c r="D168" s="419">
        <v>27.504331738540898</v>
      </c>
      <c r="E168" s="419">
        <v>90.505650070000002</v>
      </c>
    </row>
    <row r="169" spans="1:5" ht="15">
      <c r="A169" s="672" t="s">
        <v>12</v>
      </c>
      <c r="B169" s="417" t="s">
        <v>63</v>
      </c>
      <c r="C169" s="417" t="s">
        <v>64</v>
      </c>
      <c r="D169" s="419">
        <v>27.504331738540898</v>
      </c>
      <c r="E169" s="419">
        <v>90.505650070000002</v>
      </c>
    </row>
    <row r="170" spans="1:5" ht="15">
      <c r="A170" s="672" t="s">
        <v>12</v>
      </c>
      <c r="B170" s="417" t="s">
        <v>65</v>
      </c>
      <c r="C170" s="417" t="s">
        <v>66</v>
      </c>
      <c r="D170" s="419">
        <v>27.0041732710283</v>
      </c>
      <c r="E170" s="419">
        <v>90.124947399999996</v>
      </c>
    </row>
    <row r="171" spans="1:5" ht="15">
      <c r="A171" s="672" t="s">
        <v>12</v>
      </c>
      <c r="B171" s="417" t="s">
        <v>65</v>
      </c>
      <c r="C171" s="417" t="s">
        <v>66</v>
      </c>
      <c r="D171" s="419">
        <v>27.0041732710283</v>
      </c>
      <c r="E171" s="419">
        <v>90.124947399999996</v>
      </c>
    </row>
    <row r="172" spans="1:5" ht="15">
      <c r="A172" s="672" t="s">
        <v>12</v>
      </c>
      <c r="B172" s="417" t="s">
        <v>65</v>
      </c>
      <c r="C172" s="417" t="s">
        <v>66</v>
      </c>
      <c r="D172" s="419">
        <v>27.0041732710283</v>
      </c>
      <c r="E172" s="419">
        <v>90.124947399999996</v>
      </c>
    </row>
    <row r="173" spans="1:5" ht="15">
      <c r="A173" s="672" t="s">
        <v>12</v>
      </c>
      <c r="B173" s="417" t="s">
        <v>65</v>
      </c>
      <c r="C173" s="417" t="s">
        <v>66</v>
      </c>
      <c r="D173" s="419">
        <v>27.0041732710283</v>
      </c>
      <c r="E173" s="419">
        <v>90.124947399999996</v>
      </c>
    </row>
    <row r="174" spans="1:5" ht="15">
      <c r="A174" s="672" t="s">
        <v>12</v>
      </c>
      <c r="B174" s="417" t="s">
        <v>65</v>
      </c>
      <c r="C174" s="417" t="s">
        <v>66</v>
      </c>
      <c r="D174" s="419">
        <v>27.0041732710283</v>
      </c>
      <c r="E174" s="419">
        <v>90.124947399999996</v>
      </c>
    </row>
    <row r="175" spans="1:5" ht="15">
      <c r="A175" s="672" t="s">
        <v>12</v>
      </c>
      <c r="B175" s="417" t="s">
        <v>65</v>
      </c>
      <c r="C175" s="417" t="s">
        <v>66</v>
      </c>
      <c r="D175" s="419">
        <v>27.0041732710283</v>
      </c>
      <c r="E175" s="419">
        <v>90.124947399999996</v>
      </c>
    </row>
    <row r="176" spans="1:5" ht="15">
      <c r="A176" s="672" t="s">
        <v>12</v>
      </c>
      <c r="B176" s="417" t="s">
        <v>65</v>
      </c>
      <c r="C176" s="417" t="s">
        <v>66</v>
      </c>
      <c r="D176" s="419">
        <v>27.0041732710283</v>
      </c>
      <c r="E176" s="419">
        <v>90.124947399999996</v>
      </c>
    </row>
    <row r="177" spans="1:5" ht="15">
      <c r="A177" s="672" t="s">
        <v>12</v>
      </c>
      <c r="B177" s="417" t="s">
        <v>67</v>
      </c>
      <c r="C177" s="417" t="s">
        <v>68</v>
      </c>
      <c r="D177" s="695">
        <v>27.503094652487299</v>
      </c>
      <c r="E177" s="419">
        <v>89.893741610000006</v>
      </c>
    </row>
    <row r="178" spans="1:5" ht="15">
      <c r="A178" s="672" t="s">
        <v>12</v>
      </c>
      <c r="B178" s="417" t="s">
        <v>67</v>
      </c>
      <c r="C178" s="417" t="s">
        <v>68</v>
      </c>
      <c r="D178" s="695">
        <v>27.503094652487299</v>
      </c>
      <c r="E178" s="419">
        <v>89.893741610000006</v>
      </c>
    </row>
    <row r="179" spans="1:5" ht="15">
      <c r="A179" s="672" t="s">
        <v>12</v>
      </c>
      <c r="B179" s="417" t="s">
        <v>67</v>
      </c>
      <c r="C179" s="417" t="s">
        <v>68</v>
      </c>
      <c r="D179" s="695">
        <v>27.503094652487299</v>
      </c>
      <c r="E179" s="419">
        <v>89.893741610000006</v>
      </c>
    </row>
    <row r="180" spans="1:5" ht="15">
      <c r="A180" s="672" t="s">
        <v>12</v>
      </c>
      <c r="B180" s="417" t="s">
        <v>67</v>
      </c>
      <c r="C180" s="417" t="s">
        <v>68</v>
      </c>
      <c r="D180" s="695">
        <v>27.503094652487299</v>
      </c>
      <c r="E180" s="419">
        <v>89.893741610000006</v>
      </c>
    </row>
    <row r="181" spans="1:5" ht="15">
      <c r="A181" s="672" t="s">
        <v>12</v>
      </c>
      <c r="B181" s="417" t="s">
        <v>67</v>
      </c>
      <c r="C181" s="417" t="s">
        <v>68</v>
      </c>
      <c r="D181" s="695">
        <v>27.503094652487299</v>
      </c>
      <c r="E181" s="419">
        <v>89.893741610000006</v>
      </c>
    </row>
    <row r="182" spans="1:5" ht="15">
      <c r="A182" s="672" t="s">
        <v>12</v>
      </c>
      <c r="B182" s="417" t="s">
        <v>67</v>
      </c>
      <c r="C182" s="417" t="s">
        <v>68</v>
      </c>
      <c r="D182" s="695">
        <v>27.503094652487299</v>
      </c>
      <c r="E182" s="419">
        <v>89.893741610000006</v>
      </c>
    </row>
    <row r="183" spans="1:5" ht="15">
      <c r="A183" s="672" t="s">
        <v>12</v>
      </c>
      <c r="B183" s="417" t="s">
        <v>67</v>
      </c>
      <c r="C183" s="417" t="s">
        <v>68</v>
      </c>
      <c r="D183" s="695">
        <v>27.503094652487299</v>
      </c>
      <c r="E183" s="419">
        <v>89.893741610000006</v>
      </c>
    </row>
    <row r="184" spans="1:5" ht="15">
      <c r="A184" s="672" t="s">
        <v>12</v>
      </c>
      <c r="B184" s="417" t="s">
        <v>69</v>
      </c>
      <c r="C184" s="417" t="s">
        <v>70</v>
      </c>
      <c r="D184" s="419">
        <v>27.1331971914903</v>
      </c>
      <c r="E184" s="419">
        <v>90.700950340709895</v>
      </c>
    </row>
    <row r="185" spans="1:5" ht="15">
      <c r="A185" s="672" t="s">
        <v>12</v>
      </c>
      <c r="B185" s="417" t="s">
        <v>69</v>
      </c>
      <c r="C185" s="417" t="s">
        <v>70</v>
      </c>
      <c r="D185" s="419">
        <v>27.1331971914903</v>
      </c>
      <c r="E185" s="419">
        <v>90.700950340709895</v>
      </c>
    </row>
    <row r="186" spans="1:5" ht="15">
      <c r="A186" s="672" t="s">
        <v>12</v>
      </c>
      <c r="B186" s="417" t="s">
        <v>69</v>
      </c>
      <c r="C186" s="417" t="s">
        <v>70</v>
      </c>
      <c r="D186" s="419">
        <v>27.1331971914903</v>
      </c>
      <c r="E186" s="419">
        <v>90.700950340709895</v>
      </c>
    </row>
    <row r="187" spans="1:5" ht="15">
      <c r="A187" s="672" t="s">
        <v>12</v>
      </c>
      <c r="B187" s="417" t="s">
        <v>69</v>
      </c>
      <c r="C187" s="417" t="s">
        <v>70</v>
      </c>
      <c r="D187" s="419">
        <v>27.1331971914903</v>
      </c>
      <c r="E187" s="419">
        <v>90.700950340709895</v>
      </c>
    </row>
    <row r="188" spans="1:5" ht="15">
      <c r="A188" s="672" t="s">
        <v>12</v>
      </c>
      <c r="B188" s="417" t="s">
        <v>69</v>
      </c>
      <c r="C188" s="417" t="s">
        <v>70</v>
      </c>
      <c r="D188" s="419">
        <v>27.1331971914903</v>
      </c>
      <c r="E188" s="419">
        <v>90.700950340709895</v>
      </c>
    </row>
    <row r="189" spans="1:5" ht="15">
      <c r="A189" s="672" t="s">
        <v>12</v>
      </c>
      <c r="B189" s="417" t="s">
        <v>69</v>
      </c>
      <c r="C189" s="417" t="s">
        <v>70</v>
      </c>
      <c r="D189" s="419">
        <v>27.1331971914903</v>
      </c>
      <c r="E189" s="419">
        <v>90.700950340709895</v>
      </c>
    </row>
    <row r="190" spans="1:5" ht="15">
      <c r="A190" s="672" t="s">
        <v>12</v>
      </c>
      <c r="B190" s="417" t="s">
        <v>69</v>
      </c>
      <c r="C190" s="417" t="s">
        <v>70</v>
      </c>
      <c r="D190" s="419">
        <v>27.1331971914903</v>
      </c>
      <c r="E190" s="419">
        <v>90.700950340709895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7CA4-5066-4478-BD49-645B90DBEA2B}">
  <sheetPr>
    <tabColor theme="4" tint="0.39997558519241921"/>
  </sheetPr>
  <dimension ref="A2:Y24"/>
  <sheetViews>
    <sheetView topLeftCell="A2" workbookViewId="0">
      <selection sqref="A1:XFD1048576"/>
    </sheetView>
  </sheetViews>
  <sheetFormatPr defaultColWidth="8.7109375" defaultRowHeight="12.75"/>
  <cols>
    <col min="1" max="1" width="16.5703125" bestFit="1" customWidth="1"/>
    <col min="2" max="3" width="6.85546875" bestFit="1" customWidth="1"/>
    <col min="22" max="22" width="18.140625" customWidth="1"/>
    <col min="23" max="23" width="19.5703125" customWidth="1"/>
    <col min="24" max="24" width="15.85546875" customWidth="1"/>
    <col min="25" max="25" width="18.7109375" customWidth="1"/>
  </cols>
  <sheetData>
    <row r="2" spans="1:25" ht="15">
      <c r="V2" s="696" t="s">
        <v>71</v>
      </c>
      <c r="W2" s="696" t="s">
        <v>72</v>
      </c>
      <c r="X2" s="696" t="s">
        <v>73</v>
      </c>
      <c r="Y2" s="696" t="s">
        <v>74</v>
      </c>
    </row>
    <row r="3" spans="1:25" ht="15">
      <c r="A3" s="134" t="s">
        <v>115</v>
      </c>
      <c r="B3" s="134" t="s">
        <v>144</v>
      </c>
      <c r="C3" s="134" t="s">
        <v>145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697" t="s">
        <v>13</v>
      </c>
      <c r="W3" s="697">
        <v>8915</v>
      </c>
      <c r="X3" s="697">
        <v>9482</v>
      </c>
      <c r="Y3" s="697">
        <f>SUM(W3:X3)</f>
        <v>18397</v>
      </c>
    </row>
    <row r="4" spans="1:25" ht="15">
      <c r="A4" s="164" t="s">
        <v>13</v>
      </c>
      <c r="B4">
        <v>8915</v>
      </c>
      <c r="C4">
        <v>9482</v>
      </c>
      <c r="V4" s="696" t="s">
        <v>22</v>
      </c>
      <c r="W4" s="696">
        <v>33959</v>
      </c>
      <c r="X4" s="696">
        <v>36061</v>
      </c>
      <c r="Y4" s="696">
        <f t="shared" ref="Y4:Y22" si="0">SUM(W4:X4)</f>
        <v>70020</v>
      </c>
    </row>
    <row r="5" spans="1:25" ht="15">
      <c r="A5" s="164" t="s">
        <v>22</v>
      </c>
      <c r="B5">
        <v>33959</v>
      </c>
      <c r="C5">
        <v>36061</v>
      </c>
      <c r="V5" s="696" t="s">
        <v>26</v>
      </c>
      <c r="W5" s="696">
        <v>12378</v>
      </c>
      <c r="X5" s="696">
        <v>13524</v>
      </c>
      <c r="Y5" s="696">
        <f t="shared" si="0"/>
        <v>25902</v>
      </c>
    </row>
    <row r="6" spans="1:25" ht="15">
      <c r="A6" s="164" t="s">
        <v>26</v>
      </c>
      <c r="B6">
        <v>12378</v>
      </c>
      <c r="C6">
        <v>13524</v>
      </c>
      <c r="V6" s="696" t="s">
        <v>28</v>
      </c>
      <c r="W6" s="696">
        <v>2039</v>
      </c>
      <c r="X6" s="696">
        <v>2324</v>
      </c>
      <c r="Y6" s="696">
        <f t="shared" si="0"/>
        <v>4363</v>
      </c>
    </row>
    <row r="7" spans="1:25" ht="15">
      <c r="A7" s="164" t="s">
        <v>28</v>
      </c>
      <c r="B7">
        <v>2039</v>
      </c>
      <c r="C7">
        <v>2324</v>
      </c>
      <c r="V7" s="696" t="s">
        <v>75</v>
      </c>
      <c r="W7" s="696">
        <v>6299</v>
      </c>
      <c r="X7" s="696">
        <v>7550</v>
      </c>
      <c r="Y7" s="696">
        <f t="shared" si="0"/>
        <v>13849</v>
      </c>
    </row>
    <row r="8" spans="1:25" ht="15">
      <c r="A8" s="164" t="s">
        <v>75</v>
      </c>
      <c r="B8">
        <v>6299</v>
      </c>
      <c r="C8">
        <v>7550</v>
      </c>
      <c r="V8" s="696" t="s">
        <v>32</v>
      </c>
      <c r="W8" s="696">
        <v>6501</v>
      </c>
      <c r="X8" s="696">
        <v>6963</v>
      </c>
      <c r="Y8" s="696">
        <f t="shared" si="0"/>
        <v>13464</v>
      </c>
    </row>
    <row r="9" spans="1:25" ht="15">
      <c r="A9" s="164" t="s">
        <v>32</v>
      </c>
      <c r="B9">
        <v>6501</v>
      </c>
      <c r="C9">
        <v>6963</v>
      </c>
      <c r="V9" s="696" t="s">
        <v>34</v>
      </c>
      <c r="W9" s="696">
        <v>18864</v>
      </c>
      <c r="X9" s="696">
        <v>17364</v>
      </c>
      <c r="Y9" s="696">
        <f t="shared" si="0"/>
        <v>36228</v>
      </c>
    </row>
    <row r="10" spans="1:25" ht="15">
      <c r="A10" s="164" t="s">
        <v>34</v>
      </c>
      <c r="B10">
        <v>18864</v>
      </c>
      <c r="C10">
        <v>17364</v>
      </c>
      <c r="V10" s="696" t="s">
        <v>36</v>
      </c>
      <c r="W10" s="32">
        <v>25510</v>
      </c>
      <c r="X10" s="696">
        <v>26402</v>
      </c>
      <c r="Y10" s="696">
        <f t="shared" si="0"/>
        <v>51912</v>
      </c>
    </row>
    <row r="11" spans="1:25" ht="15">
      <c r="A11" s="164" t="s">
        <v>36</v>
      </c>
      <c r="B11">
        <v>25510</v>
      </c>
      <c r="C11">
        <v>26402</v>
      </c>
      <c r="V11" s="696" t="s">
        <v>38</v>
      </c>
      <c r="W11" s="696">
        <v>11814</v>
      </c>
      <c r="X11" s="32">
        <v>12026</v>
      </c>
      <c r="Y11" s="696">
        <f t="shared" si="0"/>
        <v>23840</v>
      </c>
    </row>
    <row r="12" spans="1:25" ht="15">
      <c r="A12" s="164" t="s">
        <v>38</v>
      </c>
      <c r="B12">
        <v>11814</v>
      </c>
      <c r="C12">
        <v>12026</v>
      </c>
      <c r="V12" s="696" t="s">
        <v>42</v>
      </c>
      <c r="W12" s="32">
        <v>14741</v>
      </c>
      <c r="X12" s="696">
        <v>16492</v>
      </c>
      <c r="Y12" s="696">
        <f t="shared" si="0"/>
        <v>31233</v>
      </c>
    </row>
    <row r="13" spans="1:25" ht="15">
      <c r="A13" s="164" t="s">
        <v>42</v>
      </c>
      <c r="B13">
        <v>14741</v>
      </c>
      <c r="C13">
        <v>16492</v>
      </c>
      <c r="V13" s="696" t="s">
        <v>43</v>
      </c>
      <c r="W13" s="696">
        <v>16615</v>
      </c>
      <c r="X13" s="696">
        <v>18266</v>
      </c>
      <c r="Y13" s="696">
        <f t="shared" si="0"/>
        <v>34881</v>
      </c>
    </row>
    <row r="14" spans="1:25" ht="15">
      <c r="A14" s="164" t="s">
        <v>43</v>
      </c>
      <c r="B14">
        <v>16615</v>
      </c>
      <c r="C14">
        <v>18266</v>
      </c>
      <c r="V14" s="696" t="s">
        <v>47</v>
      </c>
      <c r="W14" s="696">
        <v>31402</v>
      </c>
      <c r="X14" s="696">
        <v>31747</v>
      </c>
      <c r="Y14" s="696">
        <f t="shared" si="0"/>
        <v>63149</v>
      </c>
    </row>
    <row r="15" spans="1:25" ht="15">
      <c r="A15" s="164" t="s">
        <v>47</v>
      </c>
      <c r="B15">
        <v>31402</v>
      </c>
      <c r="C15">
        <v>31747</v>
      </c>
      <c r="V15" s="696" t="s">
        <v>50</v>
      </c>
      <c r="W15" s="696">
        <v>24135</v>
      </c>
      <c r="X15" s="696">
        <v>26086</v>
      </c>
      <c r="Y15" s="423">
        <f t="shared" si="0"/>
        <v>50221</v>
      </c>
    </row>
    <row r="16" spans="1:25" ht="15">
      <c r="A16" s="164" t="s">
        <v>50</v>
      </c>
      <c r="B16">
        <v>24135</v>
      </c>
      <c r="C16">
        <v>26086</v>
      </c>
      <c r="V16" s="696" t="s">
        <v>54</v>
      </c>
      <c r="W16" s="696">
        <v>8232</v>
      </c>
      <c r="X16" s="696">
        <v>8341</v>
      </c>
      <c r="Y16" s="423">
        <f t="shared" si="0"/>
        <v>16573</v>
      </c>
    </row>
    <row r="17" spans="1:25" ht="15">
      <c r="A17" s="164" t="s">
        <v>76</v>
      </c>
      <c r="B17">
        <v>20589</v>
      </c>
      <c r="C17">
        <v>21710</v>
      </c>
      <c r="V17" s="696" t="s">
        <v>76</v>
      </c>
      <c r="W17" s="696">
        <v>20589</v>
      </c>
      <c r="X17" s="696">
        <v>21710</v>
      </c>
      <c r="Y17" s="423">
        <f t="shared" si="0"/>
        <v>42299</v>
      </c>
    </row>
    <row r="18" spans="1:25" ht="15">
      <c r="A18" s="164" t="s">
        <v>59</v>
      </c>
      <c r="B18">
        <v>79270</v>
      </c>
      <c r="C18">
        <v>83323</v>
      </c>
      <c r="V18" s="696" t="s">
        <v>59</v>
      </c>
      <c r="W18" s="696">
        <v>79270</v>
      </c>
      <c r="X18" s="696">
        <v>83323</v>
      </c>
      <c r="Y18" s="423">
        <f t="shared" si="0"/>
        <v>162593</v>
      </c>
    </row>
    <row r="19" spans="1:25" ht="15">
      <c r="A19" s="164" t="s">
        <v>54</v>
      </c>
      <c r="B19">
        <v>8232</v>
      </c>
      <c r="C19">
        <v>8341</v>
      </c>
      <c r="V19" s="696" t="s">
        <v>63</v>
      </c>
      <c r="W19" s="696">
        <v>8897</v>
      </c>
      <c r="X19" s="696">
        <v>14253</v>
      </c>
      <c r="Y19" s="423">
        <f t="shared" si="0"/>
        <v>23150</v>
      </c>
    </row>
    <row r="20" spans="1:25" ht="15">
      <c r="A20" s="164" t="s">
        <v>63</v>
      </c>
      <c r="B20">
        <v>8897</v>
      </c>
      <c r="C20">
        <v>14253</v>
      </c>
      <c r="V20" s="696" t="s">
        <v>65</v>
      </c>
      <c r="W20" s="696">
        <v>11689</v>
      </c>
      <c r="X20" s="696">
        <v>12384</v>
      </c>
      <c r="Y20" s="423">
        <f t="shared" si="0"/>
        <v>24073</v>
      </c>
    </row>
    <row r="21" spans="1:25" ht="15">
      <c r="A21" s="164" t="s">
        <v>65</v>
      </c>
      <c r="B21">
        <v>11689</v>
      </c>
      <c r="C21">
        <v>12384</v>
      </c>
      <c r="V21" s="696" t="s">
        <v>67</v>
      </c>
      <c r="W21" s="696">
        <v>19288</v>
      </c>
      <c r="X21" s="696">
        <v>28090</v>
      </c>
      <c r="Y21" s="423">
        <f t="shared" si="0"/>
        <v>47378</v>
      </c>
    </row>
    <row r="22" spans="1:25" ht="15">
      <c r="A22" s="164" t="s">
        <v>67</v>
      </c>
      <c r="B22">
        <v>19288</v>
      </c>
      <c r="C22">
        <v>28090</v>
      </c>
      <c r="V22" s="696" t="s">
        <v>69</v>
      </c>
      <c r="W22" s="696">
        <v>8048</v>
      </c>
      <c r="X22" s="696">
        <v>8706</v>
      </c>
      <c r="Y22" s="423">
        <f t="shared" si="0"/>
        <v>16754</v>
      </c>
    </row>
    <row r="23" spans="1:25">
      <c r="A23" s="164" t="s">
        <v>69</v>
      </c>
      <c r="B23">
        <v>8048</v>
      </c>
      <c r="C23">
        <v>8706</v>
      </c>
    </row>
    <row r="24" spans="1:25">
      <c r="A24" s="164" t="s">
        <v>750</v>
      </c>
      <c r="B24">
        <v>369185</v>
      </c>
      <c r="C24">
        <v>401094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5336D-FA54-4522-A77D-120CDCC4B702}">
  <sheetPr>
    <tabColor theme="4" tint="0.39997558519241921"/>
  </sheetPr>
  <dimension ref="A1:E28"/>
  <sheetViews>
    <sheetView workbookViewId="0">
      <selection activeCell="G17" sqref="G17"/>
    </sheetView>
  </sheetViews>
  <sheetFormatPr defaultColWidth="8.7109375" defaultRowHeight="12.75"/>
  <cols>
    <col min="1" max="1" width="17.42578125" bestFit="1" customWidth="1"/>
    <col min="2" max="2" width="36.85546875" bestFit="1" customWidth="1"/>
    <col min="4" max="4" width="16.5703125" bestFit="1" customWidth="1"/>
    <col min="5" max="5" width="21.85546875" bestFit="1" customWidth="1"/>
  </cols>
  <sheetData>
    <row r="1" spans="1:5" ht="16.5" thickBot="1">
      <c r="A1" s="187" t="s">
        <v>71</v>
      </c>
      <c r="B1" s="698" t="s">
        <v>4</v>
      </c>
      <c r="D1" s="134" t="s">
        <v>115</v>
      </c>
      <c r="E1" s="134" t="s">
        <v>238</v>
      </c>
    </row>
    <row r="2" spans="1:5" ht="15">
      <c r="A2" s="681" t="s">
        <v>13</v>
      </c>
      <c r="B2" s="188" t="s">
        <v>242</v>
      </c>
      <c r="D2" s="164" t="s">
        <v>13</v>
      </c>
      <c r="E2">
        <v>1</v>
      </c>
    </row>
    <row r="3" spans="1:5" ht="15">
      <c r="A3" s="699" t="s">
        <v>22</v>
      </c>
      <c r="B3" s="127" t="s">
        <v>23</v>
      </c>
      <c r="D3" s="164" t="s">
        <v>22</v>
      </c>
      <c r="E3">
        <v>3</v>
      </c>
    </row>
    <row r="4" spans="1:5" ht="15">
      <c r="A4" s="699" t="s">
        <v>22</v>
      </c>
      <c r="B4" s="127" t="s">
        <v>24</v>
      </c>
      <c r="D4" s="164" t="s">
        <v>26</v>
      </c>
      <c r="E4">
        <v>1</v>
      </c>
    </row>
    <row r="5" spans="1:5" ht="15">
      <c r="A5" s="699" t="s">
        <v>22</v>
      </c>
      <c r="B5" s="127" t="s">
        <v>241</v>
      </c>
      <c r="D5" s="164" t="s">
        <v>28</v>
      </c>
    </row>
    <row r="6" spans="1:5" ht="15">
      <c r="A6" s="119" t="s">
        <v>26</v>
      </c>
      <c r="B6" s="127" t="s">
        <v>27</v>
      </c>
      <c r="D6" s="164" t="s">
        <v>75</v>
      </c>
      <c r="E6">
        <v>1</v>
      </c>
    </row>
    <row r="7" spans="1:5" ht="15">
      <c r="A7" s="119" t="s">
        <v>28</v>
      </c>
      <c r="B7" s="127"/>
      <c r="D7" s="164" t="s">
        <v>32</v>
      </c>
      <c r="E7">
        <v>1</v>
      </c>
    </row>
    <row r="8" spans="1:5" ht="15">
      <c r="A8" s="119" t="s">
        <v>75</v>
      </c>
      <c r="B8" s="127" t="s">
        <v>31</v>
      </c>
      <c r="D8" s="164" t="s">
        <v>34</v>
      </c>
      <c r="E8">
        <v>1</v>
      </c>
    </row>
    <row r="9" spans="1:5" ht="15">
      <c r="A9" s="119" t="s">
        <v>32</v>
      </c>
      <c r="B9" s="127" t="s">
        <v>33</v>
      </c>
      <c r="D9" s="164" t="s">
        <v>36</v>
      </c>
      <c r="E9">
        <v>1</v>
      </c>
    </row>
    <row r="10" spans="1:5" ht="15">
      <c r="A10" s="119" t="s">
        <v>34</v>
      </c>
      <c r="B10" s="127" t="s">
        <v>35</v>
      </c>
      <c r="D10" s="164" t="s">
        <v>38</v>
      </c>
      <c r="E10">
        <v>1</v>
      </c>
    </row>
    <row r="11" spans="1:5" ht="15">
      <c r="A11" s="119" t="s">
        <v>36</v>
      </c>
      <c r="B11" s="127" t="s">
        <v>37</v>
      </c>
      <c r="D11" s="164" t="s">
        <v>42</v>
      </c>
      <c r="E11">
        <v>1</v>
      </c>
    </row>
    <row r="12" spans="1:5" ht="15">
      <c r="A12" s="119" t="s">
        <v>38</v>
      </c>
      <c r="B12" s="127" t="s">
        <v>39</v>
      </c>
      <c r="D12" s="164" t="s">
        <v>43</v>
      </c>
      <c r="E12">
        <v>2</v>
      </c>
    </row>
    <row r="13" spans="1:5" ht="15">
      <c r="A13" s="119" t="s">
        <v>42</v>
      </c>
      <c r="B13" s="127" t="s">
        <v>29</v>
      </c>
      <c r="D13" s="164" t="s">
        <v>47</v>
      </c>
      <c r="E13">
        <v>2</v>
      </c>
    </row>
    <row r="14" spans="1:5" ht="15">
      <c r="A14" s="699" t="s">
        <v>43</v>
      </c>
      <c r="B14" s="127" t="s">
        <v>44</v>
      </c>
      <c r="D14" s="164" t="s">
        <v>50</v>
      </c>
      <c r="E14">
        <v>2</v>
      </c>
    </row>
    <row r="15" spans="1:5" ht="15">
      <c r="A15" s="699" t="s">
        <v>43</v>
      </c>
      <c r="B15" s="127" t="s">
        <v>46</v>
      </c>
      <c r="D15" s="164" t="s">
        <v>59</v>
      </c>
      <c r="E15">
        <v>2</v>
      </c>
    </row>
    <row r="16" spans="1:5" ht="15">
      <c r="A16" s="699" t="s">
        <v>47</v>
      </c>
      <c r="B16" s="127" t="s">
        <v>48</v>
      </c>
      <c r="D16" s="164" t="s">
        <v>56</v>
      </c>
      <c r="E16">
        <v>2</v>
      </c>
    </row>
    <row r="17" spans="1:5" ht="15">
      <c r="A17" s="699" t="s">
        <v>47</v>
      </c>
      <c r="B17" s="127" t="s">
        <v>49</v>
      </c>
      <c r="D17" s="164" t="s">
        <v>54</v>
      </c>
      <c r="E17">
        <v>1</v>
      </c>
    </row>
    <row r="18" spans="1:5" ht="15">
      <c r="A18" s="699" t="s">
        <v>50</v>
      </c>
      <c r="B18" s="127" t="s">
        <v>51</v>
      </c>
      <c r="D18" s="164" t="s">
        <v>63</v>
      </c>
      <c r="E18">
        <v>1</v>
      </c>
    </row>
    <row r="19" spans="1:5" ht="15">
      <c r="A19" s="699" t="s">
        <v>50</v>
      </c>
      <c r="B19" s="688" t="s">
        <v>53</v>
      </c>
      <c r="D19" s="164" t="s">
        <v>65</v>
      </c>
      <c r="E19">
        <v>1</v>
      </c>
    </row>
    <row r="20" spans="1:5" ht="15">
      <c r="A20" s="119" t="s">
        <v>54</v>
      </c>
      <c r="B20" s="127" t="s">
        <v>55</v>
      </c>
      <c r="D20" s="164" t="s">
        <v>67</v>
      </c>
      <c r="E20">
        <v>1</v>
      </c>
    </row>
    <row r="21" spans="1:5" ht="15">
      <c r="A21" s="699" t="s">
        <v>56</v>
      </c>
      <c r="B21" s="127" t="s">
        <v>57</v>
      </c>
      <c r="D21" s="164" t="s">
        <v>69</v>
      </c>
      <c r="E21">
        <v>1</v>
      </c>
    </row>
    <row r="22" spans="1:5" ht="15">
      <c r="A22" s="699" t="s">
        <v>56</v>
      </c>
      <c r="B22" s="127" t="s">
        <v>58</v>
      </c>
      <c r="D22" s="164" t="s">
        <v>750</v>
      </c>
      <c r="E22">
        <v>26</v>
      </c>
    </row>
    <row r="23" spans="1:5" ht="15">
      <c r="A23" s="699" t="s">
        <v>59</v>
      </c>
      <c r="B23" s="127" t="s">
        <v>60</v>
      </c>
    </row>
    <row r="24" spans="1:5" ht="15">
      <c r="A24" s="699" t="s">
        <v>59</v>
      </c>
      <c r="B24" s="127" t="s">
        <v>62</v>
      </c>
    </row>
    <row r="25" spans="1:5" ht="15">
      <c r="A25" s="119" t="s">
        <v>63</v>
      </c>
      <c r="B25" s="127" t="s">
        <v>64</v>
      </c>
    </row>
    <row r="26" spans="1:5" ht="15">
      <c r="A26" s="119" t="s">
        <v>65</v>
      </c>
      <c r="B26" s="127" t="s">
        <v>66</v>
      </c>
    </row>
    <row r="27" spans="1:5" ht="15">
      <c r="A27" s="119" t="s">
        <v>67</v>
      </c>
      <c r="B27" s="127" t="s">
        <v>68</v>
      </c>
    </row>
    <row r="28" spans="1:5" ht="15">
      <c r="A28" s="119" t="s">
        <v>69</v>
      </c>
      <c r="B28" s="127" t="s">
        <v>70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512-935C-4F2F-ACEE-C5F4AAF1CB1D}">
  <sheetPr>
    <tabColor theme="4" tint="0.39997558519241921"/>
  </sheetPr>
  <dimension ref="A1:Q162"/>
  <sheetViews>
    <sheetView zoomScale="55" workbookViewId="0">
      <selection sqref="A1:XFD1048576"/>
    </sheetView>
  </sheetViews>
  <sheetFormatPr defaultColWidth="8.7109375" defaultRowHeight="12.75"/>
  <cols>
    <col min="1" max="1" width="16.85546875" customWidth="1"/>
    <col min="2" max="2" width="25.140625" customWidth="1"/>
    <col min="3" max="3" width="20.85546875" customWidth="1"/>
    <col min="4" max="4" width="17.140625" customWidth="1"/>
    <col min="5" max="6" width="14.7109375" customWidth="1"/>
    <col min="9" max="9" width="14.7109375" bestFit="1" customWidth="1"/>
    <col min="10" max="10" width="23" bestFit="1" customWidth="1"/>
    <col min="11" max="11" width="20.5703125" bestFit="1" customWidth="1"/>
    <col min="12" max="12" width="21.7109375" bestFit="1" customWidth="1"/>
    <col min="14" max="14" width="21.42578125" bestFit="1" customWidth="1"/>
    <col min="15" max="15" width="27" bestFit="1" customWidth="1"/>
    <col min="16" max="16" width="18.140625" bestFit="1" customWidth="1"/>
    <col min="17" max="17" width="16.5703125" bestFit="1" customWidth="1"/>
  </cols>
  <sheetData>
    <row r="1" spans="1:17" ht="16.5" thickBot="1">
      <c r="A1" s="121" t="s">
        <v>0</v>
      </c>
      <c r="B1" s="187" t="s">
        <v>1</v>
      </c>
      <c r="C1" s="698" t="s">
        <v>7</v>
      </c>
      <c r="D1" s="698" t="s">
        <v>8</v>
      </c>
      <c r="E1" s="698" t="s">
        <v>9</v>
      </c>
      <c r="F1" s="698" t="s">
        <v>10</v>
      </c>
      <c r="G1" s="698" t="s">
        <v>11</v>
      </c>
      <c r="I1" s="134" t="s">
        <v>115</v>
      </c>
      <c r="J1" s="134" t="s">
        <v>197</v>
      </c>
      <c r="K1" s="134" t="s">
        <v>198</v>
      </c>
      <c r="L1" s="134"/>
      <c r="M1" s="134"/>
      <c r="N1" s="134"/>
      <c r="O1" s="134"/>
      <c r="P1" s="134"/>
      <c r="Q1" s="134"/>
    </row>
    <row r="2" spans="1:17" ht="15">
      <c r="A2" s="680" t="s">
        <v>12</v>
      </c>
      <c r="B2" s="681" t="s">
        <v>13</v>
      </c>
      <c r="C2" s="700" t="s">
        <v>15</v>
      </c>
      <c r="D2" s="682">
        <v>144</v>
      </c>
      <c r="E2" s="682">
        <v>170</v>
      </c>
      <c r="F2" s="682">
        <v>314</v>
      </c>
      <c r="G2" s="682">
        <v>11</v>
      </c>
      <c r="I2" s="164" t="s">
        <v>20</v>
      </c>
      <c r="J2">
        <v>3990</v>
      </c>
      <c r="K2">
        <v>3550</v>
      </c>
    </row>
    <row r="3" spans="1:17" ht="15">
      <c r="A3" s="120" t="s">
        <v>12</v>
      </c>
      <c r="B3" s="119" t="s">
        <v>13</v>
      </c>
      <c r="C3" s="127" t="s">
        <v>16</v>
      </c>
      <c r="D3" s="684">
        <v>153</v>
      </c>
      <c r="E3" s="684">
        <v>176</v>
      </c>
      <c r="F3" s="684">
        <v>329</v>
      </c>
      <c r="G3" s="684">
        <v>12</v>
      </c>
      <c r="I3" s="164" t="s">
        <v>21</v>
      </c>
      <c r="J3">
        <v>5263</v>
      </c>
      <c r="K3">
        <v>4582</v>
      </c>
    </row>
    <row r="4" spans="1:17" ht="15">
      <c r="A4" s="120" t="s">
        <v>12</v>
      </c>
      <c r="B4" s="119" t="s">
        <v>13</v>
      </c>
      <c r="C4" s="127" t="s">
        <v>17</v>
      </c>
      <c r="D4" s="684">
        <v>213</v>
      </c>
      <c r="E4" s="684">
        <v>183</v>
      </c>
      <c r="F4" s="684">
        <v>396</v>
      </c>
      <c r="G4" s="684">
        <v>13</v>
      </c>
    </row>
    <row r="5" spans="1:17" ht="15">
      <c r="A5" s="120" t="s">
        <v>12</v>
      </c>
      <c r="B5" s="119" t="s">
        <v>13</v>
      </c>
      <c r="C5" s="127" t="s">
        <v>18</v>
      </c>
      <c r="D5" s="684">
        <v>117</v>
      </c>
      <c r="E5" s="684">
        <v>116</v>
      </c>
      <c r="F5" s="684">
        <v>233</v>
      </c>
      <c r="G5" s="684">
        <v>14</v>
      </c>
    </row>
    <row r="6" spans="1:17" ht="15">
      <c r="A6" s="120" t="s">
        <v>12</v>
      </c>
      <c r="B6" s="119" t="s">
        <v>13</v>
      </c>
      <c r="C6" s="127" t="s">
        <v>19</v>
      </c>
      <c r="D6" s="684">
        <v>92</v>
      </c>
      <c r="E6" s="684">
        <v>86</v>
      </c>
      <c r="F6" s="684">
        <v>178</v>
      </c>
      <c r="G6" s="684">
        <v>15</v>
      </c>
    </row>
    <row r="7" spans="1:17" ht="15">
      <c r="A7" s="120" t="s">
        <v>12</v>
      </c>
      <c r="B7" s="119" t="s">
        <v>13</v>
      </c>
      <c r="C7" s="127" t="s">
        <v>20</v>
      </c>
      <c r="D7" s="684">
        <v>115</v>
      </c>
      <c r="E7" s="684">
        <v>109</v>
      </c>
      <c r="F7" s="684">
        <v>224</v>
      </c>
      <c r="G7" s="684">
        <v>16</v>
      </c>
    </row>
    <row r="8" spans="1:17" ht="15">
      <c r="A8" s="120" t="s">
        <v>12</v>
      </c>
      <c r="B8" s="119" t="s">
        <v>13</v>
      </c>
      <c r="C8" s="127" t="s">
        <v>21</v>
      </c>
      <c r="D8" s="684">
        <v>143</v>
      </c>
      <c r="E8" s="684">
        <v>138</v>
      </c>
      <c r="F8" s="684">
        <v>281</v>
      </c>
      <c r="G8" s="684">
        <v>17</v>
      </c>
    </row>
    <row r="9" spans="1:17" ht="15">
      <c r="A9" s="120" t="s">
        <v>12</v>
      </c>
      <c r="B9" s="119" t="s">
        <v>22</v>
      </c>
      <c r="C9" s="127" t="s">
        <v>15</v>
      </c>
      <c r="D9" s="684">
        <v>333</v>
      </c>
      <c r="E9" s="684">
        <v>306</v>
      </c>
      <c r="F9" s="684">
        <v>639</v>
      </c>
      <c r="G9" s="684">
        <v>11</v>
      </c>
    </row>
    <row r="10" spans="1:17" ht="15">
      <c r="A10" s="120" t="s">
        <v>12</v>
      </c>
      <c r="B10" s="119" t="s">
        <v>22</v>
      </c>
      <c r="C10" s="127" t="s">
        <v>16</v>
      </c>
      <c r="D10" s="684">
        <v>422</v>
      </c>
      <c r="E10" s="684">
        <v>403</v>
      </c>
      <c r="F10" s="684">
        <v>825</v>
      </c>
      <c r="G10" s="684">
        <v>12</v>
      </c>
    </row>
    <row r="11" spans="1:17" ht="15">
      <c r="A11" s="120" t="s">
        <v>12</v>
      </c>
      <c r="B11" s="119" t="s">
        <v>22</v>
      </c>
      <c r="C11" s="127" t="s">
        <v>17</v>
      </c>
      <c r="D11" s="684">
        <v>494</v>
      </c>
      <c r="E11" s="684">
        <v>406</v>
      </c>
      <c r="F11" s="684">
        <v>900</v>
      </c>
      <c r="G11" s="684">
        <v>13</v>
      </c>
    </row>
    <row r="12" spans="1:17" ht="15">
      <c r="A12" s="120" t="s">
        <v>12</v>
      </c>
      <c r="B12" s="119" t="s">
        <v>22</v>
      </c>
      <c r="C12" s="127" t="s">
        <v>18</v>
      </c>
      <c r="D12" s="684">
        <v>320</v>
      </c>
      <c r="E12" s="684">
        <v>241</v>
      </c>
      <c r="F12" s="684">
        <v>561</v>
      </c>
      <c r="G12" s="684">
        <v>14</v>
      </c>
    </row>
    <row r="13" spans="1:17" ht="15">
      <c r="A13" s="120" t="s">
        <v>12</v>
      </c>
      <c r="B13" s="119" t="s">
        <v>22</v>
      </c>
      <c r="C13" s="127" t="s">
        <v>19</v>
      </c>
      <c r="D13" s="684">
        <v>382</v>
      </c>
      <c r="E13" s="684">
        <v>317</v>
      </c>
      <c r="F13" s="684">
        <v>699</v>
      </c>
      <c r="G13" s="684">
        <v>15</v>
      </c>
    </row>
    <row r="14" spans="1:17" ht="15">
      <c r="A14" s="120" t="s">
        <v>12</v>
      </c>
      <c r="B14" s="119" t="s">
        <v>22</v>
      </c>
      <c r="C14" s="127" t="s">
        <v>20</v>
      </c>
      <c r="D14" s="684">
        <v>246</v>
      </c>
      <c r="E14" s="684">
        <v>227</v>
      </c>
      <c r="F14" s="684">
        <v>473</v>
      </c>
      <c r="G14" s="684">
        <v>16</v>
      </c>
    </row>
    <row r="15" spans="1:17" ht="15">
      <c r="A15" s="120" t="s">
        <v>12</v>
      </c>
      <c r="B15" s="119" t="s">
        <v>22</v>
      </c>
      <c r="C15" s="127" t="s">
        <v>21</v>
      </c>
      <c r="D15" s="684">
        <v>240</v>
      </c>
      <c r="E15" s="684">
        <v>205</v>
      </c>
      <c r="F15" s="684">
        <v>445</v>
      </c>
      <c r="G15" s="684">
        <v>17</v>
      </c>
    </row>
    <row r="16" spans="1:17" ht="15">
      <c r="A16" s="120" t="s">
        <v>12</v>
      </c>
      <c r="B16" s="119" t="s">
        <v>26</v>
      </c>
      <c r="C16" s="127" t="s">
        <v>15</v>
      </c>
      <c r="D16" s="684">
        <v>200</v>
      </c>
      <c r="E16" s="684">
        <v>224</v>
      </c>
      <c r="F16" s="684">
        <v>424</v>
      </c>
      <c r="G16" s="684">
        <v>11</v>
      </c>
    </row>
    <row r="17" spans="1:7" ht="15">
      <c r="A17" s="120" t="s">
        <v>12</v>
      </c>
      <c r="B17" s="119" t="s">
        <v>26</v>
      </c>
      <c r="C17" s="127" t="s">
        <v>16</v>
      </c>
      <c r="D17" s="684">
        <v>217</v>
      </c>
      <c r="E17" s="684">
        <v>254</v>
      </c>
      <c r="F17" s="684">
        <v>471</v>
      </c>
      <c r="G17" s="684">
        <v>12</v>
      </c>
    </row>
    <row r="18" spans="1:7" ht="15">
      <c r="A18" s="120" t="s">
        <v>12</v>
      </c>
      <c r="B18" s="119" t="s">
        <v>26</v>
      </c>
      <c r="C18" s="127" t="s">
        <v>17</v>
      </c>
      <c r="D18" s="684">
        <v>359</v>
      </c>
      <c r="E18" s="684">
        <v>290</v>
      </c>
      <c r="F18" s="684">
        <v>649</v>
      </c>
      <c r="G18" s="684">
        <v>13</v>
      </c>
    </row>
    <row r="19" spans="1:7" ht="15">
      <c r="A19" s="120" t="s">
        <v>12</v>
      </c>
      <c r="B19" s="119" t="s">
        <v>26</v>
      </c>
      <c r="C19" s="127" t="s">
        <v>18</v>
      </c>
      <c r="D19" s="684">
        <v>114</v>
      </c>
      <c r="E19" s="684">
        <v>175</v>
      </c>
      <c r="F19" s="684">
        <v>289</v>
      </c>
      <c r="G19" s="684">
        <v>14</v>
      </c>
    </row>
    <row r="20" spans="1:7" ht="15">
      <c r="A20" s="120" t="s">
        <v>12</v>
      </c>
      <c r="B20" s="119" t="s">
        <v>26</v>
      </c>
      <c r="C20" s="127" t="s">
        <v>19</v>
      </c>
      <c r="D20" s="684">
        <v>251</v>
      </c>
      <c r="E20" s="684">
        <v>216</v>
      </c>
      <c r="F20" s="684">
        <v>467</v>
      </c>
      <c r="G20" s="684">
        <v>15</v>
      </c>
    </row>
    <row r="21" spans="1:7" ht="15">
      <c r="A21" s="120" t="s">
        <v>12</v>
      </c>
      <c r="B21" s="119" t="s">
        <v>26</v>
      </c>
      <c r="C21" s="127" t="s">
        <v>20</v>
      </c>
      <c r="D21" s="684">
        <v>190</v>
      </c>
      <c r="E21" s="684">
        <v>142</v>
      </c>
      <c r="F21" s="684">
        <v>332</v>
      </c>
      <c r="G21" s="684">
        <v>16</v>
      </c>
    </row>
    <row r="22" spans="1:7" ht="15">
      <c r="A22" s="120" t="s">
        <v>12</v>
      </c>
      <c r="B22" s="119" t="s">
        <v>26</v>
      </c>
      <c r="C22" s="127" t="s">
        <v>21</v>
      </c>
      <c r="D22" s="684">
        <v>170</v>
      </c>
      <c r="E22" s="684">
        <v>155</v>
      </c>
      <c r="F22" s="684">
        <v>325</v>
      </c>
      <c r="G22" s="684">
        <v>17</v>
      </c>
    </row>
    <row r="23" spans="1:7" ht="15">
      <c r="A23" s="120" t="s">
        <v>12</v>
      </c>
      <c r="B23" s="119" t="s">
        <v>28</v>
      </c>
      <c r="C23" s="127" t="s">
        <v>15</v>
      </c>
      <c r="D23" s="684">
        <v>28</v>
      </c>
      <c r="E23" s="684">
        <v>18</v>
      </c>
      <c r="F23" s="684">
        <v>46</v>
      </c>
      <c r="G23" s="684">
        <v>11</v>
      </c>
    </row>
    <row r="24" spans="1:7" ht="15">
      <c r="A24" s="120" t="s">
        <v>12</v>
      </c>
      <c r="B24" s="119" t="s">
        <v>28</v>
      </c>
      <c r="C24" s="127" t="s">
        <v>16</v>
      </c>
      <c r="D24" s="684">
        <v>22</v>
      </c>
      <c r="E24" s="684">
        <v>20</v>
      </c>
      <c r="F24" s="684">
        <v>42</v>
      </c>
      <c r="G24" s="684">
        <v>12</v>
      </c>
    </row>
    <row r="25" spans="1:7" ht="15">
      <c r="A25" s="120" t="s">
        <v>12</v>
      </c>
      <c r="B25" s="119" t="s">
        <v>28</v>
      </c>
      <c r="C25" s="127" t="s">
        <v>17</v>
      </c>
      <c r="D25" s="684">
        <v>41</v>
      </c>
      <c r="E25" s="684">
        <v>53</v>
      </c>
      <c r="F25" s="684">
        <v>94</v>
      </c>
      <c r="G25" s="684">
        <v>13</v>
      </c>
    </row>
    <row r="26" spans="1:7" ht="15">
      <c r="A26" s="120" t="s">
        <v>12</v>
      </c>
      <c r="B26" s="119" t="s">
        <v>28</v>
      </c>
      <c r="C26" s="127" t="s">
        <v>18</v>
      </c>
      <c r="D26" s="684">
        <v>19</v>
      </c>
      <c r="E26" s="684">
        <v>13</v>
      </c>
      <c r="F26" s="684">
        <v>32</v>
      </c>
      <c r="G26" s="684">
        <v>14</v>
      </c>
    </row>
    <row r="27" spans="1:7" ht="15">
      <c r="A27" s="120" t="s">
        <v>12</v>
      </c>
      <c r="B27" s="119" t="s">
        <v>28</v>
      </c>
      <c r="C27" s="127" t="s">
        <v>19</v>
      </c>
      <c r="D27" s="684">
        <v>55</v>
      </c>
      <c r="E27" s="684">
        <v>48</v>
      </c>
      <c r="F27" s="684">
        <v>103</v>
      </c>
      <c r="G27" s="684">
        <v>15</v>
      </c>
    </row>
    <row r="28" spans="1:7" ht="15">
      <c r="A28" s="120" t="s">
        <v>12</v>
      </c>
      <c r="B28" s="119" t="s">
        <v>28</v>
      </c>
      <c r="C28" s="127" t="s">
        <v>20</v>
      </c>
      <c r="D28" s="684">
        <v>10</v>
      </c>
      <c r="E28" s="684">
        <v>6</v>
      </c>
      <c r="F28" s="684">
        <v>16</v>
      </c>
      <c r="G28" s="684">
        <v>16</v>
      </c>
    </row>
    <row r="29" spans="1:7" ht="15">
      <c r="A29" s="120" t="s">
        <v>12</v>
      </c>
      <c r="B29" s="119" t="s">
        <v>28</v>
      </c>
      <c r="C29" s="127" t="s">
        <v>21</v>
      </c>
      <c r="D29" s="684">
        <v>47</v>
      </c>
      <c r="E29" s="684">
        <v>34</v>
      </c>
      <c r="F29" s="684">
        <v>81</v>
      </c>
      <c r="G29" s="684">
        <v>17</v>
      </c>
    </row>
    <row r="30" spans="1:7" ht="15">
      <c r="A30" s="120" t="s">
        <v>12</v>
      </c>
      <c r="B30" s="119" t="s">
        <v>75</v>
      </c>
      <c r="C30" s="127" t="s">
        <v>15</v>
      </c>
      <c r="D30" s="684">
        <v>107</v>
      </c>
      <c r="E30" s="684">
        <v>82</v>
      </c>
      <c r="F30" s="684">
        <v>189</v>
      </c>
      <c r="G30" s="684">
        <v>11</v>
      </c>
    </row>
    <row r="31" spans="1:7" ht="15">
      <c r="A31" s="120" t="s">
        <v>12</v>
      </c>
      <c r="B31" s="119" t="s">
        <v>75</v>
      </c>
      <c r="C31" s="127" t="s">
        <v>16</v>
      </c>
      <c r="D31" s="684">
        <v>135</v>
      </c>
      <c r="E31" s="684">
        <v>121</v>
      </c>
      <c r="F31" s="684">
        <v>256</v>
      </c>
      <c r="G31" s="684">
        <v>12</v>
      </c>
    </row>
    <row r="32" spans="1:7" ht="15">
      <c r="A32" s="120" t="s">
        <v>12</v>
      </c>
      <c r="B32" s="119" t="s">
        <v>75</v>
      </c>
      <c r="C32" s="127" t="s">
        <v>17</v>
      </c>
      <c r="D32" s="684">
        <v>199</v>
      </c>
      <c r="E32" s="684">
        <v>160</v>
      </c>
      <c r="F32" s="684">
        <v>359</v>
      </c>
      <c r="G32" s="684">
        <v>13</v>
      </c>
    </row>
    <row r="33" spans="1:7" ht="15">
      <c r="A33" s="120" t="s">
        <v>12</v>
      </c>
      <c r="B33" s="119" t="s">
        <v>75</v>
      </c>
      <c r="C33" s="127" t="s">
        <v>18</v>
      </c>
      <c r="D33" s="684">
        <v>74</v>
      </c>
      <c r="E33" s="684">
        <v>54</v>
      </c>
      <c r="F33" s="684">
        <v>128</v>
      </c>
      <c r="G33" s="684">
        <v>14</v>
      </c>
    </row>
    <row r="34" spans="1:7" ht="15">
      <c r="A34" s="120" t="s">
        <v>12</v>
      </c>
      <c r="B34" s="119" t="s">
        <v>75</v>
      </c>
      <c r="C34" s="127" t="s">
        <v>19</v>
      </c>
      <c r="D34" s="684">
        <v>128</v>
      </c>
      <c r="E34" s="684">
        <v>122</v>
      </c>
      <c r="F34" s="684">
        <v>250</v>
      </c>
      <c r="G34" s="684">
        <v>15</v>
      </c>
    </row>
    <row r="35" spans="1:7" ht="15">
      <c r="A35" s="120" t="s">
        <v>12</v>
      </c>
      <c r="B35" s="119" t="s">
        <v>75</v>
      </c>
      <c r="C35" s="127" t="s">
        <v>20</v>
      </c>
      <c r="D35" s="684">
        <v>119</v>
      </c>
      <c r="E35" s="684">
        <v>123</v>
      </c>
      <c r="F35" s="684">
        <v>242</v>
      </c>
      <c r="G35" s="684">
        <v>16</v>
      </c>
    </row>
    <row r="36" spans="1:7" ht="15">
      <c r="A36" s="120" t="s">
        <v>12</v>
      </c>
      <c r="B36" s="119" t="s">
        <v>75</v>
      </c>
      <c r="C36" s="127" t="s">
        <v>21</v>
      </c>
      <c r="D36" s="684">
        <v>99</v>
      </c>
      <c r="E36" s="684">
        <v>112</v>
      </c>
      <c r="F36" s="684">
        <v>211</v>
      </c>
      <c r="G36" s="684">
        <v>17</v>
      </c>
    </row>
    <row r="37" spans="1:7" ht="15">
      <c r="A37" s="120" t="s">
        <v>12</v>
      </c>
      <c r="B37" s="119" t="s">
        <v>32</v>
      </c>
      <c r="C37" s="127" t="s">
        <v>15</v>
      </c>
      <c r="D37" s="684">
        <v>125</v>
      </c>
      <c r="E37" s="684">
        <v>94</v>
      </c>
      <c r="F37" s="684">
        <v>219</v>
      </c>
      <c r="G37" s="684">
        <v>11</v>
      </c>
    </row>
    <row r="38" spans="1:7" ht="15">
      <c r="A38" s="120" t="s">
        <v>12</v>
      </c>
      <c r="B38" s="119" t="s">
        <v>32</v>
      </c>
      <c r="C38" s="127" t="s">
        <v>16</v>
      </c>
      <c r="D38" s="684">
        <v>145</v>
      </c>
      <c r="E38" s="684">
        <v>106</v>
      </c>
      <c r="F38" s="684">
        <v>251</v>
      </c>
      <c r="G38" s="684">
        <v>12</v>
      </c>
    </row>
    <row r="39" spans="1:7" ht="15">
      <c r="A39" s="120" t="s">
        <v>12</v>
      </c>
      <c r="B39" s="119" t="s">
        <v>32</v>
      </c>
      <c r="C39" s="127" t="s">
        <v>17</v>
      </c>
      <c r="D39" s="684">
        <v>209</v>
      </c>
      <c r="E39" s="684">
        <v>123</v>
      </c>
      <c r="F39" s="684">
        <v>329</v>
      </c>
      <c r="G39" s="684">
        <v>13</v>
      </c>
    </row>
    <row r="40" spans="1:7" ht="15">
      <c r="A40" s="120" t="s">
        <v>12</v>
      </c>
      <c r="B40" s="119" t="s">
        <v>32</v>
      </c>
      <c r="C40" s="127" t="s">
        <v>18</v>
      </c>
      <c r="D40" s="684">
        <v>89</v>
      </c>
      <c r="E40" s="684">
        <v>77</v>
      </c>
      <c r="F40" s="684">
        <v>166</v>
      </c>
      <c r="G40" s="684">
        <v>14</v>
      </c>
    </row>
    <row r="41" spans="1:7" ht="15">
      <c r="A41" s="120" t="s">
        <v>12</v>
      </c>
      <c r="B41" s="119" t="s">
        <v>32</v>
      </c>
      <c r="C41" s="127" t="s">
        <v>19</v>
      </c>
      <c r="D41" s="684">
        <v>129</v>
      </c>
      <c r="E41" s="684">
        <v>90</v>
      </c>
      <c r="F41" s="684">
        <v>219</v>
      </c>
      <c r="G41" s="684">
        <v>15</v>
      </c>
    </row>
    <row r="42" spans="1:7" ht="15">
      <c r="A42" s="120" t="s">
        <v>12</v>
      </c>
      <c r="B42" s="119" t="s">
        <v>32</v>
      </c>
      <c r="C42" s="127" t="s">
        <v>20</v>
      </c>
      <c r="D42" s="684">
        <v>64</v>
      </c>
      <c r="E42" s="684">
        <v>73</v>
      </c>
      <c r="F42" s="684">
        <v>137</v>
      </c>
      <c r="G42" s="684">
        <v>16</v>
      </c>
    </row>
    <row r="43" spans="1:7" ht="15">
      <c r="A43" s="120" t="s">
        <v>12</v>
      </c>
      <c r="B43" s="119" t="s">
        <v>32</v>
      </c>
      <c r="C43" s="127" t="s">
        <v>21</v>
      </c>
      <c r="D43" s="684">
        <v>139</v>
      </c>
      <c r="E43" s="684">
        <v>98</v>
      </c>
      <c r="F43" s="684">
        <v>237</v>
      </c>
      <c r="G43" s="684">
        <v>17</v>
      </c>
    </row>
    <row r="44" spans="1:7" ht="15">
      <c r="A44" s="120" t="s">
        <v>12</v>
      </c>
      <c r="B44" s="119" t="s">
        <v>34</v>
      </c>
      <c r="C44" s="127" t="s">
        <v>15</v>
      </c>
      <c r="D44" s="684">
        <v>365</v>
      </c>
      <c r="E44" s="684">
        <v>272</v>
      </c>
      <c r="F44" s="684">
        <v>637</v>
      </c>
      <c r="G44" s="684">
        <v>11</v>
      </c>
    </row>
    <row r="45" spans="1:7" ht="15">
      <c r="A45" s="120" t="s">
        <v>12</v>
      </c>
      <c r="B45" s="119" t="s">
        <v>34</v>
      </c>
      <c r="C45" s="127" t="s">
        <v>16</v>
      </c>
      <c r="D45" s="684">
        <v>401</v>
      </c>
      <c r="E45" s="684">
        <v>364</v>
      </c>
      <c r="F45" s="684">
        <v>765</v>
      </c>
      <c r="G45" s="684">
        <v>12</v>
      </c>
    </row>
    <row r="46" spans="1:7" ht="15">
      <c r="A46" s="120" t="s">
        <v>12</v>
      </c>
      <c r="B46" s="119" t="s">
        <v>34</v>
      </c>
      <c r="C46" s="127" t="s">
        <v>17</v>
      </c>
      <c r="D46" s="684">
        <v>453</v>
      </c>
      <c r="E46" s="684">
        <v>313</v>
      </c>
      <c r="F46" s="684">
        <v>766</v>
      </c>
      <c r="G46" s="684">
        <v>13</v>
      </c>
    </row>
    <row r="47" spans="1:7" ht="15">
      <c r="A47" s="120" t="s">
        <v>12</v>
      </c>
      <c r="B47" s="119" t="s">
        <v>34</v>
      </c>
      <c r="C47" s="127" t="s">
        <v>18</v>
      </c>
      <c r="D47" s="684">
        <v>280</v>
      </c>
      <c r="E47" s="684">
        <v>296</v>
      </c>
      <c r="F47" s="684">
        <v>504</v>
      </c>
      <c r="G47" s="684">
        <v>14</v>
      </c>
    </row>
    <row r="48" spans="1:7" ht="15">
      <c r="A48" s="120" t="s">
        <v>12</v>
      </c>
      <c r="B48" s="119" t="s">
        <v>34</v>
      </c>
      <c r="C48" s="127" t="s">
        <v>19</v>
      </c>
      <c r="D48" s="684">
        <v>291</v>
      </c>
      <c r="E48" s="684">
        <v>204</v>
      </c>
      <c r="F48" s="684">
        <v>495</v>
      </c>
      <c r="G48" s="684">
        <v>15</v>
      </c>
    </row>
    <row r="49" spans="1:7" ht="15">
      <c r="A49" s="120" t="s">
        <v>12</v>
      </c>
      <c r="B49" s="119" t="s">
        <v>34</v>
      </c>
      <c r="C49" s="127" t="s">
        <v>20</v>
      </c>
      <c r="D49" s="684">
        <v>181</v>
      </c>
      <c r="E49" s="684">
        <v>159</v>
      </c>
      <c r="F49" s="684">
        <v>340</v>
      </c>
      <c r="G49" s="684">
        <v>16</v>
      </c>
    </row>
    <row r="50" spans="1:7" ht="15">
      <c r="A50" s="120" t="s">
        <v>12</v>
      </c>
      <c r="B50" s="119" t="s">
        <v>34</v>
      </c>
      <c r="C50" s="127" t="s">
        <v>21</v>
      </c>
      <c r="D50" s="684">
        <v>270</v>
      </c>
      <c r="E50" s="684">
        <v>250</v>
      </c>
      <c r="F50" s="684">
        <v>420</v>
      </c>
      <c r="G50" s="684">
        <v>17</v>
      </c>
    </row>
    <row r="51" spans="1:7" ht="15">
      <c r="A51" s="120" t="s">
        <v>12</v>
      </c>
      <c r="B51" s="119" t="s">
        <v>36</v>
      </c>
      <c r="C51" s="127" t="s">
        <v>16</v>
      </c>
      <c r="D51" s="684">
        <v>493</v>
      </c>
      <c r="E51" s="684">
        <v>443</v>
      </c>
      <c r="F51" s="684">
        <v>936</v>
      </c>
      <c r="G51" s="684">
        <v>12</v>
      </c>
    </row>
    <row r="52" spans="1:7" ht="15">
      <c r="A52" s="120" t="s">
        <v>12</v>
      </c>
      <c r="B52" s="119" t="s">
        <v>36</v>
      </c>
      <c r="C52" s="127" t="s">
        <v>15</v>
      </c>
      <c r="D52" s="684">
        <v>353</v>
      </c>
      <c r="E52" s="684">
        <v>318</v>
      </c>
      <c r="F52" s="684">
        <v>671</v>
      </c>
      <c r="G52" s="684">
        <v>11</v>
      </c>
    </row>
    <row r="53" spans="1:7" ht="15">
      <c r="A53" s="120" t="s">
        <v>12</v>
      </c>
      <c r="B53" s="119" t="s">
        <v>36</v>
      </c>
      <c r="C53" s="127" t="s">
        <v>17</v>
      </c>
      <c r="D53" s="684">
        <v>529</v>
      </c>
      <c r="E53" s="684">
        <v>450</v>
      </c>
      <c r="F53" s="684">
        <v>979</v>
      </c>
      <c r="G53" s="684">
        <v>13</v>
      </c>
    </row>
    <row r="54" spans="1:7" ht="15">
      <c r="A54" s="120" t="s">
        <v>12</v>
      </c>
      <c r="B54" s="119" t="s">
        <v>36</v>
      </c>
      <c r="C54" s="127" t="s">
        <v>18</v>
      </c>
      <c r="D54" s="684">
        <v>338</v>
      </c>
      <c r="E54" s="684">
        <v>337</v>
      </c>
      <c r="F54" s="684">
        <v>675</v>
      </c>
      <c r="G54" s="684">
        <v>14</v>
      </c>
    </row>
    <row r="55" spans="1:7" ht="15">
      <c r="A55" s="120" t="s">
        <v>12</v>
      </c>
      <c r="B55" s="119" t="s">
        <v>36</v>
      </c>
      <c r="C55" s="127" t="s">
        <v>19</v>
      </c>
      <c r="D55" s="684">
        <v>381</v>
      </c>
      <c r="E55" s="684">
        <v>298</v>
      </c>
      <c r="F55" s="684">
        <v>679</v>
      </c>
      <c r="G55" s="684">
        <v>15</v>
      </c>
    </row>
    <row r="56" spans="1:7" ht="15">
      <c r="A56" s="120" t="s">
        <v>12</v>
      </c>
      <c r="B56" s="119" t="s">
        <v>36</v>
      </c>
      <c r="C56" s="127" t="s">
        <v>20</v>
      </c>
      <c r="D56" s="684">
        <v>326</v>
      </c>
      <c r="E56" s="684">
        <v>266</v>
      </c>
      <c r="F56" s="684">
        <v>592</v>
      </c>
      <c r="G56" s="684">
        <v>16</v>
      </c>
    </row>
    <row r="57" spans="1:7" ht="15">
      <c r="A57" s="120" t="s">
        <v>12</v>
      </c>
      <c r="B57" s="119" t="s">
        <v>36</v>
      </c>
      <c r="C57" s="127" t="s">
        <v>21</v>
      </c>
      <c r="D57" s="684">
        <v>472</v>
      </c>
      <c r="E57" s="684">
        <v>415</v>
      </c>
      <c r="F57" s="684">
        <v>887</v>
      </c>
      <c r="G57" s="684">
        <v>17</v>
      </c>
    </row>
    <row r="58" spans="1:7" ht="15">
      <c r="A58" s="120" t="s">
        <v>12</v>
      </c>
      <c r="B58" s="119" t="s">
        <v>38</v>
      </c>
      <c r="C58" s="127" t="s">
        <v>15</v>
      </c>
      <c r="D58" s="684">
        <v>196</v>
      </c>
      <c r="E58" s="684">
        <v>167</v>
      </c>
      <c r="F58" s="684">
        <v>363</v>
      </c>
      <c r="G58" s="684">
        <v>11</v>
      </c>
    </row>
    <row r="59" spans="1:7" ht="15">
      <c r="A59" s="120" t="s">
        <v>12</v>
      </c>
      <c r="B59" s="119" t="s">
        <v>38</v>
      </c>
      <c r="C59" s="127" t="s">
        <v>16</v>
      </c>
      <c r="D59" s="684">
        <v>239</v>
      </c>
      <c r="E59" s="684">
        <v>199</v>
      </c>
      <c r="F59" s="684">
        <v>438</v>
      </c>
      <c r="G59" s="684">
        <v>12</v>
      </c>
    </row>
    <row r="60" spans="1:7" ht="15">
      <c r="A60" s="120" t="s">
        <v>12</v>
      </c>
      <c r="B60" s="119" t="s">
        <v>38</v>
      </c>
      <c r="C60" s="127" t="s">
        <v>17</v>
      </c>
      <c r="D60" s="684">
        <v>303</v>
      </c>
      <c r="E60" s="684">
        <v>221</v>
      </c>
      <c r="F60" s="684">
        <v>524</v>
      </c>
      <c r="G60" s="684">
        <v>13</v>
      </c>
    </row>
    <row r="61" spans="1:7" ht="15">
      <c r="A61" s="120" t="s">
        <v>12</v>
      </c>
      <c r="B61" s="119" t="s">
        <v>38</v>
      </c>
      <c r="C61" s="127" t="s">
        <v>18</v>
      </c>
      <c r="D61" s="684">
        <v>130</v>
      </c>
      <c r="E61" s="684">
        <v>118</v>
      </c>
      <c r="F61" s="684">
        <v>248</v>
      </c>
      <c r="G61" s="684">
        <v>14</v>
      </c>
    </row>
    <row r="62" spans="1:7" ht="15">
      <c r="A62" s="120" t="s">
        <v>12</v>
      </c>
      <c r="B62" s="119" t="s">
        <v>38</v>
      </c>
      <c r="C62" s="127" t="s">
        <v>19</v>
      </c>
      <c r="D62" s="684">
        <v>197</v>
      </c>
      <c r="E62" s="684">
        <v>175</v>
      </c>
      <c r="F62" s="684">
        <v>372</v>
      </c>
      <c r="G62" s="684">
        <v>15</v>
      </c>
    </row>
    <row r="63" spans="1:7" ht="15">
      <c r="A63" s="120" t="s">
        <v>12</v>
      </c>
      <c r="B63" s="119" t="s">
        <v>38</v>
      </c>
      <c r="C63" s="127" t="s">
        <v>20</v>
      </c>
      <c r="D63" s="684">
        <v>106</v>
      </c>
      <c r="E63" s="684">
        <v>113</v>
      </c>
      <c r="F63" s="684">
        <v>219</v>
      </c>
      <c r="G63" s="684">
        <v>16</v>
      </c>
    </row>
    <row r="64" spans="1:7" ht="15">
      <c r="A64" s="120" t="s">
        <v>12</v>
      </c>
      <c r="B64" s="119" t="s">
        <v>38</v>
      </c>
      <c r="C64" s="127" t="s">
        <v>21</v>
      </c>
      <c r="D64" s="684">
        <v>197</v>
      </c>
      <c r="E64" s="684">
        <v>181</v>
      </c>
      <c r="F64" s="684">
        <v>378</v>
      </c>
      <c r="G64" s="684">
        <v>17</v>
      </c>
    </row>
    <row r="65" spans="1:7" ht="15">
      <c r="A65" s="120" t="s">
        <v>12</v>
      </c>
      <c r="B65" s="119" t="s">
        <v>40</v>
      </c>
      <c r="C65" s="127" t="s">
        <v>15</v>
      </c>
      <c r="D65" s="684">
        <v>156</v>
      </c>
      <c r="E65" s="684">
        <v>151</v>
      </c>
      <c r="F65" s="684">
        <v>307</v>
      </c>
      <c r="G65" s="684">
        <v>11</v>
      </c>
    </row>
    <row r="66" spans="1:7" ht="15">
      <c r="A66" s="120" t="s">
        <v>12</v>
      </c>
      <c r="B66" s="119" t="s">
        <v>40</v>
      </c>
      <c r="C66" s="127" t="s">
        <v>16</v>
      </c>
      <c r="D66" s="684">
        <v>149</v>
      </c>
      <c r="E66" s="684">
        <v>148</v>
      </c>
      <c r="F66" s="684">
        <v>297</v>
      </c>
      <c r="G66" s="684">
        <v>12</v>
      </c>
    </row>
    <row r="67" spans="1:7" ht="15">
      <c r="A67" s="120" t="s">
        <v>12</v>
      </c>
      <c r="B67" s="119" t="s">
        <v>40</v>
      </c>
      <c r="C67" s="127" t="s">
        <v>17</v>
      </c>
      <c r="D67" s="684">
        <v>178</v>
      </c>
      <c r="E67" s="684">
        <v>171</v>
      </c>
      <c r="F67" s="684">
        <v>349</v>
      </c>
      <c r="G67" s="684">
        <v>13</v>
      </c>
    </row>
    <row r="68" spans="1:7" ht="15">
      <c r="A68" s="120" t="s">
        <v>12</v>
      </c>
      <c r="B68" s="119" t="s">
        <v>40</v>
      </c>
      <c r="C68" s="127" t="s">
        <v>18</v>
      </c>
      <c r="D68" s="684">
        <v>107</v>
      </c>
      <c r="E68" s="684">
        <v>130</v>
      </c>
      <c r="F68" s="684">
        <v>237</v>
      </c>
      <c r="G68" s="684">
        <v>14</v>
      </c>
    </row>
    <row r="69" spans="1:7" ht="15">
      <c r="A69" s="120" t="s">
        <v>12</v>
      </c>
      <c r="B69" s="119" t="s">
        <v>40</v>
      </c>
      <c r="C69" s="127" t="s">
        <v>19</v>
      </c>
      <c r="D69" s="684">
        <v>136</v>
      </c>
      <c r="E69" s="684">
        <v>142</v>
      </c>
      <c r="F69" s="684">
        <v>278</v>
      </c>
      <c r="G69" s="684">
        <v>15</v>
      </c>
    </row>
    <row r="70" spans="1:7" ht="15">
      <c r="A70" s="120" t="s">
        <v>12</v>
      </c>
      <c r="B70" s="119" t="s">
        <v>40</v>
      </c>
      <c r="C70" s="127" t="s">
        <v>20</v>
      </c>
      <c r="D70" s="684">
        <v>102</v>
      </c>
      <c r="E70" s="684">
        <v>80</v>
      </c>
      <c r="F70" s="684">
        <v>182</v>
      </c>
      <c r="G70" s="684">
        <v>16</v>
      </c>
    </row>
    <row r="71" spans="1:7" ht="15">
      <c r="A71" s="120" t="s">
        <v>12</v>
      </c>
      <c r="B71" s="119" t="s">
        <v>40</v>
      </c>
      <c r="C71" s="127" t="s">
        <v>21</v>
      </c>
      <c r="D71" s="684">
        <v>188</v>
      </c>
      <c r="E71" s="684">
        <v>154</v>
      </c>
      <c r="F71" s="684">
        <v>342</v>
      </c>
      <c r="G71" s="684">
        <v>17</v>
      </c>
    </row>
    <row r="72" spans="1:7" ht="15">
      <c r="A72" s="120" t="s">
        <v>12</v>
      </c>
      <c r="B72" s="119" t="s">
        <v>42</v>
      </c>
      <c r="C72" s="127" t="s">
        <v>15</v>
      </c>
      <c r="D72" s="684">
        <v>192</v>
      </c>
      <c r="E72" s="684">
        <v>193</v>
      </c>
      <c r="F72" s="684">
        <v>385</v>
      </c>
      <c r="G72" s="684">
        <v>11</v>
      </c>
    </row>
    <row r="73" spans="1:7" ht="15">
      <c r="A73" s="120" t="s">
        <v>12</v>
      </c>
      <c r="B73" s="119" t="s">
        <v>42</v>
      </c>
      <c r="C73" s="127" t="s">
        <v>16</v>
      </c>
      <c r="D73" s="684">
        <v>291</v>
      </c>
      <c r="E73" s="684">
        <v>309</v>
      </c>
      <c r="F73" s="684">
        <v>600</v>
      </c>
      <c r="G73" s="684">
        <v>12</v>
      </c>
    </row>
    <row r="74" spans="1:7" ht="15">
      <c r="A74" s="120" t="s">
        <v>12</v>
      </c>
      <c r="B74" s="119" t="s">
        <v>42</v>
      </c>
      <c r="C74" s="127" t="s">
        <v>17</v>
      </c>
      <c r="D74" s="684">
        <v>377</v>
      </c>
      <c r="E74" s="684">
        <v>309</v>
      </c>
      <c r="F74" s="684">
        <v>686</v>
      </c>
      <c r="G74" s="684">
        <v>13</v>
      </c>
    </row>
    <row r="75" spans="1:7" ht="15">
      <c r="A75" s="120" t="s">
        <v>12</v>
      </c>
      <c r="B75" s="119" t="s">
        <v>42</v>
      </c>
      <c r="C75" s="127" t="s">
        <v>18</v>
      </c>
      <c r="D75" s="684">
        <v>224</v>
      </c>
      <c r="E75" s="684">
        <v>231</v>
      </c>
      <c r="F75" s="684">
        <v>455</v>
      </c>
      <c r="G75" s="684">
        <v>14</v>
      </c>
    </row>
    <row r="76" spans="1:7" ht="15">
      <c r="A76" s="120" t="s">
        <v>12</v>
      </c>
      <c r="B76" s="119" t="s">
        <v>42</v>
      </c>
      <c r="C76" s="127" t="s">
        <v>19</v>
      </c>
      <c r="D76" s="684">
        <v>313</v>
      </c>
      <c r="E76" s="684">
        <v>266</v>
      </c>
      <c r="F76" s="684">
        <v>579</v>
      </c>
      <c r="G76" s="684">
        <v>15</v>
      </c>
    </row>
    <row r="77" spans="1:7" ht="15">
      <c r="A77" s="120" t="s">
        <v>12</v>
      </c>
      <c r="B77" s="119" t="s">
        <v>42</v>
      </c>
      <c r="C77" s="127" t="s">
        <v>20</v>
      </c>
      <c r="D77" s="684">
        <v>320</v>
      </c>
      <c r="E77" s="684">
        <v>329</v>
      </c>
      <c r="F77" s="684">
        <v>649</v>
      </c>
      <c r="G77" s="684">
        <v>16</v>
      </c>
    </row>
    <row r="78" spans="1:7" ht="15">
      <c r="A78" s="120" t="s">
        <v>12</v>
      </c>
      <c r="B78" s="119" t="s">
        <v>42</v>
      </c>
      <c r="C78" s="127" t="s">
        <v>21</v>
      </c>
      <c r="D78" s="684">
        <v>371</v>
      </c>
      <c r="E78" s="684">
        <v>361</v>
      </c>
      <c r="F78" s="684">
        <v>732</v>
      </c>
      <c r="G78" s="684">
        <v>17</v>
      </c>
    </row>
    <row r="79" spans="1:7" ht="15">
      <c r="A79" s="120" t="s">
        <v>12</v>
      </c>
      <c r="B79" s="119" t="s">
        <v>43</v>
      </c>
      <c r="C79" s="127" t="s">
        <v>15</v>
      </c>
      <c r="D79" s="684">
        <v>212</v>
      </c>
      <c r="E79" s="684">
        <v>150</v>
      </c>
      <c r="F79" s="684">
        <v>362</v>
      </c>
      <c r="G79" s="684">
        <v>11</v>
      </c>
    </row>
    <row r="80" spans="1:7" ht="15">
      <c r="A80" s="120" t="s">
        <v>12</v>
      </c>
      <c r="B80" s="119" t="s">
        <v>43</v>
      </c>
      <c r="C80" s="127" t="s">
        <v>16</v>
      </c>
      <c r="D80" s="684">
        <v>293</v>
      </c>
      <c r="E80" s="684">
        <v>268</v>
      </c>
      <c r="F80" s="684">
        <v>561</v>
      </c>
      <c r="G80" s="684">
        <v>12</v>
      </c>
    </row>
    <row r="81" spans="1:7" ht="15">
      <c r="A81" s="120" t="s">
        <v>12</v>
      </c>
      <c r="B81" s="119" t="s">
        <v>43</v>
      </c>
      <c r="C81" s="127" t="s">
        <v>17</v>
      </c>
      <c r="D81" s="684">
        <v>390</v>
      </c>
      <c r="E81" s="684">
        <v>297</v>
      </c>
      <c r="F81" s="684">
        <v>687</v>
      </c>
      <c r="G81" s="684">
        <v>13</v>
      </c>
    </row>
    <row r="82" spans="1:7" ht="15">
      <c r="A82" s="120" t="s">
        <v>12</v>
      </c>
      <c r="B82" s="119" t="s">
        <v>43</v>
      </c>
      <c r="C82" s="127" t="s">
        <v>18</v>
      </c>
      <c r="D82" s="684">
        <v>127</v>
      </c>
      <c r="E82" s="684">
        <v>143</v>
      </c>
      <c r="F82" s="684">
        <v>270</v>
      </c>
      <c r="G82" s="684">
        <v>14</v>
      </c>
    </row>
    <row r="83" spans="1:7" ht="15">
      <c r="A83" s="120" t="s">
        <v>12</v>
      </c>
      <c r="B83" s="119" t="s">
        <v>43</v>
      </c>
      <c r="C83" s="127" t="s">
        <v>19</v>
      </c>
      <c r="D83" s="684">
        <v>269</v>
      </c>
      <c r="E83" s="684">
        <v>220</v>
      </c>
      <c r="F83" s="684">
        <v>489</v>
      </c>
      <c r="G83" s="684">
        <v>15</v>
      </c>
    </row>
    <row r="84" spans="1:7" ht="15">
      <c r="A84" s="120" t="s">
        <v>12</v>
      </c>
      <c r="B84" s="119" t="s">
        <v>43</v>
      </c>
      <c r="C84" s="127" t="s">
        <v>20</v>
      </c>
      <c r="D84" s="684">
        <v>150</v>
      </c>
      <c r="E84" s="684">
        <v>120</v>
      </c>
      <c r="F84" s="684">
        <v>270</v>
      </c>
      <c r="G84" s="684">
        <v>16</v>
      </c>
    </row>
    <row r="85" spans="1:7" ht="15">
      <c r="A85" s="120" t="s">
        <v>12</v>
      </c>
      <c r="B85" s="119" t="s">
        <v>43</v>
      </c>
      <c r="C85" s="127" t="s">
        <v>21</v>
      </c>
      <c r="D85" s="684">
        <v>193</v>
      </c>
      <c r="E85" s="684">
        <v>158</v>
      </c>
      <c r="F85" s="684">
        <v>351</v>
      </c>
      <c r="G85" s="684">
        <v>17</v>
      </c>
    </row>
    <row r="86" spans="1:7" ht="15">
      <c r="A86" s="120" t="s">
        <v>12</v>
      </c>
      <c r="B86" s="119" t="s">
        <v>45</v>
      </c>
      <c r="C86" s="127" t="s">
        <v>15</v>
      </c>
      <c r="D86" s="684">
        <v>85</v>
      </c>
      <c r="E86" s="684">
        <v>68</v>
      </c>
      <c r="F86" s="684">
        <v>153</v>
      </c>
      <c r="G86" s="684">
        <v>11</v>
      </c>
    </row>
    <row r="87" spans="1:7" ht="15">
      <c r="A87" s="120" t="s">
        <v>12</v>
      </c>
      <c r="B87" s="119" t="s">
        <v>45</v>
      </c>
      <c r="C87" s="127" t="s">
        <v>16</v>
      </c>
      <c r="D87" s="684">
        <v>33</v>
      </c>
      <c r="E87" s="684">
        <v>38</v>
      </c>
      <c r="F87" s="684">
        <v>71</v>
      </c>
      <c r="G87" s="684">
        <v>12</v>
      </c>
    </row>
    <row r="88" spans="1:7" ht="15">
      <c r="A88" s="120" t="s">
        <v>12</v>
      </c>
      <c r="B88" s="119" t="s">
        <v>45</v>
      </c>
      <c r="C88" s="127" t="s">
        <v>17</v>
      </c>
      <c r="D88" s="684">
        <v>42</v>
      </c>
      <c r="E88" s="684">
        <v>48</v>
      </c>
      <c r="F88" s="684">
        <v>90</v>
      </c>
      <c r="G88" s="684">
        <v>13</v>
      </c>
    </row>
    <row r="89" spans="1:7" ht="15">
      <c r="A89" s="120" t="s">
        <v>12</v>
      </c>
      <c r="B89" s="119" t="s">
        <v>45</v>
      </c>
      <c r="C89" s="127" t="s">
        <v>18</v>
      </c>
      <c r="D89" s="684">
        <v>28</v>
      </c>
      <c r="E89" s="684">
        <v>23</v>
      </c>
      <c r="F89" s="684">
        <v>51</v>
      </c>
      <c r="G89" s="684">
        <v>14</v>
      </c>
    </row>
    <row r="90" spans="1:7" ht="15">
      <c r="A90" s="120" t="s">
        <v>12</v>
      </c>
      <c r="B90" s="119" t="s">
        <v>45</v>
      </c>
      <c r="C90" s="127" t="s">
        <v>19</v>
      </c>
      <c r="D90" s="684">
        <v>28</v>
      </c>
      <c r="E90" s="684">
        <v>14</v>
      </c>
      <c r="F90" s="684">
        <v>42</v>
      </c>
      <c r="G90" s="684">
        <v>15</v>
      </c>
    </row>
    <row r="91" spans="1:7" ht="15">
      <c r="A91" s="120" t="s">
        <v>12</v>
      </c>
      <c r="B91" s="119" t="s">
        <v>45</v>
      </c>
      <c r="C91" s="127" t="s">
        <v>20</v>
      </c>
      <c r="D91" s="684">
        <v>17</v>
      </c>
      <c r="E91" s="684">
        <v>15</v>
      </c>
      <c r="F91" s="684">
        <v>32</v>
      </c>
      <c r="G91" s="684">
        <v>16</v>
      </c>
    </row>
    <row r="92" spans="1:7" ht="15">
      <c r="A92" s="120" t="s">
        <v>12</v>
      </c>
      <c r="B92" s="119" t="s">
        <v>45</v>
      </c>
      <c r="C92" s="127" t="s">
        <v>21</v>
      </c>
      <c r="D92" s="684">
        <v>12</v>
      </c>
      <c r="E92" s="684">
        <v>7</v>
      </c>
      <c r="F92" s="684">
        <v>19</v>
      </c>
      <c r="G92" s="684">
        <v>17</v>
      </c>
    </row>
    <row r="93" spans="1:7" ht="15">
      <c r="A93" s="120" t="s">
        <v>12</v>
      </c>
      <c r="B93" s="119" t="s">
        <v>47</v>
      </c>
      <c r="C93" s="127" t="s">
        <v>15</v>
      </c>
      <c r="D93" s="684">
        <v>494</v>
      </c>
      <c r="E93" s="684">
        <v>502</v>
      </c>
      <c r="F93" s="684">
        <v>996</v>
      </c>
      <c r="G93" s="684">
        <v>11</v>
      </c>
    </row>
    <row r="94" spans="1:7" ht="15">
      <c r="A94" s="120" t="s">
        <v>12</v>
      </c>
      <c r="B94" s="119" t="s">
        <v>47</v>
      </c>
      <c r="C94" s="127" t="s">
        <v>16</v>
      </c>
      <c r="D94" s="684">
        <v>626</v>
      </c>
      <c r="E94" s="684">
        <v>651</v>
      </c>
      <c r="F94" s="684">
        <v>1277</v>
      </c>
      <c r="G94" s="684">
        <v>12</v>
      </c>
    </row>
    <row r="95" spans="1:7" ht="15">
      <c r="A95" s="120" t="s">
        <v>12</v>
      </c>
      <c r="B95" s="119" t="s">
        <v>47</v>
      </c>
      <c r="C95" s="127" t="s">
        <v>17</v>
      </c>
      <c r="D95" s="684">
        <v>754</v>
      </c>
      <c r="E95" s="684">
        <v>750</v>
      </c>
      <c r="F95" s="684">
        <v>1504</v>
      </c>
      <c r="G95" s="684">
        <v>13</v>
      </c>
    </row>
    <row r="96" spans="1:7" ht="15">
      <c r="A96" s="120" t="s">
        <v>12</v>
      </c>
      <c r="B96" s="119" t="s">
        <v>47</v>
      </c>
      <c r="C96" s="127" t="s">
        <v>18</v>
      </c>
      <c r="D96" s="684">
        <v>427</v>
      </c>
      <c r="E96" s="684">
        <v>409</v>
      </c>
      <c r="F96" s="684">
        <v>836</v>
      </c>
      <c r="G96" s="684">
        <v>14</v>
      </c>
    </row>
    <row r="97" spans="1:7" ht="15">
      <c r="A97" s="120" t="s">
        <v>12</v>
      </c>
      <c r="B97" s="119" t="s">
        <v>47</v>
      </c>
      <c r="C97" s="127" t="s">
        <v>19</v>
      </c>
      <c r="D97" s="684">
        <v>569</v>
      </c>
      <c r="E97" s="684">
        <v>501</v>
      </c>
      <c r="F97" s="684">
        <v>1070</v>
      </c>
      <c r="G97" s="684">
        <v>15</v>
      </c>
    </row>
    <row r="98" spans="1:7" ht="15">
      <c r="A98" s="120" t="s">
        <v>12</v>
      </c>
      <c r="B98" s="119" t="s">
        <v>47</v>
      </c>
      <c r="C98" s="127" t="s">
        <v>20</v>
      </c>
      <c r="D98" s="684">
        <v>265</v>
      </c>
      <c r="E98" s="684">
        <v>257</v>
      </c>
      <c r="F98" s="684">
        <v>522</v>
      </c>
      <c r="G98" s="684">
        <v>16</v>
      </c>
    </row>
    <row r="99" spans="1:7" ht="15">
      <c r="A99" s="120" t="s">
        <v>12</v>
      </c>
      <c r="B99" s="119" t="s">
        <v>47</v>
      </c>
      <c r="C99" s="127" t="s">
        <v>21</v>
      </c>
      <c r="D99" s="684">
        <v>252</v>
      </c>
      <c r="E99" s="684">
        <v>228</v>
      </c>
      <c r="F99" s="684">
        <v>480</v>
      </c>
      <c r="G99" s="684">
        <v>17</v>
      </c>
    </row>
    <row r="100" spans="1:7" ht="15">
      <c r="A100" s="120" t="s">
        <v>12</v>
      </c>
      <c r="B100" s="687" t="s">
        <v>52</v>
      </c>
      <c r="C100" s="688" t="s">
        <v>15</v>
      </c>
      <c r="D100" s="689">
        <v>85</v>
      </c>
      <c r="E100" s="689">
        <v>112</v>
      </c>
      <c r="F100" s="689">
        <v>197</v>
      </c>
      <c r="G100" s="689">
        <v>11</v>
      </c>
    </row>
    <row r="101" spans="1:7" ht="15">
      <c r="A101" s="120" t="s">
        <v>12</v>
      </c>
      <c r="B101" s="687" t="s">
        <v>52</v>
      </c>
      <c r="C101" s="688" t="s">
        <v>16</v>
      </c>
      <c r="D101" s="689">
        <v>129</v>
      </c>
      <c r="E101" s="689">
        <v>129</v>
      </c>
      <c r="F101" s="689">
        <v>258</v>
      </c>
      <c r="G101" s="689">
        <v>12</v>
      </c>
    </row>
    <row r="102" spans="1:7" ht="15">
      <c r="A102" s="120" t="s">
        <v>12</v>
      </c>
      <c r="B102" s="687" t="s">
        <v>52</v>
      </c>
      <c r="C102" s="688" t="s">
        <v>17</v>
      </c>
      <c r="D102" s="689">
        <v>171</v>
      </c>
      <c r="E102" s="689">
        <v>145</v>
      </c>
      <c r="F102" s="689">
        <v>316</v>
      </c>
      <c r="G102" s="689">
        <v>13</v>
      </c>
    </row>
    <row r="103" spans="1:7" ht="15">
      <c r="A103" s="120" t="s">
        <v>12</v>
      </c>
      <c r="B103" s="687" t="s">
        <v>52</v>
      </c>
      <c r="C103" s="688" t="s">
        <v>18</v>
      </c>
      <c r="D103" s="689">
        <v>116</v>
      </c>
      <c r="E103" s="689">
        <v>74</v>
      </c>
      <c r="F103" s="689">
        <v>190</v>
      </c>
      <c r="G103" s="689">
        <v>14</v>
      </c>
    </row>
    <row r="104" spans="1:7" ht="15">
      <c r="A104" s="120" t="s">
        <v>12</v>
      </c>
      <c r="B104" s="687" t="s">
        <v>52</v>
      </c>
      <c r="C104" s="688" t="s">
        <v>19</v>
      </c>
      <c r="D104" s="689">
        <v>123</v>
      </c>
      <c r="E104" s="689">
        <v>97</v>
      </c>
      <c r="F104" s="689">
        <v>220</v>
      </c>
      <c r="G104" s="689">
        <v>15</v>
      </c>
    </row>
    <row r="105" spans="1:7" ht="15">
      <c r="A105" s="120" t="s">
        <v>12</v>
      </c>
      <c r="B105" s="687" t="s">
        <v>52</v>
      </c>
      <c r="C105" s="688" t="s">
        <v>20</v>
      </c>
      <c r="D105" s="689">
        <v>101</v>
      </c>
      <c r="E105" s="689">
        <v>106</v>
      </c>
      <c r="F105" s="689">
        <v>207</v>
      </c>
      <c r="G105" s="689">
        <v>16</v>
      </c>
    </row>
    <row r="106" spans="1:7" ht="15">
      <c r="A106" s="120" t="s">
        <v>12</v>
      </c>
      <c r="B106" s="687" t="s">
        <v>52</v>
      </c>
      <c r="C106" s="688" t="s">
        <v>21</v>
      </c>
      <c r="D106" s="689">
        <v>105</v>
      </c>
      <c r="E106" s="689">
        <v>71</v>
      </c>
      <c r="F106" s="689">
        <v>176</v>
      </c>
      <c r="G106" s="689">
        <v>17</v>
      </c>
    </row>
    <row r="107" spans="1:7" ht="15">
      <c r="A107" s="120" t="s">
        <v>12</v>
      </c>
      <c r="B107" s="119" t="s">
        <v>54</v>
      </c>
      <c r="C107" s="127" t="s">
        <v>15</v>
      </c>
      <c r="D107" s="684">
        <v>180</v>
      </c>
      <c r="E107" s="684">
        <v>153</v>
      </c>
      <c r="F107" s="684">
        <v>333</v>
      </c>
      <c r="G107" s="684">
        <v>11</v>
      </c>
    </row>
    <row r="108" spans="1:7" ht="15">
      <c r="A108" s="120" t="s">
        <v>12</v>
      </c>
      <c r="B108" s="119" t="s">
        <v>54</v>
      </c>
      <c r="C108" s="127" t="s">
        <v>16</v>
      </c>
      <c r="D108" s="684">
        <v>217</v>
      </c>
      <c r="E108" s="684">
        <v>184</v>
      </c>
      <c r="F108" s="684">
        <v>401</v>
      </c>
      <c r="G108" s="684">
        <v>12</v>
      </c>
    </row>
    <row r="109" spans="1:7" ht="15">
      <c r="A109" s="120" t="s">
        <v>12</v>
      </c>
      <c r="B109" s="119" t="s">
        <v>54</v>
      </c>
      <c r="C109" s="127" t="s">
        <v>17</v>
      </c>
      <c r="D109" s="684">
        <v>267</v>
      </c>
      <c r="E109" s="684">
        <v>198</v>
      </c>
      <c r="F109" s="684">
        <v>465</v>
      </c>
      <c r="G109" s="684">
        <v>13</v>
      </c>
    </row>
    <row r="110" spans="1:7" ht="15">
      <c r="A110" s="120" t="s">
        <v>12</v>
      </c>
      <c r="B110" s="119" t="s">
        <v>54</v>
      </c>
      <c r="C110" s="127" t="s">
        <v>18</v>
      </c>
      <c r="D110" s="684">
        <v>130</v>
      </c>
      <c r="E110" s="684">
        <v>97</v>
      </c>
      <c r="F110" s="684">
        <v>227</v>
      </c>
      <c r="G110" s="684">
        <v>14</v>
      </c>
    </row>
    <row r="111" spans="1:7" ht="15">
      <c r="A111" s="120" t="s">
        <v>12</v>
      </c>
      <c r="B111" s="119" t="s">
        <v>54</v>
      </c>
      <c r="C111" s="127" t="s">
        <v>19</v>
      </c>
      <c r="D111" s="684">
        <v>184</v>
      </c>
      <c r="E111" s="684">
        <v>135</v>
      </c>
      <c r="F111" s="684">
        <v>319</v>
      </c>
      <c r="G111" s="684">
        <v>15</v>
      </c>
    </row>
    <row r="112" spans="1:7" ht="15">
      <c r="A112" s="120" t="s">
        <v>12</v>
      </c>
      <c r="B112" s="119" t="s">
        <v>54</v>
      </c>
      <c r="C112" s="127" t="s">
        <v>20</v>
      </c>
      <c r="D112" s="684">
        <v>108</v>
      </c>
      <c r="E112" s="684">
        <v>84</v>
      </c>
      <c r="F112" s="684">
        <v>192</v>
      </c>
      <c r="G112" s="684">
        <v>16</v>
      </c>
    </row>
    <row r="113" spans="1:7" ht="15">
      <c r="A113" s="120" t="s">
        <v>12</v>
      </c>
      <c r="B113" s="119" t="s">
        <v>54</v>
      </c>
      <c r="C113" s="127" t="s">
        <v>21</v>
      </c>
      <c r="D113" s="684">
        <v>162</v>
      </c>
      <c r="E113" s="684">
        <v>123</v>
      </c>
      <c r="F113" s="684">
        <v>285</v>
      </c>
      <c r="G113" s="684">
        <v>17</v>
      </c>
    </row>
    <row r="114" spans="1:7" ht="15">
      <c r="A114" s="120" t="s">
        <v>12</v>
      </c>
      <c r="B114" s="119" t="s">
        <v>56</v>
      </c>
      <c r="C114" s="127" t="s">
        <v>15</v>
      </c>
      <c r="D114" s="684">
        <v>388</v>
      </c>
      <c r="E114" s="684">
        <v>328</v>
      </c>
      <c r="F114" s="684">
        <v>716</v>
      </c>
      <c r="G114" s="684">
        <v>11</v>
      </c>
    </row>
    <row r="115" spans="1:7" ht="15">
      <c r="A115" s="120" t="s">
        <v>12</v>
      </c>
      <c r="B115" s="119" t="s">
        <v>56</v>
      </c>
      <c r="C115" s="127" t="s">
        <v>16</v>
      </c>
      <c r="D115" s="684">
        <v>453</v>
      </c>
      <c r="E115" s="684">
        <v>337</v>
      </c>
      <c r="F115" s="684">
        <v>790</v>
      </c>
      <c r="G115" s="684">
        <v>12</v>
      </c>
    </row>
    <row r="116" spans="1:7" ht="15">
      <c r="A116" s="120" t="s">
        <v>12</v>
      </c>
      <c r="B116" s="119" t="s">
        <v>56</v>
      </c>
      <c r="C116" s="127" t="s">
        <v>17</v>
      </c>
      <c r="D116" s="684">
        <v>521</v>
      </c>
      <c r="E116" s="684">
        <v>382</v>
      </c>
      <c r="F116" s="684">
        <v>903</v>
      </c>
      <c r="G116" s="684">
        <v>13</v>
      </c>
    </row>
    <row r="117" spans="1:7" ht="15">
      <c r="A117" s="120" t="s">
        <v>12</v>
      </c>
      <c r="B117" s="119" t="s">
        <v>56</v>
      </c>
      <c r="C117" s="127" t="s">
        <v>18</v>
      </c>
      <c r="D117" s="684">
        <v>231</v>
      </c>
      <c r="E117" s="684">
        <v>239</v>
      </c>
      <c r="F117" s="684">
        <v>470</v>
      </c>
      <c r="G117" s="684">
        <v>14</v>
      </c>
    </row>
    <row r="118" spans="1:7" ht="15">
      <c r="A118" s="120" t="s">
        <v>12</v>
      </c>
      <c r="B118" s="119" t="s">
        <v>56</v>
      </c>
      <c r="C118" s="127" t="s">
        <v>19</v>
      </c>
      <c r="D118" s="684">
        <v>320</v>
      </c>
      <c r="E118" s="684">
        <v>266</v>
      </c>
      <c r="F118" s="684">
        <v>586</v>
      </c>
      <c r="G118" s="684">
        <v>15</v>
      </c>
    </row>
    <row r="119" spans="1:7" ht="15">
      <c r="A119" s="120" t="s">
        <v>12</v>
      </c>
      <c r="B119" s="119" t="s">
        <v>56</v>
      </c>
      <c r="C119" s="127" t="s">
        <v>20</v>
      </c>
      <c r="D119" s="684">
        <v>287</v>
      </c>
      <c r="E119" s="684">
        <v>234</v>
      </c>
      <c r="F119" s="684">
        <v>521</v>
      </c>
      <c r="G119" s="684">
        <v>16</v>
      </c>
    </row>
    <row r="120" spans="1:7" ht="15">
      <c r="A120" s="120" t="s">
        <v>12</v>
      </c>
      <c r="B120" s="119" t="s">
        <v>56</v>
      </c>
      <c r="C120" s="127" t="s">
        <v>21</v>
      </c>
      <c r="D120" s="684">
        <v>368</v>
      </c>
      <c r="E120" s="684">
        <v>317</v>
      </c>
      <c r="F120" s="684">
        <v>685</v>
      </c>
      <c r="G120" s="684">
        <v>17</v>
      </c>
    </row>
    <row r="121" spans="1:7" ht="15">
      <c r="A121" s="120" t="s">
        <v>12</v>
      </c>
      <c r="B121" s="119" t="s">
        <v>59</v>
      </c>
      <c r="C121" s="127" t="s">
        <v>15</v>
      </c>
      <c r="D121" s="684">
        <v>146</v>
      </c>
      <c r="E121" s="684">
        <v>125</v>
      </c>
      <c r="F121" s="684">
        <v>271</v>
      </c>
      <c r="G121" s="684">
        <v>11</v>
      </c>
    </row>
    <row r="122" spans="1:7" ht="15">
      <c r="A122" s="120" t="s">
        <v>12</v>
      </c>
      <c r="B122" s="119" t="s">
        <v>59</v>
      </c>
      <c r="C122" s="127" t="s">
        <v>16</v>
      </c>
      <c r="D122" s="684">
        <v>168</v>
      </c>
      <c r="E122" s="684">
        <v>154</v>
      </c>
      <c r="F122" s="684">
        <v>322</v>
      </c>
      <c r="G122" s="684">
        <v>12</v>
      </c>
    </row>
    <row r="123" spans="1:7" ht="15">
      <c r="A123" s="120" t="s">
        <v>12</v>
      </c>
      <c r="B123" s="119" t="s">
        <v>59</v>
      </c>
      <c r="C123" s="127" t="s">
        <v>17</v>
      </c>
      <c r="D123" s="684">
        <v>190</v>
      </c>
      <c r="E123" s="684">
        <v>138</v>
      </c>
      <c r="F123" s="684">
        <v>328</v>
      </c>
      <c r="G123" s="684">
        <v>13</v>
      </c>
    </row>
    <row r="124" spans="1:7" ht="15">
      <c r="A124" s="120" t="s">
        <v>12</v>
      </c>
      <c r="B124" s="119" t="s">
        <v>59</v>
      </c>
      <c r="C124" s="127" t="s">
        <v>18</v>
      </c>
      <c r="D124" s="684">
        <v>100</v>
      </c>
      <c r="E124" s="684">
        <v>112</v>
      </c>
      <c r="F124" s="684">
        <v>212</v>
      </c>
      <c r="G124" s="684">
        <v>14</v>
      </c>
    </row>
    <row r="125" spans="1:7" ht="15">
      <c r="A125" s="120" t="s">
        <v>12</v>
      </c>
      <c r="B125" s="119" t="s">
        <v>59</v>
      </c>
      <c r="C125" s="127" t="s">
        <v>19</v>
      </c>
      <c r="D125" s="684">
        <v>153</v>
      </c>
      <c r="E125" s="684">
        <v>125</v>
      </c>
      <c r="F125" s="684">
        <v>278</v>
      </c>
      <c r="G125" s="684">
        <v>15</v>
      </c>
    </row>
    <row r="126" spans="1:7" ht="15">
      <c r="A126" s="120" t="s">
        <v>12</v>
      </c>
      <c r="B126" s="119" t="s">
        <v>59</v>
      </c>
      <c r="C126" s="127" t="s">
        <v>20</v>
      </c>
      <c r="D126" s="684">
        <v>130</v>
      </c>
      <c r="E126" s="684">
        <v>95</v>
      </c>
      <c r="F126" s="684">
        <v>225</v>
      </c>
      <c r="G126" s="684">
        <v>16</v>
      </c>
    </row>
    <row r="127" spans="1:7" ht="15">
      <c r="A127" s="120" t="s">
        <v>12</v>
      </c>
      <c r="B127" s="119" t="s">
        <v>59</v>
      </c>
      <c r="C127" s="127" t="s">
        <v>21</v>
      </c>
      <c r="D127" s="684">
        <v>403</v>
      </c>
      <c r="E127" s="684">
        <v>341</v>
      </c>
      <c r="F127" s="684">
        <v>744</v>
      </c>
      <c r="G127" s="684">
        <v>17</v>
      </c>
    </row>
    <row r="128" spans="1:7" ht="15">
      <c r="A128" s="120" t="s">
        <v>12</v>
      </c>
      <c r="B128" s="119" t="s">
        <v>61</v>
      </c>
      <c r="C128" s="127" t="s">
        <v>15</v>
      </c>
      <c r="D128" s="684">
        <v>907</v>
      </c>
      <c r="E128" s="684">
        <v>907</v>
      </c>
      <c r="F128" s="684">
        <v>1814</v>
      </c>
      <c r="G128" s="684">
        <v>11</v>
      </c>
    </row>
    <row r="129" spans="1:7" ht="15">
      <c r="A129" s="120" t="s">
        <v>12</v>
      </c>
      <c r="B129" s="119" t="s">
        <v>61</v>
      </c>
      <c r="C129" s="127" t="s">
        <v>16</v>
      </c>
      <c r="D129" s="684">
        <v>1053</v>
      </c>
      <c r="E129" s="684">
        <v>1004</v>
      </c>
      <c r="F129" s="684">
        <v>2057</v>
      </c>
      <c r="G129" s="684">
        <v>12</v>
      </c>
    </row>
    <row r="130" spans="1:7" ht="15">
      <c r="A130" s="120" t="s">
        <v>12</v>
      </c>
      <c r="B130" s="119" t="s">
        <v>61</v>
      </c>
      <c r="C130" s="127" t="s">
        <v>17</v>
      </c>
      <c r="D130" s="684">
        <v>1132</v>
      </c>
      <c r="E130" s="684">
        <v>1097</v>
      </c>
      <c r="F130" s="684">
        <v>2229</v>
      </c>
      <c r="G130" s="684">
        <v>13</v>
      </c>
    </row>
    <row r="131" spans="1:7" ht="15">
      <c r="A131" s="120" t="s">
        <v>12</v>
      </c>
      <c r="B131" s="119" t="s">
        <v>61</v>
      </c>
      <c r="C131" s="127" t="s">
        <v>18</v>
      </c>
      <c r="D131" s="684">
        <v>720</v>
      </c>
      <c r="E131" s="684">
        <v>640</v>
      </c>
      <c r="F131" s="684">
        <v>1360</v>
      </c>
      <c r="G131" s="684">
        <v>14</v>
      </c>
    </row>
    <row r="132" spans="1:7" ht="15">
      <c r="A132" s="120" t="s">
        <v>12</v>
      </c>
      <c r="B132" s="119" t="s">
        <v>61</v>
      </c>
      <c r="C132" s="127" t="s">
        <v>19</v>
      </c>
      <c r="D132" s="684">
        <v>832</v>
      </c>
      <c r="E132" s="684">
        <v>776</v>
      </c>
      <c r="F132" s="684">
        <v>1608</v>
      </c>
      <c r="G132" s="684">
        <v>15</v>
      </c>
    </row>
    <row r="133" spans="1:7" ht="15">
      <c r="A133" s="120" t="s">
        <v>12</v>
      </c>
      <c r="B133" s="119" t="s">
        <v>61</v>
      </c>
      <c r="C133" s="127" t="s">
        <v>20</v>
      </c>
      <c r="D133" s="684">
        <v>673</v>
      </c>
      <c r="E133" s="684">
        <v>543</v>
      </c>
      <c r="F133" s="684">
        <v>1216</v>
      </c>
      <c r="G133" s="684">
        <v>16</v>
      </c>
    </row>
    <row r="134" spans="1:7" ht="15">
      <c r="A134" s="120" t="s">
        <v>12</v>
      </c>
      <c r="B134" s="119" t="s">
        <v>61</v>
      </c>
      <c r="C134" s="127" t="s">
        <v>21</v>
      </c>
      <c r="D134" s="684">
        <v>714</v>
      </c>
      <c r="E134" s="684">
        <v>572</v>
      </c>
      <c r="F134" s="684">
        <v>1286</v>
      </c>
      <c r="G134" s="684">
        <v>17</v>
      </c>
    </row>
    <row r="135" spans="1:7" ht="15">
      <c r="A135" s="120" t="s">
        <v>12</v>
      </c>
      <c r="B135" s="119" t="s">
        <v>63</v>
      </c>
      <c r="C135" s="127" t="s">
        <v>15</v>
      </c>
      <c r="D135" s="684">
        <v>105</v>
      </c>
      <c r="E135" s="684">
        <v>75</v>
      </c>
      <c r="F135" s="684">
        <v>180</v>
      </c>
      <c r="G135" s="684">
        <v>11</v>
      </c>
    </row>
    <row r="136" spans="1:7" ht="15">
      <c r="A136" s="120" t="s">
        <v>12</v>
      </c>
      <c r="B136" s="119" t="s">
        <v>63</v>
      </c>
      <c r="C136" s="127" t="s">
        <v>16</v>
      </c>
      <c r="D136" s="684">
        <v>126</v>
      </c>
      <c r="E136" s="684">
        <v>123</v>
      </c>
      <c r="F136" s="684">
        <v>249</v>
      </c>
      <c r="G136" s="684">
        <v>12</v>
      </c>
    </row>
    <row r="137" spans="1:7" ht="15">
      <c r="A137" s="120" t="s">
        <v>12</v>
      </c>
      <c r="B137" s="119" t="s">
        <v>63</v>
      </c>
      <c r="C137" s="127" t="s">
        <v>17</v>
      </c>
      <c r="D137" s="684">
        <v>183</v>
      </c>
      <c r="E137" s="684">
        <v>106</v>
      </c>
      <c r="F137" s="684">
        <v>289</v>
      </c>
      <c r="G137" s="684">
        <v>13</v>
      </c>
    </row>
    <row r="138" spans="1:7" ht="15">
      <c r="A138" s="120" t="s">
        <v>12</v>
      </c>
      <c r="B138" s="119" t="s">
        <v>63</v>
      </c>
      <c r="C138" s="127" t="s">
        <v>18</v>
      </c>
      <c r="D138" s="684">
        <v>101</v>
      </c>
      <c r="E138" s="684">
        <v>87</v>
      </c>
      <c r="F138" s="684">
        <v>188</v>
      </c>
      <c r="G138" s="684">
        <v>14</v>
      </c>
    </row>
    <row r="139" spans="1:7" ht="15">
      <c r="A139" s="120" t="s">
        <v>12</v>
      </c>
      <c r="B139" s="119" t="s">
        <v>63</v>
      </c>
      <c r="C139" s="127" t="s">
        <v>19</v>
      </c>
      <c r="D139" s="684">
        <v>111</v>
      </c>
      <c r="E139" s="684">
        <v>92</v>
      </c>
      <c r="F139" s="684">
        <v>103</v>
      </c>
      <c r="G139" s="684">
        <v>15</v>
      </c>
    </row>
    <row r="140" spans="1:7" ht="15">
      <c r="A140" s="120" t="s">
        <v>12</v>
      </c>
      <c r="B140" s="119" t="s">
        <v>63</v>
      </c>
      <c r="C140" s="127" t="s">
        <v>20</v>
      </c>
      <c r="D140" s="684">
        <v>79</v>
      </c>
      <c r="E140" s="684">
        <v>62</v>
      </c>
      <c r="F140" s="684">
        <v>141</v>
      </c>
      <c r="G140" s="684">
        <v>16</v>
      </c>
    </row>
    <row r="141" spans="1:7" ht="15">
      <c r="A141" s="120" t="s">
        <v>12</v>
      </c>
      <c r="B141" s="119" t="s">
        <v>63</v>
      </c>
      <c r="C141" s="127" t="s">
        <v>21</v>
      </c>
      <c r="D141" s="684">
        <v>169</v>
      </c>
      <c r="E141" s="684">
        <v>158</v>
      </c>
      <c r="F141" s="684">
        <v>327</v>
      </c>
      <c r="G141" s="684">
        <v>17</v>
      </c>
    </row>
    <row r="142" spans="1:7" ht="15">
      <c r="A142" s="120" t="s">
        <v>12</v>
      </c>
      <c r="B142" s="119" t="s">
        <v>65</v>
      </c>
      <c r="C142" s="127" t="s">
        <v>15</v>
      </c>
      <c r="D142" s="684">
        <v>160</v>
      </c>
      <c r="E142" s="684">
        <v>200</v>
      </c>
      <c r="F142" s="684">
        <v>360</v>
      </c>
      <c r="G142" s="684">
        <v>11</v>
      </c>
    </row>
    <row r="143" spans="1:7" ht="15">
      <c r="A143" s="120" t="s">
        <v>12</v>
      </c>
      <c r="B143" s="119" t="s">
        <v>65</v>
      </c>
      <c r="C143" s="127" t="s">
        <v>16</v>
      </c>
      <c r="D143" s="684">
        <v>216</v>
      </c>
      <c r="E143" s="684">
        <v>231</v>
      </c>
      <c r="F143" s="684">
        <v>447</v>
      </c>
      <c r="G143" s="684">
        <v>12</v>
      </c>
    </row>
    <row r="144" spans="1:7" ht="15">
      <c r="A144" s="120" t="s">
        <v>12</v>
      </c>
      <c r="B144" s="119" t="s">
        <v>65</v>
      </c>
      <c r="C144" s="127" t="s">
        <v>17</v>
      </c>
      <c r="D144" s="684">
        <v>272</v>
      </c>
      <c r="E144" s="684">
        <v>226</v>
      </c>
      <c r="F144" s="684">
        <v>498</v>
      </c>
      <c r="G144" s="684">
        <v>13</v>
      </c>
    </row>
    <row r="145" spans="1:7" ht="15">
      <c r="A145" s="120" t="s">
        <v>12</v>
      </c>
      <c r="B145" s="119" t="s">
        <v>65</v>
      </c>
      <c r="C145" s="127" t="s">
        <v>18</v>
      </c>
      <c r="D145" s="684">
        <v>134</v>
      </c>
      <c r="E145" s="684">
        <v>182</v>
      </c>
      <c r="F145" s="684">
        <v>316</v>
      </c>
      <c r="G145" s="684">
        <v>14</v>
      </c>
    </row>
    <row r="146" spans="1:7" ht="15">
      <c r="A146" s="120" t="s">
        <v>12</v>
      </c>
      <c r="B146" s="119" t="s">
        <v>65</v>
      </c>
      <c r="C146" s="127" t="s">
        <v>19</v>
      </c>
      <c r="D146" s="684">
        <v>240</v>
      </c>
      <c r="E146" s="684">
        <v>196</v>
      </c>
      <c r="F146" s="684">
        <v>436</v>
      </c>
      <c r="G146" s="684">
        <v>15</v>
      </c>
    </row>
    <row r="147" spans="1:7" ht="15">
      <c r="A147" s="120" t="s">
        <v>12</v>
      </c>
      <c r="B147" s="119" t="s">
        <v>65</v>
      </c>
      <c r="C147" s="127" t="s">
        <v>20</v>
      </c>
      <c r="D147" s="684">
        <v>182</v>
      </c>
      <c r="E147" s="684">
        <v>193</v>
      </c>
      <c r="F147" s="684">
        <v>375</v>
      </c>
      <c r="G147" s="684">
        <v>16</v>
      </c>
    </row>
    <row r="148" spans="1:7" ht="15">
      <c r="A148" s="120" t="s">
        <v>12</v>
      </c>
      <c r="B148" s="119" t="s">
        <v>65</v>
      </c>
      <c r="C148" s="127" t="s">
        <v>21</v>
      </c>
      <c r="D148" s="684">
        <v>210</v>
      </c>
      <c r="E148" s="684">
        <v>204</v>
      </c>
      <c r="F148" s="684">
        <v>414</v>
      </c>
      <c r="G148" s="684">
        <v>17</v>
      </c>
    </row>
    <row r="149" spans="1:7" ht="15">
      <c r="A149" s="120" t="s">
        <v>12</v>
      </c>
      <c r="B149" s="119" t="s">
        <v>67</v>
      </c>
      <c r="C149" s="127" t="s">
        <v>15</v>
      </c>
      <c r="D149" s="684">
        <v>339</v>
      </c>
      <c r="E149" s="684">
        <v>294</v>
      </c>
      <c r="F149" s="684">
        <v>633</v>
      </c>
      <c r="G149" s="684">
        <v>11</v>
      </c>
    </row>
    <row r="150" spans="1:7" ht="15">
      <c r="A150" s="120" t="s">
        <v>12</v>
      </c>
      <c r="B150" s="119" t="s">
        <v>67</v>
      </c>
      <c r="C150" s="127" t="s">
        <v>16</v>
      </c>
      <c r="D150" s="684">
        <v>362</v>
      </c>
      <c r="E150" s="684">
        <v>298</v>
      </c>
      <c r="F150" s="684">
        <v>660</v>
      </c>
      <c r="G150" s="684">
        <v>12</v>
      </c>
    </row>
    <row r="151" spans="1:7" ht="15">
      <c r="A151" s="120" t="s">
        <v>12</v>
      </c>
      <c r="B151" s="119" t="s">
        <v>67</v>
      </c>
      <c r="C151" s="127" t="s">
        <v>17</v>
      </c>
      <c r="D151" s="684">
        <v>465</v>
      </c>
      <c r="E151" s="684">
        <v>297</v>
      </c>
      <c r="F151" s="684">
        <v>762</v>
      </c>
      <c r="G151" s="684">
        <v>13</v>
      </c>
    </row>
    <row r="152" spans="1:7" ht="15">
      <c r="A152" s="120" t="s">
        <v>12</v>
      </c>
      <c r="B152" s="119" t="s">
        <v>67</v>
      </c>
      <c r="C152" s="127" t="s">
        <v>18</v>
      </c>
      <c r="D152" s="684">
        <v>154</v>
      </c>
      <c r="E152" s="684">
        <v>149</v>
      </c>
      <c r="F152" s="684">
        <v>303</v>
      </c>
      <c r="G152" s="684">
        <v>14</v>
      </c>
    </row>
    <row r="153" spans="1:7" ht="15">
      <c r="A153" s="120" t="s">
        <v>12</v>
      </c>
      <c r="B153" s="119" t="s">
        <v>67</v>
      </c>
      <c r="C153" s="127" t="s">
        <v>19</v>
      </c>
      <c r="D153" s="684">
        <v>271</v>
      </c>
      <c r="E153" s="684">
        <v>200</v>
      </c>
      <c r="F153" s="684">
        <v>471</v>
      </c>
      <c r="G153" s="684">
        <v>15</v>
      </c>
    </row>
    <row r="154" spans="1:7" ht="15">
      <c r="A154" s="120" t="s">
        <v>12</v>
      </c>
      <c r="B154" s="119" t="s">
        <v>67</v>
      </c>
      <c r="C154" s="127" t="s">
        <v>20</v>
      </c>
      <c r="D154" s="684">
        <v>132</v>
      </c>
      <c r="E154" s="684">
        <v>122</v>
      </c>
      <c r="F154" s="684">
        <v>254</v>
      </c>
      <c r="G154" s="684">
        <v>16</v>
      </c>
    </row>
    <row r="155" spans="1:7" ht="15">
      <c r="A155" s="120" t="s">
        <v>12</v>
      </c>
      <c r="B155" s="119" t="s">
        <v>67</v>
      </c>
      <c r="C155" s="127" t="s">
        <v>21</v>
      </c>
      <c r="D155" s="684">
        <v>162</v>
      </c>
      <c r="E155" s="684">
        <v>143</v>
      </c>
      <c r="F155" s="684">
        <v>305</v>
      </c>
      <c r="G155" s="684">
        <v>17</v>
      </c>
    </row>
    <row r="156" spans="1:7" ht="15">
      <c r="A156" s="120" t="s">
        <v>12</v>
      </c>
      <c r="B156" s="119" t="s">
        <v>69</v>
      </c>
      <c r="C156" s="127" t="s">
        <v>15</v>
      </c>
      <c r="D156" s="684">
        <v>163</v>
      </c>
      <c r="E156" s="684">
        <v>124</v>
      </c>
      <c r="F156" s="684">
        <v>287</v>
      </c>
      <c r="G156" s="684">
        <v>11</v>
      </c>
    </row>
    <row r="157" spans="1:7" ht="15">
      <c r="A157" s="120" t="s">
        <v>12</v>
      </c>
      <c r="B157" s="119" t="s">
        <v>69</v>
      </c>
      <c r="C157" s="127" t="s">
        <v>16</v>
      </c>
      <c r="D157" s="684">
        <v>219</v>
      </c>
      <c r="E157" s="684">
        <v>163</v>
      </c>
      <c r="F157" s="684">
        <v>382</v>
      </c>
      <c r="G157" s="684">
        <v>12</v>
      </c>
    </row>
    <row r="158" spans="1:7" ht="15">
      <c r="A158" s="120" t="s">
        <v>12</v>
      </c>
      <c r="B158" s="119" t="s">
        <v>69</v>
      </c>
      <c r="C158" s="127" t="s">
        <v>17</v>
      </c>
      <c r="D158" s="684">
        <v>239</v>
      </c>
      <c r="E158" s="684">
        <v>178</v>
      </c>
      <c r="F158" s="684">
        <v>417</v>
      </c>
      <c r="G158" s="684">
        <v>13</v>
      </c>
    </row>
    <row r="159" spans="1:7" ht="15">
      <c r="A159" s="120" t="s">
        <v>12</v>
      </c>
      <c r="B159" s="119" t="s">
        <v>69</v>
      </c>
      <c r="C159" s="127" t="s">
        <v>18</v>
      </c>
      <c r="D159" s="684">
        <v>108</v>
      </c>
      <c r="E159" s="684">
        <v>120</v>
      </c>
      <c r="F159" s="684">
        <v>228</v>
      </c>
      <c r="G159" s="684">
        <v>14</v>
      </c>
    </row>
    <row r="160" spans="1:7" ht="15">
      <c r="A160" s="120" t="s">
        <v>12</v>
      </c>
      <c r="B160" s="119" t="s">
        <v>69</v>
      </c>
      <c r="C160" s="127" t="s">
        <v>19</v>
      </c>
      <c r="D160" s="684">
        <v>156</v>
      </c>
      <c r="E160" s="684">
        <v>132</v>
      </c>
      <c r="F160" s="684">
        <v>288</v>
      </c>
      <c r="G160" s="684">
        <v>15</v>
      </c>
    </row>
    <row r="161" spans="1:7" ht="15">
      <c r="A161" s="120" t="s">
        <v>12</v>
      </c>
      <c r="B161" s="119" t="s">
        <v>69</v>
      </c>
      <c r="C161" s="127" t="s">
        <v>20</v>
      </c>
      <c r="D161" s="684">
        <v>87</v>
      </c>
      <c r="E161" s="684">
        <v>92</v>
      </c>
      <c r="F161" s="684">
        <v>179</v>
      </c>
      <c r="G161" s="684">
        <v>16</v>
      </c>
    </row>
    <row r="162" spans="1:7" ht="15.75" thickBot="1">
      <c r="A162" s="120" t="s">
        <v>12</v>
      </c>
      <c r="B162" s="691" t="s">
        <v>69</v>
      </c>
      <c r="C162" s="692" t="s">
        <v>21</v>
      </c>
      <c r="D162" s="693">
        <v>177</v>
      </c>
      <c r="E162" s="693">
        <v>157</v>
      </c>
      <c r="F162" s="693">
        <v>336</v>
      </c>
      <c r="G162" s="693">
        <v>17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4E03-FEDB-43EB-AD2C-B7CA7A6B5425}">
  <sheetPr>
    <tabColor theme="4" tint="0.39997558519241921"/>
  </sheetPr>
  <dimension ref="A1:L201"/>
  <sheetViews>
    <sheetView zoomScale="62" workbookViewId="0">
      <selection activeCell="W32" sqref="W32"/>
    </sheetView>
  </sheetViews>
  <sheetFormatPr defaultColWidth="8.7109375" defaultRowHeight="12.75"/>
  <cols>
    <col min="1" max="1" width="18.28515625" customWidth="1"/>
    <col min="2" max="2" width="19.85546875" customWidth="1"/>
    <col min="3" max="3" width="14.85546875" customWidth="1"/>
    <col min="5" max="5" width="25" bestFit="1" customWidth="1"/>
    <col min="6" max="6" width="17.7109375" bestFit="1" customWidth="1"/>
    <col min="7" max="12" width="4.85546875" bestFit="1" customWidth="1"/>
    <col min="13" max="13" width="11.140625" bestFit="1" customWidth="1"/>
    <col min="14" max="19" width="2.85546875" bestFit="1" customWidth="1"/>
    <col min="20" max="146" width="3.85546875" bestFit="1" customWidth="1"/>
    <col min="147" max="156" width="4.85546875" bestFit="1" customWidth="1"/>
    <col min="157" max="157" width="11.140625" bestFit="1" customWidth="1"/>
  </cols>
  <sheetData>
    <row r="1" spans="1:12" ht="16.5" thickBot="1">
      <c r="A1" s="187" t="s">
        <v>1</v>
      </c>
      <c r="B1" s="698" t="s">
        <v>7</v>
      </c>
      <c r="C1" s="698" t="s">
        <v>10</v>
      </c>
    </row>
    <row r="2" spans="1:12" ht="15">
      <c r="A2" s="681" t="s">
        <v>13</v>
      </c>
      <c r="B2" s="700" t="s">
        <v>15</v>
      </c>
      <c r="C2" s="682">
        <v>314</v>
      </c>
      <c r="E2" s="134" t="s">
        <v>239</v>
      </c>
      <c r="F2" t="s">
        <v>7</v>
      </c>
    </row>
    <row r="3" spans="1:12" ht="15">
      <c r="A3" s="119" t="s">
        <v>13</v>
      </c>
      <c r="B3" s="127" t="s">
        <v>16</v>
      </c>
      <c r="C3" s="684">
        <v>329</v>
      </c>
      <c r="E3" s="134" t="s">
        <v>1</v>
      </c>
      <c r="F3" s="134" t="s">
        <v>18</v>
      </c>
      <c r="G3" s="134" t="s">
        <v>15</v>
      </c>
      <c r="H3" s="134" t="s">
        <v>16</v>
      </c>
      <c r="I3" s="134" t="s">
        <v>17</v>
      </c>
      <c r="J3" s="134" t="s">
        <v>19</v>
      </c>
      <c r="K3" s="134" t="s">
        <v>20</v>
      </c>
      <c r="L3" s="134" t="s">
        <v>21</v>
      </c>
    </row>
    <row r="4" spans="1:12" ht="15">
      <c r="A4" s="119" t="s">
        <v>13</v>
      </c>
      <c r="B4" s="127" t="s">
        <v>17</v>
      </c>
      <c r="C4" s="684">
        <v>396</v>
      </c>
      <c r="E4" t="s">
        <v>13</v>
      </c>
      <c r="F4">
        <v>233</v>
      </c>
      <c r="G4">
        <v>314</v>
      </c>
      <c r="H4">
        <v>329</v>
      </c>
      <c r="I4">
        <v>396</v>
      </c>
      <c r="J4">
        <v>178</v>
      </c>
      <c r="K4">
        <v>224</v>
      </c>
      <c r="L4">
        <v>281</v>
      </c>
    </row>
    <row r="5" spans="1:12" ht="15">
      <c r="A5" s="119" t="s">
        <v>13</v>
      </c>
      <c r="B5" s="127" t="s">
        <v>18</v>
      </c>
      <c r="C5" s="684">
        <v>233</v>
      </c>
      <c r="E5" t="s">
        <v>22</v>
      </c>
      <c r="F5">
        <v>561</v>
      </c>
      <c r="G5">
        <v>639</v>
      </c>
      <c r="H5">
        <v>825</v>
      </c>
      <c r="I5">
        <v>900</v>
      </c>
      <c r="J5">
        <v>699</v>
      </c>
      <c r="K5">
        <v>473</v>
      </c>
      <c r="L5">
        <v>445</v>
      </c>
    </row>
    <row r="6" spans="1:12" ht="15">
      <c r="A6" s="119" t="s">
        <v>13</v>
      </c>
      <c r="B6" s="127" t="s">
        <v>19</v>
      </c>
      <c r="C6" s="684">
        <v>178</v>
      </c>
      <c r="E6" t="s">
        <v>26</v>
      </c>
      <c r="F6">
        <v>289</v>
      </c>
      <c r="G6">
        <v>424</v>
      </c>
      <c r="H6">
        <v>471</v>
      </c>
      <c r="I6">
        <v>649</v>
      </c>
      <c r="J6">
        <v>467</v>
      </c>
      <c r="K6">
        <v>332</v>
      </c>
      <c r="L6">
        <v>325</v>
      </c>
    </row>
    <row r="7" spans="1:12" ht="15">
      <c r="A7" s="119" t="s">
        <v>13</v>
      </c>
      <c r="B7" s="127" t="s">
        <v>20</v>
      </c>
      <c r="C7" s="684">
        <v>224</v>
      </c>
      <c r="E7" t="s">
        <v>28</v>
      </c>
      <c r="F7">
        <v>32</v>
      </c>
      <c r="G7">
        <v>46</v>
      </c>
      <c r="H7">
        <v>42</v>
      </c>
      <c r="I7">
        <v>94</v>
      </c>
      <c r="J7">
        <v>103</v>
      </c>
      <c r="K7">
        <v>16</v>
      </c>
      <c r="L7">
        <v>81</v>
      </c>
    </row>
    <row r="8" spans="1:12" ht="15">
      <c r="A8" s="119" t="s">
        <v>13</v>
      </c>
      <c r="B8" s="127" t="s">
        <v>21</v>
      </c>
      <c r="C8" s="684">
        <v>281</v>
      </c>
      <c r="E8" t="s">
        <v>52</v>
      </c>
      <c r="F8">
        <v>190</v>
      </c>
      <c r="G8">
        <v>197</v>
      </c>
      <c r="H8">
        <v>258</v>
      </c>
      <c r="I8">
        <v>316</v>
      </c>
      <c r="J8">
        <v>220</v>
      </c>
      <c r="K8">
        <v>207</v>
      </c>
      <c r="L8">
        <v>176</v>
      </c>
    </row>
    <row r="9" spans="1:12" ht="15">
      <c r="A9" s="119" t="s">
        <v>22</v>
      </c>
      <c r="B9" s="127" t="s">
        <v>15</v>
      </c>
      <c r="C9" s="684">
        <v>639</v>
      </c>
      <c r="E9" t="s">
        <v>75</v>
      </c>
      <c r="F9">
        <v>128</v>
      </c>
      <c r="G9">
        <v>189</v>
      </c>
      <c r="H9">
        <v>256</v>
      </c>
      <c r="I9">
        <v>359</v>
      </c>
      <c r="J9">
        <v>250</v>
      </c>
      <c r="K9">
        <v>242</v>
      </c>
      <c r="L9">
        <v>211</v>
      </c>
    </row>
    <row r="10" spans="1:12" ht="15">
      <c r="A10" s="119" t="s">
        <v>22</v>
      </c>
      <c r="B10" s="127" t="s">
        <v>16</v>
      </c>
      <c r="C10" s="684">
        <v>825</v>
      </c>
      <c r="E10" t="s">
        <v>32</v>
      </c>
      <c r="F10">
        <v>166</v>
      </c>
      <c r="G10">
        <v>219</v>
      </c>
      <c r="H10">
        <v>251</v>
      </c>
      <c r="I10">
        <v>329</v>
      </c>
      <c r="J10">
        <v>219</v>
      </c>
      <c r="K10">
        <v>137</v>
      </c>
      <c r="L10">
        <v>237</v>
      </c>
    </row>
    <row r="11" spans="1:12" ht="15">
      <c r="A11" s="119" t="s">
        <v>22</v>
      </c>
      <c r="B11" s="127" t="s">
        <v>17</v>
      </c>
      <c r="C11" s="684">
        <v>900</v>
      </c>
      <c r="E11" t="s">
        <v>34</v>
      </c>
      <c r="F11">
        <v>504</v>
      </c>
      <c r="G11">
        <v>637</v>
      </c>
      <c r="H11">
        <v>765</v>
      </c>
      <c r="I11">
        <v>766</v>
      </c>
      <c r="J11">
        <v>495</v>
      </c>
      <c r="K11">
        <v>340</v>
      </c>
      <c r="L11">
        <v>420</v>
      </c>
    </row>
    <row r="12" spans="1:12" ht="15">
      <c r="A12" s="119" t="s">
        <v>22</v>
      </c>
      <c r="B12" s="127" t="s">
        <v>18</v>
      </c>
      <c r="C12" s="684">
        <v>561</v>
      </c>
      <c r="E12" t="s">
        <v>36</v>
      </c>
      <c r="F12">
        <v>675</v>
      </c>
      <c r="G12">
        <v>671</v>
      </c>
      <c r="H12">
        <v>936</v>
      </c>
      <c r="I12">
        <v>979</v>
      </c>
      <c r="J12">
        <v>679</v>
      </c>
      <c r="K12">
        <v>592</v>
      </c>
      <c r="L12">
        <v>887</v>
      </c>
    </row>
    <row r="13" spans="1:12" ht="15">
      <c r="A13" s="119" t="s">
        <v>22</v>
      </c>
      <c r="B13" s="127" t="s">
        <v>19</v>
      </c>
      <c r="C13" s="684">
        <v>699</v>
      </c>
      <c r="E13" t="s">
        <v>38</v>
      </c>
      <c r="F13">
        <v>248</v>
      </c>
      <c r="G13">
        <v>363</v>
      </c>
      <c r="H13">
        <v>438</v>
      </c>
      <c r="I13">
        <v>524</v>
      </c>
      <c r="J13">
        <v>372</v>
      </c>
      <c r="K13">
        <v>219</v>
      </c>
      <c r="L13">
        <v>378</v>
      </c>
    </row>
    <row r="14" spans="1:12" ht="15">
      <c r="A14" s="119" t="s">
        <v>22</v>
      </c>
      <c r="B14" s="127" t="s">
        <v>20</v>
      </c>
      <c r="C14" s="684">
        <v>473</v>
      </c>
      <c r="E14" t="s">
        <v>40</v>
      </c>
      <c r="F14">
        <v>237</v>
      </c>
      <c r="G14">
        <v>307</v>
      </c>
      <c r="H14">
        <v>297</v>
      </c>
      <c r="I14">
        <v>349</v>
      </c>
      <c r="J14">
        <v>278</v>
      </c>
      <c r="K14">
        <v>182</v>
      </c>
      <c r="L14">
        <v>342</v>
      </c>
    </row>
    <row r="15" spans="1:12" ht="15">
      <c r="A15" s="119" t="s">
        <v>22</v>
      </c>
      <c r="B15" s="127" t="s">
        <v>21</v>
      </c>
      <c r="C15" s="684">
        <v>445</v>
      </c>
      <c r="E15" t="s">
        <v>42</v>
      </c>
      <c r="F15">
        <v>455</v>
      </c>
      <c r="G15">
        <v>385</v>
      </c>
      <c r="H15">
        <v>600</v>
      </c>
      <c r="I15">
        <v>686</v>
      </c>
      <c r="J15">
        <v>579</v>
      </c>
      <c r="K15">
        <v>649</v>
      </c>
      <c r="L15">
        <v>732</v>
      </c>
    </row>
    <row r="16" spans="1:12" ht="15">
      <c r="A16" s="119" t="s">
        <v>26</v>
      </c>
      <c r="B16" s="127" t="s">
        <v>15</v>
      </c>
      <c r="C16" s="684">
        <v>424</v>
      </c>
      <c r="E16" t="s">
        <v>43</v>
      </c>
      <c r="F16">
        <v>270</v>
      </c>
      <c r="G16">
        <v>362</v>
      </c>
      <c r="H16">
        <v>561</v>
      </c>
      <c r="I16">
        <v>687</v>
      </c>
      <c r="J16">
        <v>489</v>
      </c>
      <c r="K16">
        <v>270</v>
      </c>
      <c r="L16">
        <v>351</v>
      </c>
    </row>
    <row r="17" spans="1:12" ht="15">
      <c r="A17" s="119" t="s">
        <v>26</v>
      </c>
      <c r="B17" s="127" t="s">
        <v>16</v>
      </c>
      <c r="C17" s="684">
        <v>471</v>
      </c>
      <c r="E17" t="s">
        <v>45</v>
      </c>
      <c r="F17">
        <v>51</v>
      </c>
      <c r="G17">
        <v>153</v>
      </c>
      <c r="H17">
        <v>71</v>
      </c>
      <c r="I17">
        <v>90</v>
      </c>
      <c r="J17">
        <v>42</v>
      </c>
      <c r="K17">
        <v>32</v>
      </c>
      <c r="L17">
        <v>19</v>
      </c>
    </row>
    <row r="18" spans="1:12" ht="15">
      <c r="A18" s="119" t="s">
        <v>26</v>
      </c>
      <c r="B18" s="127" t="s">
        <v>17</v>
      </c>
      <c r="C18" s="684">
        <v>649</v>
      </c>
      <c r="E18" t="s">
        <v>47</v>
      </c>
      <c r="F18">
        <v>836</v>
      </c>
      <c r="G18">
        <v>996</v>
      </c>
      <c r="H18">
        <v>1277</v>
      </c>
      <c r="I18">
        <v>1504</v>
      </c>
      <c r="J18">
        <v>1070</v>
      </c>
      <c r="K18">
        <v>522</v>
      </c>
      <c r="L18">
        <v>480</v>
      </c>
    </row>
    <row r="19" spans="1:12" ht="15">
      <c r="A19" s="119" t="s">
        <v>26</v>
      </c>
      <c r="B19" s="127" t="s">
        <v>18</v>
      </c>
      <c r="C19" s="684">
        <v>289</v>
      </c>
      <c r="E19" t="s">
        <v>59</v>
      </c>
      <c r="F19">
        <v>212</v>
      </c>
      <c r="G19">
        <v>271</v>
      </c>
      <c r="H19">
        <v>322</v>
      </c>
      <c r="I19">
        <v>328</v>
      </c>
      <c r="J19">
        <v>278</v>
      </c>
      <c r="K19">
        <v>225</v>
      </c>
      <c r="L19">
        <v>744</v>
      </c>
    </row>
    <row r="20" spans="1:12" ht="15">
      <c r="A20" s="119" t="s">
        <v>26</v>
      </c>
      <c r="B20" s="127" t="s">
        <v>19</v>
      </c>
      <c r="C20" s="684">
        <v>467</v>
      </c>
      <c r="E20" t="s">
        <v>61</v>
      </c>
      <c r="F20">
        <v>1360</v>
      </c>
      <c r="G20">
        <v>1814</v>
      </c>
      <c r="H20">
        <v>2057</v>
      </c>
      <c r="I20">
        <v>2229</v>
      </c>
      <c r="J20">
        <v>1608</v>
      </c>
      <c r="K20">
        <v>1216</v>
      </c>
      <c r="L20">
        <v>1286</v>
      </c>
    </row>
    <row r="21" spans="1:12" ht="15">
      <c r="A21" s="119" t="s">
        <v>26</v>
      </c>
      <c r="B21" s="127" t="s">
        <v>20</v>
      </c>
      <c r="C21" s="684">
        <v>332</v>
      </c>
      <c r="E21" t="s">
        <v>56</v>
      </c>
      <c r="F21">
        <v>470</v>
      </c>
      <c r="G21">
        <v>716</v>
      </c>
      <c r="H21">
        <v>790</v>
      </c>
      <c r="I21">
        <v>903</v>
      </c>
      <c r="J21">
        <v>586</v>
      </c>
      <c r="K21">
        <v>521</v>
      </c>
      <c r="L21">
        <v>685</v>
      </c>
    </row>
    <row r="22" spans="1:12" ht="15">
      <c r="A22" s="119" t="s">
        <v>26</v>
      </c>
      <c r="B22" s="127" t="s">
        <v>21</v>
      </c>
      <c r="C22" s="684">
        <v>325</v>
      </c>
      <c r="E22" t="s">
        <v>54</v>
      </c>
      <c r="F22">
        <v>227</v>
      </c>
      <c r="G22">
        <v>333</v>
      </c>
      <c r="H22">
        <v>401</v>
      </c>
      <c r="I22">
        <v>465</v>
      </c>
      <c r="J22">
        <v>319</v>
      </c>
      <c r="K22">
        <v>192</v>
      </c>
      <c r="L22">
        <v>285</v>
      </c>
    </row>
    <row r="23" spans="1:12" ht="15">
      <c r="A23" s="119" t="s">
        <v>28</v>
      </c>
      <c r="B23" s="127" t="s">
        <v>15</v>
      </c>
      <c r="C23" s="684">
        <v>46</v>
      </c>
      <c r="E23" t="s">
        <v>63</v>
      </c>
      <c r="F23">
        <v>188</v>
      </c>
      <c r="G23">
        <v>180</v>
      </c>
      <c r="H23">
        <v>249</v>
      </c>
      <c r="I23">
        <v>289</v>
      </c>
      <c r="J23">
        <v>103</v>
      </c>
      <c r="K23">
        <v>141</v>
      </c>
      <c r="L23">
        <v>327</v>
      </c>
    </row>
    <row r="24" spans="1:12" ht="15">
      <c r="A24" s="119" t="s">
        <v>28</v>
      </c>
      <c r="B24" s="127" t="s">
        <v>16</v>
      </c>
      <c r="C24" s="684">
        <v>42</v>
      </c>
      <c r="E24" t="s">
        <v>65</v>
      </c>
      <c r="F24">
        <v>316</v>
      </c>
      <c r="G24">
        <v>360</v>
      </c>
      <c r="H24">
        <v>447</v>
      </c>
      <c r="I24">
        <v>498</v>
      </c>
      <c r="J24">
        <v>436</v>
      </c>
      <c r="K24">
        <v>375</v>
      </c>
      <c r="L24">
        <v>414</v>
      </c>
    </row>
    <row r="25" spans="1:12" ht="15">
      <c r="A25" s="119" t="s">
        <v>28</v>
      </c>
      <c r="B25" s="127" t="s">
        <v>17</v>
      </c>
      <c r="C25" s="684">
        <v>94</v>
      </c>
      <c r="E25" t="s">
        <v>67</v>
      </c>
      <c r="F25">
        <v>303</v>
      </c>
      <c r="G25">
        <v>633</v>
      </c>
      <c r="H25">
        <v>660</v>
      </c>
      <c r="I25">
        <v>762</v>
      </c>
      <c r="J25">
        <v>471</v>
      </c>
      <c r="K25">
        <v>254</v>
      </c>
      <c r="L25">
        <v>305</v>
      </c>
    </row>
    <row r="26" spans="1:12" ht="15">
      <c r="A26" s="119" t="s">
        <v>28</v>
      </c>
      <c r="B26" s="127" t="s">
        <v>18</v>
      </c>
      <c r="C26" s="684">
        <v>32</v>
      </c>
      <c r="E26" t="s">
        <v>69</v>
      </c>
      <c r="F26">
        <v>228</v>
      </c>
      <c r="G26">
        <v>287</v>
      </c>
      <c r="H26">
        <v>382</v>
      </c>
      <c r="I26">
        <v>417</v>
      </c>
      <c r="J26">
        <v>288</v>
      </c>
      <c r="K26">
        <v>179</v>
      </c>
      <c r="L26">
        <v>336</v>
      </c>
    </row>
    <row r="27" spans="1:12" ht="15">
      <c r="A27" s="119" t="s">
        <v>28</v>
      </c>
      <c r="B27" s="127" t="s">
        <v>19</v>
      </c>
      <c r="C27" s="684">
        <v>103</v>
      </c>
    </row>
    <row r="28" spans="1:12" ht="15">
      <c r="A28" s="119" t="s">
        <v>28</v>
      </c>
      <c r="B28" s="127" t="s">
        <v>20</v>
      </c>
      <c r="C28" s="684">
        <v>16</v>
      </c>
    </row>
    <row r="29" spans="1:12" ht="15">
      <c r="A29" s="119" t="s">
        <v>28</v>
      </c>
      <c r="B29" s="127" t="s">
        <v>21</v>
      </c>
      <c r="C29" s="684">
        <v>81</v>
      </c>
    </row>
    <row r="30" spans="1:12" ht="15">
      <c r="A30" s="119" t="s">
        <v>75</v>
      </c>
      <c r="B30" s="127" t="s">
        <v>15</v>
      </c>
      <c r="C30" s="684">
        <v>189</v>
      </c>
    </row>
    <row r="31" spans="1:12" ht="15">
      <c r="A31" s="119" t="s">
        <v>75</v>
      </c>
      <c r="B31" s="127" t="s">
        <v>16</v>
      </c>
      <c r="C31" s="684">
        <v>256</v>
      </c>
    </row>
    <row r="32" spans="1:12" ht="15">
      <c r="A32" s="119" t="s">
        <v>75</v>
      </c>
      <c r="B32" s="127" t="s">
        <v>17</v>
      </c>
      <c r="C32" s="684">
        <v>359</v>
      </c>
    </row>
    <row r="33" spans="1:3" ht="15">
      <c r="A33" s="119" t="s">
        <v>75</v>
      </c>
      <c r="B33" s="127" t="s">
        <v>18</v>
      </c>
      <c r="C33" s="684">
        <v>128</v>
      </c>
    </row>
    <row r="34" spans="1:3" ht="15">
      <c r="A34" s="119" t="s">
        <v>75</v>
      </c>
      <c r="B34" s="127" t="s">
        <v>19</v>
      </c>
      <c r="C34" s="684">
        <v>250</v>
      </c>
    </row>
    <row r="35" spans="1:3" ht="15">
      <c r="A35" s="119" t="s">
        <v>75</v>
      </c>
      <c r="B35" s="127" t="s">
        <v>20</v>
      </c>
      <c r="C35" s="684">
        <v>242</v>
      </c>
    </row>
    <row r="36" spans="1:3" ht="15">
      <c r="A36" s="119" t="s">
        <v>75</v>
      </c>
      <c r="B36" s="127" t="s">
        <v>21</v>
      </c>
      <c r="C36" s="684">
        <v>211</v>
      </c>
    </row>
    <row r="37" spans="1:3" ht="15">
      <c r="A37" s="119" t="s">
        <v>32</v>
      </c>
      <c r="B37" s="127" t="s">
        <v>15</v>
      </c>
      <c r="C37" s="684">
        <v>219</v>
      </c>
    </row>
    <row r="38" spans="1:3" ht="15">
      <c r="A38" s="119" t="s">
        <v>32</v>
      </c>
      <c r="B38" s="127" t="s">
        <v>16</v>
      </c>
      <c r="C38" s="684">
        <v>251</v>
      </c>
    </row>
    <row r="39" spans="1:3" ht="15">
      <c r="A39" s="119" t="s">
        <v>32</v>
      </c>
      <c r="B39" s="127" t="s">
        <v>17</v>
      </c>
      <c r="C39" s="684">
        <v>329</v>
      </c>
    </row>
    <row r="40" spans="1:3" ht="15">
      <c r="A40" s="119" t="s">
        <v>32</v>
      </c>
      <c r="B40" s="127" t="s">
        <v>18</v>
      </c>
      <c r="C40" s="684">
        <v>166</v>
      </c>
    </row>
    <row r="41" spans="1:3" ht="15">
      <c r="A41" s="119" t="s">
        <v>32</v>
      </c>
      <c r="B41" s="127" t="s">
        <v>19</v>
      </c>
      <c r="C41" s="684">
        <v>219</v>
      </c>
    </row>
    <row r="42" spans="1:3" ht="15">
      <c r="A42" s="119" t="s">
        <v>32</v>
      </c>
      <c r="B42" s="127" t="s">
        <v>20</v>
      </c>
      <c r="C42" s="684">
        <v>137</v>
      </c>
    </row>
    <row r="43" spans="1:3" ht="15">
      <c r="A43" s="119" t="s">
        <v>32</v>
      </c>
      <c r="B43" s="127" t="s">
        <v>21</v>
      </c>
      <c r="C43" s="684">
        <v>237</v>
      </c>
    </row>
    <row r="44" spans="1:3" ht="15">
      <c r="A44" s="119" t="s">
        <v>34</v>
      </c>
      <c r="B44" s="127" t="s">
        <v>15</v>
      </c>
      <c r="C44" s="684">
        <v>637</v>
      </c>
    </row>
    <row r="45" spans="1:3" ht="15">
      <c r="A45" s="119" t="s">
        <v>34</v>
      </c>
      <c r="B45" s="127" t="s">
        <v>16</v>
      </c>
      <c r="C45" s="684">
        <v>765</v>
      </c>
    </row>
    <row r="46" spans="1:3" ht="15">
      <c r="A46" s="119" t="s">
        <v>34</v>
      </c>
      <c r="B46" s="127" t="s">
        <v>17</v>
      </c>
      <c r="C46" s="684">
        <v>766</v>
      </c>
    </row>
    <row r="47" spans="1:3" ht="15">
      <c r="A47" s="119" t="s">
        <v>34</v>
      </c>
      <c r="B47" s="127" t="s">
        <v>18</v>
      </c>
      <c r="C47" s="684">
        <v>504</v>
      </c>
    </row>
    <row r="48" spans="1:3" ht="15">
      <c r="A48" s="119" t="s">
        <v>34</v>
      </c>
      <c r="B48" s="127" t="s">
        <v>19</v>
      </c>
      <c r="C48" s="684">
        <v>495</v>
      </c>
    </row>
    <row r="49" spans="1:3" ht="15">
      <c r="A49" s="119" t="s">
        <v>34</v>
      </c>
      <c r="B49" s="127" t="s">
        <v>20</v>
      </c>
      <c r="C49" s="684">
        <v>340</v>
      </c>
    </row>
    <row r="50" spans="1:3" ht="15">
      <c r="A50" s="119" t="s">
        <v>34</v>
      </c>
      <c r="B50" s="127" t="s">
        <v>21</v>
      </c>
      <c r="C50" s="684">
        <v>420</v>
      </c>
    </row>
    <row r="51" spans="1:3" ht="15">
      <c r="A51" s="119" t="s">
        <v>36</v>
      </c>
      <c r="B51" s="127" t="s">
        <v>16</v>
      </c>
      <c r="C51" s="684">
        <v>936</v>
      </c>
    </row>
    <row r="52" spans="1:3" ht="15">
      <c r="A52" s="119" t="s">
        <v>36</v>
      </c>
      <c r="B52" s="127" t="s">
        <v>15</v>
      </c>
      <c r="C52" s="684">
        <v>671</v>
      </c>
    </row>
    <row r="53" spans="1:3" ht="15">
      <c r="A53" s="119" t="s">
        <v>36</v>
      </c>
      <c r="B53" s="127" t="s">
        <v>17</v>
      </c>
      <c r="C53" s="684">
        <v>979</v>
      </c>
    </row>
    <row r="54" spans="1:3" ht="15">
      <c r="A54" s="119" t="s">
        <v>36</v>
      </c>
      <c r="B54" s="127" t="s">
        <v>18</v>
      </c>
      <c r="C54" s="684">
        <v>675</v>
      </c>
    </row>
    <row r="55" spans="1:3" ht="15">
      <c r="A55" s="119" t="s">
        <v>36</v>
      </c>
      <c r="B55" s="127" t="s">
        <v>19</v>
      </c>
      <c r="C55" s="684">
        <v>679</v>
      </c>
    </row>
    <row r="56" spans="1:3" ht="15">
      <c r="A56" s="119" t="s">
        <v>36</v>
      </c>
      <c r="B56" s="127" t="s">
        <v>20</v>
      </c>
      <c r="C56" s="684">
        <v>592</v>
      </c>
    </row>
    <row r="57" spans="1:3" ht="15">
      <c r="A57" s="119" t="s">
        <v>36</v>
      </c>
      <c r="B57" s="127" t="s">
        <v>21</v>
      </c>
      <c r="C57" s="684">
        <v>887</v>
      </c>
    </row>
    <row r="58" spans="1:3" ht="15">
      <c r="A58" s="119" t="s">
        <v>38</v>
      </c>
      <c r="B58" s="127" t="s">
        <v>15</v>
      </c>
      <c r="C58" s="684">
        <v>363</v>
      </c>
    </row>
    <row r="59" spans="1:3" ht="15">
      <c r="A59" s="119" t="s">
        <v>38</v>
      </c>
      <c r="B59" s="127" t="s">
        <v>16</v>
      </c>
      <c r="C59" s="684">
        <v>438</v>
      </c>
    </row>
    <row r="60" spans="1:3" ht="15">
      <c r="A60" s="119" t="s">
        <v>38</v>
      </c>
      <c r="B60" s="127" t="s">
        <v>17</v>
      </c>
      <c r="C60" s="684">
        <v>524</v>
      </c>
    </row>
    <row r="61" spans="1:3" ht="15">
      <c r="A61" s="119" t="s">
        <v>38</v>
      </c>
      <c r="B61" s="127" t="s">
        <v>18</v>
      </c>
      <c r="C61" s="684">
        <v>248</v>
      </c>
    </row>
    <row r="62" spans="1:3" ht="15">
      <c r="A62" s="119" t="s">
        <v>38</v>
      </c>
      <c r="B62" s="127" t="s">
        <v>19</v>
      </c>
      <c r="C62" s="684">
        <v>372</v>
      </c>
    </row>
    <row r="63" spans="1:3" ht="15">
      <c r="A63" s="119" t="s">
        <v>38</v>
      </c>
      <c r="B63" s="127" t="s">
        <v>20</v>
      </c>
      <c r="C63" s="684">
        <v>219</v>
      </c>
    </row>
    <row r="64" spans="1:3" ht="15">
      <c r="A64" s="119" t="s">
        <v>38</v>
      </c>
      <c r="B64" s="127" t="s">
        <v>21</v>
      </c>
      <c r="C64" s="684">
        <v>378</v>
      </c>
    </row>
    <row r="65" spans="1:3" ht="15">
      <c r="A65" s="119" t="s">
        <v>40</v>
      </c>
      <c r="B65" s="127" t="s">
        <v>15</v>
      </c>
      <c r="C65" s="684">
        <v>307</v>
      </c>
    </row>
    <row r="66" spans="1:3" ht="15">
      <c r="A66" s="119" t="s">
        <v>40</v>
      </c>
      <c r="B66" s="127" t="s">
        <v>16</v>
      </c>
      <c r="C66" s="684">
        <v>297</v>
      </c>
    </row>
    <row r="67" spans="1:3" ht="15">
      <c r="A67" s="119" t="s">
        <v>40</v>
      </c>
      <c r="B67" s="127" t="s">
        <v>17</v>
      </c>
      <c r="C67" s="684">
        <v>349</v>
      </c>
    </row>
    <row r="68" spans="1:3" ht="15">
      <c r="A68" s="119" t="s">
        <v>40</v>
      </c>
      <c r="B68" s="127" t="s">
        <v>18</v>
      </c>
      <c r="C68" s="684">
        <v>237</v>
      </c>
    </row>
    <row r="69" spans="1:3" ht="15">
      <c r="A69" s="119" t="s">
        <v>40</v>
      </c>
      <c r="B69" s="127" t="s">
        <v>19</v>
      </c>
      <c r="C69" s="684">
        <v>278</v>
      </c>
    </row>
    <row r="70" spans="1:3" ht="15">
      <c r="A70" s="119" t="s">
        <v>40</v>
      </c>
      <c r="B70" s="127" t="s">
        <v>20</v>
      </c>
      <c r="C70" s="684">
        <v>182</v>
      </c>
    </row>
    <row r="71" spans="1:3" ht="15">
      <c r="A71" s="119" t="s">
        <v>40</v>
      </c>
      <c r="B71" s="127" t="s">
        <v>21</v>
      </c>
      <c r="C71" s="684">
        <v>342</v>
      </c>
    </row>
    <row r="72" spans="1:3" ht="15">
      <c r="A72" s="119" t="s">
        <v>42</v>
      </c>
      <c r="B72" s="127" t="s">
        <v>15</v>
      </c>
      <c r="C72" s="684">
        <v>385</v>
      </c>
    </row>
    <row r="73" spans="1:3" ht="15">
      <c r="A73" s="119" t="s">
        <v>42</v>
      </c>
      <c r="B73" s="127" t="s">
        <v>16</v>
      </c>
      <c r="C73" s="684">
        <v>600</v>
      </c>
    </row>
    <row r="74" spans="1:3" ht="15">
      <c r="A74" s="119" t="s">
        <v>42</v>
      </c>
      <c r="B74" s="127" t="s">
        <v>17</v>
      </c>
      <c r="C74" s="684">
        <v>686</v>
      </c>
    </row>
    <row r="75" spans="1:3" ht="15">
      <c r="A75" s="119" t="s">
        <v>42</v>
      </c>
      <c r="B75" s="127" t="s">
        <v>18</v>
      </c>
      <c r="C75" s="684">
        <v>455</v>
      </c>
    </row>
    <row r="76" spans="1:3" ht="15">
      <c r="A76" s="119" t="s">
        <v>42</v>
      </c>
      <c r="B76" s="127" t="s">
        <v>19</v>
      </c>
      <c r="C76" s="684">
        <v>579</v>
      </c>
    </row>
    <row r="77" spans="1:3" ht="15">
      <c r="A77" s="119" t="s">
        <v>42</v>
      </c>
      <c r="B77" s="127" t="s">
        <v>20</v>
      </c>
      <c r="C77" s="684">
        <v>649</v>
      </c>
    </row>
    <row r="78" spans="1:3" ht="15">
      <c r="A78" s="119" t="s">
        <v>42</v>
      </c>
      <c r="B78" s="127" t="s">
        <v>21</v>
      </c>
      <c r="C78" s="684">
        <v>732</v>
      </c>
    </row>
    <row r="79" spans="1:3" ht="15">
      <c r="A79" s="119" t="s">
        <v>43</v>
      </c>
      <c r="B79" s="127" t="s">
        <v>15</v>
      </c>
      <c r="C79" s="684">
        <v>362</v>
      </c>
    </row>
    <row r="80" spans="1:3" ht="15">
      <c r="A80" s="119" t="s">
        <v>43</v>
      </c>
      <c r="B80" s="127" t="s">
        <v>16</v>
      </c>
      <c r="C80" s="684">
        <v>561</v>
      </c>
    </row>
    <row r="81" spans="1:3" ht="15">
      <c r="A81" s="119" t="s">
        <v>43</v>
      </c>
      <c r="B81" s="127" t="s">
        <v>17</v>
      </c>
      <c r="C81" s="684">
        <v>687</v>
      </c>
    </row>
    <row r="82" spans="1:3" ht="15">
      <c r="A82" s="119" t="s">
        <v>43</v>
      </c>
      <c r="B82" s="127" t="s">
        <v>18</v>
      </c>
      <c r="C82" s="684">
        <v>270</v>
      </c>
    </row>
    <row r="83" spans="1:3" ht="15">
      <c r="A83" s="119" t="s">
        <v>43</v>
      </c>
      <c r="B83" s="127" t="s">
        <v>19</v>
      </c>
      <c r="C83" s="684">
        <v>489</v>
      </c>
    </row>
    <row r="84" spans="1:3" ht="15">
      <c r="A84" s="119" t="s">
        <v>43</v>
      </c>
      <c r="B84" s="127" t="s">
        <v>20</v>
      </c>
      <c r="C84" s="684">
        <v>270</v>
      </c>
    </row>
    <row r="85" spans="1:3" ht="15">
      <c r="A85" s="119" t="s">
        <v>43</v>
      </c>
      <c r="B85" s="127" t="s">
        <v>21</v>
      </c>
      <c r="C85" s="684">
        <v>351</v>
      </c>
    </row>
    <row r="86" spans="1:3" ht="15">
      <c r="A86" s="119" t="s">
        <v>45</v>
      </c>
      <c r="B86" s="127" t="s">
        <v>15</v>
      </c>
      <c r="C86" s="684">
        <v>153</v>
      </c>
    </row>
    <row r="87" spans="1:3" ht="15">
      <c r="A87" s="119" t="s">
        <v>45</v>
      </c>
      <c r="B87" s="127" t="s">
        <v>16</v>
      </c>
      <c r="C87" s="684">
        <v>71</v>
      </c>
    </row>
    <row r="88" spans="1:3" ht="15">
      <c r="A88" s="119" t="s">
        <v>45</v>
      </c>
      <c r="B88" s="127" t="s">
        <v>17</v>
      </c>
      <c r="C88" s="684">
        <v>90</v>
      </c>
    </row>
    <row r="89" spans="1:3" ht="15">
      <c r="A89" s="119" t="s">
        <v>45</v>
      </c>
      <c r="B89" s="127" t="s">
        <v>18</v>
      </c>
      <c r="C89" s="684">
        <v>51</v>
      </c>
    </row>
    <row r="90" spans="1:3" ht="15">
      <c r="A90" s="119" t="s">
        <v>45</v>
      </c>
      <c r="B90" s="127" t="s">
        <v>19</v>
      </c>
      <c r="C90" s="684">
        <v>42</v>
      </c>
    </row>
    <row r="91" spans="1:3" ht="15">
      <c r="A91" s="119" t="s">
        <v>45</v>
      </c>
      <c r="B91" s="127" t="s">
        <v>20</v>
      </c>
      <c r="C91" s="684">
        <v>32</v>
      </c>
    </row>
    <row r="92" spans="1:3" ht="15">
      <c r="A92" s="119" t="s">
        <v>45</v>
      </c>
      <c r="B92" s="127" t="s">
        <v>21</v>
      </c>
      <c r="C92" s="684">
        <v>19</v>
      </c>
    </row>
    <row r="93" spans="1:3" ht="15">
      <c r="A93" s="119" t="s">
        <v>47</v>
      </c>
      <c r="B93" s="127" t="s">
        <v>15</v>
      </c>
      <c r="C93" s="684">
        <v>996</v>
      </c>
    </row>
    <row r="94" spans="1:3" ht="15">
      <c r="A94" s="119" t="s">
        <v>47</v>
      </c>
      <c r="B94" s="127" t="s">
        <v>16</v>
      </c>
      <c r="C94" s="684">
        <v>1277</v>
      </c>
    </row>
    <row r="95" spans="1:3" ht="15">
      <c r="A95" s="119" t="s">
        <v>47</v>
      </c>
      <c r="B95" s="127" t="s">
        <v>17</v>
      </c>
      <c r="C95" s="684">
        <v>1504</v>
      </c>
    </row>
    <row r="96" spans="1:3" ht="15">
      <c r="A96" s="119" t="s">
        <v>47</v>
      </c>
      <c r="B96" s="127" t="s">
        <v>18</v>
      </c>
      <c r="C96" s="684">
        <v>836</v>
      </c>
    </row>
    <row r="97" spans="1:3" ht="15">
      <c r="A97" s="119" t="s">
        <v>47</v>
      </c>
      <c r="B97" s="127" t="s">
        <v>19</v>
      </c>
      <c r="C97" s="684">
        <v>1070</v>
      </c>
    </row>
    <row r="98" spans="1:3" ht="15">
      <c r="A98" s="119" t="s">
        <v>47</v>
      </c>
      <c r="B98" s="127" t="s">
        <v>20</v>
      </c>
      <c r="C98" s="684">
        <v>522</v>
      </c>
    </row>
    <row r="99" spans="1:3" ht="15">
      <c r="A99" s="119" t="s">
        <v>47</v>
      </c>
      <c r="B99" s="127" t="s">
        <v>21</v>
      </c>
      <c r="C99" s="684">
        <v>480</v>
      </c>
    </row>
    <row r="100" spans="1:3" ht="15">
      <c r="A100" s="687" t="s">
        <v>52</v>
      </c>
      <c r="B100" s="688" t="s">
        <v>15</v>
      </c>
      <c r="C100" s="689">
        <v>197</v>
      </c>
    </row>
    <row r="101" spans="1:3" ht="15">
      <c r="A101" s="687" t="s">
        <v>52</v>
      </c>
      <c r="B101" s="688" t="s">
        <v>16</v>
      </c>
      <c r="C101" s="689">
        <v>258</v>
      </c>
    </row>
    <row r="102" spans="1:3" ht="15">
      <c r="A102" s="687" t="s">
        <v>52</v>
      </c>
      <c r="B102" s="688" t="s">
        <v>17</v>
      </c>
      <c r="C102" s="689">
        <v>316</v>
      </c>
    </row>
    <row r="103" spans="1:3" ht="15">
      <c r="A103" s="687" t="s">
        <v>52</v>
      </c>
      <c r="B103" s="688" t="s">
        <v>18</v>
      </c>
      <c r="C103" s="689">
        <v>190</v>
      </c>
    </row>
    <row r="104" spans="1:3" ht="15">
      <c r="A104" s="687" t="s">
        <v>52</v>
      </c>
      <c r="B104" s="688" t="s">
        <v>19</v>
      </c>
      <c r="C104" s="689">
        <v>220</v>
      </c>
    </row>
    <row r="105" spans="1:3" ht="15">
      <c r="A105" s="687" t="s">
        <v>52</v>
      </c>
      <c r="B105" s="688" t="s">
        <v>20</v>
      </c>
      <c r="C105" s="689">
        <v>207</v>
      </c>
    </row>
    <row r="106" spans="1:3" ht="15">
      <c r="A106" s="687" t="s">
        <v>52</v>
      </c>
      <c r="B106" s="688" t="s">
        <v>21</v>
      </c>
      <c r="C106" s="689">
        <v>176</v>
      </c>
    </row>
    <row r="107" spans="1:3" ht="15">
      <c r="A107" s="119" t="s">
        <v>54</v>
      </c>
      <c r="B107" s="127" t="s">
        <v>15</v>
      </c>
      <c r="C107" s="684">
        <v>333</v>
      </c>
    </row>
    <row r="108" spans="1:3" ht="15">
      <c r="A108" s="119" t="s">
        <v>54</v>
      </c>
      <c r="B108" s="127" t="s">
        <v>16</v>
      </c>
      <c r="C108" s="684">
        <v>401</v>
      </c>
    </row>
    <row r="109" spans="1:3" ht="15">
      <c r="A109" s="119" t="s">
        <v>54</v>
      </c>
      <c r="B109" s="127" t="s">
        <v>17</v>
      </c>
      <c r="C109" s="684">
        <v>465</v>
      </c>
    </row>
    <row r="110" spans="1:3" ht="15">
      <c r="A110" s="119" t="s">
        <v>54</v>
      </c>
      <c r="B110" s="127" t="s">
        <v>18</v>
      </c>
      <c r="C110" s="684">
        <v>227</v>
      </c>
    </row>
    <row r="111" spans="1:3" ht="15">
      <c r="A111" s="119" t="s">
        <v>54</v>
      </c>
      <c r="B111" s="127" t="s">
        <v>19</v>
      </c>
      <c r="C111" s="684">
        <v>319</v>
      </c>
    </row>
    <row r="112" spans="1:3" ht="15">
      <c r="A112" s="119" t="s">
        <v>54</v>
      </c>
      <c r="B112" s="127" t="s">
        <v>20</v>
      </c>
      <c r="C112" s="684">
        <v>192</v>
      </c>
    </row>
    <row r="113" spans="1:3" ht="15">
      <c r="A113" s="119" t="s">
        <v>54</v>
      </c>
      <c r="B113" s="127" t="s">
        <v>21</v>
      </c>
      <c r="C113" s="684">
        <v>285</v>
      </c>
    </row>
    <row r="114" spans="1:3" ht="15">
      <c r="A114" s="119" t="s">
        <v>56</v>
      </c>
      <c r="B114" s="127" t="s">
        <v>15</v>
      </c>
      <c r="C114" s="684">
        <v>716</v>
      </c>
    </row>
    <row r="115" spans="1:3" ht="15">
      <c r="A115" s="119" t="s">
        <v>56</v>
      </c>
      <c r="B115" s="127" t="s">
        <v>16</v>
      </c>
      <c r="C115" s="684">
        <v>790</v>
      </c>
    </row>
    <row r="116" spans="1:3" ht="15">
      <c r="A116" s="119" t="s">
        <v>56</v>
      </c>
      <c r="B116" s="127" t="s">
        <v>17</v>
      </c>
      <c r="C116" s="684">
        <v>903</v>
      </c>
    </row>
    <row r="117" spans="1:3" ht="15">
      <c r="A117" s="119" t="s">
        <v>56</v>
      </c>
      <c r="B117" s="127" t="s">
        <v>18</v>
      </c>
      <c r="C117" s="684">
        <v>470</v>
      </c>
    </row>
    <row r="118" spans="1:3" ht="15">
      <c r="A118" s="119" t="s">
        <v>56</v>
      </c>
      <c r="B118" s="127" t="s">
        <v>19</v>
      </c>
      <c r="C118" s="684">
        <v>586</v>
      </c>
    </row>
    <row r="119" spans="1:3" ht="15">
      <c r="A119" s="119" t="s">
        <v>56</v>
      </c>
      <c r="B119" s="127" t="s">
        <v>20</v>
      </c>
      <c r="C119" s="684">
        <v>521</v>
      </c>
    </row>
    <row r="120" spans="1:3" ht="15">
      <c r="A120" s="119" t="s">
        <v>56</v>
      </c>
      <c r="B120" s="127" t="s">
        <v>21</v>
      </c>
      <c r="C120" s="684">
        <v>685</v>
      </c>
    </row>
    <row r="121" spans="1:3" ht="15">
      <c r="A121" s="119" t="s">
        <v>59</v>
      </c>
      <c r="B121" s="127" t="s">
        <v>15</v>
      </c>
      <c r="C121" s="684">
        <v>271</v>
      </c>
    </row>
    <row r="122" spans="1:3" ht="15">
      <c r="A122" s="119" t="s">
        <v>59</v>
      </c>
      <c r="B122" s="127" t="s">
        <v>16</v>
      </c>
      <c r="C122" s="684">
        <v>322</v>
      </c>
    </row>
    <row r="123" spans="1:3" ht="15">
      <c r="A123" s="119" t="s">
        <v>59</v>
      </c>
      <c r="B123" s="127" t="s">
        <v>17</v>
      </c>
      <c r="C123" s="684">
        <v>328</v>
      </c>
    </row>
    <row r="124" spans="1:3" ht="15">
      <c r="A124" s="119" t="s">
        <v>59</v>
      </c>
      <c r="B124" s="127" t="s">
        <v>18</v>
      </c>
      <c r="C124" s="684">
        <v>212</v>
      </c>
    </row>
    <row r="125" spans="1:3" ht="15">
      <c r="A125" s="119" t="s">
        <v>59</v>
      </c>
      <c r="B125" s="127" t="s">
        <v>19</v>
      </c>
      <c r="C125" s="684">
        <v>278</v>
      </c>
    </row>
    <row r="126" spans="1:3" ht="15">
      <c r="A126" s="119" t="s">
        <v>59</v>
      </c>
      <c r="B126" s="127" t="s">
        <v>20</v>
      </c>
      <c r="C126" s="684">
        <v>225</v>
      </c>
    </row>
    <row r="127" spans="1:3" ht="15">
      <c r="A127" s="119" t="s">
        <v>59</v>
      </c>
      <c r="B127" s="127" t="s">
        <v>21</v>
      </c>
      <c r="C127" s="684">
        <v>744</v>
      </c>
    </row>
    <row r="128" spans="1:3" ht="15">
      <c r="A128" s="119" t="s">
        <v>61</v>
      </c>
      <c r="B128" s="127" t="s">
        <v>15</v>
      </c>
      <c r="C128" s="684">
        <v>1814</v>
      </c>
    </row>
    <row r="129" spans="1:3" ht="15">
      <c r="A129" s="119" t="s">
        <v>61</v>
      </c>
      <c r="B129" s="127" t="s">
        <v>16</v>
      </c>
      <c r="C129" s="684">
        <v>2057</v>
      </c>
    </row>
    <row r="130" spans="1:3" ht="15">
      <c r="A130" s="119" t="s">
        <v>61</v>
      </c>
      <c r="B130" s="127" t="s">
        <v>17</v>
      </c>
      <c r="C130" s="684">
        <v>2229</v>
      </c>
    </row>
    <row r="131" spans="1:3" ht="15">
      <c r="A131" s="119" t="s">
        <v>61</v>
      </c>
      <c r="B131" s="127" t="s">
        <v>18</v>
      </c>
      <c r="C131" s="684">
        <v>1360</v>
      </c>
    </row>
    <row r="132" spans="1:3" ht="15">
      <c r="A132" s="119" t="s">
        <v>61</v>
      </c>
      <c r="B132" s="127" t="s">
        <v>19</v>
      </c>
      <c r="C132" s="684">
        <v>1608</v>
      </c>
    </row>
    <row r="133" spans="1:3" ht="15">
      <c r="A133" s="119" t="s">
        <v>61</v>
      </c>
      <c r="B133" s="127" t="s">
        <v>20</v>
      </c>
      <c r="C133" s="684">
        <v>1216</v>
      </c>
    </row>
    <row r="134" spans="1:3" ht="15">
      <c r="A134" s="119" t="s">
        <v>61</v>
      </c>
      <c r="B134" s="127" t="s">
        <v>21</v>
      </c>
      <c r="C134" s="684">
        <v>1286</v>
      </c>
    </row>
    <row r="135" spans="1:3" ht="15">
      <c r="A135" s="119" t="s">
        <v>63</v>
      </c>
      <c r="B135" s="127" t="s">
        <v>15</v>
      </c>
      <c r="C135" s="684">
        <v>180</v>
      </c>
    </row>
    <row r="136" spans="1:3" ht="15">
      <c r="A136" s="119" t="s">
        <v>63</v>
      </c>
      <c r="B136" s="127" t="s">
        <v>16</v>
      </c>
      <c r="C136" s="684">
        <v>249</v>
      </c>
    </row>
    <row r="137" spans="1:3" ht="15">
      <c r="A137" s="119" t="s">
        <v>63</v>
      </c>
      <c r="B137" s="127" t="s">
        <v>17</v>
      </c>
      <c r="C137" s="684">
        <v>289</v>
      </c>
    </row>
    <row r="138" spans="1:3" ht="15">
      <c r="A138" s="119" t="s">
        <v>63</v>
      </c>
      <c r="B138" s="127" t="s">
        <v>18</v>
      </c>
      <c r="C138" s="684">
        <v>188</v>
      </c>
    </row>
    <row r="139" spans="1:3" ht="15">
      <c r="A139" s="119" t="s">
        <v>63</v>
      </c>
      <c r="B139" s="127" t="s">
        <v>19</v>
      </c>
      <c r="C139" s="684">
        <v>103</v>
      </c>
    </row>
    <row r="140" spans="1:3" ht="15">
      <c r="A140" s="119" t="s">
        <v>63</v>
      </c>
      <c r="B140" s="127" t="s">
        <v>20</v>
      </c>
      <c r="C140" s="684">
        <v>141</v>
      </c>
    </row>
    <row r="141" spans="1:3" ht="15">
      <c r="A141" s="119" t="s">
        <v>63</v>
      </c>
      <c r="B141" s="127" t="s">
        <v>21</v>
      </c>
      <c r="C141" s="684">
        <v>327</v>
      </c>
    </row>
    <row r="142" spans="1:3" ht="15">
      <c r="A142" s="119" t="s">
        <v>65</v>
      </c>
      <c r="B142" s="127" t="s">
        <v>15</v>
      </c>
      <c r="C142" s="684">
        <v>360</v>
      </c>
    </row>
    <row r="143" spans="1:3" ht="15">
      <c r="A143" s="119" t="s">
        <v>65</v>
      </c>
      <c r="B143" s="127" t="s">
        <v>16</v>
      </c>
      <c r="C143" s="684">
        <v>447</v>
      </c>
    </row>
    <row r="144" spans="1:3" ht="15">
      <c r="A144" s="119" t="s">
        <v>65</v>
      </c>
      <c r="B144" s="127" t="s">
        <v>17</v>
      </c>
      <c r="C144" s="684">
        <v>498</v>
      </c>
    </row>
    <row r="145" spans="1:3" ht="15">
      <c r="A145" s="119" t="s">
        <v>65</v>
      </c>
      <c r="B145" s="127" t="s">
        <v>18</v>
      </c>
      <c r="C145" s="684">
        <v>316</v>
      </c>
    </row>
    <row r="146" spans="1:3" ht="15">
      <c r="A146" s="119" t="s">
        <v>65</v>
      </c>
      <c r="B146" s="127" t="s">
        <v>19</v>
      </c>
      <c r="C146" s="684">
        <v>436</v>
      </c>
    </row>
    <row r="147" spans="1:3" ht="15">
      <c r="A147" s="119" t="s">
        <v>65</v>
      </c>
      <c r="B147" s="127" t="s">
        <v>20</v>
      </c>
      <c r="C147" s="684">
        <v>375</v>
      </c>
    </row>
    <row r="148" spans="1:3" ht="15">
      <c r="A148" s="119" t="s">
        <v>65</v>
      </c>
      <c r="B148" s="127" t="s">
        <v>21</v>
      </c>
      <c r="C148" s="684">
        <v>414</v>
      </c>
    </row>
    <row r="149" spans="1:3" ht="15">
      <c r="A149" s="119" t="s">
        <v>67</v>
      </c>
      <c r="B149" s="127" t="s">
        <v>15</v>
      </c>
      <c r="C149" s="684">
        <v>633</v>
      </c>
    </row>
    <row r="150" spans="1:3" ht="15">
      <c r="A150" s="119" t="s">
        <v>67</v>
      </c>
      <c r="B150" s="127" t="s">
        <v>16</v>
      </c>
      <c r="C150" s="684">
        <v>660</v>
      </c>
    </row>
    <row r="151" spans="1:3" ht="15">
      <c r="A151" s="119" t="s">
        <v>67</v>
      </c>
      <c r="B151" s="127" t="s">
        <v>17</v>
      </c>
      <c r="C151" s="684">
        <v>762</v>
      </c>
    </row>
    <row r="152" spans="1:3" ht="15">
      <c r="A152" s="119" t="s">
        <v>67</v>
      </c>
      <c r="B152" s="127" t="s">
        <v>18</v>
      </c>
      <c r="C152" s="684">
        <v>303</v>
      </c>
    </row>
    <row r="153" spans="1:3" ht="15">
      <c r="A153" s="119" t="s">
        <v>67</v>
      </c>
      <c r="B153" s="127" t="s">
        <v>19</v>
      </c>
      <c r="C153" s="684">
        <v>471</v>
      </c>
    </row>
    <row r="154" spans="1:3" ht="15">
      <c r="A154" s="119" t="s">
        <v>67</v>
      </c>
      <c r="B154" s="127" t="s">
        <v>20</v>
      </c>
      <c r="C154" s="684">
        <v>254</v>
      </c>
    </row>
    <row r="155" spans="1:3" ht="15">
      <c r="A155" s="119" t="s">
        <v>67</v>
      </c>
      <c r="B155" s="127" t="s">
        <v>21</v>
      </c>
      <c r="C155" s="684">
        <v>305</v>
      </c>
    </row>
    <row r="156" spans="1:3" ht="15">
      <c r="A156" s="119" t="s">
        <v>69</v>
      </c>
      <c r="B156" s="127" t="s">
        <v>15</v>
      </c>
      <c r="C156" s="684">
        <v>287</v>
      </c>
    </row>
    <row r="157" spans="1:3" ht="15">
      <c r="A157" s="119" t="s">
        <v>69</v>
      </c>
      <c r="B157" s="127" t="s">
        <v>16</v>
      </c>
      <c r="C157" s="684">
        <v>382</v>
      </c>
    </row>
    <row r="158" spans="1:3" ht="15">
      <c r="A158" s="119" t="s">
        <v>69</v>
      </c>
      <c r="B158" s="127" t="s">
        <v>17</v>
      </c>
      <c r="C158" s="684">
        <v>417</v>
      </c>
    </row>
    <row r="159" spans="1:3" ht="15">
      <c r="A159" s="119" t="s">
        <v>69</v>
      </c>
      <c r="B159" s="127" t="s">
        <v>18</v>
      </c>
      <c r="C159" s="684">
        <v>228</v>
      </c>
    </row>
    <row r="160" spans="1:3" ht="15">
      <c r="A160" s="119" t="s">
        <v>69</v>
      </c>
      <c r="B160" s="127" t="s">
        <v>19</v>
      </c>
      <c r="C160" s="684">
        <v>288</v>
      </c>
    </row>
    <row r="161" spans="1:3" ht="15">
      <c r="A161" s="119" t="s">
        <v>69</v>
      </c>
      <c r="B161" s="127" t="s">
        <v>20</v>
      </c>
      <c r="C161" s="684">
        <v>179</v>
      </c>
    </row>
    <row r="162" spans="1:3" ht="15">
      <c r="A162" s="701" t="s">
        <v>69</v>
      </c>
      <c r="B162" s="702" t="s">
        <v>21</v>
      </c>
      <c r="C162" s="703">
        <v>336</v>
      </c>
    </row>
    <row r="163" spans="1:3" ht="15">
      <c r="A163" s="704"/>
      <c r="B163" s="705"/>
      <c r="C163" s="706"/>
    </row>
    <row r="164" spans="1:3" ht="15">
      <c r="A164" s="704"/>
      <c r="B164" s="705"/>
      <c r="C164" s="706"/>
    </row>
    <row r="165" spans="1:3" ht="15">
      <c r="A165" s="704"/>
      <c r="B165" s="705"/>
      <c r="C165" s="706"/>
    </row>
    <row r="166" spans="1:3" ht="15">
      <c r="A166" s="704"/>
      <c r="B166" s="705"/>
      <c r="C166" s="706"/>
    </row>
    <row r="167" spans="1:3" ht="15">
      <c r="A167" s="704"/>
      <c r="B167" s="705"/>
      <c r="C167" s="706"/>
    </row>
    <row r="168" spans="1:3" ht="15">
      <c r="A168" s="704"/>
      <c r="B168" s="705"/>
      <c r="C168" s="706"/>
    </row>
    <row r="169" spans="1:3" ht="15">
      <c r="A169" s="704"/>
      <c r="B169" s="705"/>
      <c r="C169" s="706"/>
    </row>
    <row r="170" spans="1:3" ht="15">
      <c r="A170" s="704"/>
      <c r="B170" s="705"/>
      <c r="C170" s="706"/>
    </row>
    <row r="171" spans="1:3" ht="15">
      <c r="A171" s="704"/>
      <c r="B171" s="705"/>
      <c r="C171" s="706"/>
    </row>
    <row r="172" spans="1:3" ht="15">
      <c r="A172" s="704"/>
      <c r="B172" s="705"/>
      <c r="C172" s="706"/>
    </row>
    <row r="173" spans="1:3" ht="15">
      <c r="A173" s="704"/>
      <c r="B173" s="705"/>
      <c r="C173" s="706"/>
    </row>
    <row r="174" spans="1:3" ht="15">
      <c r="A174" s="704"/>
      <c r="B174" s="705"/>
      <c r="C174" s="706"/>
    </row>
    <row r="175" spans="1:3" ht="15">
      <c r="A175" s="704"/>
      <c r="B175" s="705"/>
      <c r="C175" s="706"/>
    </row>
    <row r="176" spans="1:3" ht="15">
      <c r="A176" s="704"/>
      <c r="B176" s="705"/>
      <c r="C176" s="706"/>
    </row>
    <row r="177" spans="1:3" ht="15">
      <c r="A177" s="704"/>
      <c r="B177" s="705"/>
      <c r="C177" s="707"/>
    </row>
    <row r="178" spans="1:3" ht="15">
      <c r="A178" s="704"/>
      <c r="B178" s="705"/>
      <c r="C178" s="707"/>
    </row>
    <row r="179" spans="1:3" ht="15">
      <c r="A179" s="704"/>
      <c r="B179" s="705"/>
      <c r="C179" s="707"/>
    </row>
    <row r="180" spans="1:3" ht="15">
      <c r="A180" s="704"/>
      <c r="B180" s="705"/>
      <c r="C180" s="707"/>
    </row>
    <row r="181" spans="1:3" ht="15">
      <c r="A181" s="704"/>
      <c r="B181" s="705"/>
      <c r="C181" s="707"/>
    </row>
    <row r="182" spans="1:3" ht="15">
      <c r="A182" s="704"/>
      <c r="B182" s="705"/>
      <c r="C182" s="707"/>
    </row>
    <row r="183" spans="1:3" ht="15">
      <c r="A183" s="704"/>
      <c r="B183" s="705"/>
      <c r="C183" s="707"/>
    </row>
    <row r="184" spans="1:3" ht="15">
      <c r="A184" s="704"/>
      <c r="B184" s="705"/>
      <c r="C184" s="706"/>
    </row>
    <row r="185" spans="1:3" ht="15">
      <c r="A185" s="704"/>
      <c r="B185" s="705"/>
      <c r="C185" s="706"/>
    </row>
    <row r="186" spans="1:3" ht="15">
      <c r="A186" s="704"/>
      <c r="B186" s="705"/>
      <c r="C186" s="706"/>
    </row>
    <row r="187" spans="1:3" ht="15">
      <c r="A187" s="704"/>
      <c r="B187" s="705"/>
      <c r="C187" s="706"/>
    </row>
    <row r="188" spans="1:3" ht="15">
      <c r="A188" s="704"/>
      <c r="B188" s="705"/>
      <c r="C188" s="706"/>
    </row>
    <row r="189" spans="1:3" ht="15">
      <c r="A189" s="704"/>
      <c r="B189" s="705"/>
      <c r="C189" s="706"/>
    </row>
    <row r="190" spans="1:3" ht="15">
      <c r="A190" s="704"/>
      <c r="B190" s="705"/>
      <c r="C190" s="706"/>
    </row>
    <row r="191" spans="1:3">
      <c r="A191" s="157"/>
      <c r="B191" s="157"/>
      <c r="C191" s="157"/>
    </row>
    <row r="192" spans="1:3">
      <c r="A192" s="157"/>
      <c r="B192" s="157"/>
      <c r="C192" s="157"/>
    </row>
    <row r="193" spans="1:3">
      <c r="A193" s="157"/>
      <c r="B193" s="157"/>
      <c r="C193" s="157"/>
    </row>
    <row r="194" spans="1:3">
      <c r="A194" s="157"/>
      <c r="B194" s="157"/>
      <c r="C194" s="157"/>
    </row>
    <row r="195" spans="1:3">
      <c r="A195" s="157"/>
      <c r="B195" s="157"/>
      <c r="C195" s="157"/>
    </row>
    <row r="196" spans="1:3">
      <c r="A196" s="157"/>
      <c r="B196" s="157"/>
      <c r="C196" s="157"/>
    </row>
    <row r="197" spans="1:3">
      <c r="A197" s="157"/>
      <c r="B197" s="157"/>
      <c r="C197" s="157"/>
    </row>
    <row r="198" spans="1:3">
      <c r="A198" s="157"/>
      <c r="B198" s="157"/>
      <c r="C198" s="157"/>
    </row>
    <row r="199" spans="1:3">
      <c r="A199" s="157"/>
      <c r="B199" s="157"/>
      <c r="C199" s="157"/>
    </row>
    <row r="200" spans="1:3">
      <c r="A200" s="157"/>
      <c r="B200" s="157"/>
      <c r="C200" s="157"/>
    </row>
    <row r="201" spans="1:3">
      <c r="A201" s="157"/>
      <c r="B201" s="157"/>
      <c r="C201" s="157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42F7-95BE-4C9C-8316-1BBA7BFF07D5}">
  <dimension ref="C2:AH27"/>
  <sheetViews>
    <sheetView zoomScale="43" workbookViewId="0">
      <selection activeCell="AH27" sqref="AH27"/>
    </sheetView>
  </sheetViews>
  <sheetFormatPr defaultColWidth="8.7109375" defaultRowHeight="12.75"/>
  <cols>
    <col min="2" max="2" width="8.7109375" customWidth="1"/>
    <col min="3" max="3" width="14.28515625" customWidth="1"/>
    <col min="4" max="4" width="19.42578125" customWidth="1"/>
    <col min="5" max="5" width="21.140625" customWidth="1"/>
  </cols>
  <sheetData>
    <row r="2" spans="3:5" ht="13.5" thickBot="1"/>
    <row r="3" spans="3:5" ht="15.75" thickBot="1">
      <c r="C3" s="139" t="s">
        <v>0</v>
      </c>
      <c r="D3" s="139" t="s">
        <v>71</v>
      </c>
      <c r="E3" s="139" t="s">
        <v>74</v>
      </c>
    </row>
    <row r="4" spans="3:5" ht="15.75" thickBot="1">
      <c r="C4" s="139" t="s">
        <v>12</v>
      </c>
      <c r="D4" s="139" t="s">
        <v>13</v>
      </c>
      <c r="E4" s="133">
        <v>18397</v>
      </c>
    </row>
    <row r="5" spans="3:5" ht="15.75" thickBot="1">
      <c r="C5" s="139" t="s">
        <v>12</v>
      </c>
      <c r="D5" s="139" t="s">
        <v>22</v>
      </c>
      <c r="E5" s="133">
        <v>70020</v>
      </c>
    </row>
    <row r="6" spans="3:5" ht="15.75" thickBot="1">
      <c r="C6" s="139" t="s">
        <v>12</v>
      </c>
      <c r="D6" s="139" t="s">
        <v>26</v>
      </c>
      <c r="E6" s="133">
        <v>25902</v>
      </c>
    </row>
    <row r="7" spans="3:5" ht="15.75" thickBot="1">
      <c r="C7" s="139" t="s">
        <v>12</v>
      </c>
      <c r="D7" s="139" t="s">
        <v>28</v>
      </c>
      <c r="E7" s="133">
        <v>4363</v>
      </c>
    </row>
    <row r="8" spans="3:5" ht="15.75" thickBot="1">
      <c r="C8" s="139" t="s">
        <v>12</v>
      </c>
      <c r="D8" s="139" t="s">
        <v>75</v>
      </c>
      <c r="E8" s="133">
        <v>13849</v>
      </c>
    </row>
    <row r="9" spans="3:5" ht="15.75" thickBot="1">
      <c r="C9" s="139" t="s">
        <v>12</v>
      </c>
      <c r="D9" s="139" t="s">
        <v>32</v>
      </c>
      <c r="E9" s="133">
        <v>13464</v>
      </c>
    </row>
    <row r="10" spans="3:5" ht="15.75" thickBot="1">
      <c r="C10" s="139" t="s">
        <v>12</v>
      </c>
      <c r="D10" s="139" t="s">
        <v>34</v>
      </c>
      <c r="E10" s="133">
        <v>36228</v>
      </c>
    </row>
    <row r="11" spans="3:5" ht="15.75" thickBot="1">
      <c r="C11" s="139" t="s">
        <v>12</v>
      </c>
      <c r="D11" s="139" t="s">
        <v>36</v>
      </c>
      <c r="E11" s="133">
        <v>51912</v>
      </c>
    </row>
    <row r="12" spans="3:5" ht="15.75" thickBot="1">
      <c r="C12" s="139" t="s">
        <v>12</v>
      </c>
      <c r="D12" s="139" t="s">
        <v>38</v>
      </c>
      <c r="E12" s="133">
        <v>23840</v>
      </c>
    </row>
    <row r="13" spans="3:5" ht="15.75" thickBot="1">
      <c r="C13" s="139" t="s">
        <v>12</v>
      </c>
      <c r="D13" s="139" t="s">
        <v>42</v>
      </c>
      <c r="E13" s="133">
        <v>31233</v>
      </c>
    </row>
    <row r="14" spans="3:5" ht="15.75" thickBot="1">
      <c r="C14" s="139" t="s">
        <v>12</v>
      </c>
      <c r="D14" s="139" t="s">
        <v>43</v>
      </c>
      <c r="E14" s="133">
        <v>34881</v>
      </c>
    </row>
    <row r="15" spans="3:5" ht="15.75" thickBot="1">
      <c r="C15" s="139" t="s">
        <v>12</v>
      </c>
      <c r="D15" s="139" t="s">
        <v>47</v>
      </c>
      <c r="E15" s="133">
        <v>63149</v>
      </c>
    </row>
    <row r="16" spans="3:5" ht="15.75" thickBot="1">
      <c r="C16" s="139" t="s">
        <v>12</v>
      </c>
      <c r="D16" s="139" t="s">
        <v>50</v>
      </c>
      <c r="E16" s="150">
        <v>50221</v>
      </c>
    </row>
    <row r="17" spans="3:34" ht="15.75" thickBot="1">
      <c r="C17" s="139" t="s">
        <v>12</v>
      </c>
      <c r="D17" s="139" t="s">
        <v>54</v>
      </c>
      <c r="E17" s="150">
        <v>16573</v>
      </c>
    </row>
    <row r="18" spans="3:34" ht="15.75" thickBot="1">
      <c r="C18" s="139" t="s">
        <v>12</v>
      </c>
      <c r="D18" s="139" t="s">
        <v>76</v>
      </c>
      <c r="E18" s="150">
        <v>42299</v>
      </c>
    </row>
    <row r="19" spans="3:34" ht="15.75" thickBot="1">
      <c r="C19" s="139" t="s">
        <v>12</v>
      </c>
      <c r="D19" s="139" t="s">
        <v>59</v>
      </c>
      <c r="E19" s="150">
        <v>162593</v>
      </c>
    </row>
    <row r="20" spans="3:34" ht="15.75" thickBot="1">
      <c r="C20" s="139" t="s">
        <v>12</v>
      </c>
      <c r="D20" s="139" t="s">
        <v>63</v>
      </c>
      <c r="E20" s="150">
        <v>23150</v>
      </c>
    </row>
    <row r="21" spans="3:34" ht="15.75" thickBot="1">
      <c r="C21" s="139" t="s">
        <v>12</v>
      </c>
      <c r="D21" s="139" t="s">
        <v>65</v>
      </c>
      <c r="E21" s="150">
        <v>24073</v>
      </c>
    </row>
    <row r="22" spans="3:34" ht="15.75" thickBot="1">
      <c r="C22" s="139" t="s">
        <v>12</v>
      </c>
      <c r="D22" s="139" t="s">
        <v>67</v>
      </c>
      <c r="E22" s="150">
        <v>47378</v>
      </c>
    </row>
    <row r="23" spans="3:34" ht="15.75" thickBot="1">
      <c r="C23" s="139" t="s">
        <v>12</v>
      </c>
      <c r="D23" s="139" t="s">
        <v>69</v>
      </c>
      <c r="E23" s="150">
        <v>16754</v>
      </c>
    </row>
    <row r="27" spans="3:34">
      <c r="AH27" t="s">
        <v>196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B5320-1663-403D-AB8C-F7E0934EED48}">
  <sheetPr>
    <tabColor theme="5"/>
  </sheetPr>
  <dimension ref="A1:Z46"/>
  <sheetViews>
    <sheetView zoomScale="36" zoomScaleNormal="18" workbookViewId="0">
      <selection activeCell="AB34" sqref="AB34"/>
    </sheetView>
  </sheetViews>
  <sheetFormatPr defaultColWidth="12.5703125" defaultRowHeight="15.75" customHeight="1"/>
  <cols>
    <col min="1" max="1" width="16.7109375" customWidth="1"/>
    <col min="2" max="2" width="18.140625" customWidth="1"/>
    <col min="3" max="3" width="20.5703125" customWidth="1"/>
    <col min="4" max="5" width="20.28515625" customWidth="1"/>
    <col min="6" max="6" width="18.140625" bestFit="1" customWidth="1"/>
    <col min="7" max="7" width="19.140625" customWidth="1"/>
    <col min="8" max="8" width="11.42578125" bestFit="1" customWidth="1"/>
    <col min="9" max="9" width="9.42578125" bestFit="1" customWidth="1"/>
    <col min="10" max="10" width="18.140625" customWidth="1"/>
    <col min="11" max="11" width="17.5703125" bestFit="1" customWidth="1"/>
    <col min="13" max="13" width="10.7109375" bestFit="1" customWidth="1"/>
    <col min="14" max="14" width="16.5703125" bestFit="1" customWidth="1"/>
    <col min="15" max="15" width="24" customWidth="1"/>
    <col min="16" max="16" width="19.42578125" bestFit="1" customWidth="1"/>
    <col min="17" max="17" width="20.85546875" bestFit="1" customWidth="1"/>
    <col min="18" max="18" width="11.5703125" bestFit="1" customWidth="1"/>
    <col min="19" max="19" width="11" bestFit="1" customWidth="1"/>
    <col min="21" max="21" width="15.5703125" bestFit="1" customWidth="1"/>
    <col min="22" max="22" width="17.42578125" bestFit="1" customWidth="1"/>
  </cols>
  <sheetData>
    <row r="1" spans="1:26" ht="12.75">
      <c r="A1" s="33" t="s">
        <v>71</v>
      </c>
      <c r="B1" s="33" t="s">
        <v>2</v>
      </c>
      <c r="C1" s="33" t="s">
        <v>3</v>
      </c>
      <c r="D1" s="33" t="s">
        <v>4</v>
      </c>
      <c r="E1" s="33" t="s">
        <v>5</v>
      </c>
      <c r="F1" s="33" t="s">
        <v>6</v>
      </c>
      <c r="G1" s="33" t="s">
        <v>7</v>
      </c>
      <c r="H1" s="33" t="s">
        <v>8</v>
      </c>
      <c r="I1" s="33" t="s">
        <v>9</v>
      </c>
      <c r="J1" s="33" t="s">
        <v>10</v>
      </c>
      <c r="K1" s="33" t="s">
        <v>11</v>
      </c>
      <c r="M1" s="513" t="s">
        <v>120</v>
      </c>
      <c r="N1" s="513" t="s">
        <v>121</v>
      </c>
      <c r="O1" s="513" t="s">
        <v>122</v>
      </c>
      <c r="P1" s="513" t="s">
        <v>123</v>
      </c>
      <c r="Q1" s="513" t="s">
        <v>124</v>
      </c>
      <c r="R1" s="513" t="s">
        <v>125</v>
      </c>
      <c r="S1" s="513" t="s">
        <v>126</v>
      </c>
      <c r="T1" s="513" t="s">
        <v>127</v>
      </c>
      <c r="U1" s="513" t="s">
        <v>128</v>
      </c>
      <c r="V1" s="513" t="s">
        <v>129</v>
      </c>
      <c r="W1" s="488"/>
    </row>
    <row r="2" spans="1:26" ht="12.75">
      <c r="A2" s="33" t="s">
        <v>30</v>
      </c>
      <c r="B2" s="33">
        <v>27.2652</v>
      </c>
      <c r="C2" s="33">
        <v>89.170599999999993</v>
      </c>
      <c r="D2" s="33" t="s">
        <v>30</v>
      </c>
      <c r="E2" s="33">
        <v>27.382439999999999</v>
      </c>
      <c r="F2" s="33">
        <v>89.266599999999997</v>
      </c>
      <c r="G2" s="33" t="s">
        <v>15</v>
      </c>
      <c r="H2" s="33">
        <v>107</v>
      </c>
      <c r="I2" s="33">
        <v>82</v>
      </c>
      <c r="J2" s="33">
        <v>189</v>
      </c>
      <c r="K2" s="33">
        <v>11</v>
      </c>
      <c r="M2" s="488">
        <f>SUM(J2:J8)</f>
        <v>1635</v>
      </c>
      <c r="N2" s="488">
        <f>SUM(H2:H8)</f>
        <v>861</v>
      </c>
      <c r="O2" s="488">
        <f>SUM(I2:I8)</f>
        <v>774</v>
      </c>
      <c r="P2" s="527">
        <f>N2/M2*100%</f>
        <v>0.52660550458715594</v>
      </c>
      <c r="Q2" s="527">
        <f>(O2/M2)*100%</f>
        <v>0.47339449541284406</v>
      </c>
      <c r="R2" s="488">
        <f>SUM(H6:H8,I6:I8)</f>
        <v>703</v>
      </c>
      <c r="S2" s="488">
        <f>SUM(I6:I8)</f>
        <v>357</v>
      </c>
      <c r="T2" s="488">
        <f>SUM(H6:H8)</f>
        <v>346</v>
      </c>
      <c r="U2" s="527">
        <f>S2/O2*100%</f>
        <v>0.46124031007751937</v>
      </c>
      <c r="V2" s="527">
        <f>T2/N2*100%</f>
        <v>0.40185830429732866</v>
      </c>
      <c r="W2" s="488"/>
    </row>
    <row r="3" spans="1:26" ht="12.75">
      <c r="A3" s="33" t="s">
        <v>30</v>
      </c>
      <c r="B3" s="33">
        <v>27.2652</v>
      </c>
      <c r="C3" s="33">
        <v>89.170599999999993</v>
      </c>
      <c r="D3" s="33" t="s">
        <v>30</v>
      </c>
      <c r="E3" s="33">
        <v>27.382439999999999</v>
      </c>
      <c r="F3" s="33">
        <v>89.266599999999997</v>
      </c>
      <c r="G3" s="33" t="s">
        <v>16</v>
      </c>
      <c r="H3" s="33">
        <v>135</v>
      </c>
      <c r="I3" s="33">
        <v>121</v>
      </c>
      <c r="J3" s="33">
        <v>256</v>
      </c>
      <c r="K3" s="33">
        <v>12</v>
      </c>
      <c r="Q3" s="528"/>
    </row>
    <row r="4" spans="1:26" ht="12.75">
      <c r="A4" s="33" t="s">
        <v>30</v>
      </c>
      <c r="B4" s="33">
        <v>27.2652</v>
      </c>
      <c r="C4" s="33">
        <v>89.170599999999993</v>
      </c>
      <c r="D4" s="33" t="s">
        <v>30</v>
      </c>
      <c r="E4" s="33">
        <v>27.382439999999999</v>
      </c>
      <c r="F4" s="33">
        <v>89.266599999999997</v>
      </c>
      <c r="G4" s="33" t="s">
        <v>17</v>
      </c>
      <c r="H4" s="33">
        <v>199</v>
      </c>
      <c r="I4" s="33">
        <v>160</v>
      </c>
      <c r="J4" s="33">
        <v>359</v>
      </c>
      <c r="K4" s="33">
        <v>13</v>
      </c>
    </row>
    <row r="5" spans="1:26" ht="12.75">
      <c r="A5" s="33" t="s">
        <v>30</v>
      </c>
      <c r="B5" s="33">
        <v>27.2652</v>
      </c>
      <c r="C5" s="33">
        <v>89.170599999999993</v>
      </c>
      <c r="D5" s="33" t="s">
        <v>30</v>
      </c>
      <c r="E5" s="33">
        <v>27.382439999999999</v>
      </c>
      <c r="F5" s="33">
        <v>89.266599999999997</v>
      </c>
      <c r="G5" s="33" t="s">
        <v>18</v>
      </c>
      <c r="H5" s="33">
        <v>74</v>
      </c>
      <c r="I5" s="33">
        <v>54</v>
      </c>
      <c r="J5" s="33">
        <v>128</v>
      </c>
      <c r="K5" s="33">
        <v>14</v>
      </c>
      <c r="N5" s="134" t="s">
        <v>131</v>
      </c>
      <c r="O5" s="134" t="s">
        <v>132</v>
      </c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 spans="1:26" ht="12.75">
      <c r="A6" s="33" t="s">
        <v>30</v>
      </c>
      <c r="B6" s="33">
        <v>27.2652</v>
      </c>
      <c r="C6" s="33">
        <v>89.170599999999993</v>
      </c>
      <c r="D6" s="33" t="s">
        <v>30</v>
      </c>
      <c r="E6" s="33">
        <v>27.382439999999999</v>
      </c>
      <c r="F6" s="33">
        <v>89.266599999999997</v>
      </c>
      <c r="G6" s="33" t="s">
        <v>19</v>
      </c>
      <c r="H6" s="33">
        <v>128</v>
      </c>
      <c r="I6" s="33">
        <v>122</v>
      </c>
      <c r="J6" s="33">
        <v>250</v>
      </c>
      <c r="K6" s="33">
        <v>15</v>
      </c>
      <c r="N6">
        <v>774</v>
      </c>
      <c r="O6">
        <v>861</v>
      </c>
    </row>
    <row r="7" spans="1:26" ht="12.75">
      <c r="A7" s="33" t="s">
        <v>30</v>
      </c>
      <c r="B7" s="33">
        <v>27.2652</v>
      </c>
      <c r="C7" s="33">
        <v>89.170599999999993</v>
      </c>
      <c r="D7" s="33" t="s">
        <v>30</v>
      </c>
      <c r="E7" s="33">
        <v>27.382439999999999</v>
      </c>
      <c r="F7" s="33">
        <v>89.266599999999997</v>
      </c>
      <c r="G7" s="33" t="s">
        <v>20</v>
      </c>
      <c r="H7" s="33">
        <v>119</v>
      </c>
      <c r="I7" s="33">
        <v>123</v>
      </c>
      <c r="J7" s="33">
        <v>242</v>
      </c>
      <c r="K7" s="33">
        <v>16</v>
      </c>
    </row>
    <row r="8" spans="1:26" ht="12.75">
      <c r="A8" s="33" t="s">
        <v>30</v>
      </c>
      <c r="B8" s="33">
        <v>27.2652</v>
      </c>
      <c r="C8" s="33">
        <v>89.170599999999993</v>
      </c>
      <c r="D8" s="33" t="s">
        <v>30</v>
      </c>
      <c r="E8" s="33">
        <v>27.382439999999999</v>
      </c>
      <c r="F8" s="33">
        <v>89.266599999999997</v>
      </c>
      <c r="G8" s="33" t="s">
        <v>21</v>
      </c>
      <c r="H8" s="33">
        <v>99</v>
      </c>
      <c r="I8" s="33">
        <v>112</v>
      </c>
      <c r="J8" s="33">
        <v>211</v>
      </c>
      <c r="K8" s="33">
        <v>17</v>
      </c>
    </row>
    <row r="9" spans="1:26" ht="12.75">
      <c r="A9" s="132" t="s">
        <v>130</v>
      </c>
      <c r="H9" s="132">
        <f>SUM(H2:H8)</f>
        <v>861</v>
      </c>
      <c r="I9" s="132">
        <f>SUM(I2:I8)</f>
        <v>774</v>
      </c>
      <c r="J9" s="132">
        <f>SUM(J2:J8)</f>
        <v>1635</v>
      </c>
    </row>
    <row r="10" spans="1:26" ht="12.75">
      <c r="A10" s="132" t="s">
        <v>146</v>
      </c>
      <c r="H10" s="529">
        <f>($H$9/$J$9)*100%</f>
        <v>0.52660550458715594</v>
      </c>
      <c r="I10" s="529">
        <f>($I$9/$J$9)*100%</f>
        <v>0.47339449541284406</v>
      </c>
      <c r="J10" s="529">
        <f>($J$9/$J$9)*100%</f>
        <v>1</v>
      </c>
    </row>
    <row r="11" spans="1:26" ht="13.5" thickBot="1">
      <c r="A11" s="132" t="s">
        <v>147</v>
      </c>
      <c r="H11" s="530">
        <f>SUM(H6:H8)</f>
        <v>346</v>
      </c>
      <c r="I11" s="530">
        <f>SUM(I6:I8)</f>
        <v>357</v>
      </c>
      <c r="J11" s="530">
        <f>SUM(J6:J8)</f>
        <v>703</v>
      </c>
    </row>
    <row r="12" spans="1:26" ht="15.75" customHeight="1" thickBot="1">
      <c r="D12" s="514" t="s">
        <v>0</v>
      </c>
      <c r="E12" s="514" t="s">
        <v>71</v>
      </c>
      <c r="F12" s="514" t="s">
        <v>72</v>
      </c>
      <c r="G12" s="514" t="s">
        <v>73</v>
      </c>
    </row>
    <row r="13" spans="1:26" ht="15.75" customHeight="1" thickBot="1">
      <c r="D13" s="514" t="s">
        <v>12</v>
      </c>
      <c r="E13" s="514" t="s">
        <v>30</v>
      </c>
      <c r="F13" s="133">
        <v>6299</v>
      </c>
      <c r="G13" s="133">
        <v>7550</v>
      </c>
    </row>
    <row r="14" spans="1:26" ht="15.75" customHeight="1">
      <c r="I14" s="33" t="s">
        <v>413</v>
      </c>
      <c r="J14" s="33" t="s">
        <v>71</v>
      </c>
      <c r="K14" s="33" t="s">
        <v>71</v>
      </c>
    </row>
    <row r="15" spans="1:26" ht="15.75" customHeight="1">
      <c r="I15" s="518" t="s">
        <v>75</v>
      </c>
      <c r="J15" s="519" t="s">
        <v>180</v>
      </c>
      <c r="K15" s="520">
        <v>89.291124999999994</v>
      </c>
    </row>
    <row r="16" spans="1:26" ht="15.75" customHeight="1">
      <c r="I16" s="517" t="s">
        <v>71</v>
      </c>
      <c r="J16" s="517" t="s">
        <v>2</v>
      </c>
      <c r="K16" s="517" t="s">
        <v>3</v>
      </c>
    </row>
    <row r="17" spans="5:17" ht="15.75" customHeight="1" thickBot="1">
      <c r="I17" s="517" t="s">
        <v>47</v>
      </c>
      <c r="J17" s="517">
        <v>27.029199999999999</v>
      </c>
      <c r="K17" s="517">
        <v>89.056200000000004</v>
      </c>
    </row>
    <row r="18" spans="5:17" ht="15.75" customHeight="1" thickBot="1">
      <c r="I18" s="33" t="s">
        <v>71</v>
      </c>
      <c r="J18" s="33" t="s">
        <v>2</v>
      </c>
      <c r="K18" s="33" t="s">
        <v>3</v>
      </c>
      <c r="N18" s="522" t="s">
        <v>0</v>
      </c>
      <c r="O18" s="523" t="s">
        <v>1</v>
      </c>
      <c r="P18" s="524" t="s">
        <v>2</v>
      </c>
      <c r="Q18" s="524" t="s">
        <v>3</v>
      </c>
    </row>
    <row r="19" spans="5:17" ht="15.75" customHeight="1">
      <c r="I19" s="11" t="s">
        <v>22</v>
      </c>
      <c r="J19" s="154">
        <v>27</v>
      </c>
      <c r="K19" s="153">
        <v>89.3</v>
      </c>
      <c r="N19" s="521" t="s">
        <v>12</v>
      </c>
      <c r="O19" s="518" t="s">
        <v>75</v>
      </c>
      <c r="P19" s="519" t="s">
        <v>180</v>
      </c>
      <c r="Q19" s="520">
        <v>89.291124999999994</v>
      </c>
    </row>
    <row r="20" spans="5:17" ht="15.75" customHeight="1">
      <c r="I20" s="531" t="s">
        <v>0</v>
      </c>
      <c r="J20" s="531" t="s">
        <v>1</v>
      </c>
      <c r="K20" s="531" t="s">
        <v>2</v>
      </c>
      <c r="L20" s="531" t="s">
        <v>3</v>
      </c>
    </row>
    <row r="21" spans="5:17" ht="15.75" customHeight="1">
      <c r="I21" s="10" t="s">
        <v>12</v>
      </c>
      <c r="J21" s="11" t="s">
        <v>22</v>
      </c>
      <c r="K21" s="154">
        <v>27</v>
      </c>
      <c r="L21" s="153">
        <v>89.3</v>
      </c>
    </row>
    <row r="27" spans="5:17" ht="15.75" customHeight="1">
      <c r="E27" s="33" t="s">
        <v>7</v>
      </c>
      <c r="F27" s="33" t="s">
        <v>8</v>
      </c>
      <c r="G27" s="33" t="s">
        <v>9</v>
      </c>
      <c r="H27" s="33" t="s">
        <v>10</v>
      </c>
    </row>
    <row r="28" spans="5:17" ht="15.75" customHeight="1">
      <c r="E28" s="33" t="s">
        <v>15</v>
      </c>
      <c r="F28" s="33">
        <v>107</v>
      </c>
      <c r="G28" s="33">
        <v>82</v>
      </c>
      <c r="H28" s="33">
        <v>189</v>
      </c>
    </row>
    <row r="29" spans="5:17" ht="15.75" customHeight="1">
      <c r="E29" s="33" t="s">
        <v>16</v>
      </c>
      <c r="F29" s="33">
        <v>135</v>
      </c>
      <c r="G29" s="33">
        <v>121</v>
      </c>
      <c r="H29" s="33">
        <v>256</v>
      </c>
    </row>
    <row r="30" spans="5:17" ht="15.75" customHeight="1">
      <c r="E30" s="33" t="s">
        <v>17</v>
      </c>
      <c r="F30" s="33">
        <v>199</v>
      </c>
      <c r="G30" s="33">
        <v>160</v>
      </c>
      <c r="H30" s="33">
        <v>359</v>
      </c>
    </row>
    <row r="31" spans="5:17" ht="15.75" customHeight="1">
      <c r="E31" s="33" t="s">
        <v>18</v>
      </c>
      <c r="F31" s="33">
        <v>74</v>
      </c>
      <c r="G31" s="33">
        <v>54</v>
      </c>
      <c r="H31" s="33">
        <v>128</v>
      </c>
    </row>
    <row r="32" spans="5:17" ht="15.75" customHeight="1">
      <c r="E32" s="33" t="s">
        <v>19</v>
      </c>
      <c r="F32" s="33">
        <v>128</v>
      </c>
      <c r="G32" s="33">
        <v>122</v>
      </c>
      <c r="H32" s="33">
        <v>250</v>
      </c>
    </row>
    <row r="33" spans="5:11" ht="15.75" customHeight="1">
      <c r="E33" s="33" t="s">
        <v>20</v>
      </c>
      <c r="F33" s="33">
        <v>119</v>
      </c>
      <c r="G33" s="33">
        <v>123</v>
      </c>
      <c r="H33" s="33">
        <v>242</v>
      </c>
    </row>
    <row r="34" spans="5:11" ht="15.75" customHeight="1">
      <c r="E34" s="33" t="s">
        <v>21</v>
      </c>
      <c r="F34" s="33">
        <v>99</v>
      </c>
      <c r="G34" s="33">
        <v>112</v>
      </c>
      <c r="H34" s="33">
        <v>211</v>
      </c>
    </row>
    <row r="38" spans="5:11" ht="15.75" customHeight="1">
      <c r="E38" s="504" t="s">
        <v>71</v>
      </c>
      <c r="F38" s="504" t="s">
        <v>227</v>
      </c>
      <c r="G38" s="131" t="s">
        <v>818</v>
      </c>
      <c r="H38" s="505" t="s">
        <v>49</v>
      </c>
      <c r="I38" s="505" t="s">
        <v>414</v>
      </c>
      <c r="J38" s="505" t="s">
        <v>399</v>
      </c>
      <c r="K38" s="505" t="s">
        <v>232</v>
      </c>
    </row>
    <row r="39" spans="5:11" ht="15.75" customHeight="1">
      <c r="E39" s="198" t="s">
        <v>30</v>
      </c>
      <c r="F39" s="198" t="s">
        <v>415</v>
      </c>
      <c r="G39" s="316" t="s">
        <v>401</v>
      </c>
      <c r="H39" s="316">
        <v>49.3</v>
      </c>
      <c r="I39" s="316">
        <v>3.6</v>
      </c>
      <c r="J39" s="317">
        <f t="shared" ref="J39:J46" si="0">MIN(G39:I39)</f>
        <v>3.6</v>
      </c>
      <c r="K39" s="135">
        <v>126</v>
      </c>
    </row>
    <row r="40" spans="5:11" ht="15.75" customHeight="1">
      <c r="E40" s="198" t="s">
        <v>30</v>
      </c>
      <c r="F40" s="198" t="s">
        <v>416</v>
      </c>
      <c r="G40" s="316">
        <v>11.4</v>
      </c>
      <c r="H40" s="316">
        <v>70.8</v>
      </c>
      <c r="I40" s="316">
        <v>17.100000000000001</v>
      </c>
      <c r="J40" s="317">
        <f t="shared" si="0"/>
        <v>11.4</v>
      </c>
      <c r="K40" s="135"/>
    </row>
    <row r="41" spans="5:11" ht="15.75" customHeight="1">
      <c r="E41" s="198" t="s">
        <v>30</v>
      </c>
      <c r="F41" s="198" t="s">
        <v>417</v>
      </c>
      <c r="G41" s="316">
        <v>6.9</v>
      </c>
      <c r="H41" s="316">
        <v>6.3</v>
      </c>
      <c r="I41" s="316">
        <v>9.1</v>
      </c>
      <c r="J41" s="317">
        <f t="shared" si="0"/>
        <v>6.3</v>
      </c>
      <c r="K41" s="135">
        <v>85</v>
      </c>
    </row>
    <row r="42" spans="5:11" ht="15.75" customHeight="1">
      <c r="E42" s="198" t="s">
        <v>30</v>
      </c>
      <c r="F42" s="198" t="s">
        <v>418</v>
      </c>
      <c r="G42" s="316">
        <v>1.8</v>
      </c>
      <c r="H42" s="316">
        <v>55.6</v>
      </c>
      <c r="I42" s="316">
        <v>49.7</v>
      </c>
      <c r="J42" s="317">
        <f t="shared" si="0"/>
        <v>1.8</v>
      </c>
      <c r="K42" s="135"/>
    </row>
    <row r="43" spans="5:11" ht="15.75" customHeight="1">
      <c r="E43" s="198" t="s">
        <v>30</v>
      </c>
      <c r="F43" s="198" t="s">
        <v>419</v>
      </c>
      <c r="G43" s="316">
        <v>5.0999999999999996</v>
      </c>
      <c r="H43" s="316">
        <v>95.9</v>
      </c>
      <c r="I43" s="316">
        <v>7.5</v>
      </c>
      <c r="J43" s="317">
        <f t="shared" si="0"/>
        <v>5.0999999999999996</v>
      </c>
      <c r="K43" s="135"/>
    </row>
    <row r="44" spans="5:11" ht="15.75" customHeight="1">
      <c r="E44" s="198" t="s">
        <v>30</v>
      </c>
      <c r="F44" s="198" t="s">
        <v>388</v>
      </c>
      <c r="G44" s="316">
        <v>77</v>
      </c>
      <c r="H44" s="316">
        <v>95.9</v>
      </c>
      <c r="I44" s="316">
        <v>59.1</v>
      </c>
      <c r="J44" s="317">
        <f t="shared" si="0"/>
        <v>59.1</v>
      </c>
      <c r="K44" s="135"/>
    </row>
    <row r="45" spans="5:11" ht="15.75" customHeight="1">
      <c r="E45" s="198" t="s">
        <v>30</v>
      </c>
      <c r="F45" s="198" t="s">
        <v>420</v>
      </c>
      <c r="G45" s="316">
        <v>13.2</v>
      </c>
      <c r="H45" s="316">
        <v>97.4</v>
      </c>
      <c r="I45" s="316">
        <v>23.5</v>
      </c>
      <c r="J45" s="317">
        <f t="shared" si="0"/>
        <v>13.2</v>
      </c>
      <c r="K45" s="135"/>
    </row>
    <row r="46" spans="5:11" ht="15.75" customHeight="1">
      <c r="E46" s="198" t="s">
        <v>30</v>
      </c>
      <c r="F46" s="198" t="s">
        <v>421</v>
      </c>
      <c r="G46" s="316">
        <v>82.2</v>
      </c>
      <c r="H46" s="316">
        <v>56.3</v>
      </c>
      <c r="I46" s="316">
        <v>59.8</v>
      </c>
      <c r="J46" s="317">
        <f t="shared" si="0"/>
        <v>56.3</v>
      </c>
      <c r="K46" s="135"/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1CF8-92D6-40FC-AAB2-82C5E80C55C6}">
  <sheetPr>
    <tabColor rgb="FF002060"/>
  </sheetPr>
  <dimension ref="A1:A1000"/>
  <sheetViews>
    <sheetView showGridLines="0" topLeftCell="E1" zoomScale="44" zoomScaleNormal="50" workbookViewId="0"/>
  </sheetViews>
  <sheetFormatPr defaultColWidth="12.5703125" defaultRowHeight="15" customHeight="1"/>
  <cols>
    <col min="1" max="26" width="9" customWidth="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CDB6-D8AA-4A3F-93BB-627FA6DFF57D}">
  <sheetPr>
    <tabColor rgb="FF92D050"/>
  </sheetPr>
  <dimension ref="A1"/>
  <sheetViews>
    <sheetView showGridLines="0" topLeftCell="F1" zoomScale="70" zoomScaleNormal="70" workbookViewId="0">
      <selection activeCell="T15" sqref="T15"/>
    </sheetView>
  </sheetViews>
  <sheetFormatPr defaultColWidth="9" defaultRowHeight="12.7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B2FE-6F04-4A22-98DC-4F486B4FAD49}">
  <sheetPr>
    <tabColor theme="6" tint="0.79998168889431442"/>
  </sheetPr>
  <dimension ref="A1"/>
  <sheetViews>
    <sheetView showGridLines="0" topLeftCell="C1" zoomScale="27" zoomScaleNormal="47" workbookViewId="0">
      <selection activeCell="BZ75" sqref="BZ75"/>
    </sheetView>
  </sheetViews>
  <sheetFormatPr defaultRowHeight="12.7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A90F-F5C0-4467-BB45-269D4F4D2C3B}">
  <sheetPr>
    <tabColor theme="8"/>
  </sheetPr>
  <dimension ref="B2:N28"/>
  <sheetViews>
    <sheetView showGridLines="0" zoomScale="44" zoomScaleNormal="100" workbookViewId="0"/>
  </sheetViews>
  <sheetFormatPr defaultColWidth="8.7109375" defaultRowHeight="12.75"/>
  <sheetData>
    <row r="2" spans="2:14"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</row>
    <row r="3" spans="2:14"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</row>
    <row r="4" spans="2:14"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</row>
    <row r="5" spans="2:14">
      <c r="B5" s="157"/>
      <c r="C5" s="157"/>
      <c r="D5" s="157"/>
      <c r="E5" s="157"/>
      <c r="F5" s="157"/>
      <c r="G5" s="157"/>
      <c r="H5" s="157"/>
      <c r="I5" s="157"/>
      <c r="J5" s="157"/>
      <c r="K5" s="157"/>
      <c r="L5" s="157"/>
      <c r="M5" s="157"/>
      <c r="N5" s="157"/>
    </row>
    <row r="6" spans="2:14"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</row>
    <row r="7" spans="2:14"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</row>
    <row r="8" spans="2:14">
      <c r="B8" s="157"/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</row>
    <row r="9" spans="2:14">
      <c r="B9" s="157"/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</row>
    <row r="10" spans="2:14"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</row>
    <row r="11" spans="2:14"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</row>
    <row r="12" spans="2:14"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</row>
    <row r="13" spans="2:14"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</row>
    <row r="14" spans="2:14">
      <c r="B14" s="157"/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</row>
    <row r="15" spans="2:14">
      <c r="B15" s="157"/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</row>
    <row r="16" spans="2:14">
      <c r="B16" s="157"/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</row>
    <row r="17" spans="2:14">
      <c r="B17" s="157"/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</row>
    <row r="18" spans="2:14">
      <c r="B18" s="157"/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</row>
    <row r="19" spans="2:14">
      <c r="B19" s="157"/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</row>
    <row r="20" spans="2:14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</row>
    <row r="21" spans="2:14">
      <c r="B21" s="157"/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</row>
    <row r="22" spans="2:14">
      <c r="B22" s="157"/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</row>
    <row r="23" spans="2:14">
      <c r="B23" s="157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</row>
    <row r="24" spans="2:14">
      <c r="B24" s="157"/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</row>
    <row r="25" spans="2:14">
      <c r="B25" s="157"/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</row>
    <row r="26" spans="2:14">
      <c r="B26" s="157"/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</row>
    <row r="27" spans="2:14">
      <c r="B27" s="157"/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</row>
    <row r="28" spans="2:14">
      <c r="B28" s="157"/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D4D01-62FB-4094-903E-3AAA1446CFBE}">
  <sheetPr>
    <tabColor theme="5"/>
  </sheetPr>
  <dimension ref="A1"/>
  <sheetViews>
    <sheetView showGridLines="0" topLeftCell="C1" zoomScale="60" zoomScaleNormal="100" workbookViewId="0">
      <selection activeCell="AN37" sqref="AN37"/>
    </sheetView>
  </sheetViews>
  <sheetFormatPr defaultRowHeight="12.7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A8ED-7AF4-4FA4-8206-7AB97014F9C9}">
  <sheetPr>
    <tabColor rgb="FFFF0000"/>
  </sheetPr>
  <dimension ref="B1"/>
  <sheetViews>
    <sheetView showGridLines="0" zoomScale="68" zoomScaleNormal="100" workbookViewId="0">
      <selection activeCell="S53" sqref="S53"/>
    </sheetView>
  </sheetViews>
  <sheetFormatPr defaultColWidth="8.7109375" defaultRowHeight="12.75"/>
  <sheetData>
    <row r="1" spans="2:2">
      <c r="B1" t="s">
        <v>1033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2935-4B3D-48A6-A610-6F6E5CF7E5B7}">
  <sheetPr>
    <tabColor theme="4"/>
  </sheetPr>
  <dimension ref="B1:Y40"/>
  <sheetViews>
    <sheetView zoomScale="38" workbookViewId="0">
      <selection activeCell="V8" sqref="V8"/>
    </sheetView>
  </sheetViews>
  <sheetFormatPr defaultColWidth="12.5703125" defaultRowHeight="15.75" customHeight="1"/>
  <cols>
    <col min="1" max="1" width="16.7109375" customWidth="1"/>
    <col min="3" max="3" width="20.42578125" customWidth="1"/>
    <col min="4" max="4" width="21.85546875" customWidth="1"/>
    <col min="6" max="6" width="14.28515625" customWidth="1"/>
    <col min="7" max="7" width="16.140625" customWidth="1"/>
    <col min="12" max="12" width="17.28515625" bestFit="1" customWidth="1"/>
    <col min="13" max="13" width="10.7109375" bestFit="1" customWidth="1"/>
    <col min="14" max="14" width="11.140625" bestFit="1" customWidth="1"/>
    <col min="15" max="15" width="9.42578125" bestFit="1" customWidth="1"/>
    <col min="16" max="16" width="10.85546875" bestFit="1" customWidth="1"/>
    <col min="17" max="17" width="9.140625" bestFit="1" customWidth="1"/>
    <col min="18" max="18" width="11.5703125" bestFit="1" customWidth="1"/>
    <col min="19" max="19" width="11" bestFit="1" customWidth="1"/>
    <col min="21" max="21" width="15.5703125" bestFit="1" customWidth="1"/>
    <col min="22" max="22" width="17.42578125" bestFit="1" customWidth="1"/>
  </cols>
  <sheetData>
    <row r="1" spans="2:25" ht="12.75"/>
    <row r="2" spans="2:25" ht="12.75">
      <c r="B2" s="135" t="s">
        <v>71</v>
      </c>
      <c r="C2" s="135" t="s">
        <v>2</v>
      </c>
      <c r="D2" s="135" t="s">
        <v>3</v>
      </c>
      <c r="E2" s="135" t="s">
        <v>4</v>
      </c>
      <c r="F2" s="135" t="s">
        <v>5</v>
      </c>
      <c r="G2" s="135" t="s">
        <v>6</v>
      </c>
      <c r="H2" s="135" t="s">
        <v>7</v>
      </c>
      <c r="I2" s="135" t="s">
        <v>8</v>
      </c>
      <c r="J2" s="135" t="s">
        <v>9</v>
      </c>
      <c r="K2" s="135" t="s">
        <v>10</v>
      </c>
      <c r="L2" s="135" t="s">
        <v>11</v>
      </c>
      <c r="N2" s="136" t="s">
        <v>120</v>
      </c>
      <c r="O2" s="136" t="s">
        <v>121</v>
      </c>
      <c r="P2" s="136" t="s">
        <v>122</v>
      </c>
      <c r="Q2" s="136" t="s">
        <v>123</v>
      </c>
      <c r="R2" s="136" t="s">
        <v>124</v>
      </c>
      <c r="S2" s="136" t="s">
        <v>125</v>
      </c>
      <c r="T2" s="136" t="s">
        <v>126</v>
      </c>
      <c r="U2" s="136" t="s">
        <v>127</v>
      </c>
      <c r="V2" s="136" t="s">
        <v>128</v>
      </c>
      <c r="W2" s="136" t="s">
        <v>129</v>
      </c>
      <c r="X2" s="135"/>
    </row>
    <row r="3" spans="2:25" ht="12.75">
      <c r="B3" s="135" t="s">
        <v>36</v>
      </c>
      <c r="C3" s="135">
        <v>27.428599999999999</v>
      </c>
      <c r="D3" s="135">
        <v>89.416700000000006</v>
      </c>
      <c r="E3" s="135" t="s">
        <v>36</v>
      </c>
      <c r="F3" s="135">
        <v>28.428270000000001</v>
      </c>
      <c r="G3" s="135">
        <v>89.405100000000004</v>
      </c>
      <c r="H3" s="135" t="s">
        <v>16</v>
      </c>
      <c r="I3" s="135">
        <v>493</v>
      </c>
      <c r="J3" s="135">
        <v>443</v>
      </c>
      <c r="K3" s="135">
        <v>936</v>
      </c>
      <c r="L3" s="135">
        <v>12</v>
      </c>
      <c r="N3" s="135">
        <f>SUM(K3:K9)</f>
        <v>5419</v>
      </c>
      <c r="O3" s="135">
        <f>SUM(I3:I9)</f>
        <v>2892</v>
      </c>
      <c r="P3" s="135">
        <f>SUM(J3:J9)</f>
        <v>2527</v>
      </c>
      <c r="Q3" s="532">
        <f>O3/N3*100%</f>
        <v>0.53367780033216461</v>
      </c>
      <c r="R3" s="532">
        <f>P3/N3*100%</f>
        <v>0.46632219966783539</v>
      </c>
      <c r="S3" s="135">
        <f>SUM(I7:I9,J7:J9)</f>
        <v>2158</v>
      </c>
      <c r="T3" s="135">
        <f>SUM(J7:J9)</f>
        <v>979</v>
      </c>
      <c r="U3" s="135">
        <f>SUM(I7:I9)</f>
        <v>1179</v>
      </c>
      <c r="V3" s="532">
        <f>(T3/P3)*100%</f>
        <v>0.38741590819153143</v>
      </c>
      <c r="W3" s="532">
        <f>U3/O3*100%</f>
        <v>0.40767634854771784</v>
      </c>
      <c r="X3" s="135"/>
    </row>
    <row r="4" spans="2:25" ht="12.75">
      <c r="B4" s="135" t="s">
        <v>36</v>
      </c>
      <c r="C4" s="135">
        <v>27.428599999999999</v>
      </c>
      <c r="D4" s="135">
        <v>89.416700000000006</v>
      </c>
      <c r="E4" s="135" t="s">
        <v>36</v>
      </c>
      <c r="F4" s="135">
        <v>27.428270000000001</v>
      </c>
      <c r="G4" s="135">
        <v>89.405100000000004</v>
      </c>
      <c r="H4" s="135" t="s">
        <v>15</v>
      </c>
      <c r="I4" s="135">
        <v>353</v>
      </c>
      <c r="J4" s="135">
        <v>318</v>
      </c>
      <c r="K4" s="135">
        <v>671</v>
      </c>
      <c r="L4" s="135">
        <v>11</v>
      </c>
    </row>
    <row r="5" spans="2:25" ht="12.75">
      <c r="B5" s="135" t="s">
        <v>36</v>
      </c>
      <c r="C5" s="135">
        <v>27.428599999999999</v>
      </c>
      <c r="D5" s="135">
        <v>89.416700000000006</v>
      </c>
      <c r="E5" s="135" t="s">
        <v>36</v>
      </c>
      <c r="F5" s="135">
        <v>27.428270000000001</v>
      </c>
      <c r="G5" s="135">
        <v>89.405100000000004</v>
      </c>
      <c r="H5" s="135" t="s">
        <v>17</v>
      </c>
      <c r="I5" s="135">
        <v>529</v>
      </c>
      <c r="J5" s="135">
        <v>450</v>
      </c>
      <c r="K5" s="135">
        <v>979</v>
      </c>
      <c r="L5" s="135">
        <v>13</v>
      </c>
      <c r="R5" s="117" t="s">
        <v>125</v>
      </c>
      <c r="S5" s="117" t="s">
        <v>126</v>
      </c>
      <c r="T5" s="117" t="s">
        <v>127</v>
      </c>
      <c r="U5" s="117" t="s">
        <v>128</v>
      </c>
      <c r="V5" s="117" t="s">
        <v>129</v>
      </c>
    </row>
    <row r="6" spans="2:25" ht="12.75">
      <c r="B6" s="135" t="s">
        <v>36</v>
      </c>
      <c r="C6" s="135">
        <v>27.428599999999999</v>
      </c>
      <c r="D6" s="135">
        <v>89.416700000000006</v>
      </c>
      <c r="E6" s="135" t="s">
        <v>36</v>
      </c>
      <c r="F6" s="135">
        <v>27.428270000000001</v>
      </c>
      <c r="G6" s="135">
        <v>89.405100000000004</v>
      </c>
      <c r="H6" s="135" t="s">
        <v>18</v>
      </c>
      <c r="I6" s="135">
        <v>338</v>
      </c>
      <c r="J6" s="135">
        <v>337</v>
      </c>
      <c r="K6" s="135">
        <v>675</v>
      </c>
      <c r="L6" s="135">
        <v>14</v>
      </c>
      <c r="R6">
        <v>887</v>
      </c>
      <c r="S6" s="135">
        <v>415</v>
      </c>
      <c r="T6">
        <v>472</v>
      </c>
      <c r="U6" s="528">
        <f>S6/R6*100%</f>
        <v>0.46786922209695603</v>
      </c>
      <c r="V6" s="528">
        <f>T6/R6*100%</f>
        <v>0.53213077790304397</v>
      </c>
    </row>
    <row r="7" spans="2:25" ht="12.75">
      <c r="B7" s="135" t="s">
        <v>36</v>
      </c>
      <c r="C7" s="135">
        <v>27.428599999999999</v>
      </c>
      <c r="D7" s="135">
        <v>89.416700000000006</v>
      </c>
      <c r="E7" s="135" t="s">
        <v>36</v>
      </c>
      <c r="F7" s="135">
        <v>27.428270000000001</v>
      </c>
      <c r="G7" s="135">
        <v>89.405100000000004</v>
      </c>
      <c r="H7" s="135" t="s">
        <v>19</v>
      </c>
      <c r="I7" s="135">
        <v>381</v>
      </c>
      <c r="J7" s="135">
        <v>298</v>
      </c>
      <c r="K7" s="135">
        <v>679</v>
      </c>
      <c r="L7" s="135">
        <v>15</v>
      </c>
      <c r="M7" s="134" t="s">
        <v>131</v>
      </c>
      <c r="N7" s="134" t="s">
        <v>132</v>
      </c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</row>
    <row r="8" spans="2:25" ht="12.75">
      <c r="B8" s="135" t="s">
        <v>36</v>
      </c>
      <c r="C8" s="135">
        <v>27.428599999999999</v>
      </c>
      <c r="D8" s="135">
        <v>89.416700000000006</v>
      </c>
      <c r="E8" s="135" t="s">
        <v>36</v>
      </c>
      <c r="F8" s="135">
        <v>27.428270000000001</v>
      </c>
      <c r="G8" s="135">
        <v>89.405100000000004</v>
      </c>
      <c r="H8" s="135" t="s">
        <v>20</v>
      </c>
      <c r="I8" s="135">
        <v>326</v>
      </c>
      <c r="J8" s="135">
        <v>266</v>
      </c>
      <c r="K8" s="135">
        <v>592</v>
      </c>
      <c r="L8" s="135">
        <v>16</v>
      </c>
      <c r="M8">
        <v>2527</v>
      </c>
      <c r="N8">
        <v>2892</v>
      </c>
    </row>
    <row r="9" spans="2:25" ht="12.75">
      <c r="B9" s="135" t="s">
        <v>36</v>
      </c>
      <c r="C9" s="135">
        <v>27.428599999999999</v>
      </c>
      <c r="D9" s="135">
        <v>89.416700000000006</v>
      </c>
      <c r="E9" s="135" t="s">
        <v>36</v>
      </c>
      <c r="F9" s="135">
        <v>27.428270000000001</v>
      </c>
      <c r="G9" s="135">
        <v>89.405100000000004</v>
      </c>
      <c r="H9" s="135" t="s">
        <v>21</v>
      </c>
      <c r="I9" s="135">
        <v>472</v>
      </c>
      <c r="J9" s="135">
        <v>415</v>
      </c>
      <c r="K9" s="135">
        <v>887</v>
      </c>
      <c r="L9" s="135">
        <v>17</v>
      </c>
    </row>
    <row r="10" spans="2:25" ht="12.75">
      <c r="B10" s="132" t="s">
        <v>130</v>
      </c>
      <c r="I10" s="132">
        <f>SUM(I3:I9)</f>
        <v>2892</v>
      </c>
      <c r="J10" s="132">
        <f>SUM(J3:J9)</f>
        <v>2527</v>
      </c>
      <c r="K10" s="132">
        <f>SUM(K3:K9)</f>
        <v>5419</v>
      </c>
    </row>
    <row r="11" spans="2:25" ht="12.75">
      <c r="B11" s="132" t="s">
        <v>146</v>
      </c>
      <c r="I11" s="529" t="e">
        <f>($H$9/$J$9)*100%</f>
        <v>#VALUE!</v>
      </c>
      <c r="J11" s="529">
        <f>($I$9/$J$9)*100%</f>
        <v>1.1373493975903615</v>
      </c>
      <c r="K11" s="529">
        <f>($J$9/$J$9)*100%</f>
        <v>1</v>
      </c>
    </row>
    <row r="12" spans="2:25" ht="15.75" customHeight="1">
      <c r="B12" s="132" t="s">
        <v>147</v>
      </c>
      <c r="I12" s="530">
        <f>SUM(I7:I9)</f>
        <v>1179</v>
      </c>
      <c r="J12" s="530">
        <f>SUM(J7:J9)</f>
        <v>979</v>
      </c>
      <c r="K12" s="530">
        <f>SUM(K7:K9)</f>
        <v>2158</v>
      </c>
    </row>
    <row r="14" spans="2:25" ht="15.75" customHeight="1">
      <c r="B14" s="135" t="s">
        <v>71</v>
      </c>
      <c r="C14" s="135" t="s">
        <v>2</v>
      </c>
      <c r="D14" s="135" t="s">
        <v>3</v>
      </c>
    </row>
    <row r="15" spans="2:25" ht="15.75" customHeight="1" thickBot="1">
      <c r="B15" s="135" t="s">
        <v>36</v>
      </c>
      <c r="C15" s="135">
        <v>27.428599999999999</v>
      </c>
      <c r="D15" s="135">
        <v>89.416700000000006</v>
      </c>
    </row>
    <row r="16" spans="2:25" ht="15.75" customHeight="1" thickBot="1">
      <c r="B16" s="522" t="s">
        <v>0</v>
      </c>
      <c r="C16" s="523" t="s">
        <v>397</v>
      </c>
      <c r="D16" s="524" t="s">
        <v>2</v>
      </c>
      <c r="E16" s="524" t="s">
        <v>3</v>
      </c>
    </row>
    <row r="17" spans="2:12" ht="15.75" customHeight="1" thickBot="1">
      <c r="B17" s="521" t="s">
        <v>12</v>
      </c>
      <c r="C17" s="518" t="s">
        <v>75</v>
      </c>
      <c r="D17" s="519" t="s">
        <v>180</v>
      </c>
      <c r="E17" s="520">
        <v>89.291124999999994</v>
      </c>
      <c r="G17" s="533" t="s">
        <v>338</v>
      </c>
      <c r="H17" s="533" t="s">
        <v>339</v>
      </c>
      <c r="I17" s="533" t="s">
        <v>340</v>
      </c>
      <c r="J17" s="533" t="s">
        <v>341</v>
      </c>
    </row>
    <row r="18" spans="2:12" ht="15.75" customHeight="1" thickBot="1">
      <c r="B18" s="523" t="s">
        <v>1</v>
      </c>
      <c r="C18" s="524" t="s">
        <v>2</v>
      </c>
      <c r="D18" s="524" t="s">
        <v>3</v>
      </c>
      <c r="G18" s="135" t="s">
        <v>16</v>
      </c>
      <c r="H18" s="135">
        <v>493</v>
      </c>
      <c r="I18" s="135">
        <v>443</v>
      </c>
      <c r="J18" s="135">
        <v>936</v>
      </c>
    </row>
    <row r="19" spans="2:12" ht="15.75" customHeight="1">
      <c r="B19" s="525" t="s">
        <v>59</v>
      </c>
      <c r="C19" s="526">
        <v>27.4</v>
      </c>
      <c r="D19" s="526">
        <v>89.35</v>
      </c>
      <c r="G19" s="135" t="s">
        <v>15</v>
      </c>
      <c r="H19" s="135">
        <v>353</v>
      </c>
      <c r="I19" s="135">
        <v>318</v>
      </c>
      <c r="J19" s="135">
        <v>671</v>
      </c>
    </row>
    <row r="20" spans="2:12" ht="15.75" customHeight="1">
      <c r="G20" s="135" t="s">
        <v>17</v>
      </c>
      <c r="H20" s="135">
        <v>529</v>
      </c>
      <c r="I20" s="135">
        <v>450</v>
      </c>
      <c r="J20" s="135">
        <v>979</v>
      </c>
    </row>
    <row r="21" spans="2:12" ht="15.75" customHeight="1" thickBot="1">
      <c r="B21" s="33" t="s">
        <v>71</v>
      </c>
      <c r="C21" s="33" t="s">
        <v>4</v>
      </c>
      <c r="D21" s="33" t="s">
        <v>5</v>
      </c>
      <c r="E21" s="33" t="s">
        <v>6</v>
      </c>
      <c r="G21" s="135" t="s">
        <v>18</v>
      </c>
      <c r="H21" s="135">
        <v>338</v>
      </c>
      <c r="I21" s="135">
        <v>337</v>
      </c>
      <c r="J21" s="135">
        <v>675</v>
      </c>
    </row>
    <row r="22" spans="2:12" ht="15.75" customHeight="1" thickBot="1">
      <c r="B22" s="33" t="s">
        <v>30</v>
      </c>
      <c r="C22" s="534" t="s">
        <v>31</v>
      </c>
      <c r="D22" s="166">
        <v>27.382600750000002</v>
      </c>
      <c r="E22" s="166">
        <v>89.286797770000007</v>
      </c>
      <c r="G22" s="135" t="s">
        <v>19</v>
      </c>
      <c r="H22" s="135">
        <v>381</v>
      </c>
      <c r="I22" s="135">
        <v>298</v>
      </c>
      <c r="J22" s="135">
        <v>679</v>
      </c>
    </row>
    <row r="23" spans="2:12" ht="15.75" customHeight="1">
      <c r="G23" s="135" t="s">
        <v>20</v>
      </c>
      <c r="H23" s="135">
        <v>326</v>
      </c>
      <c r="I23" s="135">
        <v>266</v>
      </c>
      <c r="J23" s="135">
        <v>592</v>
      </c>
    </row>
    <row r="24" spans="2:12" ht="15.75" customHeight="1">
      <c r="G24" s="135" t="s">
        <v>21</v>
      </c>
      <c r="H24" s="135">
        <v>472</v>
      </c>
      <c r="I24" s="135">
        <v>415</v>
      </c>
      <c r="J24" s="135">
        <v>887</v>
      </c>
    </row>
    <row r="27" spans="2:12" ht="15.75" customHeight="1">
      <c r="F27" s="504" t="s">
        <v>71</v>
      </c>
      <c r="G27" s="504" t="s">
        <v>227</v>
      </c>
      <c r="H27" s="131" t="s">
        <v>819</v>
      </c>
      <c r="I27" s="505" t="s">
        <v>31</v>
      </c>
      <c r="J27" s="505" t="s">
        <v>398</v>
      </c>
      <c r="K27" s="505" t="s">
        <v>399</v>
      </c>
      <c r="L27" s="505" t="s">
        <v>232</v>
      </c>
    </row>
    <row r="28" spans="2:12" ht="15.75" customHeight="1">
      <c r="F28" s="198" t="s">
        <v>36</v>
      </c>
      <c r="G28" s="198" t="s">
        <v>400</v>
      </c>
      <c r="H28" s="316">
        <v>1.9</v>
      </c>
      <c r="I28" s="316" t="s">
        <v>401</v>
      </c>
      <c r="J28" s="316">
        <v>18</v>
      </c>
      <c r="K28" s="317">
        <f t="shared" ref="K28:K35" si="0">MIN(H28:J28)</f>
        <v>1.9</v>
      </c>
      <c r="L28" s="135">
        <v>98</v>
      </c>
    </row>
    <row r="29" spans="2:12" ht="15.75" customHeight="1">
      <c r="F29" s="198" t="s">
        <v>36</v>
      </c>
      <c r="G29" s="198" t="s">
        <v>402</v>
      </c>
      <c r="H29" s="316">
        <v>70</v>
      </c>
      <c r="I29" s="316">
        <v>11.4</v>
      </c>
      <c r="J29" s="316">
        <v>15</v>
      </c>
      <c r="K29" s="317">
        <f t="shared" si="0"/>
        <v>11.4</v>
      </c>
      <c r="L29" s="135"/>
    </row>
    <row r="30" spans="2:12" ht="15.75" customHeight="1">
      <c r="F30" s="198" t="s">
        <v>36</v>
      </c>
      <c r="G30" s="198" t="s">
        <v>403</v>
      </c>
      <c r="H30" s="316">
        <v>26.7</v>
      </c>
      <c r="I30" s="316">
        <v>6.9</v>
      </c>
      <c r="J30" s="316">
        <v>12.7</v>
      </c>
      <c r="K30" s="317">
        <f t="shared" si="0"/>
        <v>6.9</v>
      </c>
      <c r="L30" s="535">
        <v>13</v>
      </c>
    </row>
    <row r="31" spans="2:12" ht="15.75" customHeight="1">
      <c r="F31" s="198" t="s">
        <v>36</v>
      </c>
      <c r="G31" s="198" t="s">
        <v>404</v>
      </c>
      <c r="H31" s="316">
        <v>6.2</v>
      </c>
      <c r="I31" s="316">
        <v>1.8</v>
      </c>
      <c r="J31" s="316">
        <v>48.6</v>
      </c>
      <c r="K31" s="317">
        <f t="shared" si="0"/>
        <v>1.8</v>
      </c>
      <c r="L31" s="535">
        <v>32</v>
      </c>
    </row>
    <row r="32" spans="2:12" ht="15.75" customHeight="1">
      <c r="F32" s="198" t="s">
        <v>36</v>
      </c>
      <c r="G32" s="198" t="s">
        <v>405</v>
      </c>
      <c r="H32" s="316">
        <v>3.2</v>
      </c>
      <c r="I32" s="316">
        <v>5.0999999999999996</v>
      </c>
      <c r="J32" s="316">
        <v>25.9</v>
      </c>
      <c r="K32" s="317">
        <f t="shared" si="0"/>
        <v>3.2</v>
      </c>
      <c r="L32" s="135"/>
    </row>
    <row r="33" spans="6:12" ht="15.75" customHeight="1">
      <c r="F33" s="198" t="s">
        <v>36</v>
      </c>
      <c r="G33" s="198" t="s">
        <v>820</v>
      </c>
      <c r="H33" s="316">
        <v>3.2</v>
      </c>
      <c r="I33" s="316">
        <v>77</v>
      </c>
      <c r="J33" s="316">
        <v>45.4</v>
      </c>
      <c r="K33" s="317">
        <f t="shared" si="0"/>
        <v>3.2</v>
      </c>
      <c r="L33" s="535">
        <v>506</v>
      </c>
    </row>
    <row r="34" spans="6:12" ht="15.75" customHeight="1">
      <c r="F34" s="198" t="s">
        <v>36</v>
      </c>
      <c r="G34" s="198" t="s">
        <v>407</v>
      </c>
      <c r="H34" s="316">
        <v>5.6</v>
      </c>
      <c r="I34" s="316">
        <v>13.2</v>
      </c>
      <c r="J34" s="316">
        <v>7.1</v>
      </c>
      <c r="K34" s="317">
        <f t="shared" si="0"/>
        <v>5.6</v>
      </c>
      <c r="L34" s="135"/>
    </row>
    <row r="35" spans="6:12" ht="15.75" customHeight="1">
      <c r="F35" s="198" t="s">
        <v>36</v>
      </c>
      <c r="G35" s="198" t="s">
        <v>408</v>
      </c>
      <c r="H35" s="316">
        <v>8.4</v>
      </c>
      <c r="I35" s="316">
        <v>82.2</v>
      </c>
      <c r="J35" s="316">
        <v>11</v>
      </c>
      <c r="K35" s="317">
        <f t="shared" si="0"/>
        <v>8.4</v>
      </c>
      <c r="L35" s="135"/>
    </row>
    <row r="36" spans="6:12" ht="15.75" customHeight="1">
      <c r="F36" s="198" t="s">
        <v>36</v>
      </c>
      <c r="G36" s="198" t="s">
        <v>409</v>
      </c>
      <c r="H36" s="316">
        <v>3.5</v>
      </c>
      <c r="I36" s="316">
        <v>0</v>
      </c>
      <c r="J36" s="316">
        <v>25.6</v>
      </c>
      <c r="K36" s="317">
        <f>MIN(H36,J36)</f>
        <v>3.5</v>
      </c>
      <c r="L36" s="135"/>
    </row>
    <row r="37" spans="6:12" ht="15.75" customHeight="1">
      <c r="F37" s="198" t="s">
        <v>36</v>
      </c>
      <c r="G37" s="198" t="s">
        <v>410</v>
      </c>
      <c r="H37" s="316">
        <v>8.1</v>
      </c>
      <c r="I37" s="316">
        <v>0</v>
      </c>
      <c r="J37" s="316">
        <v>14.6</v>
      </c>
      <c r="K37" s="317">
        <f>MIN(H37,J37)</f>
        <v>8.1</v>
      </c>
      <c r="L37" s="535">
        <v>65</v>
      </c>
    </row>
    <row r="38" spans="6:12" ht="15.75" customHeight="1">
      <c r="F38" s="198" t="s">
        <v>36</v>
      </c>
      <c r="G38" s="198" t="s">
        <v>411</v>
      </c>
      <c r="H38" s="316">
        <v>13.8</v>
      </c>
      <c r="I38" s="316">
        <v>0</v>
      </c>
      <c r="J38" s="316">
        <v>0</v>
      </c>
      <c r="K38" s="317">
        <f>MIN(H38)</f>
        <v>13.8</v>
      </c>
      <c r="L38" s="535">
        <v>173</v>
      </c>
    </row>
    <row r="39" spans="6:12" ht="15.75" customHeight="1">
      <c r="F39" s="198" t="s">
        <v>36</v>
      </c>
      <c r="G39" s="198" t="s">
        <v>412</v>
      </c>
      <c r="H39" s="316">
        <v>3.2</v>
      </c>
      <c r="I39" s="316">
        <v>0</v>
      </c>
      <c r="J39" s="316">
        <v>0</v>
      </c>
      <c r="K39" s="316">
        <v>3.2</v>
      </c>
      <c r="L39" s="135"/>
    </row>
    <row r="40" spans="6:12" ht="15.75" customHeight="1">
      <c r="H40" s="318"/>
      <c r="I40" s="318"/>
      <c r="J40" s="318"/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9FFE-B96B-4150-AB58-59C39A7F602D}">
  <sheetPr>
    <tabColor theme="9"/>
  </sheetPr>
  <dimension ref="A1"/>
  <sheetViews>
    <sheetView showGridLines="0" topLeftCell="C1" zoomScale="38" zoomScaleNormal="50" workbookViewId="0"/>
  </sheetViews>
  <sheetFormatPr defaultColWidth="8.7109375" defaultRowHeight="12.7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24E61-081A-4F08-87FD-F20F5571284A}">
  <sheetPr>
    <tabColor rgb="FFFFFF00"/>
  </sheetPr>
  <dimension ref="A1"/>
  <sheetViews>
    <sheetView showGridLines="0" topLeftCell="D1" zoomScale="27" zoomScaleNormal="40" workbookViewId="0">
      <selection activeCell="CI91" sqref="CI91"/>
    </sheetView>
  </sheetViews>
  <sheetFormatPr defaultColWidth="8.7109375" defaultRowHeight="12.75"/>
  <cols>
    <col min="4" max="4" width="8.7109375" customWidth="1"/>
  </cols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FC41-B7C6-4E3E-B27D-E4748F60CD4B}">
  <sheetPr>
    <tabColor theme="4"/>
  </sheetPr>
  <dimension ref="C1"/>
  <sheetViews>
    <sheetView showGridLines="0" zoomScale="36" zoomScaleNormal="150" workbookViewId="0">
      <selection activeCell="W73" sqref="W73"/>
    </sheetView>
  </sheetViews>
  <sheetFormatPr defaultColWidth="8.7109375" defaultRowHeight="12.75"/>
  <cols>
    <col min="3" max="3" width="8.7109375" style="490"/>
  </cols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A3F1-5730-471F-B8B6-7F8B327E64B6}">
  <sheetPr>
    <tabColor theme="3"/>
  </sheetPr>
  <dimension ref="A1:W43"/>
  <sheetViews>
    <sheetView topLeftCell="A2" zoomScale="37" workbookViewId="0">
      <selection activeCell="J38" sqref="J38"/>
    </sheetView>
  </sheetViews>
  <sheetFormatPr defaultColWidth="12.5703125" defaultRowHeight="15.75" customHeight="1"/>
  <cols>
    <col min="1" max="1" width="16.7109375" customWidth="1"/>
    <col min="2" max="2" width="19.140625" customWidth="1"/>
    <col min="3" max="3" width="21.5703125" customWidth="1"/>
    <col min="4" max="4" width="21.140625" customWidth="1"/>
    <col min="5" max="5" width="16.5703125" customWidth="1"/>
    <col min="6" max="6" width="19.42578125" customWidth="1"/>
    <col min="7" max="7" width="18.140625" customWidth="1"/>
  </cols>
  <sheetData>
    <row r="1" spans="1:23" ht="12.75">
      <c r="A1" s="117" t="s">
        <v>71</v>
      </c>
      <c r="B1" s="117" t="s">
        <v>2</v>
      </c>
      <c r="C1" s="117" t="s">
        <v>3</v>
      </c>
      <c r="D1" s="117" t="s">
        <v>4</v>
      </c>
      <c r="E1" s="117" t="s">
        <v>5</v>
      </c>
      <c r="F1" s="117" t="s">
        <v>6</v>
      </c>
      <c r="G1" s="117" t="s">
        <v>7</v>
      </c>
      <c r="H1" s="117" t="s">
        <v>8</v>
      </c>
      <c r="I1" s="117" t="s">
        <v>9</v>
      </c>
      <c r="J1" s="117" t="s">
        <v>10</v>
      </c>
      <c r="K1" s="117" t="s">
        <v>11</v>
      </c>
      <c r="M1" s="117" t="s">
        <v>120</v>
      </c>
      <c r="N1" s="117" t="s">
        <v>121</v>
      </c>
      <c r="O1" s="117" t="s">
        <v>122</v>
      </c>
      <c r="P1" s="117" t="s">
        <v>123</v>
      </c>
      <c r="Q1" s="117" t="s">
        <v>124</v>
      </c>
      <c r="R1" s="117" t="s">
        <v>125</v>
      </c>
      <c r="S1" s="117" t="s">
        <v>126</v>
      </c>
      <c r="T1" s="117" t="s">
        <v>127</v>
      </c>
      <c r="U1" s="117" t="s">
        <v>128</v>
      </c>
      <c r="V1" s="117" t="s">
        <v>129</v>
      </c>
      <c r="W1" s="135"/>
    </row>
    <row r="2" spans="1:23" ht="12.75">
      <c r="A2" s="117" t="s">
        <v>42</v>
      </c>
      <c r="B2" s="117">
        <v>27.591001899999998</v>
      </c>
      <c r="C2" s="117">
        <v>89.87979</v>
      </c>
      <c r="D2" s="117" t="s">
        <v>42</v>
      </c>
      <c r="E2" s="117">
        <v>27.581469999999999</v>
      </c>
      <c r="F2" s="117">
        <v>89.860900000000001</v>
      </c>
      <c r="G2" s="117" t="s">
        <v>15</v>
      </c>
      <c r="H2" s="117">
        <v>192</v>
      </c>
      <c r="I2" s="117">
        <v>193</v>
      </c>
      <c r="J2" s="117">
        <v>385</v>
      </c>
      <c r="K2" s="117">
        <v>11</v>
      </c>
      <c r="M2" s="135">
        <f>SUM(J2:J8)</f>
        <v>4086</v>
      </c>
      <c r="N2" s="135">
        <f>SUM(H2:H8)</f>
        <v>2088</v>
      </c>
      <c r="O2" s="135">
        <f>SUM(I2:I8)</f>
        <v>1998</v>
      </c>
      <c r="P2" s="532">
        <f>N2/M2*100%</f>
        <v>0.51101321585903081</v>
      </c>
      <c r="Q2" s="532">
        <f>O2/M2*100%</f>
        <v>0.48898678414096919</v>
      </c>
      <c r="R2" s="135">
        <f>SUM(H6:H8,I6:I8)</f>
        <v>1960</v>
      </c>
      <c r="S2" s="135">
        <f>SUM(I6:I8)</f>
        <v>956</v>
      </c>
      <c r="T2" s="135">
        <f>SUM(H6:H8)</f>
        <v>1004</v>
      </c>
      <c r="U2" s="532">
        <f>S2/O2*100%</f>
        <v>0.47847847847847846</v>
      </c>
      <c r="V2" s="532">
        <f>T2/N2*100%</f>
        <v>0.48084291187739464</v>
      </c>
      <c r="W2" s="135"/>
    </row>
    <row r="3" spans="1:23" ht="12.75">
      <c r="A3" s="117" t="s">
        <v>42</v>
      </c>
      <c r="B3" s="117">
        <v>27.591001899999998</v>
      </c>
      <c r="C3" s="117">
        <v>89.87979</v>
      </c>
      <c r="D3" s="117" t="s">
        <v>42</v>
      </c>
      <c r="E3" s="117">
        <v>27.581469999999999</v>
      </c>
      <c r="F3" s="117">
        <v>89.860900000000001</v>
      </c>
      <c r="G3" s="117" t="s">
        <v>16</v>
      </c>
      <c r="H3" s="117">
        <v>291</v>
      </c>
      <c r="I3" s="117">
        <v>309</v>
      </c>
      <c r="J3" s="117">
        <v>600</v>
      </c>
      <c r="K3" s="117">
        <v>12</v>
      </c>
    </row>
    <row r="4" spans="1:23" ht="12.75">
      <c r="A4" s="117" t="s">
        <v>42</v>
      </c>
      <c r="B4" s="117">
        <v>27.591001899999998</v>
      </c>
      <c r="C4" s="117">
        <v>89.87979</v>
      </c>
      <c r="D4" s="117" t="s">
        <v>42</v>
      </c>
      <c r="E4" s="117">
        <v>27.581469999999999</v>
      </c>
      <c r="F4" s="117">
        <v>89.860900000000001</v>
      </c>
      <c r="G4" s="117" t="s">
        <v>17</v>
      </c>
      <c r="H4" s="117">
        <v>377</v>
      </c>
      <c r="I4" s="117">
        <v>309</v>
      </c>
      <c r="J4" s="117">
        <v>686</v>
      </c>
      <c r="K4" s="117">
        <v>13</v>
      </c>
      <c r="Q4" s="117" t="s">
        <v>125</v>
      </c>
      <c r="R4" s="117" t="s">
        <v>126</v>
      </c>
      <c r="S4" s="117" t="s">
        <v>127</v>
      </c>
      <c r="T4" s="117" t="s">
        <v>128</v>
      </c>
      <c r="U4" s="117" t="s">
        <v>129</v>
      </c>
    </row>
    <row r="5" spans="1:23" ht="12.75">
      <c r="A5" s="117" t="s">
        <v>42</v>
      </c>
      <c r="B5" s="117">
        <v>27.591001899999998</v>
      </c>
      <c r="C5" s="117">
        <v>89.87979</v>
      </c>
      <c r="D5" s="117" t="s">
        <v>42</v>
      </c>
      <c r="E5" s="117">
        <v>27.581469999999999</v>
      </c>
      <c r="F5" s="117">
        <v>89.860900000000001</v>
      </c>
      <c r="G5" s="117" t="s">
        <v>18</v>
      </c>
      <c r="H5" s="117">
        <v>224</v>
      </c>
      <c r="I5" s="117">
        <v>231</v>
      </c>
      <c r="J5" s="117">
        <v>455</v>
      </c>
      <c r="K5" s="117">
        <v>14</v>
      </c>
      <c r="Q5" s="117">
        <v>732</v>
      </c>
      <c r="R5" s="117">
        <v>361</v>
      </c>
      <c r="S5" s="117">
        <v>371</v>
      </c>
      <c r="T5" s="528">
        <f>R5/O2*100%</f>
        <v>0.18068068068068069</v>
      </c>
      <c r="U5" s="528">
        <f>S5/N2*100%</f>
        <v>0.17768199233716475</v>
      </c>
    </row>
    <row r="6" spans="1:23" ht="12.75">
      <c r="A6" s="117" t="s">
        <v>42</v>
      </c>
      <c r="B6" s="117">
        <v>27.591001899999998</v>
      </c>
      <c r="C6" s="117">
        <v>89.87979</v>
      </c>
      <c r="D6" s="117" t="s">
        <v>42</v>
      </c>
      <c r="E6" s="117">
        <v>27.581469999999999</v>
      </c>
      <c r="F6" s="117">
        <v>89.860900000000001</v>
      </c>
      <c r="G6" s="117" t="s">
        <v>19</v>
      </c>
      <c r="H6" s="117">
        <v>313</v>
      </c>
      <c r="I6" s="117">
        <v>266</v>
      </c>
      <c r="J6" s="117">
        <v>579</v>
      </c>
      <c r="K6" s="117">
        <v>15</v>
      </c>
    </row>
    <row r="7" spans="1:23" ht="12.75">
      <c r="A7" s="117" t="s">
        <v>42</v>
      </c>
      <c r="B7" s="117">
        <v>27.591001899999998</v>
      </c>
      <c r="C7" s="117">
        <v>89.87979</v>
      </c>
      <c r="D7" s="117" t="s">
        <v>42</v>
      </c>
      <c r="E7" s="117">
        <v>27.581469999999999</v>
      </c>
      <c r="F7" s="117">
        <v>89.860900000000001</v>
      </c>
      <c r="G7" s="117" t="s">
        <v>20</v>
      </c>
      <c r="H7" s="117">
        <v>320</v>
      </c>
      <c r="I7" s="117">
        <v>329</v>
      </c>
      <c r="J7" s="117">
        <v>649</v>
      </c>
      <c r="K7" s="117">
        <v>16</v>
      </c>
    </row>
    <row r="8" spans="1:23" ht="12.75">
      <c r="A8" s="117" t="s">
        <v>42</v>
      </c>
      <c r="B8" s="117">
        <v>27.591001899999998</v>
      </c>
      <c r="C8" s="117">
        <v>89.87979</v>
      </c>
      <c r="D8" s="117" t="s">
        <v>42</v>
      </c>
      <c r="E8" s="117">
        <v>27.581469999999999</v>
      </c>
      <c r="F8" s="117">
        <v>89.860900000000001</v>
      </c>
      <c r="G8" s="117" t="s">
        <v>21</v>
      </c>
      <c r="H8" s="117">
        <v>371</v>
      </c>
      <c r="I8" s="117">
        <v>361</v>
      </c>
      <c r="J8" s="117">
        <v>732</v>
      </c>
      <c r="K8" s="117">
        <v>17</v>
      </c>
    </row>
    <row r="9" spans="1:23" ht="12.75">
      <c r="A9" s="118" t="s">
        <v>130</v>
      </c>
      <c r="B9" s="135"/>
      <c r="C9" s="135"/>
      <c r="D9" s="135"/>
      <c r="E9" s="135"/>
      <c r="F9" s="135"/>
      <c r="G9" s="135"/>
      <c r="H9" s="118">
        <f>SUM(H2:H8)</f>
        <v>2088</v>
      </c>
      <c r="I9" s="118">
        <f>SUM(I2:I8)</f>
        <v>1998</v>
      </c>
      <c r="J9" s="118">
        <f>SUM(J2:J8)</f>
        <v>4086</v>
      </c>
      <c r="K9" s="135"/>
    </row>
    <row r="10" spans="1:23" ht="12.75">
      <c r="A10" s="118" t="s">
        <v>146</v>
      </c>
      <c r="B10" s="135"/>
      <c r="C10" s="135"/>
      <c r="D10" s="135"/>
      <c r="E10" s="135"/>
      <c r="F10" s="135"/>
      <c r="G10" s="135"/>
      <c r="H10" s="137">
        <f>($H$9/$J$9)*100%</f>
        <v>0.51101321585903081</v>
      </c>
      <c r="I10" s="137">
        <f>($I$9/$J$9)*100%</f>
        <v>0.48898678414096919</v>
      </c>
      <c r="J10" s="137">
        <f>($J$9/$J$9)*100%</f>
        <v>1</v>
      </c>
      <c r="K10" s="135"/>
    </row>
    <row r="11" spans="1:23" ht="12.75">
      <c r="A11" s="118" t="s">
        <v>147</v>
      </c>
      <c r="B11" s="135"/>
      <c r="C11" s="135"/>
      <c r="D11" s="135"/>
      <c r="E11" s="135"/>
      <c r="F11" s="135"/>
      <c r="G11" s="135"/>
      <c r="H11" s="138">
        <f>SUM(H6:H8)</f>
        <v>1004</v>
      </c>
      <c r="I11" s="138">
        <f>SUM(I6:I8)</f>
        <v>956</v>
      </c>
      <c r="J11" s="138">
        <f>SUM(J6:J8)</f>
        <v>1960</v>
      </c>
      <c r="K11" s="135"/>
    </row>
    <row r="12" spans="1:23" ht="13.5" thickBot="1"/>
    <row r="13" spans="1:23" ht="15.6" customHeight="1" thickBot="1">
      <c r="D13" s="514" t="s">
        <v>0</v>
      </c>
      <c r="E13" s="514" t="s">
        <v>71</v>
      </c>
      <c r="F13" s="514" t="s">
        <v>72</v>
      </c>
      <c r="G13" s="514" t="s">
        <v>73</v>
      </c>
    </row>
    <row r="14" spans="1:23" thickBot="1">
      <c r="D14" s="514" t="s">
        <v>12</v>
      </c>
      <c r="E14" s="514" t="s">
        <v>42</v>
      </c>
      <c r="F14" s="515">
        <v>14741</v>
      </c>
      <c r="G14" s="516">
        <v>16492</v>
      </c>
    </row>
    <row r="16" spans="1:23" ht="15.75" customHeight="1">
      <c r="C16" s="117" t="s">
        <v>7</v>
      </c>
      <c r="D16" s="117" t="s">
        <v>8</v>
      </c>
      <c r="E16" s="117" t="s">
        <v>9</v>
      </c>
      <c r="F16" s="117" t="s">
        <v>10</v>
      </c>
    </row>
    <row r="17" spans="2:6" ht="15.75" customHeight="1">
      <c r="C17" s="117" t="s">
        <v>15</v>
      </c>
      <c r="D17" s="117">
        <v>192</v>
      </c>
      <c r="E17" s="117">
        <v>193</v>
      </c>
      <c r="F17" s="117">
        <v>385</v>
      </c>
    </row>
    <row r="18" spans="2:6" ht="15.75" customHeight="1">
      <c r="C18" s="117" t="s">
        <v>16</v>
      </c>
      <c r="D18" s="117">
        <v>291</v>
      </c>
      <c r="E18" s="117">
        <v>309</v>
      </c>
      <c r="F18" s="117">
        <v>600</v>
      </c>
    </row>
    <row r="19" spans="2:6" ht="15.75" customHeight="1">
      <c r="C19" s="117" t="s">
        <v>17</v>
      </c>
      <c r="D19" s="117">
        <v>377</v>
      </c>
      <c r="E19" s="117">
        <v>309</v>
      </c>
      <c r="F19" s="117">
        <v>686</v>
      </c>
    </row>
    <row r="20" spans="2:6" ht="15.75" customHeight="1">
      <c r="C20" s="117" t="s">
        <v>18</v>
      </c>
      <c r="D20" s="117">
        <v>224</v>
      </c>
      <c r="E20" s="117">
        <v>231</v>
      </c>
      <c r="F20" s="117">
        <v>455</v>
      </c>
    </row>
    <row r="21" spans="2:6" ht="15.75" customHeight="1">
      <c r="C21" s="117" t="s">
        <v>19</v>
      </c>
      <c r="D21" s="117">
        <v>313</v>
      </c>
      <c r="E21" s="117">
        <v>266</v>
      </c>
      <c r="F21" s="117">
        <v>579</v>
      </c>
    </row>
    <row r="22" spans="2:6" ht="15.75" customHeight="1">
      <c r="C22" s="117" t="s">
        <v>20</v>
      </c>
      <c r="D22" s="117">
        <v>320</v>
      </c>
      <c r="E22" s="117">
        <v>329</v>
      </c>
      <c r="F22" s="117">
        <v>649</v>
      </c>
    </row>
    <row r="23" spans="2:6" ht="15.75" customHeight="1">
      <c r="C23" s="117" t="s">
        <v>21</v>
      </c>
      <c r="D23" s="117">
        <v>371</v>
      </c>
      <c r="E23" s="117">
        <v>361</v>
      </c>
      <c r="F23" s="117">
        <v>732</v>
      </c>
    </row>
    <row r="26" spans="2:6" ht="15.75" customHeight="1" thickBot="1"/>
    <row r="27" spans="2:6" ht="15.75" customHeight="1" thickBot="1">
      <c r="B27" s="522"/>
      <c r="C27" s="523"/>
      <c r="D27" s="524"/>
      <c r="E27" s="524"/>
    </row>
    <row r="29" spans="2:6" ht="15.75" customHeight="1">
      <c r="C29" s="504" t="s">
        <v>71</v>
      </c>
      <c r="D29" s="504" t="s">
        <v>227</v>
      </c>
      <c r="E29" s="131" t="s">
        <v>821</v>
      </c>
      <c r="F29" s="536" t="s">
        <v>232</v>
      </c>
    </row>
    <row r="30" spans="2:6" ht="15.75" customHeight="1">
      <c r="C30" s="198" t="s">
        <v>42</v>
      </c>
      <c r="D30" s="198" t="s">
        <v>422</v>
      </c>
      <c r="E30" s="316">
        <v>3.2</v>
      </c>
      <c r="F30" s="135">
        <v>112</v>
      </c>
    </row>
    <row r="31" spans="2:6" ht="15.75" customHeight="1">
      <c r="C31" s="198" t="s">
        <v>42</v>
      </c>
      <c r="D31" s="198" t="s">
        <v>423</v>
      </c>
      <c r="E31" s="316">
        <v>0.2</v>
      </c>
      <c r="F31" s="135"/>
    </row>
    <row r="32" spans="2:6" ht="15.75" customHeight="1">
      <c r="C32" s="198" t="s">
        <v>42</v>
      </c>
      <c r="D32" s="198" t="s">
        <v>424</v>
      </c>
      <c r="E32" s="316">
        <v>11.5</v>
      </c>
      <c r="F32" s="135">
        <v>100</v>
      </c>
    </row>
    <row r="33" spans="3:6" ht="15.75" customHeight="1">
      <c r="C33" s="198" t="s">
        <v>42</v>
      </c>
      <c r="D33" s="198" t="s">
        <v>425</v>
      </c>
      <c r="E33" s="316">
        <v>11.7</v>
      </c>
      <c r="F33" s="135">
        <v>306</v>
      </c>
    </row>
    <row r="34" spans="3:6" ht="15.75" customHeight="1">
      <c r="C34" s="198" t="s">
        <v>42</v>
      </c>
      <c r="D34" s="198" t="s">
        <v>426</v>
      </c>
      <c r="E34" s="316">
        <v>1.6</v>
      </c>
      <c r="F34" s="135"/>
    </row>
    <row r="35" spans="3:6" ht="15.75" customHeight="1">
      <c r="C35" s="198" t="s">
        <v>42</v>
      </c>
      <c r="D35" s="198" t="s">
        <v>427</v>
      </c>
      <c r="E35" s="316">
        <v>22.4</v>
      </c>
      <c r="F35" s="135"/>
    </row>
    <row r="36" spans="3:6" ht="15.75" customHeight="1">
      <c r="C36" s="198" t="s">
        <v>42</v>
      </c>
      <c r="D36" s="198" t="s">
        <v>428</v>
      </c>
      <c r="E36" s="316">
        <v>11.1</v>
      </c>
      <c r="F36" s="135"/>
    </row>
    <row r="37" spans="3:6" ht="15.75" customHeight="1">
      <c r="C37" s="198" t="s">
        <v>42</v>
      </c>
      <c r="D37" s="198" t="s">
        <v>429</v>
      </c>
      <c r="E37" s="316">
        <v>16.3</v>
      </c>
      <c r="F37" s="135">
        <v>199</v>
      </c>
    </row>
    <row r="38" spans="3:6" ht="15.75" customHeight="1">
      <c r="C38" s="198" t="s">
        <v>42</v>
      </c>
      <c r="D38" s="198" t="s">
        <v>430</v>
      </c>
      <c r="E38" s="316">
        <v>21.6</v>
      </c>
      <c r="F38" s="135"/>
    </row>
    <row r="39" spans="3:6" ht="15.75" customHeight="1">
      <c r="C39" s="198" t="s">
        <v>42</v>
      </c>
      <c r="D39" s="198" t="s">
        <v>431</v>
      </c>
      <c r="E39" s="316">
        <v>19.3</v>
      </c>
      <c r="F39" s="135"/>
    </row>
    <row r="40" spans="3:6" ht="15.75" customHeight="1">
      <c r="C40" s="198" t="s">
        <v>42</v>
      </c>
      <c r="D40" s="198" t="s">
        <v>432</v>
      </c>
      <c r="E40" s="316">
        <v>10.6</v>
      </c>
      <c r="F40" s="135"/>
    </row>
    <row r="41" spans="3:6" ht="15.75" customHeight="1">
      <c r="C41" s="198" t="s">
        <v>42</v>
      </c>
      <c r="D41" s="198" t="s">
        <v>433</v>
      </c>
      <c r="E41" s="316">
        <v>15.4</v>
      </c>
      <c r="F41" s="135"/>
    </row>
    <row r="42" spans="3:6" ht="15.75" customHeight="1">
      <c r="C42" s="198" t="s">
        <v>42</v>
      </c>
      <c r="D42" s="198" t="s">
        <v>434</v>
      </c>
      <c r="E42" s="316">
        <v>16.899999999999999</v>
      </c>
      <c r="F42" s="135"/>
    </row>
    <row r="43" spans="3:6" ht="15.75" customHeight="1">
      <c r="E43" s="31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3E3B-4620-4FB5-A58C-8D5C8A65ED38}">
  <sheetPr>
    <tabColor theme="3"/>
  </sheetPr>
  <dimension ref="A1"/>
  <sheetViews>
    <sheetView showGridLines="0" zoomScale="62" zoomScaleNormal="100" workbookViewId="0"/>
  </sheetViews>
  <sheetFormatPr defaultColWidth="8.7109375" defaultRowHeight="12.7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B020-56E8-4BE0-BAD7-100104063424}">
  <sheetPr>
    <tabColor theme="6"/>
  </sheetPr>
  <dimension ref="A1:S76"/>
  <sheetViews>
    <sheetView topLeftCell="A30" zoomScale="22" workbookViewId="0">
      <selection activeCell="R42" sqref="R42"/>
    </sheetView>
  </sheetViews>
  <sheetFormatPr defaultColWidth="8.7109375" defaultRowHeight="12.75"/>
  <cols>
    <col min="1" max="1" width="22.42578125" bestFit="1" customWidth="1"/>
    <col min="2" max="2" width="23.7109375" customWidth="1"/>
    <col min="3" max="3" width="24.85546875" customWidth="1"/>
    <col min="4" max="4" width="23.42578125" customWidth="1"/>
    <col min="5" max="5" width="15.140625" bestFit="1" customWidth="1"/>
    <col min="6" max="6" width="17.42578125" customWidth="1"/>
    <col min="7" max="7" width="21.28515625" customWidth="1"/>
    <col min="8" max="8" width="18" customWidth="1"/>
    <col min="9" max="9" width="21.85546875" customWidth="1"/>
    <col min="10" max="10" width="28.85546875" customWidth="1"/>
    <col min="16" max="16" width="24.85546875" customWidth="1"/>
    <col min="17" max="17" width="19.140625" customWidth="1"/>
    <col min="18" max="18" width="15.7109375" customWidth="1"/>
    <col min="19" max="19" width="19.28515625" customWidth="1"/>
  </cols>
  <sheetData>
    <row r="1" spans="1:19" ht="30.75" thickBot="1">
      <c r="A1" s="572" t="s">
        <v>1</v>
      </c>
      <c r="B1" s="572" t="s">
        <v>2</v>
      </c>
      <c r="C1" s="572" t="s">
        <v>3</v>
      </c>
      <c r="D1" s="572" t="s">
        <v>4</v>
      </c>
      <c r="E1" s="572" t="s">
        <v>5</v>
      </c>
      <c r="F1" s="572" t="s">
        <v>8</v>
      </c>
      <c r="G1" s="572" t="s">
        <v>9</v>
      </c>
      <c r="H1" s="572" t="s">
        <v>10</v>
      </c>
      <c r="I1" s="572" t="s">
        <v>11</v>
      </c>
      <c r="P1" s="336" t="s">
        <v>1</v>
      </c>
      <c r="Q1" s="336" t="s">
        <v>4</v>
      </c>
      <c r="R1" s="336" t="s">
        <v>5</v>
      </c>
      <c r="S1" s="336" t="s">
        <v>6</v>
      </c>
    </row>
    <row r="2" spans="1:19" ht="30.75" thickBot="1">
      <c r="A2" s="171" t="s">
        <v>69</v>
      </c>
      <c r="B2" s="172">
        <v>27</v>
      </c>
      <c r="C2" s="172">
        <v>90.45</v>
      </c>
      <c r="D2" s="171" t="s">
        <v>70</v>
      </c>
      <c r="E2" s="172">
        <v>27.133197190000001</v>
      </c>
      <c r="F2" s="172">
        <v>163</v>
      </c>
      <c r="G2" s="172">
        <v>124</v>
      </c>
      <c r="H2" s="172">
        <v>287</v>
      </c>
      <c r="I2" s="172">
        <v>11</v>
      </c>
      <c r="P2" s="140" t="s">
        <v>69</v>
      </c>
      <c r="Q2" s="140" t="s">
        <v>70</v>
      </c>
      <c r="R2" s="133">
        <v>27.133197190000001</v>
      </c>
      <c r="S2" s="133">
        <v>90.700950340000006</v>
      </c>
    </row>
    <row r="3" spans="1:19" ht="15">
      <c r="A3" s="171" t="s">
        <v>69</v>
      </c>
      <c r="B3" s="172">
        <v>27</v>
      </c>
      <c r="C3" s="172">
        <v>90.45</v>
      </c>
      <c r="D3" s="171" t="s">
        <v>70</v>
      </c>
      <c r="E3" s="172">
        <v>27.133197190000001</v>
      </c>
      <c r="F3" s="172">
        <v>219</v>
      </c>
      <c r="G3" s="172">
        <v>163</v>
      </c>
      <c r="H3" s="172">
        <v>382</v>
      </c>
      <c r="I3" s="172">
        <v>12</v>
      </c>
    </row>
    <row r="4" spans="1:19" ht="15">
      <c r="A4" s="171" t="s">
        <v>69</v>
      </c>
      <c r="B4" s="172">
        <v>27</v>
      </c>
      <c r="C4" s="172">
        <v>90.45</v>
      </c>
      <c r="D4" s="171" t="s">
        <v>70</v>
      </c>
      <c r="E4" s="172">
        <v>27.133197190000001</v>
      </c>
      <c r="F4" s="172">
        <v>239</v>
      </c>
      <c r="G4" s="172">
        <v>178</v>
      </c>
      <c r="H4" s="172">
        <v>417</v>
      </c>
      <c r="I4" s="172">
        <v>13</v>
      </c>
    </row>
    <row r="5" spans="1:19" ht="15">
      <c r="A5" s="171" t="s">
        <v>69</v>
      </c>
      <c r="B5" s="172">
        <v>27</v>
      </c>
      <c r="C5" s="172">
        <v>90.45</v>
      </c>
      <c r="D5" s="171" t="s">
        <v>70</v>
      </c>
      <c r="E5" s="172">
        <v>27.133197190000001</v>
      </c>
      <c r="F5" s="172">
        <v>108</v>
      </c>
      <c r="G5" s="172">
        <v>120</v>
      </c>
      <c r="H5" s="172">
        <v>228</v>
      </c>
      <c r="I5" s="172">
        <v>14</v>
      </c>
    </row>
    <row r="6" spans="1:19" ht="15">
      <c r="A6" s="171" t="s">
        <v>69</v>
      </c>
      <c r="B6" s="172">
        <v>27</v>
      </c>
      <c r="C6" s="172">
        <v>90.45</v>
      </c>
      <c r="D6" s="171" t="s">
        <v>70</v>
      </c>
      <c r="E6" s="172">
        <v>27.133197190000001</v>
      </c>
      <c r="F6" s="172">
        <v>156</v>
      </c>
      <c r="G6" s="172">
        <v>132</v>
      </c>
      <c r="H6" s="172">
        <v>288</v>
      </c>
      <c r="I6" s="172">
        <v>15</v>
      </c>
    </row>
    <row r="7" spans="1:19" ht="15">
      <c r="A7" s="171" t="s">
        <v>69</v>
      </c>
      <c r="B7" s="172">
        <v>27</v>
      </c>
      <c r="C7" s="172">
        <v>90.45</v>
      </c>
      <c r="D7" s="171" t="s">
        <v>70</v>
      </c>
      <c r="E7" s="172">
        <v>27.133197190000001</v>
      </c>
      <c r="F7" s="172">
        <v>87</v>
      </c>
      <c r="G7" s="172">
        <v>92</v>
      </c>
      <c r="H7" s="172">
        <v>179</v>
      </c>
      <c r="I7" s="172">
        <v>16</v>
      </c>
    </row>
    <row r="8" spans="1:19" ht="15">
      <c r="A8" s="171" t="s">
        <v>69</v>
      </c>
      <c r="B8" s="172">
        <v>27</v>
      </c>
      <c r="C8" s="172">
        <v>90.45</v>
      </c>
      <c r="D8" s="171" t="s">
        <v>70</v>
      </c>
      <c r="E8" s="172">
        <v>27.133197190000001</v>
      </c>
      <c r="F8" s="172">
        <v>177</v>
      </c>
      <c r="G8" s="172">
        <v>157</v>
      </c>
      <c r="H8" s="172">
        <v>336</v>
      </c>
      <c r="I8" s="172">
        <v>17</v>
      </c>
    </row>
    <row r="10" spans="1:19" ht="13.5" thickBot="1"/>
    <row r="11" spans="1:19" ht="13.5" thickBot="1">
      <c r="C11" s="337" t="s">
        <v>120</v>
      </c>
      <c r="D11" s="338" t="s">
        <v>121</v>
      </c>
      <c r="E11" s="338" t="s">
        <v>122</v>
      </c>
      <c r="F11" s="338" t="s">
        <v>125</v>
      </c>
      <c r="G11" s="338" t="s">
        <v>126</v>
      </c>
      <c r="H11" s="338" t="s">
        <v>127</v>
      </c>
      <c r="I11" s="338" t="s">
        <v>128</v>
      </c>
      <c r="J11" s="338" t="s">
        <v>129</v>
      </c>
    </row>
    <row r="12" spans="1:19" ht="15.75" thickBot="1">
      <c r="C12" s="322">
        <f>SUM(H2:H8)</f>
        <v>2117</v>
      </c>
      <c r="D12" s="323">
        <f>SUM(F2:F8)</f>
        <v>1149</v>
      </c>
      <c r="E12" s="323">
        <f>SUM(G2:G8)</f>
        <v>966</v>
      </c>
      <c r="F12" s="323">
        <f>SUM(D35:E35)</f>
        <v>334</v>
      </c>
      <c r="G12" s="156">
        <v>157</v>
      </c>
      <c r="H12" s="156">
        <v>177</v>
      </c>
      <c r="I12" s="324">
        <f>(G12/E12)*100%</f>
        <v>0.16252587991718426</v>
      </c>
      <c r="J12" s="324">
        <f>(H12/D12)*100%</f>
        <v>0.15404699738903394</v>
      </c>
    </row>
    <row r="13" spans="1:19">
      <c r="C13" s="116"/>
      <c r="D13" s="116"/>
      <c r="E13" s="116"/>
      <c r="F13" s="116"/>
      <c r="G13" s="116"/>
      <c r="H13" s="116"/>
      <c r="I13" s="116"/>
      <c r="J13" s="116"/>
    </row>
    <row r="14" spans="1:19">
      <c r="C14" s="116"/>
      <c r="D14" s="116" t="s">
        <v>183</v>
      </c>
      <c r="E14" s="116" t="s">
        <v>184</v>
      </c>
      <c r="F14" s="116"/>
      <c r="G14" s="116"/>
      <c r="H14" s="116"/>
      <c r="I14" s="116"/>
      <c r="J14" s="116"/>
    </row>
    <row r="16" spans="1:19">
      <c r="D16" s="573">
        <f>(D12/C12)*100%</f>
        <v>0.54274917335852624</v>
      </c>
      <c r="E16" s="573">
        <f>(E12/C12)*100%</f>
        <v>0.45630609352857815</v>
      </c>
      <c r="F16">
        <v>334</v>
      </c>
    </row>
    <row r="22" spans="3:8" ht="26.25" thickBot="1">
      <c r="D22" s="339" t="s">
        <v>0</v>
      </c>
      <c r="E22" s="340" t="s">
        <v>71</v>
      </c>
      <c r="F22" s="340" t="s">
        <v>72</v>
      </c>
      <c r="G22" s="340" t="s">
        <v>73</v>
      </c>
      <c r="H22" s="341" t="s">
        <v>74</v>
      </c>
    </row>
    <row r="23" spans="3:8">
      <c r="D23" s="146" t="s">
        <v>12</v>
      </c>
      <c r="E23" s="147" t="s">
        <v>69</v>
      </c>
      <c r="F23" s="148">
        <v>8048</v>
      </c>
      <c r="G23" s="148">
        <v>8706</v>
      </c>
      <c r="H23" s="149">
        <v>16754</v>
      </c>
    </row>
    <row r="28" spans="3:8">
      <c r="C28" s="211" t="s">
        <v>7</v>
      </c>
      <c r="D28" s="211" t="s">
        <v>8</v>
      </c>
      <c r="E28" s="211" t="s">
        <v>9</v>
      </c>
    </row>
    <row r="29" spans="3:8" ht="15">
      <c r="C29" s="155" t="s">
        <v>15</v>
      </c>
      <c r="D29" s="156">
        <v>163</v>
      </c>
      <c r="E29" s="156">
        <v>124</v>
      </c>
    </row>
    <row r="30" spans="3:8" ht="15">
      <c r="C30" s="155" t="s">
        <v>16</v>
      </c>
      <c r="D30" s="156">
        <v>219</v>
      </c>
      <c r="E30" s="156">
        <v>163</v>
      </c>
    </row>
    <row r="31" spans="3:8" ht="15">
      <c r="C31" s="155" t="s">
        <v>17</v>
      </c>
      <c r="D31" s="156">
        <v>239</v>
      </c>
      <c r="E31" s="156">
        <v>178</v>
      </c>
    </row>
    <row r="32" spans="3:8" ht="15">
      <c r="C32" s="155" t="s">
        <v>18</v>
      </c>
      <c r="D32" s="156">
        <v>108</v>
      </c>
      <c r="E32" s="156">
        <v>120</v>
      </c>
    </row>
    <row r="33" spans="2:8" ht="15">
      <c r="C33" s="155" t="s">
        <v>19</v>
      </c>
      <c r="D33" s="156">
        <v>156</v>
      </c>
      <c r="E33" s="156">
        <v>132</v>
      </c>
    </row>
    <row r="34" spans="2:8" ht="15">
      <c r="C34" s="155" t="s">
        <v>20</v>
      </c>
      <c r="D34" s="156">
        <v>87</v>
      </c>
      <c r="E34" s="156">
        <v>92</v>
      </c>
    </row>
    <row r="35" spans="2:8" ht="15">
      <c r="C35" s="155" t="s">
        <v>21</v>
      </c>
      <c r="D35" s="156">
        <v>177</v>
      </c>
      <c r="E35" s="156">
        <v>157</v>
      </c>
    </row>
    <row r="41" spans="2:8">
      <c r="D41" t="s">
        <v>454</v>
      </c>
      <c r="E41" t="s">
        <v>455</v>
      </c>
    </row>
    <row r="42" spans="2:8" ht="15">
      <c r="B42" s="342" t="s">
        <v>437</v>
      </c>
      <c r="C42" s="342" t="s">
        <v>243</v>
      </c>
      <c r="D42" s="342" t="s">
        <v>244</v>
      </c>
      <c r="E42" s="342" t="s">
        <v>245</v>
      </c>
      <c r="F42" s="342" t="s">
        <v>246</v>
      </c>
      <c r="G42" s="342" t="s">
        <v>247</v>
      </c>
      <c r="H42" s="343" t="s">
        <v>289</v>
      </c>
    </row>
    <row r="43" spans="2:8" ht="15">
      <c r="B43" s="254" t="s">
        <v>69</v>
      </c>
      <c r="C43" s="254" t="s">
        <v>456</v>
      </c>
      <c r="D43" s="254">
        <v>23.9</v>
      </c>
      <c r="E43" s="254">
        <v>170</v>
      </c>
      <c r="F43" s="254">
        <v>0</v>
      </c>
      <c r="G43" s="344"/>
      <c r="H43" s="135">
        <f>MIN(D43,E43)</f>
        <v>23.9</v>
      </c>
    </row>
    <row r="44" spans="2:8" ht="15">
      <c r="B44" s="254" t="s">
        <v>69</v>
      </c>
      <c r="C44" s="254" t="s">
        <v>457</v>
      </c>
      <c r="D44" s="254">
        <v>49.6</v>
      </c>
      <c r="E44" s="254">
        <v>110</v>
      </c>
      <c r="F44" s="254">
        <v>0</v>
      </c>
      <c r="G44" s="344"/>
      <c r="H44" s="135">
        <f t="shared" ref="H44:H53" si="0">MIN(D44,E44)</f>
        <v>49.6</v>
      </c>
    </row>
    <row r="45" spans="2:8" ht="15">
      <c r="B45" s="254" t="s">
        <v>69</v>
      </c>
      <c r="C45" s="254" t="s">
        <v>458</v>
      </c>
      <c r="D45" s="254">
        <v>5.3</v>
      </c>
      <c r="E45" s="254">
        <v>180</v>
      </c>
      <c r="F45" s="254">
        <v>0</v>
      </c>
      <c r="G45" s="344"/>
      <c r="H45" s="135">
        <f t="shared" si="0"/>
        <v>5.3</v>
      </c>
    </row>
    <row r="46" spans="2:8" ht="15">
      <c r="B46" s="254" t="s">
        <v>69</v>
      </c>
      <c r="C46" s="254" t="s">
        <v>459</v>
      </c>
      <c r="D46" s="254">
        <v>5.4</v>
      </c>
      <c r="E46" s="254">
        <v>105</v>
      </c>
      <c r="F46" s="254">
        <v>0</v>
      </c>
      <c r="G46" s="344"/>
      <c r="H46" s="135">
        <f t="shared" si="0"/>
        <v>5.4</v>
      </c>
    </row>
    <row r="47" spans="2:8" ht="15">
      <c r="B47" s="254" t="s">
        <v>69</v>
      </c>
      <c r="C47" s="254" t="s">
        <v>460</v>
      </c>
      <c r="D47" s="254">
        <v>91.1</v>
      </c>
      <c r="E47" s="254">
        <v>76</v>
      </c>
      <c r="F47" s="254">
        <v>0</v>
      </c>
      <c r="G47" s="344"/>
      <c r="H47" s="135">
        <f t="shared" si="0"/>
        <v>76</v>
      </c>
    </row>
    <row r="48" spans="2:8" ht="15">
      <c r="B48" s="254" t="s">
        <v>69</v>
      </c>
      <c r="C48" s="254" t="s">
        <v>461</v>
      </c>
      <c r="D48" s="254">
        <v>57.4</v>
      </c>
      <c r="E48" s="254">
        <v>120</v>
      </c>
      <c r="F48" s="254">
        <v>0</v>
      </c>
      <c r="G48" s="344"/>
      <c r="H48" s="135">
        <f t="shared" si="0"/>
        <v>57.4</v>
      </c>
    </row>
    <row r="49" spans="2:8" ht="15">
      <c r="B49" s="254" t="s">
        <v>69</v>
      </c>
      <c r="C49" s="254" t="s">
        <v>462</v>
      </c>
      <c r="D49" s="254">
        <v>83.2</v>
      </c>
      <c r="E49" s="254">
        <v>30</v>
      </c>
      <c r="F49" s="254">
        <v>0</v>
      </c>
      <c r="G49" s="344"/>
      <c r="H49" s="135">
        <f t="shared" si="0"/>
        <v>30</v>
      </c>
    </row>
    <row r="50" spans="2:8" ht="15">
      <c r="B50" s="254" t="s">
        <v>69</v>
      </c>
      <c r="C50" s="254" t="s">
        <v>463</v>
      </c>
      <c r="D50" s="254">
        <v>43.7</v>
      </c>
      <c r="E50" s="254">
        <v>15</v>
      </c>
      <c r="F50" s="260">
        <v>0</v>
      </c>
      <c r="G50" s="345"/>
      <c r="H50" s="135">
        <f t="shared" si="0"/>
        <v>15</v>
      </c>
    </row>
    <row r="51" spans="2:8" ht="15">
      <c r="B51" s="254" t="s">
        <v>69</v>
      </c>
      <c r="C51" s="254" t="s">
        <v>464</v>
      </c>
      <c r="D51" s="254">
        <v>5.3</v>
      </c>
      <c r="E51" s="254">
        <v>103</v>
      </c>
      <c r="F51" s="254">
        <v>0</v>
      </c>
      <c r="G51" s="344"/>
      <c r="H51" s="135">
        <f t="shared" si="0"/>
        <v>5.3</v>
      </c>
    </row>
    <row r="52" spans="2:8" ht="15">
      <c r="B52" s="254" t="s">
        <v>69</v>
      </c>
      <c r="C52" s="254" t="s">
        <v>465</v>
      </c>
      <c r="D52" s="254">
        <v>69.099999999999994</v>
      </c>
      <c r="E52" s="254">
        <v>40</v>
      </c>
      <c r="F52" s="254">
        <v>0</v>
      </c>
      <c r="G52" s="344"/>
      <c r="H52" s="135">
        <f t="shared" si="0"/>
        <v>40</v>
      </c>
    </row>
    <row r="53" spans="2:8" ht="15">
      <c r="B53" s="254" t="s">
        <v>69</v>
      </c>
      <c r="C53" s="254" t="s">
        <v>466</v>
      </c>
      <c r="D53" s="254">
        <v>5.5</v>
      </c>
      <c r="E53" s="254">
        <v>90</v>
      </c>
      <c r="F53" s="254">
        <v>0</v>
      </c>
      <c r="G53" s="344"/>
      <c r="H53" s="135">
        <f t="shared" si="0"/>
        <v>5.5</v>
      </c>
    </row>
    <row r="57" spans="2:8" ht="15">
      <c r="B57" s="574" t="s">
        <v>243</v>
      </c>
      <c r="C57" s="574" t="s">
        <v>453</v>
      </c>
      <c r="D57" s="574" t="s">
        <v>276</v>
      </c>
      <c r="E57" s="574" t="s">
        <v>849</v>
      </c>
      <c r="F57" s="574" t="s">
        <v>850</v>
      </c>
    </row>
    <row r="58" spans="2:8" ht="15">
      <c r="B58" s="331" t="s">
        <v>456</v>
      </c>
      <c r="C58" s="135">
        <v>23.9</v>
      </c>
      <c r="D58" s="135" t="s">
        <v>70</v>
      </c>
      <c r="E58" s="135"/>
      <c r="F58" s="135"/>
    </row>
    <row r="59" spans="2:8" ht="15">
      <c r="B59" s="331" t="s">
        <v>457</v>
      </c>
      <c r="C59" s="135">
        <v>49.6</v>
      </c>
      <c r="D59" s="135" t="s">
        <v>70</v>
      </c>
      <c r="E59" s="135">
        <v>30</v>
      </c>
      <c r="F59" s="135" t="s">
        <v>851</v>
      </c>
    </row>
    <row r="60" spans="2:8" ht="15">
      <c r="B60" s="331" t="s">
        <v>458</v>
      </c>
      <c r="C60" s="135">
        <v>5.3</v>
      </c>
      <c r="D60" s="135" t="s">
        <v>70</v>
      </c>
      <c r="E60" s="135"/>
      <c r="F60" s="135"/>
    </row>
    <row r="61" spans="2:8" ht="15">
      <c r="B61" s="331" t="s">
        <v>459</v>
      </c>
      <c r="C61" s="135">
        <v>5.4</v>
      </c>
      <c r="D61" s="135" t="s">
        <v>70</v>
      </c>
      <c r="E61" s="135">
        <v>140</v>
      </c>
      <c r="F61" s="135" t="s">
        <v>852</v>
      </c>
    </row>
    <row r="62" spans="2:8" ht="15">
      <c r="B62" s="331" t="s">
        <v>460</v>
      </c>
      <c r="C62" s="135">
        <v>76</v>
      </c>
      <c r="D62" s="135" t="s">
        <v>467</v>
      </c>
      <c r="E62" s="135"/>
      <c r="F62" s="135"/>
    </row>
    <row r="63" spans="2:8" ht="15">
      <c r="B63" s="331" t="s">
        <v>461</v>
      </c>
      <c r="C63" s="135">
        <v>57.4</v>
      </c>
      <c r="D63" s="135" t="s">
        <v>70</v>
      </c>
      <c r="E63" s="135"/>
      <c r="F63" s="135"/>
    </row>
    <row r="64" spans="2:8" ht="15">
      <c r="B64" s="331" t="s">
        <v>462</v>
      </c>
      <c r="C64" s="135">
        <v>30</v>
      </c>
      <c r="D64" s="135" t="s">
        <v>467</v>
      </c>
      <c r="E64" s="135">
        <v>138</v>
      </c>
      <c r="F64" s="135" t="s">
        <v>853</v>
      </c>
    </row>
    <row r="65" spans="2:8" ht="15">
      <c r="B65" s="331" t="s">
        <v>463</v>
      </c>
      <c r="C65" s="135">
        <v>15</v>
      </c>
      <c r="D65" s="135" t="s">
        <v>467</v>
      </c>
      <c r="E65" s="135"/>
      <c r="F65" s="135"/>
    </row>
    <row r="66" spans="2:8" ht="15">
      <c r="B66" s="331" t="s">
        <v>464</v>
      </c>
      <c r="C66" s="135">
        <v>5.3</v>
      </c>
      <c r="D66" s="135" t="s">
        <v>70</v>
      </c>
      <c r="E66" s="135"/>
      <c r="F66" s="135"/>
    </row>
    <row r="67" spans="2:8" ht="15">
      <c r="B67" s="331" t="s">
        <v>465</v>
      </c>
      <c r="C67" s="135">
        <v>40</v>
      </c>
      <c r="D67" s="135" t="s">
        <v>467</v>
      </c>
      <c r="E67" s="135"/>
      <c r="F67" s="135"/>
    </row>
    <row r="68" spans="2:8" ht="15">
      <c r="B68" s="331" t="s">
        <v>466</v>
      </c>
      <c r="C68" s="135">
        <v>5.5</v>
      </c>
      <c r="D68" s="135" t="s">
        <v>70</v>
      </c>
      <c r="E68" s="135"/>
      <c r="F68" s="135"/>
    </row>
    <row r="70" spans="2:8" ht="13.5" thickBot="1"/>
    <row r="71" spans="2:8" ht="16.5" thickBot="1">
      <c r="B71" s="346" t="s">
        <v>0</v>
      </c>
      <c r="C71" s="347" t="s">
        <v>1</v>
      </c>
      <c r="D71" s="348" t="s">
        <v>2</v>
      </c>
      <c r="E71" s="348" t="s">
        <v>3</v>
      </c>
      <c r="F71" s="349" t="s">
        <v>4</v>
      </c>
      <c r="G71" s="349" t="s">
        <v>5</v>
      </c>
      <c r="H71" s="349" t="s">
        <v>6</v>
      </c>
    </row>
    <row r="72" spans="2:8" ht="15.75" thickBot="1">
      <c r="B72" s="10" t="s">
        <v>12</v>
      </c>
      <c r="C72" s="25" t="s">
        <v>69</v>
      </c>
      <c r="D72" s="26">
        <v>27.4</v>
      </c>
      <c r="E72" s="26">
        <v>90.45</v>
      </c>
      <c r="F72" s="27" t="s">
        <v>70</v>
      </c>
      <c r="G72" s="28">
        <v>27.1331971914903</v>
      </c>
      <c r="H72" s="28">
        <v>90.700950340709895</v>
      </c>
    </row>
    <row r="74" spans="2:8" ht="13.5" thickBot="1"/>
    <row r="75" spans="2:8" ht="16.5" thickBot="1">
      <c r="B75" s="346" t="s">
        <v>0</v>
      </c>
      <c r="C75" s="347" t="s">
        <v>1</v>
      </c>
      <c r="D75" s="348" t="s">
        <v>2</v>
      </c>
      <c r="E75" s="348" t="s">
        <v>3</v>
      </c>
      <c r="F75" s="349" t="s">
        <v>4</v>
      </c>
      <c r="G75" s="349" t="s">
        <v>5</v>
      </c>
      <c r="H75" s="349" t="s">
        <v>6</v>
      </c>
    </row>
    <row r="76" spans="2:8" ht="15">
      <c r="B76" s="10" t="s">
        <v>12</v>
      </c>
      <c r="C76" s="11" t="s">
        <v>50</v>
      </c>
      <c r="D76" s="153">
        <v>26.5</v>
      </c>
      <c r="E76" s="153">
        <v>90.15</v>
      </c>
      <c r="F76" s="129" t="s">
        <v>53</v>
      </c>
      <c r="G76" s="130">
        <v>26.874170610985999</v>
      </c>
      <c r="H76" s="130">
        <v>90.490983029999995</v>
      </c>
    </row>
  </sheetData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E282-25A8-4A8F-B00B-91DF2EB2B977}">
  <sheetPr>
    <tabColor rgb="FF7030A0"/>
  </sheetPr>
  <dimension ref="A1"/>
  <sheetViews>
    <sheetView showGridLines="0" zoomScale="93" zoomScaleNormal="93" workbookViewId="0"/>
  </sheetViews>
  <sheetFormatPr defaultRowHeight="12.75"/>
  <sheetData/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CBB9-1E36-4CC2-83DF-131BB40103C9}">
  <sheetPr>
    <tabColor theme="9" tint="0.39997558519241921"/>
  </sheetPr>
  <dimension ref="A1"/>
  <sheetViews>
    <sheetView showGridLines="0" topLeftCell="A3" zoomScale="87" zoomScaleNormal="87" workbookViewId="0"/>
  </sheetViews>
  <sheetFormatPr defaultColWidth="8.7109375" defaultRowHeight="12.7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F7812-FA5F-4F63-8F15-C9ED1702C123}">
  <sheetPr>
    <tabColor theme="7"/>
  </sheetPr>
  <dimension ref="A1"/>
  <sheetViews>
    <sheetView showGridLines="0" topLeftCell="O1" zoomScale="30" zoomScaleNormal="30" workbookViewId="0">
      <selection activeCell="BP71" sqref="BP71:BQ71"/>
    </sheetView>
  </sheetViews>
  <sheetFormatPr defaultColWidth="8.7109375" defaultRowHeight="12.7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1399A-69E8-4EF4-AEFA-3996C294582B}">
  <sheetPr>
    <tabColor theme="7"/>
  </sheetPr>
  <dimension ref="A1:N116"/>
  <sheetViews>
    <sheetView topLeftCell="A9" zoomScale="17" workbookViewId="0">
      <selection activeCell="BN127" sqref="BN127:BN145"/>
    </sheetView>
  </sheetViews>
  <sheetFormatPr defaultColWidth="8.7109375" defaultRowHeight="12.75"/>
  <cols>
    <col min="1" max="1" width="24.42578125" customWidth="1"/>
    <col min="2" max="2" width="20.28515625" customWidth="1"/>
    <col min="3" max="3" width="20.42578125" customWidth="1"/>
    <col min="4" max="4" width="25.85546875" customWidth="1"/>
    <col min="5" max="5" width="26.85546875" customWidth="1"/>
    <col min="6" max="6" width="29.42578125" customWidth="1"/>
    <col min="7" max="7" width="22.140625" customWidth="1"/>
    <col min="8" max="8" width="17.5703125" customWidth="1"/>
    <col min="9" max="9" width="16.140625" customWidth="1"/>
    <col min="10" max="10" width="19.140625" customWidth="1"/>
    <col min="11" max="11" width="30.5703125" customWidth="1"/>
    <col min="12" max="12" width="24.140625" customWidth="1"/>
    <col min="13" max="13" width="17" customWidth="1"/>
    <col min="14" max="14" width="15" customWidth="1"/>
  </cols>
  <sheetData>
    <row r="1" spans="1:11" ht="30.75" thickBot="1">
      <c r="A1" s="319" t="s">
        <v>1</v>
      </c>
      <c r="B1" s="319" t="s">
        <v>2</v>
      </c>
      <c r="C1" s="319" t="s">
        <v>3</v>
      </c>
      <c r="D1" s="319" t="s">
        <v>4</v>
      </c>
      <c r="E1" s="319" t="s">
        <v>5</v>
      </c>
      <c r="F1" s="319" t="s">
        <v>6</v>
      </c>
      <c r="G1" s="319" t="s">
        <v>7</v>
      </c>
      <c r="H1" s="319" t="s">
        <v>8</v>
      </c>
      <c r="I1" s="319" t="s">
        <v>9</v>
      </c>
      <c r="J1" s="319" t="s">
        <v>10</v>
      </c>
      <c r="K1" s="319" t="s">
        <v>11</v>
      </c>
    </row>
    <row r="2" spans="1:11" ht="30.75" thickBot="1">
      <c r="A2" s="140" t="s">
        <v>43</v>
      </c>
      <c r="B2" s="133">
        <v>26.55</v>
      </c>
      <c r="C2" s="133">
        <v>91.37</v>
      </c>
      <c r="D2" s="140" t="s">
        <v>44</v>
      </c>
      <c r="E2" s="150">
        <v>26.80031146</v>
      </c>
      <c r="F2" s="133">
        <v>91.508479300000005</v>
      </c>
      <c r="G2" s="140" t="s">
        <v>15</v>
      </c>
      <c r="H2" s="141">
        <v>212</v>
      </c>
      <c r="I2" s="141">
        <v>150</v>
      </c>
      <c r="J2" s="141">
        <v>362</v>
      </c>
      <c r="K2" s="141">
        <v>11</v>
      </c>
    </row>
    <row r="3" spans="1:11" ht="30.75" thickBot="1">
      <c r="A3" s="139" t="s">
        <v>43</v>
      </c>
      <c r="B3" s="133">
        <v>26.55</v>
      </c>
      <c r="C3" s="133">
        <v>91.37</v>
      </c>
      <c r="D3" s="139" t="s">
        <v>44</v>
      </c>
      <c r="E3" s="150">
        <v>26.80031146</v>
      </c>
      <c r="F3" s="133">
        <v>91.508479300000005</v>
      </c>
      <c r="G3" s="139" t="s">
        <v>16</v>
      </c>
      <c r="H3" s="133">
        <v>293</v>
      </c>
      <c r="I3" s="133">
        <v>268</v>
      </c>
      <c r="J3" s="133">
        <v>561</v>
      </c>
      <c r="K3" s="133">
        <v>12</v>
      </c>
    </row>
    <row r="4" spans="1:11" ht="30.75" thickBot="1">
      <c r="A4" s="139" t="s">
        <v>43</v>
      </c>
      <c r="B4" s="133">
        <v>26.55</v>
      </c>
      <c r="C4" s="133">
        <v>91.37</v>
      </c>
      <c r="D4" s="139" t="s">
        <v>44</v>
      </c>
      <c r="E4" s="150">
        <v>26.80031146</v>
      </c>
      <c r="F4" s="133">
        <v>91.508479300000005</v>
      </c>
      <c r="G4" s="139" t="s">
        <v>17</v>
      </c>
      <c r="H4" s="133">
        <v>390</v>
      </c>
      <c r="I4" s="133">
        <v>297</v>
      </c>
      <c r="J4" s="133">
        <v>687</v>
      </c>
      <c r="K4" s="133">
        <v>13</v>
      </c>
    </row>
    <row r="5" spans="1:11" ht="30.75" thickBot="1">
      <c r="A5" s="139" t="s">
        <v>43</v>
      </c>
      <c r="B5" s="133">
        <v>26.55</v>
      </c>
      <c r="C5" s="133">
        <v>91.37</v>
      </c>
      <c r="D5" s="139" t="s">
        <v>44</v>
      </c>
      <c r="E5" s="150">
        <v>26.80031146</v>
      </c>
      <c r="F5" s="133">
        <v>91.508479300000005</v>
      </c>
      <c r="G5" s="139" t="s">
        <v>18</v>
      </c>
      <c r="H5" s="133">
        <v>127</v>
      </c>
      <c r="I5" s="133">
        <v>143</v>
      </c>
      <c r="J5" s="133">
        <v>270</v>
      </c>
      <c r="K5" s="133">
        <v>14</v>
      </c>
    </row>
    <row r="6" spans="1:11" ht="30.75" thickBot="1">
      <c r="A6" s="139" t="s">
        <v>43</v>
      </c>
      <c r="B6" s="133">
        <v>26.55</v>
      </c>
      <c r="C6" s="133">
        <v>91.37</v>
      </c>
      <c r="D6" s="139" t="s">
        <v>44</v>
      </c>
      <c r="E6" s="150">
        <v>26.80031146</v>
      </c>
      <c r="F6" s="133">
        <v>91.508479300000005</v>
      </c>
      <c r="G6" s="139" t="s">
        <v>19</v>
      </c>
      <c r="H6" s="133">
        <v>269</v>
      </c>
      <c r="I6" s="133">
        <v>220</v>
      </c>
      <c r="J6" s="133">
        <v>489</v>
      </c>
      <c r="K6" s="133">
        <v>15</v>
      </c>
    </row>
    <row r="7" spans="1:11" ht="30.75" thickBot="1">
      <c r="A7" s="139" t="s">
        <v>43</v>
      </c>
      <c r="B7" s="133">
        <v>26.55</v>
      </c>
      <c r="C7" s="133">
        <v>91.37</v>
      </c>
      <c r="D7" s="139" t="s">
        <v>44</v>
      </c>
      <c r="E7" s="150">
        <v>26.80031146</v>
      </c>
      <c r="F7" s="133">
        <v>91.508479300000005</v>
      </c>
      <c r="G7" s="139" t="s">
        <v>20</v>
      </c>
      <c r="H7" s="133">
        <v>150</v>
      </c>
      <c r="I7" s="133">
        <v>120</v>
      </c>
      <c r="J7" s="133">
        <v>270</v>
      </c>
      <c r="K7" s="133">
        <v>16</v>
      </c>
    </row>
    <row r="8" spans="1:11" ht="30.75" thickBot="1">
      <c r="A8" s="142" t="s">
        <v>43</v>
      </c>
      <c r="B8" s="133">
        <v>26.55</v>
      </c>
      <c r="C8" s="133">
        <v>91.37</v>
      </c>
      <c r="D8" s="142" t="s">
        <v>44</v>
      </c>
      <c r="E8" s="150">
        <v>26.80031146</v>
      </c>
      <c r="F8" s="133">
        <v>91.508479300000005</v>
      </c>
      <c r="G8" s="142" t="s">
        <v>21</v>
      </c>
      <c r="H8" s="143">
        <v>193</v>
      </c>
      <c r="I8" s="143">
        <v>158</v>
      </c>
      <c r="J8" s="143">
        <v>351</v>
      </c>
      <c r="K8" s="143">
        <v>17</v>
      </c>
    </row>
    <row r="9" spans="1:11" ht="30.75" thickBot="1">
      <c r="A9" s="140" t="s">
        <v>45</v>
      </c>
      <c r="B9" s="133">
        <v>26.48</v>
      </c>
      <c r="C9" s="133">
        <v>91.302999999999997</v>
      </c>
      <c r="D9" s="140" t="s">
        <v>46</v>
      </c>
      <c r="E9" s="133">
        <v>26.86149614</v>
      </c>
      <c r="F9" s="133">
        <v>91.467005409999999</v>
      </c>
      <c r="G9" s="140" t="s">
        <v>15</v>
      </c>
      <c r="H9" s="141">
        <v>85</v>
      </c>
      <c r="I9" s="141">
        <v>68</v>
      </c>
      <c r="J9" s="141">
        <v>153</v>
      </c>
      <c r="K9" s="141">
        <v>11</v>
      </c>
    </row>
    <row r="10" spans="1:11" ht="30.75" thickBot="1">
      <c r="A10" s="139" t="s">
        <v>45</v>
      </c>
      <c r="B10" s="133">
        <v>26.48</v>
      </c>
      <c r="C10" s="133">
        <v>91.302999999999997</v>
      </c>
      <c r="D10" s="139" t="s">
        <v>46</v>
      </c>
      <c r="E10" s="133">
        <v>26.86149614</v>
      </c>
      <c r="F10" s="133">
        <v>91.467005409999999</v>
      </c>
      <c r="G10" s="139" t="s">
        <v>16</v>
      </c>
      <c r="H10" s="133">
        <v>33</v>
      </c>
      <c r="I10" s="133">
        <v>38</v>
      </c>
      <c r="J10" s="133">
        <v>71</v>
      </c>
      <c r="K10" s="133">
        <v>12</v>
      </c>
    </row>
    <row r="11" spans="1:11" ht="30.75" thickBot="1">
      <c r="A11" s="139" t="s">
        <v>45</v>
      </c>
      <c r="B11" s="133">
        <v>26.48</v>
      </c>
      <c r="C11" s="133">
        <v>91.302999999999997</v>
      </c>
      <c r="D11" s="139" t="s">
        <v>46</v>
      </c>
      <c r="E11" s="133">
        <v>26.86149614</v>
      </c>
      <c r="F11" s="133">
        <v>91.467005409999999</v>
      </c>
      <c r="G11" s="139" t="s">
        <v>17</v>
      </c>
      <c r="H11" s="133">
        <v>42</v>
      </c>
      <c r="I11" s="133">
        <v>48</v>
      </c>
      <c r="J11" s="133">
        <v>90</v>
      </c>
      <c r="K11" s="133">
        <v>13</v>
      </c>
    </row>
    <row r="12" spans="1:11" ht="30.75" thickBot="1">
      <c r="A12" s="139" t="s">
        <v>45</v>
      </c>
      <c r="B12" s="133">
        <v>26.48</v>
      </c>
      <c r="C12" s="133">
        <v>91.302999999999997</v>
      </c>
      <c r="D12" s="139" t="s">
        <v>46</v>
      </c>
      <c r="E12" s="133">
        <v>26.86149614</v>
      </c>
      <c r="F12" s="133">
        <v>91.467005409999999</v>
      </c>
      <c r="G12" s="139" t="s">
        <v>18</v>
      </c>
      <c r="H12" s="133">
        <v>28</v>
      </c>
      <c r="I12" s="133">
        <v>23</v>
      </c>
      <c r="J12" s="133">
        <v>51</v>
      </c>
      <c r="K12" s="133">
        <v>14</v>
      </c>
    </row>
    <row r="13" spans="1:11" ht="30.75" thickBot="1">
      <c r="A13" s="139" t="s">
        <v>45</v>
      </c>
      <c r="B13" s="133">
        <v>26.48</v>
      </c>
      <c r="C13" s="133">
        <v>91.302999999999997</v>
      </c>
      <c r="D13" s="139" t="s">
        <v>46</v>
      </c>
      <c r="E13" s="133">
        <v>26.86149614</v>
      </c>
      <c r="F13" s="133">
        <v>91.467005409999999</v>
      </c>
      <c r="G13" s="139" t="s">
        <v>19</v>
      </c>
      <c r="H13" s="133">
        <v>28</v>
      </c>
      <c r="I13" s="133">
        <v>14</v>
      </c>
      <c r="J13" s="133">
        <v>42</v>
      </c>
      <c r="K13" s="133">
        <v>15</v>
      </c>
    </row>
    <row r="14" spans="1:11" ht="30.75" thickBot="1">
      <c r="A14" s="139" t="s">
        <v>45</v>
      </c>
      <c r="B14" s="133">
        <v>26.48</v>
      </c>
      <c r="C14" s="133">
        <v>91.302999999999997</v>
      </c>
      <c r="D14" s="139" t="s">
        <v>46</v>
      </c>
      <c r="E14" s="133">
        <v>26.86149614</v>
      </c>
      <c r="F14" s="133">
        <v>91.467005409999999</v>
      </c>
      <c r="G14" s="139" t="s">
        <v>20</v>
      </c>
      <c r="H14" s="133">
        <v>17</v>
      </c>
      <c r="I14" s="133">
        <v>15</v>
      </c>
      <c r="J14" s="133">
        <v>32</v>
      </c>
      <c r="K14" s="133">
        <v>16</v>
      </c>
    </row>
    <row r="15" spans="1:11" ht="30.75" thickBot="1">
      <c r="A15" s="142" t="s">
        <v>45</v>
      </c>
      <c r="B15" s="133">
        <v>26.48</v>
      </c>
      <c r="C15" s="133">
        <v>91.302999999999997</v>
      </c>
      <c r="D15" s="142" t="s">
        <v>46</v>
      </c>
      <c r="E15" s="133">
        <v>26.86149614</v>
      </c>
      <c r="F15" s="133">
        <v>91.467005409999999</v>
      </c>
      <c r="G15" s="142" t="s">
        <v>21</v>
      </c>
      <c r="H15" s="143">
        <v>12</v>
      </c>
      <c r="I15" s="143">
        <v>7</v>
      </c>
      <c r="J15" s="143">
        <v>19</v>
      </c>
      <c r="K15" s="143">
        <v>17</v>
      </c>
    </row>
    <row r="18" spans="3:14" ht="13.5" thickBot="1"/>
    <row r="19" spans="3:14" ht="13.5" thickBot="1">
      <c r="C19" s="320" t="s">
        <v>120</v>
      </c>
      <c r="D19" s="321" t="s">
        <v>121</v>
      </c>
      <c r="E19" s="321" t="s">
        <v>122</v>
      </c>
      <c r="F19" s="321" t="s">
        <v>123</v>
      </c>
      <c r="G19" s="321" t="s">
        <v>124</v>
      </c>
      <c r="H19" s="321" t="s">
        <v>125</v>
      </c>
      <c r="I19" s="321" t="s">
        <v>126</v>
      </c>
      <c r="J19" s="321" t="s">
        <v>127</v>
      </c>
      <c r="K19" s="321" t="s">
        <v>128</v>
      </c>
      <c r="L19" s="321" t="s">
        <v>129</v>
      </c>
    </row>
    <row r="20" spans="3:14" ht="15.75" thickBot="1">
      <c r="C20" s="322">
        <f>SUM(J2,J3,J4,J5,J6,J7,J8,J9,J10,J11,J12,J13,J14,J15)</f>
        <v>3448</v>
      </c>
      <c r="D20" s="323">
        <f>SUM(H2,H3,H4,H5,H6,H7,H8,H9,H10,H11,H12,H13,H14,H15,)</f>
        <v>1879</v>
      </c>
      <c r="E20" s="323">
        <f>SUM(I2,I6,I3,I4,I5,I7,I8,I9,I10,I11,I12,I13,I14,I15)</f>
        <v>1569</v>
      </c>
      <c r="F20" s="324">
        <f>(D20/C20)*100%</f>
        <v>0.54495359628770301</v>
      </c>
      <c r="G20" s="324">
        <f>(E20/C20)*100%</f>
        <v>0.45504640371229699</v>
      </c>
      <c r="H20" s="144">
        <f>SUM(D44:E44)</f>
        <v>370</v>
      </c>
      <c r="I20" s="126">
        <v>165</v>
      </c>
      <c r="J20" s="135">
        <v>205</v>
      </c>
      <c r="K20" s="575">
        <f>(I20/E20)*100%</f>
        <v>0.10516252390057361</v>
      </c>
      <c r="L20" s="145">
        <f>(J20/D20)*100%</f>
        <v>0.10910058541777541</v>
      </c>
      <c r="N20">
        <f>+P20</f>
        <v>0</v>
      </c>
    </row>
    <row r="25" spans="3:14" ht="13.5" thickBot="1">
      <c r="C25" s="325" t="s">
        <v>0</v>
      </c>
      <c r="D25" s="326" t="s">
        <v>71</v>
      </c>
      <c r="E25" s="326" t="s">
        <v>72</v>
      </c>
      <c r="F25" s="326" t="s">
        <v>73</v>
      </c>
      <c r="G25" s="327" t="s">
        <v>74</v>
      </c>
    </row>
    <row r="26" spans="3:14" ht="13.5" thickBot="1">
      <c r="C26" s="151" t="s">
        <v>12</v>
      </c>
      <c r="D26" s="151" t="s">
        <v>43</v>
      </c>
      <c r="E26" s="152">
        <v>16615</v>
      </c>
      <c r="F26" s="152">
        <v>18266</v>
      </c>
      <c r="G26" s="152">
        <v>34881</v>
      </c>
    </row>
    <row r="37" spans="3:7">
      <c r="C37" s="328" t="s">
        <v>7</v>
      </c>
      <c r="D37" s="328" t="s">
        <v>8</v>
      </c>
      <c r="E37" s="328" t="s">
        <v>9</v>
      </c>
    </row>
    <row r="38" spans="3:7" ht="15">
      <c r="C38" s="329" t="s">
        <v>15</v>
      </c>
      <c r="D38" s="135">
        <v>297</v>
      </c>
      <c r="E38" s="126">
        <v>218</v>
      </c>
    </row>
    <row r="39" spans="3:7" ht="15">
      <c r="C39" s="329" t="s">
        <v>16</v>
      </c>
      <c r="D39" s="135">
        <v>326</v>
      </c>
      <c r="E39" s="126">
        <v>306</v>
      </c>
    </row>
    <row r="40" spans="3:7" ht="15">
      <c r="C40" s="329" t="s">
        <v>17</v>
      </c>
      <c r="D40" s="135">
        <v>432</v>
      </c>
      <c r="E40" s="126">
        <v>345</v>
      </c>
    </row>
    <row r="41" spans="3:7" ht="15">
      <c r="C41" s="329" t="s">
        <v>18</v>
      </c>
      <c r="D41" s="135">
        <v>155</v>
      </c>
      <c r="E41" s="126">
        <v>166</v>
      </c>
    </row>
    <row r="42" spans="3:7" ht="15">
      <c r="C42" s="329" t="s">
        <v>19</v>
      </c>
      <c r="D42" s="135">
        <v>297</v>
      </c>
      <c r="E42" s="126">
        <v>234</v>
      </c>
    </row>
    <row r="43" spans="3:7" ht="15">
      <c r="C43" s="329" t="s">
        <v>20</v>
      </c>
      <c r="D43" s="135">
        <v>167</v>
      </c>
      <c r="E43" s="126">
        <v>135</v>
      </c>
    </row>
    <row r="44" spans="3:7" ht="15">
      <c r="C44" s="329" t="s">
        <v>21</v>
      </c>
      <c r="D44" s="135">
        <v>205</v>
      </c>
      <c r="E44" s="126">
        <v>165</v>
      </c>
    </row>
    <row r="47" spans="3:7">
      <c r="E47" t="s">
        <v>435</v>
      </c>
      <c r="F47" t="s">
        <v>436</v>
      </c>
    </row>
    <row r="48" spans="3:7" ht="15">
      <c r="C48" s="330" t="s">
        <v>437</v>
      </c>
      <c r="D48" s="330" t="s">
        <v>243</v>
      </c>
      <c r="E48" s="330" t="s">
        <v>244</v>
      </c>
      <c r="F48" s="330" t="s">
        <v>245</v>
      </c>
      <c r="G48" s="330" t="s">
        <v>289</v>
      </c>
    </row>
    <row r="49" spans="3:7" ht="15">
      <c r="C49" s="331" t="s">
        <v>438</v>
      </c>
      <c r="D49" s="155" t="s">
        <v>439</v>
      </c>
      <c r="E49" s="331">
        <v>0.8</v>
      </c>
      <c r="F49" s="331">
        <v>15.8</v>
      </c>
      <c r="G49" s="135">
        <f>MIN(E49:F49)</f>
        <v>0.8</v>
      </c>
    </row>
    <row r="50" spans="3:7" ht="15">
      <c r="C50" s="331" t="s">
        <v>438</v>
      </c>
      <c r="D50" s="155" t="s">
        <v>440</v>
      </c>
      <c r="E50" s="159">
        <v>64.5</v>
      </c>
      <c r="F50" s="331">
        <v>50.6</v>
      </c>
      <c r="G50" s="135">
        <f t="shared" ref="G50:G62" si="0">MIN(E50:F50)</f>
        <v>50.6</v>
      </c>
    </row>
    <row r="51" spans="3:7" ht="15">
      <c r="C51" s="331" t="s">
        <v>438</v>
      </c>
      <c r="D51" s="155" t="s">
        <v>441</v>
      </c>
      <c r="E51" s="331">
        <v>17.8</v>
      </c>
      <c r="F51" s="331">
        <v>1.6</v>
      </c>
      <c r="G51" s="135">
        <f t="shared" si="0"/>
        <v>1.6</v>
      </c>
    </row>
    <row r="52" spans="3:7" ht="15">
      <c r="C52" s="331" t="s">
        <v>438</v>
      </c>
      <c r="D52" s="155" t="s">
        <v>442</v>
      </c>
      <c r="E52" s="331">
        <v>35</v>
      </c>
      <c r="F52" s="331">
        <v>16.3</v>
      </c>
      <c r="G52" s="135">
        <f t="shared" si="0"/>
        <v>16.3</v>
      </c>
    </row>
    <row r="53" spans="3:7" ht="15">
      <c r="C53" s="331" t="s">
        <v>438</v>
      </c>
      <c r="D53" s="155" t="s">
        <v>443</v>
      </c>
      <c r="E53" s="331">
        <v>57.2</v>
      </c>
      <c r="F53" s="331">
        <v>43</v>
      </c>
      <c r="G53" s="135">
        <f t="shared" si="0"/>
        <v>43</v>
      </c>
    </row>
    <row r="54" spans="3:7" ht="15">
      <c r="C54" s="331" t="s">
        <v>438</v>
      </c>
      <c r="D54" s="155" t="s">
        <v>444</v>
      </c>
      <c r="E54" s="331">
        <v>62.3</v>
      </c>
      <c r="F54" s="331">
        <v>50</v>
      </c>
      <c r="G54" s="135">
        <f t="shared" si="0"/>
        <v>50</v>
      </c>
    </row>
    <row r="55" spans="3:7" ht="15">
      <c r="C55" s="331" t="s">
        <v>438</v>
      </c>
      <c r="D55" s="155" t="s">
        <v>445</v>
      </c>
      <c r="E55" s="331">
        <v>20.7</v>
      </c>
      <c r="F55" s="331">
        <v>17.8</v>
      </c>
      <c r="G55" s="135">
        <f t="shared" si="0"/>
        <v>17.8</v>
      </c>
    </row>
    <row r="56" spans="3:7" ht="15">
      <c r="C56" s="331" t="s">
        <v>438</v>
      </c>
      <c r="D56" s="155" t="s">
        <v>446</v>
      </c>
      <c r="E56" s="331">
        <v>54</v>
      </c>
      <c r="F56" s="331">
        <v>53.1</v>
      </c>
      <c r="G56" s="135">
        <f t="shared" si="0"/>
        <v>53.1</v>
      </c>
    </row>
    <row r="57" spans="3:7" ht="15">
      <c r="C57" s="331" t="s">
        <v>438</v>
      </c>
      <c r="D57" s="155" t="s">
        <v>447</v>
      </c>
      <c r="E57" s="331">
        <v>74.599999999999994</v>
      </c>
      <c r="F57" s="331">
        <v>60.7</v>
      </c>
      <c r="G57" s="135">
        <f t="shared" si="0"/>
        <v>60.7</v>
      </c>
    </row>
    <row r="58" spans="3:7" ht="15">
      <c r="C58" s="331" t="s">
        <v>438</v>
      </c>
      <c r="D58" s="155" t="s">
        <v>448</v>
      </c>
      <c r="E58" s="331">
        <v>70.2</v>
      </c>
      <c r="F58" s="331">
        <v>57.4</v>
      </c>
      <c r="G58" s="135">
        <f t="shared" si="0"/>
        <v>57.4</v>
      </c>
    </row>
    <row r="59" spans="3:7" ht="15">
      <c r="C59" s="331" t="s">
        <v>438</v>
      </c>
      <c r="D59" s="155" t="s">
        <v>449</v>
      </c>
      <c r="E59" s="331">
        <v>0.8</v>
      </c>
      <c r="F59" s="331">
        <v>15.8</v>
      </c>
      <c r="G59" s="135">
        <f t="shared" si="0"/>
        <v>0.8</v>
      </c>
    </row>
    <row r="60" spans="3:7" ht="15">
      <c r="C60" s="331" t="s">
        <v>438</v>
      </c>
      <c r="D60" s="155" t="s">
        <v>450</v>
      </c>
      <c r="E60" s="331">
        <v>53.9</v>
      </c>
      <c r="F60" s="331">
        <v>55.5</v>
      </c>
      <c r="G60" s="135">
        <f t="shared" si="0"/>
        <v>53.9</v>
      </c>
    </row>
    <row r="61" spans="3:7" ht="15">
      <c r="C61" s="331" t="s">
        <v>438</v>
      </c>
      <c r="D61" s="155" t="s">
        <v>451</v>
      </c>
      <c r="E61" s="331">
        <v>110</v>
      </c>
      <c r="F61" s="331">
        <v>127</v>
      </c>
      <c r="G61" s="135">
        <f t="shared" si="0"/>
        <v>110</v>
      </c>
    </row>
    <row r="62" spans="3:7" ht="15">
      <c r="C62" s="331" t="s">
        <v>438</v>
      </c>
      <c r="D62" s="331" t="s">
        <v>452</v>
      </c>
      <c r="E62" s="331">
        <v>60.2</v>
      </c>
      <c r="F62" s="331">
        <v>63.5</v>
      </c>
      <c r="G62" s="135">
        <f t="shared" si="0"/>
        <v>60.2</v>
      </c>
    </row>
    <row r="67" spans="4:8" ht="15">
      <c r="D67" s="330" t="s">
        <v>243</v>
      </c>
      <c r="E67" s="330" t="s">
        <v>453</v>
      </c>
      <c r="F67" s="330" t="s">
        <v>276</v>
      </c>
      <c r="G67" s="330" t="s">
        <v>854</v>
      </c>
      <c r="H67" s="330" t="s">
        <v>850</v>
      </c>
    </row>
    <row r="68" spans="4:8" ht="15">
      <c r="D68" s="155" t="s">
        <v>439</v>
      </c>
      <c r="E68" s="135">
        <v>0.8</v>
      </c>
      <c r="F68" s="135" t="s">
        <v>44</v>
      </c>
      <c r="G68" s="135">
        <v>19</v>
      </c>
      <c r="H68" s="135" t="s">
        <v>855</v>
      </c>
    </row>
    <row r="69" spans="4:8" ht="15">
      <c r="D69" s="155" t="s">
        <v>440</v>
      </c>
      <c r="E69" s="135">
        <v>50.6</v>
      </c>
      <c r="F69" s="135" t="s">
        <v>46</v>
      </c>
      <c r="G69" s="135"/>
      <c r="H69" s="135"/>
    </row>
    <row r="70" spans="4:8" ht="15">
      <c r="D70" s="155" t="s">
        <v>441</v>
      </c>
      <c r="E70" s="135">
        <v>1.6</v>
      </c>
      <c r="F70" s="135" t="s">
        <v>46</v>
      </c>
      <c r="G70" s="135"/>
      <c r="H70" s="135"/>
    </row>
    <row r="71" spans="4:8" ht="15">
      <c r="D71" s="155" t="s">
        <v>442</v>
      </c>
      <c r="E71" s="135">
        <v>16.3</v>
      </c>
      <c r="F71" s="135" t="s">
        <v>46</v>
      </c>
      <c r="G71" s="135">
        <v>45</v>
      </c>
      <c r="H71" s="135" t="s">
        <v>856</v>
      </c>
    </row>
    <row r="72" spans="4:8" ht="15">
      <c r="D72" s="155" t="s">
        <v>443</v>
      </c>
      <c r="E72" s="135">
        <v>43</v>
      </c>
      <c r="F72" s="135" t="s">
        <v>46</v>
      </c>
      <c r="G72" s="135">
        <v>127</v>
      </c>
      <c r="H72" s="135" t="s">
        <v>857</v>
      </c>
    </row>
    <row r="73" spans="4:8" ht="15">
      <c r="D73" s="155" t="s">
        <v>444</v>
      </c>
      <c r="E73" s="135">
        <v>50</v>
      </c>
      <c r="F73" s="135" t="s">
        <v>46</v>
      </c>
      <c r="G73" s="135">
        <v>136</v>
      </c>
      <c r="H73" s="135" t="s">
        <v>858</v>
      </c>
    </row>
    <row r="74" spans="4:8" ht="15">
      <c r="D74" s="155" t="s">
        <v>445</v>
      </c>
      <c r="E74" s="135">
        <v>17.8</v>
      </c>
      <c r="F74" s="135" t="s">
        <v>46</v>
      </c>
      <c r="G74" s="135"/>
      <c r="H74" s="135"/>
    </row>
    <row r="75" spans="4:8" ht="15">
      <c r="D75" s="155" t="s">
        <v>446</v>
      </c>
      <c r="E75" s="135">
        <v>53.1</v>
      </c>
      <c r="F75" s="135" t="s">
        <v>46</v>
      </c>
      <c r="G75" s="135"/>
      <c r="H75" s="135"/>
    </row>
    <row r="76" spans="4:8" ht="15">
      <c r="D76" s="155" t="s">
        <v>447</v>
      </c>
      <c r="E76" s="135">
        <v>60.7</v>
      </c>
      <c r="F76" s="135" t="s">
        <v>46</v>
      </c>
      <c r="G76" s="135"/>
      <c r="H76" s="135"/>
    </row>
    <row r="77" spans="4:8" ht="15">
      <c r="D77" s="155" t="s">
        <v>448</v>
      </c>
      <c r="E77" s="135">
        <v>57.4</v>
      </c>
      <c r="F77" s="135" t="s">
        <v>46</v>
      </c>
      <c r="G77" s="135"/>
      <c r="H77" s="135"/>
    </row>
    <row r="78" spans="4:8" ht="15">
      <c r="D78" s="155" t="s">
        <v>449</v>
      </c>
      <c r="E78" s="135">
        <v>0.8</v>
      </c>
      <c r="F78" s="135" t="s">
        <v>44</v>
      </c>
      <c r="G78" s="135"/>
      <c r="H78" s="135"/>
    </row>
    <row r="79" spans="4:8" ht="15">
      <c r="D79" s="155" t="s">
        <v>450</v>
      </c>
      <c r="E79" s="135">
        <v>53.9</v>
      </c>
      <c r="F79" s="135" t="s">
        <v>44</v>
      </c>
      <c r="G79" s="135">
        <v>34</v>
      </c>
      <c r="H79" s="135" t="s">
        <v>859</v>
      </c>
    </row>
    <row r="80" spans="4:8" ht="15">
      <c r="D80" s="155" t="s">
        <v>451</v>
      </c>
      <c r="E80" s="135">
        <v>110</v>
      </c>
      <c r="F80" s="135" t="s">
        <v>44</v>
      </c>
      <c r="G80" s="135"/>
      <c r="H80" s="135"/>
    </row>
    <row r="81" spans="4:8" ht="15">
      <c r="D81" s="331" t="s">
        <v>452</v>
      </c>
      <c r="E81" s="135">
        <v>60.2</v>
      </c>
      <c r="F81" s="135" t="s">
        <v>44</v>
      </c>
      <c r="G81" s="135"/>
      <c r="H81" s="135"/>
    </row>
    <row r="113" spans="4:10" ht="13.5" thickBot="1"/>
    <row r="114" spans="4:10" ht="16.5" thickBot="1">
      <c r="D114" s="332" t="s">
        <v>0</v>
      </c>
      <c r="E114" s="333" t="s">
        <v>1</v>
      </c>
      <c r="F114" s="334" t="s">
        <v>2</v>
      </c>
      <c r="G114" s="334" t="s">
        <v>3</v>
      </c>
      <c r="H114" s="335" t="s">
        <v>4</v>
      </c>
      <c r="I114" s="335" t="s">
        <v>5</v>
      </c>
      <c r="J114" s="335" t="s">
        <v>6</v>
      </c>
    </row>
    <row r="115" spans="4:10" ht="15">
      <c r="D115" s="10" t="s">
        <v>12</v>
      </c>
      <c r="E115" s="11" t="s">
        <v>43</v>
      </c>
      <c r="F115" s="153">
        <v>26.55</v>
      </c>
      <c r="G115" s="153">
        <v>91.37</v>
      </c>
      <c r="H115" s="125" t="s">
        <v>44</v>
      </c>
      <c r="I115" s="128">
        <v>26.800311455869</v>
      </c>
      <c r="J115" s="126">
        <v>91.508479300000005</v>
      </c>
    </row>
    <row r="116" spans="4:10" ht="15">
      <c r="D116" s="10" t="s">
        <v>12</v>
      </c>
      <c r="E116" s="11" t="s">
        <v>43</v>
      </c>
      <c r="F116" s="153">
        <v>26.55</v>
      </c>
      <c r="G116" s="153">
        <v>91.37</v>
      </c>
      <c r="H116" s="125" t="s">
        <v>46</v>
      </c>
      <c r="I116" s="126">
        <v>26.861496144916501</v>
      </c>
      <c r="J116" s="126">
        <v>91.467005409999999</v>
      </c>
    </row>
  </sheetData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4E7D-0546-4BEC-8C62-B7335D839172}">
  <sheetPr>
    <tabColor theme="8"/>
  </sheetPr>
  <dimension ref="A1:U1000"/>
  <sheetViews>
    <sheetView zoomScale="35" workbookViewId="0">
      <selection activeCell="AB7" sqref="AB7"/>
    </sheetView>
  </sheetViews>
  <sheetFormatPr defaultColWidth="12.5703125" defaultRowHeight="12.75"/>
  <cols>
    <col min="1" max="1" width="8.7109375" customWidth="1"/>
    <col min="2" max="2" width="24.140625" customWidth="1"/>
    <col min="3" max="3" width="19.42578125" customWidth="1"/>
    <col min="4" max="4" width="20.85546875" customWidth="1"/>
    <col min="5" max="5" width="19.28515625" customWidth="1"/>
    <col min="6" max="6" width="16.5703125" customWidth="1"/>
    <col min="7" max="7" width="18.140625" customWidth="1"/>
    <col min="8" max="8" width="9.140625" bestFit="1" customWidth="1"/>
    <col min="9" max="9" width="20.5703125" bestFit="1" customWidth="1"/>
    <col min="10" max="10" width="24.42578125" bestFit="1" customWidth="1"/>
    <col min="11" max="11" width="20.140625" customWidth="1"/>
    <col min="12" max="12" width="20.42578125" bestFit="1" customWidth="1"/>
    <col min="13" max="13" width="18.140625" bestFit="1" customWidth="1"/>
    <col min="14" max="16" width="18.5703125" bestFit="1" customWidth="1"/>
    <col min="17" max="17" width="19.140625" customWidth="1"/>
    <col min="18" max="18" width="14.5703125" bestFit="1" customWidth="1"/>
    <col min="19" max="20" width="15.140625" bestFit="1" customWidth="1"/>
    <col min="21" max="21" width="17.42578125" customWidth="1"/>
    <col min="22" max="22" width="15.5703125" bestFit="1" customWidth="1"/>
    <col min="23" max="26" width="8.7109375" customWidth="1"/>
  </cols>
  <sheetData>
    <row r="1" spans="1:12" ht="12.75" customHeight="1"/>
    <row r="2" spans="1:12" ht="12.75" customHeight="1"/>
    <row r="3" spans="1:12" ht="12.75" customHeight="1"/>
    <row r="4" spans="1:12" ht="12.75" customHeight="1"/>
    <row r="5" spans="1:12" ht="12.75" customHeight="1"/>
    <row r="6" spans="1:12" ht="12.75" customHeight="1"/>
    <row r="7" spans="1:12" ht="12.75" customHeight="1"/>
    <row r="8" spans="1:12" ht="12.75" customHeight="1"/>
    <row r="9" spans="1:12" ht="12.75" customHeight="1" thickBot="1"/>
    <row r="10" spans="1:12" ht="12.75" customHeight="1" thickBot="1">
      <c r="A10" s="448" t="s">
        <v>0</v>
      </c>
      <c r="B10" s="1" t="s">
        <v>1</v>
      </c>
      <c r="C10" s="2" t="s">
        <v>2</v>
      </c>
      <c r="D10" s="2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</row>
    <row r="11" spans="1:12" ht="12.75" customHeight="1">
      <c r="A11" s="10" t="s">
        <v>12</v>
      </c>
      <c r="B11" s="11" t="s">
        <v>32</v>
      </c>
      <c r="C11" s="153">
        <v>27.4</v>
      </c>
      <c r="D11" s="154">
        <v>91</v>
      </c>
      <c r="E11" s="125" t="s">
        <v>33</v>
      </c>
      <c r="F11" s="126">
        <v>27.674005753776299</v>
      </c>
      <c r="G11" s="126">
        <v>91.184516889999998</v>
      </c>
      <c r="H11" s="125" t="s">
        <v>15</v>
      </c>
      <c r="I11" s="126">
        <v>125</v>
      </c>
      <c r="J11" s="126">
        <v>94</v>
      </c>
      <c r="K11" s="126">
        <f t="shared" ref="K11:K17" si="0">I11+J11</f>
        <v>219</v>
      </c>
      <c r="L11" s="126">
        <v>11</v>
      </c>
    </row>
    <row r="12" spans="1:12" ht="12.75" customHeight="1">
      <c r="A12" s="10" t="s">
        <v>12</v>
      </c>
      <c r="B12" s="11" t="s">
        <v>32</v>
      </c>
      <c r="C12" s="153">
        <v>27.4</v>
      </c>
      <c r="D12" s="154">
        <v>91</v>
      </c>
      <c r="E12" s="125" t="s">
        <v>33</v>
      </c>
      <c r="F12" s="126">
        <v>27.674005753776299</v>
      </c>
      <c r="G12" s="126">
        <v>91.184516889999998</v>
      </c>
      <c r="H12" s="125" t="s">
        <v>16</v>
      </c>
      <c r="I12" s="126">
        <v>145</v>
      </c>
      <c r="J12" s="126">
        <v>106</v>
      </c>
      <c r="K12" s="126">
        <f t="shared" si="0"/>
        <v>251</v>
      </c>
      <c r="L12" s="126">
        <v>12</v>
      </c>
    </row>
    <row r="13" spans="1:12" ht="12.75" customHeight="1">
      <c r="A13" s="10" t="s">
        <v>12</v>
      </c>
      <c r="B13" s="11" t="s">
        <v>32</v>
      </c>
      <c r="C13" s="153">
        <v>27.4</v>
      </c>
      <c r="D13" s="154">
        <v>91</v>
      </c>
      <c r="E13" s="125" t="s">
        <v>33</v>
      </c>
      <c r="F13" s="126">
        <v>27.674005753776299</v>
      </c>
      <c r="G13" s="126">
        <v>91.184516889999998</v>
      </c>
      <c r="H13" s="125" t="s">
        <v>17</v>
      </c>
      <c r="I13" s="126">
        <v>209</v>
      </c>
      <c r="J13" s="126">
        <v>123</v>
      </c>
      <c r="K13" s="126">
        <f t="shared" si="0"/>
        <v>332</v>
      </c>
      <c r="L13" s="126">
        <v>13</v>
      </c>
    </row>
    <row r="14" spans="1:12" ht="12.75" customHeight="1">
      <c r="A14" s="10" t="s">
        <v>12</v>
      </c>
      <c r="B14" s="11" t="s">
        <v>32</v>
      </c>
      <c r="C14" s="153">
        <v>27.4</v>
      </c>
      <c r="D14" s="154">
        <v>91</v>
      </c>
      <c r="E14" s="125" t="s">
        <v>33</v>
      </c>
      <c r="F14" s="126">
        <v>27.674005753776299</v>
      </c>
      <c r="G14" s="126">
        <v>91.184516889999998</v>
      </c>
      <c r="H14" s="125" t="s">
        <v>18</v>
      </c>
      <c r="I14" s="126">
        <v>89</v>
      </c>
      <c r="J14" s="126">
        <v>77</v>
      </c>
      <c r="K14" s="126">
        <f t="shared" si="0"/>
        <v>166</v>
      </c>
      <c r="L14" s="126">
        <v>14</v>
      </c>
    </row>
    <row r="15" spans="1:12" ht="12.75" customHeight="1">
      <c r="A15" s="10" t="s">
        <v>12</v>
      </c>
      <c r="B15" s="11" t="s">
        <v>32</v>
      </c>
      <c r="C15" s="153">
        <v>27.4</v>
      </c>
      <c r="D15" s="154">
        <v>91</v>
      </c>
      <c r="E15" s="125" t="s">
        <v>33</v>
      </c>
      <c r="F15" s="126">
        <v>27.674005753776299</v>
      </c>
      <c r="G15" s="126">
        <v>91.184516889999998</v>
      </c>
      <c r="H15" s="125" t="s">
        <v>19</v>
      </c>
      <c r="I15" s="126">
        <v>129</v>
      </c>
      <c r="J15" s="126">
        <v>90</v>
      </c>
      <c r="K15" s="126">
        <f t="shared" si="0"/>
        <v>219</v>
      </c>
      <c r="L15" s="126">
        <v>15</v>
      </c>
    </row>
    <row r="16" spans="1:12" ht="12.75" customHeight="1">
      <c r="A16" s="10" t="s">
        <v>12</v>
      </c>
      <c r="B16" s="11" t="s">
        <v>32</v>
      </c>
      <c r="C16" s="153">
        <v>27.4</v>
      </c>
      <c r="D16" s="154">
        <v>91</v>
      </c>
      <c r="E16" s="125" t="s">
        <v>33</v>
      </c>
      <c r="F16" s="126">
        <v>27.674005753776299</v>
      </c>
      <c r="G16" s="126">
        <v>91.184516889999998</v>
      </c>
      <c r="H16" s="125" t="s">
        <v>20</v>
      </c>
      <c r="I16" s="126">
        <v>64</v>
      </c>
      <c r="J16" s="126">
        <v>73</v>
      </c>
      <c r="K16" s="126">
        <f t="shared" si="0"/>
        <v>137</v>
      </c>
      <c r="L16" s="126">
        <v>16</v>
      </c>
    </row>
    <row r="17" spans="1:21" ht="12.75" customHeight="1">
      <c r="A17" s="10" t="s">
        <v>12</v>
      </c>
      <c r="B17" s="11" t="s">
        <v>32</v>
      </c>
      <c r="C17" s="153">
        <v>27.4</v>
      </c>
      <c r="D17" s="154">
        <v>91</v>
      </c>
      <c r="E17" s="125" t="s">
        <v>33</v>
      </c>
      <c r="F17" s="126">
        <v>27.674005753776299</v>
      </c>
      <c r="G17" s="126">
        <v>91.184516889999998</v>
      </c>
      <c r="H17" s="125" t="s">
        <v>21</v>
      </c>
      <c r="I17" s="126">
        <v>139</v>
      </c>
      <c r="J17" s="126">
        <v>98</v>
      </c>
      <c r="K17" s="126">
        <f t="shared" si="0"/>
        <v>237</v>
      </c>
      <c r="L17" s="126">
        <v>17</v>
      </c>
      <c r="P17" s="496"/>
      <c r="U17" s="497"/>
    </row>
    <row r="18" spans="1:21" ht="12.75" customHeight="1">
      <c r="O18" s="498" t="s">
        <v>227</v>
      </c>
      <c r="P18" s="499" t="s">
        <v>811</v>
      </c>
      <c r="Q18" s="499" t="s">
        <v>812</v>
      </c>
      <c r="R18" s="360" t="s">
        <v>289</v>
      </c>
      <c r="S18" s="360" t="s">
        <v>813</v>
      </c>
      <c r="T18" s="360" t="s">
        <v>153</v>
      </c>
    </row>
    <row r="19" spans="1:21" ht="12.75" customHeight="1">
      <c r="O19" s="198" t="s">
        <v>522</v>
      </c>
      <c r="P19" s="316">
        <v>1.5</v>
      </c>
      <c r="Q19" s="180">
        <v>0</v>
      </c>
      <c r="R19" s="135">
        <v>1.5</v>
      </c>
      <c r="S19" s="135" t="s">
        <v>811</v>
      </c>
      <c r="T19" s="135"/>
    </row>
    <row r="20" spans="1:21" ht="12.75" customHeight="1">
      <c r="C20" s="78" t="s">
        <v>185</v>
      </c>
      <c r="D20" s="78" t="s">
        <v>186</v>
      </c>
      <c r="E20" s="42" t="s">
        <v>187</v>
      </c>
      <c r="F20" s="78" t="s">
        <v>188</v>
      </c>
      <c r="G20" s="78" t="s">
        <v>189</v>
      </c>
      <c r="I20" s="42" t="s">
        <v>0</v>
      </c>
      <c r="J20" s="42" t="s">
        <v>71</v>
      </c>
      <c r="K20" s="42" t="s">
        <v>72</v>
      </c>
      <c r="L20" s="42" t="s">
        <v>73</v>
      </c>
      <c r="M20" s="42" t="s">
        <v>74</v>
      </c>
      <c r="O20" s="198" t="s">
        <v>523</v>
      </c>
      <c r="P20" s="316">
        <v>34.4</v>
      </c>
      <c r="Q20" s="180">
        <v>0</v>
      </c>
      <c r="R20" s="135">
        <v>34.4</v>
      </c>
      <c r="S20" s="135" t="s">
        <v>811</v>
      </c>
      <c r="T20" s="135"/>
    </row>
    <row r="21" spans="1:21" ht="12.75" customHeight="1">
      <c r="C21" s="78">
        <f>SUM(K11:K17)</f>
        <v>1561</v>
      </c>
      <c r="D21" s="78">
        <f t="shared" ref="D21:E21" si="1">SUM(I11:I17)</f>
        <v>900</v>
      </c>
      <c r="E21" s="78">
        <f t="shared" si="1"/>
        <v>661</v>
      </c>
      <c r="F21" s="500">
        <f>(E21/C21)*100%</f>
        <v>0.42344650864830236</v>
      </c>
      <c r="G21" s="500">
        <f>(D21/C21)*100%</f>
        <v>0.57655349135169764</v>
      </c>
      <c r="I21" s="42" t="s">
        <v>12</v>
      </c>
      <c r="J21" s="42" t="s">
        <v>32</v>
      </c>
      <c r="K21" s="42">
        <v>6501</v>
      </c>
      <c r="L21" s="42">
        <v>6963</v>
      </c>
      <c r="M21" s="42">
        <f>K21+L21</f>
        <v>13464</v>
      </c>
      <c r="O21" s="198" t="s">
        <v>514</v>
      </c>
      <c r="P21" s="316">
        <v>5</v>
      </c>
      <c r="Q21" s="180">
        <v>0</v>
      </c>
      <c r="R21" s="135">
        <v>5</v>
      </c>
      <c r="S21" s="135" t="s">
        <v>811</v>
      </c>
      <c r="T21" s="135">
        <v>126</v>
      </c>
    </row>
    <row r="22" spans="1:21" ht="12.75" customHeight="1">
      <c r="O22" s="198" t="s">
        <v>515</v>
      </c>
      <c r="P22" s="316">
        <v>8.4</v>
      </c>
      <c r="Q22" s="180">
        <v>0</v>
      </c>
      <c r="R22" s="135">
        <v>8.4</v>
      </c>
      <c r="S22" s="135" t="s">
        <v>811</v>
      </c>
      <c r="T22" s="135"/>
    </row>
    <row r="23" spans="1:21" ht="12.75" customHeight="1">
      <c r="O23" s="198" t="s">
        <v>516</v>
      </c>
      <c r="P23" s="316">
        <v>18.5</v>
      </c>
      <c r="Q23" s="180">
        <v>0</v>
      </c>
      <c r="R23" s="135">
        <v>18.5</v>
      </c>
      <c r="S23" s="135" t="s">
        <v>811</v>
      </c>
      <c r="T23" s="135"/>
    </row>
    <row r="24" spans="1:21" ht="12.75" customHeight="1">
      <c r="O24" s="198" t="s">
        <v>652</v>
      </c>
      <c r="P24" s="316">
        <v>19.899999999999999</v>
      </c>
      <c r="Q24" s="180">
        <v>0</v>
      </c>
      <c r="R24" s="135">
        <v>19.899999999999999</v>
      </c>
      <c r="S24" s="135" t="s">
        <v>811</v>
      </c>
      <c r="T24" s="135"/>
    </row>
    <row r="25" spans="1:21" ht="12.75" customHeight="1" thickBot="1">
      <c r="C25" s="78" t="s">
        <v>190</v>
      </c>
      <c r="D25" s="42" t="s">
        <v>191</v>
      </c>
      <c r="E25" s="78" t="s">
        <v>192</v>
      </c>
      <c r="F25" s="78" t="s">
        <v>178</v>
      </c>
      <c r="O25" s="198" t="s">
        <v>518</v>
      </c>
      <c r="P25" s="316">
        <v>50</v>
      </c>
      <c r="Q25" s="180">
        <v>27.8</v>
      </c>
      <c r="R25" s="135">
        <v>27.8</v>
      </c>
      <c r="S25" s="135" t="s">
        <v>811</v>
      </c>
      <c r="T25" s="135"/>
    </row>
    <row r="26" spans="1:21" ht="12.75" customHeight="1" thickBot="1">
      <c r="C26" s="78">
        <v>17</v>
      </c>
      <c r="D26" s="501">
        <v>139</v>
      </c>
      <c r="E26" s="501">
        <v>89</v>
      </c>
      <c r="F26" s="78">
        <f>D26+E26</f>
        <v>228</v>
      </c>
      <c r="H26" s="502" t="s">
        <v>0</v>
      </c>
      <c r="I26" s="1" t="s">
        <v>71</v>
      </c>
      <c r="J26" s="3" t="s">
        <v>746</v>
      </c>
      <c r="K26" s="3" t="s">
        <v>747</v>
      </c>
      <c r="L26" s="3" t="s">
        <v>748</v>
      </c>
      <c r="O26" s="198" t="s">
        <v>519</v>
      </c>
      <c r="P26" s="316">
        <v>18.100000000000001</v>
      </c>
      <c r="Q26" s="180">
        <v>0</v>
      </c>
      <c r="R26" s="135">
        <v>18.100000000000001</v>
      </c>
      <c r="S26" s="135" t="s">
        <v>811</v>
      </c>
      <c r="T26" s="135">
        <v>102</v>
      </c>
    </row>
    <row r="27" spans="1:21" ht="12.75" customHeight="1">
      <c r="C27" s="78"/>
      <c r="D27" s="501"/>
      <c r="E27" s="501"/>
      <c r="F27" s="78"/>
      <c r="H27" s="10" t="s">
        <v>12</v>
      </c>
      <c r="I27" s="11" t="s">
        <v>32</v>
      </c>
      <c r="J27" s="125" t="s">
        <v>33</v>
      </c>
      <c r="K27" s="126">
        <v>27.674005753776299</v>
      </c>
      <c r="L27" s="126">
        <v>91.184516889999998</v>
      </c>
      <c r="O27" s="198" t="s">
        <v>520</v>
      </c>
      <c r="P27" s="316">
        <v>22</v>
      </c>
      <c r="Q27" s="180">
        <v>0</v>
      </c>
      <c r="R27" s="135">
        <v>22</v>
      </c>
      <c r="S27" s="135" t="s">
        <v>811</v>
      </c>
      <c r="T27" s="135"/>
    </row>
    <row r="28" spans="1:21" ht="12.75" customHeight="1">
      <c r="H28" s="10" t="s">
        <v>12</v>
      </c>
      <c r="I28" s="11" t="s">
        <v>34</v>
      </c>
      <c r="J28" s="125" t="s">
        <v>35</v>
      </c>
      <c r="K28" s="126">
        <v>27.278318733902299</v>
      </c>
      <c r="L28" s="126">
        <v>91.238231069999998</v>
      </c>
      <c r="O28" s="198" t="s">
        <v>521</v>
      </c>
      <c r="P28" s="316">
        <v>29.7</v>
      </c>
      <c r="Q28" s="180">
        <v>60</v>
      </c>
      <c r="R28" s="135">
        <v>29.7</v>
      </c>
      <c r="S28" s="135" t="s">
        <v>811</v>
      </c>
      <c r="T28" s="135"/>
    </row>
    <row r="29" spans="1:21" ht="12.75" customHeight="1" thickBot="1">
      <c r="C29" s="55" t="s">
        <v>193</v>
      </c>
      <c r="D29" s="55">
        <f>SUM(D26:D27)</f>
        <v>139</v>
      </c>
      <c r="E29" s="55">
        <f>SUM(E26:E27)</f>
        <v>89</v>
      </c>
      <c r="F29" s="55">
        <f>SUM(F26:F27)</f>
        <v>228</v>
      </c>
    </row>
    <row r="30" spans="1:21" ht="12.75" customHeight="1" thickBot="1">
      <c r="C30" s="55" t="s">
        <v>194</v>
      </c>
      <c r="D30" s="503">
        <f>(D29/D21)*100%</f>
        <v>0.15444444444444444</v>
      </c>
      <c r="E30" s="503">
        <f t="shared" ref="E30" si="2">(E29/E21)*100%</f>
        <v>0.1346444780635401</v>
      </c>
      <c r="F30" s="503">
        <f>(F29/C21)*100%</f>
        <v>0.14606021780909673</v>
      </c>
      <c r="H30" s="502" t="s">
        <v>0</v>
      </c>
      <c r="I30" s="1" t="s">
        <v>71</v>
      </c>
      <c r="J30" s="3" t="s">
        <v>746</v>
      </c>
      <c r="K30" s="3" t="s">
        <v>747</v>
      </c>
      <c r="L30" s="3" t="s">
        <v>748</v>
      </c>
    </row>
    <row r="31" spans="1:21" ht="12.75" customHeight="1">
      <c r="H31" s="10" t="s">
        <v>12</v>
      </c>
      <c r="I31" s="11" t="s">
        <v>34</v>
      </c>
      <c r="J31" s="125" t="s">
        <v>35</v>
      </c>
      <c r="K31" s="126">
        <v>27.278318733902299</v>
      </c>
      <c r="L31" s="126">
        <v>91.238231069999998</v>
      </c>
    </row>
    <row r="32" spans="1:21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spans="1:21" ht="12.75" customHeight="1"/>
    <row r="50" spans="1:21" ht="12.75" customHeight="1"/>
    <row r="51" spans="1:21" ht="12.75" customHeight="1"/>
    <row r="52" spans="1:21" ht="12.75" customHeight="1"/>
    <row r="53" spans="1:21" ht="12.75" customHeight="1"/>
    <row r="54" spans="1:21" ht="12.75" customHeight="1"/>
    <row r="55" spans="1:21" ht="12.75" customHeight="1">
      <c r="K55" s="374" t="s">
        <v>115</v>
      </c>
      <c r="L55" s="374" t="s">
        <v>197</v>
      </c>
      <c r="M55" s="375" t="s">
        <v>198</v>
      </c>
      <c r="N55" s="134"/>
      <c r="O55" s="134"/>
      <c r="P55" s="134"/>
      <c r="Q55" s="134"/>
      <c r="R55" s="134"/>
      <c r="S55" s="134"/>
      <c r="T55" s="134"/>
      <c r="U55" s="134"/>
    </row>
    <row r="56" spans="1:21" ht="12.75" customHeight="1">
      <c r="K56" s="363" t="s">
        <v>18</v>
      </c>
      <c r="L56" s="364">
        <v>89</v>
      </c>
      <c r="M56" s="365">
        <v>77</v>
      </c>
    </row>
    <row r="57" spans="1:21" ht="12.75" customHeight="1">
      <c r="K57" s="366" t="s">
        <v>15</v>
      </c>
      <c r="L57" s="367">
        <v>125</v>
      </c>
      <c r="M57" s="368">
        <v>94</v>
      </c>
    </row>
    <row r="58" spans="1:21" ht="12.75" customHeight="1">
      <c r="K58" s="366" t="s">
        <v>16</v>
      </c>
      <c r="L58" s="367">
        <v>145</v>
      </c>
      <c r="M58" s="368">
        <v>106</v>
      </c>
    </row>
    <row r="59" spans="1:21" ht="12.75" customHeight="1">
      <c r="K59" s="366" t="s">
        <v>17</v>
      </c>
      <c r="L59" s="367">
        <v>209</v>
      </c>
      <c r="M59" s="368">
        <v>123</v>
      </c>
    </row>
    <row r="60" spans="1:21" ht="12.75" customHeight="1">
      <c r="K60" s="366" t="s">
        <v>19</v>
      </c>
      <c r="L60" s="367">
        <v>129</v>
      </c>
      <c r="M60" s="368">
        <v>90</v>
      </c>
    </row>
    <row r="61" spans="1:21" ht="12.75" customHeight="1">
      <c r="K61" s="366" t="s">
        <v>20</v>
      </c>
      <c r="L61" s="367">
        <v>64</v>
      </c>
      <c r="M61" s="368">
        <v>73</v>
      </c>
    </row>
    <row r="62" spans="1:21" ht="12.75" customHeight="1">
      <c r="K62" s="369" t="s">
        <v>21</v>
      </c>
      <c r="L62" s="370">
        <v>139</v>
      </c>
      <c r="M62" s="371">
        <v>98</v>
      </c>
    </row>
    <row r="63" spans="1:21" ht="12.75" customHeight="1"/>
    <row r="64" spans="1:21" ht="12.75" customHeight="1">
      <c r="A64" s="504" t="s">
        <v>71</v>
      </c>
      <c r="B64" s="504" t="s">
        <v>227</v>
      </c>
      <c r="C64" s="505" t="s">
        <v>277</v>
      </c>
      <c r="D64" s="505" t="s">
        <v>278</v>
      </c>
      <c r="E64" s="505" t="s">
        <v>279</v>
      </c>
      <c r="F64" s="373" t="s">
        <v>247</v>
      </c>
      <c r="G64" s="506"/>
    </row>
    <row r="65" spans="1:7" ht="12.75" customHeight="1">
      <c r="A65" s="198" t="s">
        <v>98</v>
      </c>
      <c r="B65" s="198" t="s">
        <v>522</v>
      </c>
      <c r="C65" s="316">
        <v>1.5</v>
      </c>
      <c r="D65" s="316">
        <v>0</v>
      </c>
      <c r="E65" s="316">
        <v>0</v>
      </c>
      <c r="F65" s="180">
        <v>0</v>
      </c>
      <c r="G65" s="507"/>
    </row>
    <row r="66" spans="1:7" ht="12.75" customHeight="1">
      <c r="A66" s="198" t="s">
        <v>98</v>
      </c>
      <c r="B66" s="198" t="s">
        <v>523</v>
      </c>
      <c r="C66" s="316">
        <v>34.4</v>
      </c>
      <c r="D66" s="316">
        <v>0</v>
      </c>
      <c r="E66" s="316">
        <v>0</v>
      </c>
      <c r="F66" s="180">
        <v>0</v>
      </c>
      <c r="G66" s="507"/>
    </row>
    <row r="67" spans="1:7" ht="12.75" customHeight="1">
      <c r="A67" s="198" t="s">
        <v>98</v>
      </c>
      <c r="B67" s="198" t="s">
        <v>514</v>
      </c>
      <c r="C67" s="316">
        <v>5</v>
      </c>
      <c r="D67" s="316">
        <v>0</v>
      </c>
      <c r="E67" s="316">
        <v>0</v>
      </c>
      <c r="F67" s="180">
        <v>0</v>
      </c>
      <c r="G67" s="507"/>
    </row>
    <row r="68" spans="1:7" ht="12.75" customHeight="1">
      <c r="A68" s="198" t="s">
        <v>98</v>
      </c>
      <c r="B68" s="198" t="s">
        <v>515</v>
      </c>
      <c r="C68" s="316">
        <v>8.4</v>
      </c>
      <c r="D68" s="316">
        <v>0</v>
      </c>
      <c r="E68" s="316">
        <v>0</v>
      </c>
      <c r="F68" s="180">
        <v>0</v>
      </c>
      <c r="G68" s="507"/>
    </row>
    <row r="69" spans="1:7" ht="12.75" customHeight="1">
      <c r="A69" s="198" t="s">
        <v>98</v>
      </c>
      <c r="B69" s="198" t="s">
        <v>516</v>
      </c>
      <c r="C69" s="316">
        <v>18.5</v>
      </c>
      <c r="D69" s="316">
        <v>0</v>
      </c>
      <c r="E69" s="316">
        <v>0</v>
      </c>
      <c r="F69" s="180">
        <v>0</v>
      </c>
      <c r="G69" s="507"/>
    </row>
    <row r="70" spans="1:7" ht="12.75" customHeight="1">
      <c r="A70" s="198" t="s">
        <v>98</v>
      </c>
      <c r="B70" s="198" t="s">
        <v>652</v>
      </c>
      <c r="C70" s="316">
        <v>19.899999999999999</v>
      </c>
      <c r="D70" s="316">
        <v>0</v>
      </c>
      <c r="E70" s="316">
        <v>0</v>
      </c>
      <c r="F70" s="180">
        <v>0</v>
      </c>
      <c r="G70" s="507"/>
    </row>
    <row r="71" spans="1:7" ht="12.75" customHeight="1">
      <c r="A71" s="198" t="s">
        <v>98</v>
      </c>
      <c r="B71" s="198" t="s">
        <v>518</v>
      </c>
      <c r="C71" s="316">
        <v>50</v>
      </c>
      <c r="D71" s="316">
        <v>0</v>
      </c>
      <c r="E71" s="316">
        <v>0</v>
      </c>
      <c r="F71" s="180">
        <v>27.8</v>
      </c>
      <c r="G71" s="507"/>
    </row>
    <row r="72" spans="1:7" ht="12.75" customHeight="1">
      <c r="A72" s="198" t="s">
        <v>98</v>
      </c>
      <c r="B72" s="198" t="s">
        <v>519</v>
      </c>
      <c r="C72" s="316">
        <v>18.100000000000001</v>
      </c>
      <c r="D72" s="316">
        <v>0</v>
      </c>
      <c r="E72" s="316">
        <v>0</v>
      </c>
      <c r="F72" s="180">
        <v>0</v>
      </c>
      <c r="G72" s="507"/>
    </row>
    <row r="73" spans="1:7" ht="12.75" customHeight="1">
      <c r="A73" s="198" t="s">
        <v>98</v>
      </c>
      <c r="B73" s="198" t="s">
        <v>520</v>
      </c>
      <c r="C73" s="316">
        <v>22</v>
      </c>
      <c r="D73" s="316">
        <v>0</v>
      </c>
      <c r="E73" s="316">
        <v>0</v>
      </c>
      <c r="F73" s="180">
        <v>0</v>
      </c>
      <c r="G73" s="507"/>
    </row>
    <row r="74" spans="1:7" ht="12.75" customHeight="1">
      <c r="A74" s="198" t="s">
        <v>98</v>
      </c>
      <c r="B74" s="198" t="s">
        <v>521</v>
      </c>
      <c r="C74" s="316">
        <v>29.7</v>
      </c>
      <c r="D74" s="316">
        <v>0</v>
      </c>
      <c r="E74" s="316">
        <v>0</v>
      </c>
      <c r="F74" s="180">
        <v>60</v>
      </c>
      <c r="G74" s="507"/>
    </row>
    <row r="75" spans="1:7" ht="12.75" customHeight="1"/>
    <row r="76" spans="1:7" ht="12.75" customHeight="1"/>
    <row r="77" spans="1:7" ht="12.75" customHeight="1"/>
    <row r="78" spans="1:7" ht="12.75" customHeight="1"/>
    <row r="79" spans="1:7" ht="12.75" customHeight="1"/>
    <row r="80" spans="1:7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7863C-090A-47F3-9A4C-0533CE15F2B7}">
  <sheetPr>
    <tabColor theme="9"/>
  </sheetPr>
  <dimension ref="A1:AI1000"/>
  <sheetViews>
    <sheetView zoomScale="30" workbookViewId="0">
      <selection activeCell="X61" sqref="X61"/>
    </sheetView>
  </sheetViews>
  <sheetFormatPr defaultColWidth="12.5703125" defaultRowHeight="12.75"/>
  <cols>
    <col min="1" max="1" width="8.7109375" customWidth="1"/>
    <col min="2" max="2" width="24.140625" customWidth="1"/>
    <col min="3" max="3" width="19.42578125" customWidth="1"/>
    <col min="4" max="4" width="20.85546875" customWidth="1"/>
    <col min="5" max="5" width="29.42578125" customWidth="1"/>
    <col min="6" max="6" width="16.5703125" customWidth="1"/>
    <col min="7" max="7" width="35.85546875" customWidth="1"/>
    <col min="8" max="8" width="8" bestFit="1" customWidth="1"/>
    <col min="9" max="9" width="17.28515625" bestFit="1" customWidth="1"/>
    <col min="10" max="10" width="20.42578125" bestFit="1" customWidth="1"/>
    <col min="11" max="11" width="14.85546875" bestFit="1" customWidth="1"/>
    <col min="12" max="12" width="20.140625" bestFit="1" customWidth="1"/>
    <col min="13" max="13" width="18.140625" bestFit="1" customWidth="1"/>
    <col min="14" max="23" width="8.7109375" customWidth="1"/>
    <col min="24" max="24" width="15.85546875" customWidth="1"/>
    <col min="25" max="25" width="16.42578125" customWidth="1"/>
    <col min="26" max="26" width="16.140625" customWidth="1"/>
    <col min="27" max="27" width="17.140625" customWidth="1"/>
    <col min="28" max="28" width="19.42578125" customWidth="1"/>
    <col min="29" max="29" width="18.5703125" bestFit="1" customWidth="1"/>
  </cols>
  <sheetData>
    <row r="1" spans="1:29" ht="12.75" customHeight="1" thickBot="1">
      <c r="A1" s="448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29" ht="12.75" customHeight="1">
      <c r="A2" s="10" t="s">
        <v>12</v>
      </c>
      <c r="B2" s="11" t="s">
        <v>34</v>
      </c>
      <c r="C2" s="153">
        <v>27.1</v>
      </c>
      <c r="D2" s="153">
        <v>91.1</v>
      </c>
      <c r="E2" s="125" t="s">
        <v>35</v>
      </c>
      <c r="F2" s="126">
        <v>27.278318733902299</v>
      </c>
      <c r="G2" s="126">
        <v>91.238231069999998</v>
      </c>
      <c r="H2" s="125" t="s">
        <v>15</v>
      </c>
      <c r="I2" s="126">
        <v>365</v>
      </c>
      <c r="J2" s="126">
        <v>272</v>
      </c>
      <c r="K2" s="126">
        <f t="shared" ref="K2:K8" si="0">I2+J2</f>
        <v>637</v>
      </c>
      <c r="L2" s="126">
        <v>11</v>
      </c>
      <c r="X2" s="498" t="s">
        <v>227</v>
      </c>
      <c r="Y2" s="499" t="s">
        <v>814</v>
      </c>
      <c r="Z2" s="499" t="s">
        <v>57</v>
      </c>
      <c r="AA2" s="360" t="s">
        <v>749</v>
      </c>
      <c r="AB2" s="206" t="s">
        <v>813</v>
      </c>
      <c r="AC2" s="360" t="s">
        <v>153</v>
      </c>
    </row>
    <row r="3" spans="1:29" ht="12.75" customHeight="1">
      <c r="A3" s="10" t="s">
        <v>12</v>
      </c>
      <c r="B3" s="11" t="s">
        <v>34</v>
      </c>
      <c r="C3" s="153">
        <v>27.1</v>
      </c>
      <c r="D3" s="153">
        <v>91.1</v>
      </c>
      <c r="E3" s="125" t="s">
        <v>35</v>
      </c>
      <c r="F3" s="126">
        <v>27.278318733902299</v>
      </c>
      <c r="G3" s="126">
        <v>91.238231069999998</v>
      </c>
      <c r="H3" s="125" t="s">
        <v>16</v>
      </c>
      <c r="I3" s="126">
        <v>401</v>
      </c>
      <c r="J3" s="126">
        <v>364</v>
      </c>
      <c r="K3" s="126">
        <f t="shared" si="0"/>
        <v>765</v>
      </c>
      <c r="L3" s="126">
        <v>12</v>
      </c>
      <c r="X3" s="198" t="s">
        <v>653</v>
      </c>
      <c r="Y3" s="316">
        <v>28.8</v>
      </c>
      <c r="Z3" s="316">
        <v>0</v>
      </c>
      <c r="AA3" s="376">
        <v>28.8</v>
      </c>
      <c r="AB3" s="180" t="s">
        <v>814</v>
      </c>
      <c r="AC3" s="376">
        <v>20</v>
      </c>
    </row>
    <row r="4" spans="1:29" ht="12.75" customHeight="1">
      <c r="A4" s="10" t="s">
        <v>12</v>
      </c>
      <c r="B4" s="11" t="s">
        <v>34</v>
      </c>
      <c r="C4" s="153">
        <v>27.1</v>
      </c>
      <c r="D4" s="153">
        <v>91.1</v>
      </c>
      <c r="E4" s="125" t="s">
        <v>35</v>
      </c>
      <c r="F4" s="126">
        <v>27.278318733902299</v>
      </c>
      <c r="G4" s="126">
        <v>91.238231069999998</v>
      </c>
      <c r="H4" s="125" t="s">
        <v>17</v>
      </c>
      <c r="I4" s="126">
        <v>453</v>
      </c>
      <c r="J4" s="126">
        <v>313</v>
      </c>
      <c r="K4" s="126">
        <f t="shared" si="0"/>
        <v>766</v>
      </c>
      <c r="L4" s="126">
        <v>13</v>
      </c>
      <c r="X4" s="198" t="s">
        <v>654</v>
      </c>
      <c r="Y4" s="316">
        <v>5.2</v>
      </c>
      <c r="Z4" s="316">
        <v>0</v>
      </c>
      <c r="AA4" s="376">
        <v>5.2</v>
      </c>
      <c r="AB4" s="180" t="s">
        <v>814</v>
      </c>
      <c r="AC4" s="376">
        <v>59</v>
      </c>
    </row>
    <row r="5" spans="1:29" ht="12.75" customHeight="1">
      <c r="A5" s="10" t="s">
        <v>12</v>
      </c>
      <c r="B5" s="11" t="s">
        <v>34</v>
      </c>
      <c r="C5" s="153">
        <v>27.1</v>
      </c>
      <c r="D5" s="153">
        <v>91.1</v>
      </c>
      <c r="E5" s="125" t="s">
        <v>35</v>
      </c>
      <c r="F5" s="126">
        <v>27.278318733902299</v>
      </c>
      <c r="G5" s="126">
        <v>91.238231069999998</v>
      </c>
      <c r="H5" s="125" t="s">
        <v>18</v>
      </c>
      <c r="I5" s="126">
        <v>280</v>
      </c>
      <c r="J5" s="126">
        <v>296</v>
      </c>
      <c r="K5" s="126">
        <f t="shared" si="0"/>
        <v>576</v>
      </c>
      <c r="L5" s="126">
        <v>14</v>
      </c>
      <c r="X5" s="198" t="s">
        <v>655</v>
      </c>
      <c r="Y5" s="316">
        <v>0.85</v>
      </c>
      <c r="Z5" s="316">
        <v>0</v>
      </c>
      <c r="AA5" s="376">
        <v>0.85</v>
      </c>
      <c r="AB5" s="180" t="s">
        <v>814</v>
      </c>
      <c r="AC5" s="376">
        <v>246</v>
      </c>
    </row>
    <row r="6" spans="1:29" ht="12.75" customHeight="1">
      <c r="A6" s="10" t="s">
        <v>12</v>
      </c>
      <c r="B6" s="11" t="s">
        <v>34</v>
      </c>
      <c r="C6" s="153">
        <v>27.1</v>
      </c>
      <c r="D6" s="153">
        <v>91.1</v>
      </c>
      <c r="E6" s="125" t="s">
        <v>35</v>
      </c>
      <c r="F6" s="126">
        <v>27.278318733902299</v>
      </c>
      <c r="G6" s="126">
        <v>91.238231069999998</v>
      </c>
      <c r="H6" s="125" t="s">
        <v>19</v>
      </c>
      <c r="I6" s="126">
        <v>291</v>
      </c>
      <c r="J6" s="126">
        <v>204</v>
      </c>
      <c r="K6" s="126">
        <f t="shared" si="0"/>
        <v>495</v>
      </c>
      <c r="L6" s="126">
        <v>15</v>
      </c>
      <c r="X6" s="198" t="s">
        <v>656</v>
      </c>
      <c r="Y6" s="316">
        <v>28.3</v>
      </c>
      <c r="Z6" s="316">
        <v>0</v>
      </c>
      <c r="AA6" s="376">
        <v>28.3</v>
      </c>
      <c r="AB6" s="180" t="s">
        <v>814</v>
      </c>
      <c r="AC6" s="135"/>
    </row>
    <row r="7" spans="1:29" ht="12.75" customHeight="1">
      <c r="A7" s="10" t="s">
        <v>12</v>
      </c>
      <c r="B7" s="11" t="s">
        <v>34</v>
      </c>
      <c r="C7" s="153">
        <v>27.1</v>
      </c>
      <c r="D7" s="153">
        <v>91.1</v>
      </c>
      <c r="E7" s="125" t="s">
        <v>35</v>
      </c>
      <c r="F7" s="126">
        <v>27.278318733902299</v>
      </c>
      <c r="G7" s="126">
        <v>91.238231069999998</v>
      </c>
      <c r="H7" s="125" t="s">
        <v>20</v>
      </c>
      <c r="I7" s="126">
        <v>181</v>
      </c>
      <c r="J7" s="126">
        <v>159</v>
      </c>
      <c r="K7" s="126">
        <f t="shared" si="0"/>
        <v>340</v>
      </c>
      <c r="L7" s="126">
        <v>16</v>
      </c>
      <c r="X7" s="198" t="s">
        <v>657</v>
      </c>
      <c r="Y7" s="316">
        <v>68</v>
      </c>
      <c r="Z7" s="316">
        <v>0</v>
      </c>
      <c r="AA7" s="376">
        <v>68</v>
      </c>
      <c r="AB7" s="180" t="s">
        <v>814</v>
      </c>
      <c r="AC7" s="135"/>
    </row>
    <row r="8" spans="1:29" ht="12.75" customHeight="1">
      <c r="A8" s="10" t="s">
        <v>12</v>
      </c>
      <c r="B8" s="11" t="s">
        <v>34</v>
      </c>
      <c r="C8" s="153">
        <v>27.1</v>
      </c>
      <c r="D8" s="153">
        <v>91.1</v>
      </c>
      <c r="E8" s="125" t="s">
        <v>35</v>
      </c>
      <c r="F8" s="126">
        <v>27.278318733902299</v>
      </c>
      <c r="G8" s="126">
        <v>91.238231069999998</v>
      </c>
      <c r="H8" s="125" t="s">
        <v>21</v>
      </c>
      <c r="I8" s="126">
        <v>270</v>
      </c>
      <c r="J8" s="126">
        <v>250</v>
      </c>
      <c r="K8" s="126">
        <f t="shared" si="0"/>
        <v>520</v>
      </c>
      <c r="L8" s="126">
        <v>17</v>
      </c>
      <c r="X8" s="198" t="s">
        <v>658</v>
      </c>
      <c r="Y8" s="316">
        <v>27.8</v>
      </c>
      <c r="Z8" s="316">
        <v>0</v>
      </c>
      <c r="AA8" s="376">
        <v>27.8</v>
      </c>
      <c r="AB8" s="180" t="s">
        <v>814</v>
      </c>
      <c r="AC8" s="135"/>
    </row>
    <row r="9" spans="1:29" ht="12.75" customHeight="1">
      <c r="X9" s="198" t="s">
        <v>659</v>
      </c>
      <c r="Y9" s="316">
        <v>48.9</v>
      </c>
      <c r="Z9" s="316">
        <v>0</v>
      </c>
      <c r="AA9" s="376">
        <v>48.9</v>
      </c>
      <c r="AB9" s="180" t="s">
        <v>814</v>
      </c>
      <c r="AC9" s="135"/>
    </row>
    <row r="10" spans="1:29" ht="12.75" customHeight="1">
      <c r="X10" s="198" t="s">
        <v>660</v>
      </c>
      <c r="Y10" s="316">
        <v>27.1</v>
      </c>
      <c r="Z10" s="316">
        <v>0</v>
      </c>
      <c r="AA10" s="376">
        <v>27.1</v>
      </c>
      <c r="AB10" s="180" t="s">
        <v>814</v>
      </c>
      <c r="AC10" s="135"/>
    </row>
    <row r="11" spans="1:29" ht="12.75" customHeight="1">
      <c r="C11" s="78" t="s">
        <v>185</v>
      </c>
      <c r="D11" s="78" t="s">
        <v>186</v>
      </c>
      <c r="E11" s="42" t="s">
        <v>187</v>
      </c>
      <c r="F11" s="78" t="s">
        <v>188</v>
      </c>
      <c r="G11" s="78" t="s">
        <v>189</v>
      </c>
      <c r="I11" s="42" t="s">
        <v>0</v>
      </c>
      <c r="J11" s="42" t="s">
        <v>71</v>
      </c>
      <c r="K11" s="42" t="s">
        <v>72</v>
      </c>
      <c r="L11" s="42" t="s">
        <v>73</v>
      </c>
      <c r="M11" s="42" t="s">
        <v>74</v>
      </c>
      <c r="X11" s="198" t="s">
        <v>661</v>
      </c>
      <c r="Y11" s="316">
        <v>67.5</v>
      </c>
      <c r="Z11" s="316">
        <v>32.9</v>
      </c>
      <c r="AA11" s="376">
        <v>32.9</v>
      </c>
      <c r="AB11" s="180" t="s">
        <v>57</v>
      </c>
      <c r="AC11" s="376">
        <v>63</v>
      </c>
    </row>
    <row r="12" spans="1:29" ht="12.75" customHeight="1">
      <c r="C12" s="78">
        <f>SUM(K2:K8)</f>
        <v>4099</v>
      </c>
      <c r="D12" s="78">
        <f t="shared" ref="D12:E12" si="1">SUM(I2:I8)</f>
        <v>2241</v>
      </c>
      <c r="E12" s="78">
        <f t="shared" si="1"/>
        <v>1858</v>
      </c>
      <c r="F12" s="500">
        <f>(E12/C12)*100%</f>
        <v>0.45328128811905344</v>
      </c>
      <c r="G12" s="500">
        <f>(D12/C12)*100%</f>
        <v>0.54671871188094656</v>
      </c>
      <c r="I12" s="42" t="s">
        <v>12</v>
      </c>
      <c r="J12" s="42" t="s">
        <v>34</v>
      </c>
      <c r="K12" s="42">
        <v>18864</v>
      </c>
      <c r="L12" s="42">
        <v>17364</v>
      </c>
      <c r="M12" s="42">
        <f>K12+L12</f>
        <v>36228</v>
      </c>
      <c r="X12" s="198" t="s">
        <v>662</v>
      </c>
      <c r="Y12" s="316">
        <v>64.8</v>
      </c>
      <c r="Z12" s="316">
        <v>42.9</v>
      </c>
      <c r="AA12" s="376">
        <v>42.9</v>
      </c>
      <c r="AB12" s="180" t="s">
        <v>57</v>
      </c>
      <c r="AC12" s="135"/>
    </row>
    <row r="13" spans="1:29" ht="12.75" customHeight="1">
      <c r="I13" s="4"/>
      <c r="J13" s="4"/>
      <c r="K13" s="4"/>
      <c r="L13" s="4"/>
      <c r="M13" s="4"/>
      <c r="X13" s="198" t="s">
        <v>663</v>
      </c>
      <c r="Y13" s="316">
        <v>30.4</v>
      </c>
      <c r="Z13" s="316">
        <v>0</v>
      </c>
      <c r="AA13" s="376">
        <v>30.4</v>
      </c>
      <c r="AB13" s="180" t="s">
        <v>814</v>
      </c>
      <c r="AC13" s="376">
        <v>132</v>
      </c>
    </row>
    <row r="14" spans="1:29" ht="12.75" customHeight="1">
      <c r="I14" s="4"/>
      <c r="J14" s="4"/>
      <c r="K14" s="4"/>
      <c r="L14" s="4"/>
      <c r="M14" s="4"/>
      <c r="X14" s="198" t="s">
        <v>664</v>
      </c>
      <c r="Y14" s="316">
        <v>39</v>
      </c>
      <c r="Z14" s="316">
        <v>0</v>
      </c>
      <c r="AA14" s="376">
        <v>39</v>
      </c>
      <c r="AB14" s="180" t="s">
        <v>814</v>
      </c>
      <c r="AC14" s="135"/>
    </row>
    <row r="15" spans="1:29" ht="12.75" customHeight="1" thickBot="1">
      <c r="I15" s="4"/>
      <c r="J15" s="4"/>
      <c r="K15" s="4"/>
      <c r="L15" s="4"/>
      <c r="M15" s="4"/>
      <c r="X15" s="198" t="s">
        <v>665</v>
      </c>
      <c r="Y15" s="316">
        <v>40.700000000000003</v>
      </c>
      <c r="Z15" s="316">
        <v>0</v>
      </c>
      <c r="AA15" s="376">
        <v>40.700000000000003</v>
      </c>
      <c r="AB15" s="180" t="s">
        <v>814</v>
      </c>
      <c r="AC15" s="135"/>
    </row>
    <row r="16" spans="1:29" ht="12.75" customHeight="1" thickBot="1">
      <c r="C16" s="78" t="s">
        <v>190</v>
      </c>
      <c r="D16" s="42" t="s">
        <v>192</v>
      </c>
      <c r="E16" s="78" t="s">
        <v>191</v>
      </c>
      <c r="F16" s="78" t="s">
        <v>178</v>
      </c>
      <c r="H16" s="121" t="s">
        <v>0</v>
      </c>
      <c r="I16" s="1" t="s">
        <v>71</v>
      </c>
      <c r="J16" s="3" t="s">
        <v>746</v>
      </c>
      <c r="K16" s="3" t="s">
        <v>747</v>
      </c>
      <c r="L16" s="3" t="s">
        <v>748</v>
      </c>
      <c r="M16" s="4"/>
      <c r="X16" s="198" t="s">
        <v>666</v>
      </c>
      <c r="Y16" s="316">
        <v>48</v>
      </c>
      <c r="Z16" s="316">
        <v>0</v>
      </c>
      <c r="AA16" s="376">
        <v>48</v>
      </c>
      <c r="AB16" s="180" t="s">
        <v>814</v>
      </c>
      <c r="AC16" s="135"/>
    </row>
    <row r="17" spans="3:35" ht="12.75" customHeight="1">
      <c r="C17" s="78">
        <v>17</v>
      </c>
      <c r="D17" s="126">
        <v>250</v>
      </c>
      <c r="E17" s="126">
        <v>270</v>
      </c>
      <c r="F17" s="78">
        <f>D17+E17</f>
        <v>520</v>
      </c>
      <c r="H17" s="10" t="s">
        <v>12</v>
      </c>
      <c r="I17" s="11" t="s">
        <v>34</v>
      </c>
      <c r="J17" s="125" t="s">
        <v>35</v>
      </c>
      <c r="K17" s="126">
        <v>27.278318733902299</v>
      </c>
      <c r="L17" s="126">
        <v>91.238231069999998</v>
      </c>
      <c r="M17" s="4"/>
      <c r="X17" s="198" t="s">
        <v>667</v>
      </c>
      <c r="Y17" s="316">
        <v>68.599999999999994</v>
      </c>
      <c r="Z17" s="316">
        <v>0</v>
      </c>
      <c r="AA17" s="376">
        <v>68.599999999999994</v>
      </c>
      <c r="AB17" s="180" t="s">
        <v>814</v>
      </c>
      <c r="AC17" s="135"/>
    </row>
    <row r="18" spans="3:35" ht="12.75" customHeight="1">
      <c r="C18" s="78"/>
      <c r="D18" s="126"/>
      <c r="E18" s="126"/>
      <c r="F18" s="78"/>
      <c r="X18" s="198" t="s">
        <v>668</v>
      </c>
      <c r="Y18" s="316">
        <v>61.7</v>
      </c>
      <c r="Z18" s="316">
        <v>0</v>
      </c>
      <c r="AA18" s="376">
        <v>61.7</v>
      </c>
      <c r="AB18" s="180" t="s">
        <v>814</v>
      </c>
      <c r="AC18" s="135"/>
    </row>
    <row r="19" spans="3:35" ht="12.75" customHeight="1" thickBot="1">
      <c r="X19" s="198" t="s">
        <v>669</v>
      </c>
      <c r="Y19" s="316">
        <v>28.3</v>
      </c>
      <c r="Z19" s="316">
        <v>0</v>
      </c>
      <c r="AA19" s="376">
        <v>28.3</v>
      </c>
      <c r="AB19" s="180" t="s">
        <v>814</v>
      </c>
      <c r="AC19" s="135"/>
    </row>
    <row r="20" spans="3:35" ht="12.75" customHeight="1" thickBot="1">
      <c r="C20" s="55" t="s">
        <v>193</v>
      </c>
      <c r="D20" s="55">
        <f>SUM(D17:D18)</f>
        <v>250</v>
      </c>
      <c r="E20" s="55">
        <f>SUM(E17:E18)</f>
        <v>270</v>
      </c>
      <c r="F20" s="55">
        <f>SUM(F17:F18)</f>
        <v>520</v>
      </c>
      <c r="H20" s="121" t="s">
        <v>0</v>
      </c>
      <c r="I20" s="1" t="s">
        <v>71</v>
      </c>
      <c r="J20" s="3" t="s">
        <v>746</v>
      </c>
      <c r="K20" s="3" t="s">
        <v>747</v>
      </c>
      <c r="L20" s="3" t="s">
        <v>748</v>
      </c>
      <c r="X20" s="198" t="s">
        <v>670</v>
      </c>
      <c r="Y20" s="316">
        <v>26</v>
      </c>
      <c r="Z20" s="316">
        <v>0</v>
      </c>
      <c r="AA20" s="376">
        <v>26</v>
      </c>
      <c r="AB20" s="180" t="s">
        <v>814</v>
      </c>
      <c r="AC20" s="135"/>
    </row>
    <row r="21" spans="3:35" ht="12.75" customHeight="1">
      <c r="C21" s="55" t="s">
        <v>194</v>
      </c>
      <c r="D21" s="503">
        <f>(D20/E12)*100%</f>
        <v>0.13455328310010764</v>
      </c>
      <c r="E21" s="503">
        <f>(E20/D12)*100%</f>
        <v>0.12048192771084337</v>
      </c>
      <c r="F21" s="503">
        <f>(F20/C12)*100%</f>
        <v>0.12686020980727006</v>
      </c>
      <c r="H21" s="10" t="s">
        <v>12</v>
      </c>
      <c r="I21" s="11" t="s">
        <v>56</v>
      </c>
      <c r="J21" s="125" t="s">
        <v>57</v>
      </c>
      <c r="K21" s="126">
        <v>27.334012168301701</v>
      </c>
      <c r="L21" s="126">
        <v>91.555058439999996</v>
      </c>
      <c r="X21" s="198" t="s">
        <v>671</v>
      </c>
      <c r="Y21" s="316">
        <v>19.7</v>
      </c>
      <c r="Z21" s="316">
        <v>0</v>
      </c>
      <c r="AA21" s="376">
        <v>19.7</v>
      </c>
      <c r="AB21" s="180" t="s">
        <v>814</v>
      </c>
      <c r="AC21" s="135"/>
    </row>
    <row r="22" spans="3:35" ht="12.75" customHeight="1">
      <c r="X22" s="198" t="s">
        <v>672</v>
      </c>
      <c r="Y22" s="316">
        <v>14.5</v>
      </c>
      <c r="Z22" s="316">
        <v>0</v>
      </c>
      <c r="AA22" s="376">
        <v>14.5</v>
      </c>
      <c r="AB22" s="180" t="s">
        <v>814</v>
      </c>
      <c r="AC22" s="135"/>
    </row>
    <row r="23" spans="3:35" ht="12.75" customHeight="1">
      <c r="X23" s="198" t="s">
        <v>34</v>
      </c>
      <c r="Y23" s="316">
        <v>0.65</v>
      </c>
      <c r="Z23" s="316">
        <v>0</v>
      </c>
      <c r="AA23" s="239">
        <v>0.65</v>
      </c>
      <c r="AB23" s="180" t="s">
        <v>814</v>
      </c>
      <c r="AC23" s="135"/>
    </row>
    <row r="24" spans="3:35" ht="12.75" customHeight="1">
      <c r="X24" s="198" t="s">
        <v>673</v>
      </c>
      <c r="Y24" s="316">
        <v>31.7</v>
      </c>
      <c r="Z24" s="316">
        <v>0</v>
      </c>
      <c r="AA24" s="376">
        <v>31.7</v>
      </c>
      <c r="AB24" s="180" t="s">
        <v>814</v>
      </c>
      <c r="AC24" s="135"/>
    </row>
    <row r="25" spans="3:35" ht="12.75" customHeight="1">
      <c r="X25" s="198" t="s">
        <v>674</v>
      </c>
      <c r="Y25" s="316">
        <v>11.4</v>
      </c>
      <c r="Z25" s="316">
        <v>0</v>
      </c>
      <c r="AA25" s="376">
        <v>11.4</v>
      </c>
      <c r="AB25" s="180" t="s">
        <v>814</v>
      </c>
      <c r="AC25" s="135"/>
    </row>
    <row r="26" spans="3:35" ht="12.75" customHeight="1"/>
    <row r="27" spans="3:35" ht="12.75" customHeight="1"/>
    <row r="28" spans="3:35" ht="12.75" customHeight="1"/>
    <row r="29" spans="3:35" ht="12.75" customHeight="1"/>
    <row r="30" spans="3:35" ht="12.75" customHeight="1"/>
    <row r="31" spans="3:35" ht="12.75" customHeight="1"/>
    <row r="32" spans="3:35" ht="12.75" customHeight="1">
      <c r="K32" s="374" t="s">
        <v>115</v>
      </c>
      <c r="L32" s="374" t="s">
        <v>197</v>
      </c>
      <c r="M32" s="375" t="s">
        <v>198</v>
      </c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</row>
    <row r="33" spans="2:13" ht="12.75" customHeight="1">
      <c r="K33" s="363" t="s">
        <v>18</v>
      </c>
      <c r="L33" s="364">
        <v>280</v>
      </c>
      <c r="M33" s="365">
        <v>296</v>
      </c>
    </row>
    <row r="34" spans="2:13" ht="12.75" customHeight="1">
      <c r="K34" s="366" t="s">
        <v>15</v>
      </c>
      <c r="L34" s="367">
        <v>365</v>
      </c>
      <c r="M34" s="368">
        <v>272</v>
      </c>
    </row>
    <row r="35" spans="2:13" ht="12.75" customHeight="1">
      <c r="K35" s="366" t="s">
        <v>16</v>
      </c>
      <c r="L35" s="367">
        <v>401</v>
      </c>
      <c r="M35" s="368">
        <v>364</v>
      </c>
    </row>
    <row r="36" spans="2:13" ht="12.75" customHeight="1">
      <c r="K36" s="366" t="s">
        <v>17</v>
      </c>
      <c r="L36" s="367">
        <v>453</v>
      </c>
      <c r="M36" s="368">
        <v>313</v>
      </c>
    </row>
    <row r="37" spans="2:13" ht="12.75" customHeight="1">
      <c r="K37" s="366" t="s">
        <v>19</v>
      </c>
      <c r="L37" s="367">
        <v>291</v>
      </c>
      <c r="M37" s="368">
        <v>204</v>
      </c>
    </row>
    <row r="38" spans="2:13" ht="12.75" customHeight="1">
      <c r="K38" s="366" t="s">
        <v>20</v>
      </c>
      <c r="L38" s="367">
        <v>181</v>
      </c>
      <c r="M38" s="368">
        <v>159</v>
      </c>
    </row>
    <row r="39" spans="2:13" ht="12.75" customHeight="1">
      <c r="K39" s="369" t="s">
        <v>21</v>
      </c>
      <c r="L39" s="370">
        <v>270</v>
      </c>
      <c r="M39" s="371">
        <v>250</v>
      </c>
    </row>
    <row r="40" spans="2:13" ht="12.75" customHeight="1"/>
    <row r="41" spans="2:13" ht="12.75" customHeight="1"/>
    <row r="42" spans="2:13" ht="12.75" customHeight="1"/>
    <row r="43" spans="2:13" ht="12.75" customHeight="1" thickBot="1"/>
    <row r="44" spans="2:13" ht="12.75" customHeight="1" thickBot="1">
      <c r="C44" s="448" t="s">
        <v>0</v>
      </c>
      <c r="D44" s="1" t="s">
        <v>1</v>
      </c>
      <c r="E44" s="2" t="s">
        <v>2</v>
      </c>
      <c r="F44" s="2" t="s">
        <v>3</v>
      </c>
      <c r="G44" s="3" t="s">
        <v>4</v>
      </c>
      <c r="H44" s="3" t="s">
        <v>5</v>
      </c>
      <c r="I44" s="3" t="s">
        <v>6</v>
      </c>
    </row>
    <row r="45" spans="2:13" ht="12.75" customHeight="1">
      <c r="C45" s="10" t="s">
        <v>12</v>
      </c>
      <c r="D45" s="11" t="s">
        <v>34</v>
      </c>
      <c r="E45" s="153">
        <v>27.1</v>
      </c>
      <c r="F45" s="153">
        <v>91.1</v>
      </c>
      <c r="G45" s="125" t="s">
        <v>195</v>
      </c>
      <c r="H45" s="126">
        <v>27.278318733902299</v>
      </c>
      <c r="I45" s="126">
        <v>91.238231069999998</v>
      </c>
    </row>
    <row r="46" spans="2:13" ht="12.75" customHeight="1"/>
    <row r="47" spans="2:13" ht="12.75" customHeight="1"/>
    <row r="48" spans="2:13" ht="12.75" customHeight="1">
      <c r="B48" s="504" t="s">
        <v>71</v>
      </c>
      <c r="C48" s="504" t="s">
        <v>227</v>
      </c>
      <c r="D48" s="505" t="s">
        <v>277</v>
      </c>
      <c r="E48" s="505" t="s">
        <v>278</v>
      </c>
      <c r="F48" s="505" t="s">
        <v>279</v>
      </c>
      <c r="G48" s="373" t="s">
        <v>247</v>
      </c>
      <c r="H48" s="506"/>
    </row>
    <row r="49" spans="2:8" ht="12.75" customHeight="1">
      <c r="B49" s="198" t="s">
        <v>34</v>
      </c>
      <c r="C49" s="198" t="s">
        <v>653</v>
      </c>
      <c r="D49" s="316">
        <v>28.8</v>
      </c>
      <c r="E49" s="316">
        <v>0</v>
      </c>
      <c r="F49" s="316">
        <v>0</v>
      </c>
      <c r="G49" s="180">
        <v>0</v>
      </c>
      <c r="H49" s="507"/>
    </row>
    <row r="50" spans="2:8" ht="12.75" customHeight="1">
      <c r="B50" s="198" t="s">
        <v>34</v>
      </c>
      <c r="C50" s="198" t="s">
        <v>654</v>
      </c>
      <c r="D50" s="316">
        <v>5.2</v>
      </c>
      <c r="E50" s="316">
        <v>0</v>
      </c>
      <c r="F50" s="316">
        <v>0</v>
      </c>
      <c r="G50" s="180">
        <v>0</v>
      </c>
      <c r="H50" s="507"/>
    </row>
    <row r="51" spans="2:8" ht="12.75" customHeight="1">
      <c r="B51" s="198" t="s">
        <v>34</v>
      </c>
      <c r="C51" s="198" t="s">
        <v>655</v>
      </c>
      <c r="D51" s="316">
        <v>0.85</v>
      </c>
      <c r="E51" s="316">
        <v>0</v>
      </c>
      <c r="F51" s="316">
        <v>0</v>
      </c>
      <c r="G51" s="180">
        <v>45.5</v>
      </c>
      <c r="H51" s="507"/>
    </row>
    <row r="52" spans="2:8" ht="12.75" customHeight="1">
      <c r="B52" s="198" t="s">
        <v>34</v>
      </c>
      <c r="C52" s="198" t="s">
        <v>656</v>
      </c>
      <c r="D52" s="316">
        <v>28.3</v>
      </c>
      <c r="E52" s="316">
        <v>0</v>
      </c>
      <c r="F52" s="316">
        <v>0</v>
      </c>
      <c r="G52" s="180">
        <v>31.4</v>
      </c>
      <c r="H52" s="507"/>
    </row>
    <row r="53" spans="2:8" ht="12.75" customHeight="1">
      <c r="B53" s="198" t="s">
        <v>34</v>
      </c>
      <c r="C53" s="198" t="s">
        <v>657</v>
      </c>
      <c r="D53" s="316">
        <v>68</v>
      </c>
      <c r="E53" s="316">
        <v>0</v>
      </c>
      <c r="F53" s="316">
        <v>0</v>
      </c>
      <c r="G53" s="180">
        <v>0</v>
      </c>
      <c r="H53" s="507"/>
    </row>
    <row r="54" spans="2:8" ht="12.75" customHeight="1">
      <c r="B54" s="198" t="s">
        <v>34</v>
      </c>
      <c r="C54" s="198" t="s">
        <v>658</v>
      </c>
      <c r="D54" s="316">
        <v>27.8</v>
      </c>
      <c r="E54" s="316">
        <v>0</v>
      </c>
      <c r="F54" s="316">
        <v>0</v>
      </c>
      <c r="G54" s="180">
        <v>0</v>
      </c>
      <c r="H54" s="507"/>
    </row>
    <row r="55" spans="2:8" ht="12.75" customHeight="1">
      <c r="B55" s="198" t="s">
        <v>34</v>
      </c>
      <c r="C55" s="198" t="s">
        <v>659</v>
      </c>
      <c r="D55" s="316">
        <v>48.9</v>
      </c>
      <c r="E55" s="316">
        <v>0</v>
      </c>
      <c r="F55" s="316">
        <v>0</v>
      </c>
      <c r="G55" s="180">
        <v>186</v>
      </c>
      <c r="H55" s="507"/>
    </row>
    <row r="56" spans="2:8" ht="12.75" customHeight="1">
      <c r="B56" s="198" t="s">
        <v>34</v>
      </c>
      <c r="C56" s="198" t="s">
        <v>660</v>
      </c>
      <c r="D56" s="316">
        <v>27.1</v>
      </c>
      <c r="E56" s="316">
        <v>0</v>
      </c>
      <c r="F56" s="316">
        <v>0</v>
      </c>
      <c r="G56" s="180">
        <v>52.7</v>
      </c>
      <c r="H56" s="507"/>
    </row>
    <row r="57" spans="2:8" ht="12.75" customHeight="1">
      <c r="B57" s="198" t="s">
        <v>34</v>
      </c>
      <c r="C57" s="198" t="s">
        <v>661</v>
      </c>
      <c r="D57" s="316">
        <v>67.5</v>
      </c>
      <c r="E57" s="316">
        <v>32.9</v>
      </c>
      <c r="F57" s="316">
        <v>0</v>
      </c>
      <c r="G57" s="180">
        <v>163</v>
      </c>
      <c r="H57" s="507"/>
    </row>
    <row r="58" spans="2:8" ht="12.75" customHeight="1">
      <c r="B58" s="198" t="s">
        <v>34</v>
      </c>
      <c r="C58" s="198" t="s">
        <v>662</v>
      </c>
      <c r="D58" s="316">
        <v>64.8</v>
      </c>
      <c r="E58" s="316">
        <v>42.9</v>
      </c>
      <c r="F58" s="316">
        <v>0</v>
      </c>
      <c r="G58" s="180">
        <v>40.799999999999997</v>
      </c>
      <c r="H58" s="507"/>
    </row>
    <row r="59" spans="2:8" ht="12.75" customHeight="1">
      <c r="B59" s="198" t="s">
        <v>34</v>
      </c>
      <c r="C59" s="198" t="s">
        <v>663</v>
      </c>
      <c r="D59" s="316">
        <v>30.4</v>
      </c>
      <c r="E59" s="316">
        <v>0</v>
      </c>
      <c r="F59" s="316">
        <v>0</v>
      </c>
      <c r="G59" s="180">
        <v>0</v>
      </c>
      <c r="H59" s="507"/>
    </row>
    <row r="60" spans="2:8" ht="12.75" customHeight="1">
      <c r="B60" s="198" t="s">
        <v>34</v>
      </c>
      <c r="C60" s="198" t="s">
        <v>664</v>
      </c>
      <c r="D60" s="316">
        <v>39</v>
      </c>
      <c r="E60" s="316">
        <v>0</v>
      </c>
      <c r="F60" s="316">
        <v>0</v>
      </c>
      <c r="G60" s="180">
        <v>36.1</v>
      </c>
      <c r="H60" s="507"/>
    </row>
    <row r="61" spans="2:8" ht="12.75" customHeight="1">
      <c r="B61" s="198" t="s">
        <v>34</v>
      </c>
      <c r="C61" s="198" t="s">
        <v>665</v>
      </c>
      <c r="D61" s="316">
        <v>40.700000000000003</v>
      </c>
      <c r="E61" s="316">
        <v>0</v>
      </c>
      <c r="F61" s="316">
        <v>0</v>
      </c>
      <c r="G61" s="180">
        <v>36.200000000000003</v>
      </c>
      <c r="H61" s="507"/>
    </row>
    <row r="62" spans="2:8" ht="12.75" customHeight="1">
      <c r="B62" s="198" t="s">
        <v>34</v>
      </c>
      <c r="C62" s="198" t="s">
        <v>666</v>
      </c>
      <c r="D62" s="316">
        <v>480</v>
      </c>
      <c r="E62" s="316">
        <v>0</v>
      </c>
      <c r="F62" s="316">
        <v>208</v>
      </c>
      <c r="G62" s="180">
        <v>49.3</v>
      </c>
      <c r="H62" s="507"/>
    </row>
    <row r="63" spans="2:8" ht="12.75" customHeight="1">
      <c r="B63" s="198" t="s">
        <v>34</v>
      </c>
      <c r="C63" s="198" t="s">
        <v>667</v>
      </c>
      <c r="D63" s="316">
        <v>68.599999999999994</v>
      </c>
      <c r="E63" s="316">
        <v>0</v>
      </c>
      <c r="F63" s="316">
        <v>0</v>
      </c>
      <c r="G63" s="180">
        <v>0</v>
      </c>
      <c r="H63" s="507"/>
    </row>
    <row r="64" spans="2:8" ht="12.75" customHeight="1">
      <c r="B64" s="198" t="s">
        <v>34</v>
      </c>
      <c r="C64" s="198" t="s">
        <v>668</v>
      </c>
      <c r="D64" s="316">
        <v>61.7</v>
      </c>
      <c r="E64" s="316">
        <v>0</v>
      </c>
      <c r="F64" s="316">
        <v>0</v>
      </c>
      <c r="G64" s="180">
        <v>0</v>
      </c>
      <c r="H64" s="507"/>
    </row>
    <row r="65" spans="2:8" ht="12.75" customHeight="1">
      <c r="B65" s="198" t="s">
        <v>34</v>
      </c>
      <c r="C65" s="198" t="s">
        <v>669</v>
      </c>
      <c r="D65" s="316">
        <v>28.3</v>
      </c>
      <c r="E65" s="316">
        <v>0</v>
      </c>
      <c r="F65" s="316">
        <v>0</v>
      </c>
      <c r="G65" s="180">
        <v>0</v>
      </c>
      <c r="H65" s="507"/>
    </row>
    <row r="66" spans="2:8" ht="12.75" customHeight="1">
      <c r="B66" s="198" t="s">
        <v>34</v>
      </c>
      <c r="C66" s="198" t="s">
        <v>670</v>
      </c>
      <c r="D66" s="316">
        <v>26</v>
      </c>
      <c r="E66" s="316">
        <v>0</v>
      </c>
      <c r="F66" s="316">
        <v>0</v>
      </c>
      <c r="G66" s="180">
        <v>0</v>
      </c>
      <c r="H66" s="507"/>
    </row>
    <row r="67" spans="2:8" ht="12.75" customHeight="1">
      <c r="B67" s="198" t="s">
        <v>34</v>
      </c>
      <c r="C67" s="198" t="s">
        <v>671</v>
      </c>
      <c r="D67" s="316">
        <v>19.7</v>
      </c>
      <c r="E67" s="316">
        <v>0</v>
      </c>
      <c r="F67" s="316">
        <v>0</v>
      </c>
      <c r="G67" s="180">
        <v>0</v>
      </c>
      <c r="H67" s="507"/>
    </row>
    <row r="68" spans="2:8" ht="12.75" customHeight="1">
      <c r="B68" s="198" t="s">
        <v>34</v>
      </c>
      <c r="C68" s="198" t="s">
        <v>672</v>
      </c>
      <c r="D68" s="316">
        <v>14.5</v>
      </c>
      <c r="E68" s="316">
        <v>0</v>
      </c>
      <c r="F68" s="316">
        <v>0</v>
      </c>
      <c r="G68" s="180">
        <v>0</v>
      </c>
      <c r="H68" s="507"/>
    </row>
    <row r="69" spans="2:8" ht="12.75" customHeight="1">
      <c r="B69" s="198" t="s">
        <v>34</v>
      </c>
      <c r="C69" s="198" t="s">
        <v>34</v>
      </c>
      <c r="D69" s="316">
        <v>0.65</v>
      </c>
      <c r="E69" s="316">
        <v>0</v>
      </c>
      <c r="F69" s="316">
        <v>0</v>
      </c>
      <c r="G69" s="180">
        <v>0</v>
      </c>
      <c r="H69" s="507"/>
    </row>
    <row r="70" spans="2:8" ht="12.75" customHeight="1">
      <c r="B70" s="198" t="s">
        <v>34</v>
      </c>
      <c r="C70" s="198" t="s">
        <v>673</v>
      </c>
      <c r="D70" s="316">
        <v>31.7</v>
      </c>
      <c r="E70" s="316">
        <v>0</v>
      </c>
      <c r="F70" s="316">
        <v>0</v>
      </c>
      <c r="G70" s="180">
        <v>0</v>
      </c>
      <c r="H70" s="507"/>
    </row>
    <row r="71" spans="2:8" ht="12.75" customHeight="1">
      <c r="B71" s="198" t="s">
        <v>34</v>
      </c>
      <c r="C71" s="198" t="s">
        <v>674</v>
      </c>
      <c r="D71" s="316">
        <v>11.4</v>
      </c>
      <c r="E71" s="316">
        <v>0</v>
      </c>
      <c r="F71" s="316">
        <v>0</v>
      </c>
      <c r="G71" s="180">
        <v>0</v>
      </c>
      <c r="H71" s="507"/>
    </row>
    <row r="72" spans="2:8" ht="12.75" customHeight="1"/>
    <row r="73" spans="2:8" ht="12.75" customHeight="1"/>
    <row r="74" spans="2:8" ht="12.75" customHeight="1"/>
    <row r="75" spans="2:8" ht="12.75" customHeight="1"/>
    <row r="76" spans="2:8" ht="12.75" customHeight="1"/>
    <row r="77" spans="2:8" ht="12.75" customHeight="1"/>
    <row r="78" spans="2:8" ht="12.75" customHeight="1"/>
    <row r="79" spans="2:8" ht="12.75" customHeight="1"/>
    <row r="80" spans="2:8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30818-288C-4DB0-A0A0-C6E64E2E32BD}">
  <sheetPr>
    <tabColor rgb="FFFFFF00"/>
  </sheetPr>
  <dimension ref="B1:AI1000"/>
  <sheetViews>
    <sheetView topLeftCell="L1" zoomScale="27" workbookViewId="0">
      <selection activeCell="AI78" sqref="AI78"/>
    </sheetView>
  </sheetViews>
  <sheetFormatPr defaultColWidth="12.5703125" defaultRowHeight="12.75"/>
  <cols>
    <col min="1" max="1" width="8.7109375" customWidth="1"/>
    <col min="2" max="2" width="19.42578125" bestFit="1" customWidth="1"/>
    <col min="3" max="3" width="16.28515625" customWidth="1"/>
    <col min="4" max="4" width="19.140625" bestFit="1" customWidth="1"/>
    <col min="5" max="5" width="18.42578125" bestFit="1" customWidth="1"/>
    <col min="6" max="6" width="14.5703125" bestFit="1" customWidth="1"/>
    <col min="7" max="7" width="11.85546875" bestFit="1" customWidth="1"/>
    <col min="8" max="8" width="7.85546875" bestFit="1" customWidth="1"/>
    <col min="9" max="9" width="16.140625" bestFit="1" customWidth="1"/>
    <col min="10" max="11" width="16.5703125" bestFit="1" customWidth="1"/>
    <col min="12" max="12" width="19.7109375" bestFit="1" customWidth="1"/>
    <col min="13" max="13" width="17.5703125" customWidth="1"/>
    <col min="14" max="15" width="8.7109375" customWidth="1"/>
    <col min="16" max="16" width="19.5703125" customWidth="1"/>
    <col min="17" max="17" width="16.85546875" bestFit="1" customWidth="1"/>
    <col min="18" max="18" width="23.42578125" bestFit="1" customWidth="1"/>
    <col min="19" max="19" width="20.5703125" bestFit="1" customWidth="1"/>
    <col min="20" max="20" width="16" customWidth="1"/>
    <col min="21" max="21" width="15" customWidth="1"/>
    <col min="22" max="26" width="8.7109375" customWidth="1"/>
    <col min="37" max="37" width="11.5703125" customWidth="1"/>
  </cols>
  <sheetData>
    <row r="1" spans="2:21" ht="12.75" customHeight="1" thickBot="1"/>
    <row r="2" spans="2:21" ht="12.75" customHeight="1" thickBot="1">
      <c r="B2" s="1" t="s">
        <v>1</v>
      </c>
      <c r="C2" s="2" t="s">
        <v>2</v>
      </c>
      <c r="D2" s="2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</row>
    <row r="3" spans="2:21" ht="12.75" customHeight="1">
      <c r="B3" s="11" t="s">
        <v>38</v>
      </c>
      <c r="C3" s="154">
        <v>27</v>
      </c>
      <c r="D3" s="153">
        <v>91.15</v>
      </c>
      <c r="E3" s="125" t="s">
        <v>39</v>
      </c>
      <c r="F3" s="126">
        <v>27.029088532522898</v>
      </c>
      <c r="G3" s="126">
        <v>91.422754269999999</v>
      </c>
      <c r="H3" s="125" t="s">
        <v>15</v>
      </c>
      <c r="I3" s="126">
        <v>196</v>
      </c>
      <c r="J3" s="126">
        <v>167</v>
      </c>
      <c r="K3" s="126">
        <f t="shared" ref="K3:K9" si="0">J3+I3</f>
        <v>363</v>
      </c>
      <c r="L3" s="126">
        <v>11</v>
      </c>
      <c r="P3" s="498" t="s">
        <v>227</v>
      </c>
      <c r="Q3" s="499" t="s">
        <v>815</v>
      </c>
      <c r="R3" s="206" t="s">
        <v>816</v>
      </c>
      <c r="S3" s="360" t="s">
        <v>749</v>
      </c>
      <c r="T3" s="360" t="s">
        <v>817</v>
      </c>
      <c r="U3" s="360" t="s">
        <v>153</v>
      </c>
    </row>
    <row r="4" spans="2:21" ht="12.75" customHeight="1">
      <c r="B4" s="11" t="s">
        <v>38</v>
      </c>
      <c r="C4" s="154">
        <v>27</v>
      </c>
      <c r="D4" s="153">
        <v>91.15</v>
      </c>
      <c r="E4" s="125" t="s">
        <v>39</v>
      </c>
      <c r="F4" s="126">
        <v>27.029088532522898</v>
      </c>
      <c r="G4" s="126">
        <v>91.422754269999999</v>
      </c>
      <c r="H4" s="125" t="s">
        <v>16</v>
      </c>
      <c r="I4" s="126">
        <v>239</v>
      </c>
      <c r="J4" s="126">
        <v>199</v>
      </c>
      <c r="K4" s="126">
        <f t="shared" si="0"/>
        <v>438</v>
      </c>
      <c r="L4" s="126">
        <v>12</v>
      </c>
      <c r="P4" s="198" t="s">
        <v>534</v>
      </c>
      <c r="Q4" s="316">
        <v>15.4</v>
      </c>
      <c r="R4" s="180">
        <v>0</v>
      </c>
      <c r="S4" s="376">
        <v>15.4</v>
      </c>
      <c r="T4" s="376" t="s">
        <v>39</v>
      </c>
      <c r="U4" s="135"/>
    </row>
    <row r="5" spans="2:21" ht="12.75" customHeight="1">
      <c r="B5" s="11" t="s">
        <v>38</v>
      </c>
      <c r="C5" s="154">
        <v>27</v>
      </c>
      <c r="D5" s="153">
        <v>91.15</v>
      </c>
      <c r="E5" s="125" t="s">
        <v>39</v>
      </c>
      <c r="F5" s="126">
        <v>27.029088532522898</v>
      </c>
      <c r="G5" s="126">
        <v>91.422754269999999</v>
      </c>
      <c r="H5" s="125" t="s">
        <v>17</v>
      </c>
      <c r="I5" s="126">
        <v>303</v>
      </c>
      <c r="J5" s="126">
        <v>221</v>
      </c>
      <c r="K5" s="126">
        <f t="shared" si="0"/>
        <v>524</v>
      </c>
      <c r="L5" s="126">
        <v>13</v>
      </c>
      <c r="P5" s="198" t="s">
        <v>535</v>
      </c>
      <c r="Q5" s="316">
        <v>164</v>
      </c>
      <c r="R5" s="180">
        <v>0</v>
      </c>
      <c r="S5" s="376">
        <v>164</v>
      </c>
      <c r="T5" s="376" t="s">
        <v>39</v>
      </c>
      <c r="U5" s="135"/>
    </row>
    <row r="6" spans="2:21" ht="12.75" customHeight="1">
      <c r="B6" s="11" t="s">
        <v>38</v>
      </c>
      <c r="C6" s="154">
        <v>27</v>
      </c>
      <c r="D6" s="153">
        <v>91.15</v>
      </c>
      <c r="E6" s="125" t="s">
        <v>39</v>
      </c>
      <c r="F6" s="126">
        <v>27.029088532522898</v>
      </c>
      <c r="G6" s="126">
        <v>91.422754269999999</v>
      </c>
      <c r="H6" s="125" t="s">
        <v>18</v>
      </c>
      <c r="I6" s="126">
        <v>130</v>
      </c>
      <c r="J6" s="126">
        <v>118</v>
      </c>
      <c r="K6" s="126">
        <f t="shared" si="0"/>
        <v>248</v>
      </c>
      <c r="L6" s="126">
        <v>14</v>
      </c>
      <c r="P6" s="198" t="s">
        <v>676</v>
      </c>
      <c r="Q6" s="316">
        <v>8.6</v>
      </c>
      <c r="R6" s="180">
        <v>0</v>
      </c>
      <c r="S6" s="376">
        <v>8.6</v>
      </c>
      <c r="T6" s="376" t="s">
        <v>39</v>
      </c>
      <c r="U6" s="135"/>
    </row>
    <row r="7" spans="2:21" ht="12.75" customHeight="1">
      <c r="B7" s="11" t="s">
        <v>38</v>
      </c>
      <c r="C7" s="154">
        <v>27</v>
      </c>
      <c r="D7" s="153">
        <v>91.15</v>
      </c>
      <c r="E7" s="125" t="s">
        <v>39</v>
      </c>
      <c r="F7" s="126">
        <v>27.029088532522898</v>
      </c>
      <c r="G7" s="126">
        <v>91.422754269999999</v>
      </c>
      <c r="H7" s="125" t="s">
        <v>19</v>
      </c>
      <c r="I7" s="126">
        <v>197</v>
      </c>
      <c r="J7" s="126">
        <v>175</v>
      </c>
      <c r="K7" s="126">
        <f t="shared" si="0"/>
        <v>372</v>
      </c>
      <c r="L7" s="126">
        <v>15</v>
      </c>
      <c r="P7" s="198" t="s">
        <v>677</v>
      </c>
      <c r="Q7" s="316">
        <v>5.9</v>
      </c>
      <c r="R7" s="180">
        <v>0</v>
      </c>
      <c r="S7" s="376">
        <v>5.9</v>
      </c>
      <c r="T7" s="376" t="s">
        <v>39</v>
      </c>
      <c r="U7" s="135"/>
    </row>
    <row r="8" spans="2:21" ht="12.75" customHeight="1">
      <c r="B8" s="11" t="s">
        <v>38</v>
      </c>
      <c r="C8" s="154">
        <v>27</v>
      </c>
      <c r="D8" s="153">
        <v>91.15</v>
      </c>
      <c r="E8" s="125" t="s">
        <v>39</v>
      </c>
      <c r="F8" s="126">
        <v>27.029088532522898</v>
      </c>
      <c r="G8" s="126">
        <v>91.422754269999999</v>
      </c>
      <c r="H8" s="125" t="s">
        <v>20</v>
      </c>
      <c r="I8" s="126">
        <v>106</v>
      </c>
      <c r="J8" s="126">
        <v>113</v>
      </c>
      <c r="K8" s="126">
        <f t="shared" si="0"/>
        <v>219</v>
      </c>
      <c r="L8" s="126">
        <v>16</v>
      </c>
      <c r="P8" s="198" t="s">
        <v>539</v>
      </c>
      <c r="Q8" s="316">
        <v>5.8</v>
      </c>
      <c r="R8" s="180">
        <v>0</v>
      </c>
      <c r="S8" s="376">
        <v>5.8</v>
      </c>
      <c r="T8" s="376" t="s">
        <v>39</v>
      </c>
      <c r="U8" s="135"/>
    </row>
    <row r="9" spans="2:21" ht="12.75" customHeight="1">
      <c r="B9" s="11" t="s">
        <v>38</v>
      </c>
      <c r="C9" s="154">
        <v>27</v>
      </c>
      <c r="D9" s="153">
        <v>91.15</v>
      </c>
      <c r="E9" s="125" t="s">
        <v>39</v>
      </c>
      <c r="F9" s="126">
        <v>27.029088532522898</v>
      </c>
      <c r="G9" s="126">
        <v>91.422754269999999</v>
      </c>
      <c r="H9" s="125" t="s">
        <v>21</v>
      </c>
      <c r="I9" s="126">
        <v>197</v>
      </c>
      <c r="J9" s="126">
        <v>181</v>
      </c>
      <c r="K9" s="126">
        <f t="shared" si="0"/>
        <v>378</v>
      </c>
      <c r="L9" s="126">
        <v>17</v>
      </c>
      <c r="P9" s="198" t="s">
        <v>540</v>
      </c>
      <c r="Q9" s="316">
        <v>12.1</v>
      </c>
      <c r="R9" s="180">
        <v>0</v>
      </c>
      <c r="S9" s="376">
        <v>12.1</v>
      </c>
      <c r="T9" s="376" t="s">
        <v>39</v>
      </c>
      <c r="U9" s="135"/>
    </row>
    <row r="10" spans="2:21" ht="12.75" customHeight="1">
      <c r="P10" s="198" t="s">
        <v>678</v>
      </c>
      <c r="Q10" s="316">
        <v>12</v>
      </c>
      <c r="R10" s="180">
        <v>0</v>
      </c>
      <c r="S10" s="376">
        <v>12</v>
      </c>
      <c r="T10" s="376" t="s">
        <v>39</v>
      </c>
      <c r="U10" s="135"/>
    </row>
    <row r="11" spans="2:21" ht="12.75" customHeight="1">
      <c r="P11" s="198" t="s">
        <v>537</v>
      </c>
      <c r="Q11" s="508">
        <v>0</v>
      </c>
      <c r="R11" s="180">
        <v>0</v>
      </c>
      <c r="S11" s="376">
        <v>0</v>
      </c>
      <c r="T11" s="376" t="s">
        <v>39</v>
      </c>
      <c r="U11" s="135"/>
    </row>
    <row r="12" spans="2:21" ht="12.75" customHeight="1">
      <c r="C12" s="78" t="s">
        <v>185</v>
      </c>
      <c r="D12" s="78" t="s">
        <v>186</v>
      </c>
      <c r="E12" s="42" t="s">
        <v>187</v>
      </c>
      <c r="F12" s="78" t="s">
        <v>188</v>
      </c>
      <c r="G12" s="78" t="s">
        <v>189</v>
      </c>
      <c r="I12" s="42" t="s">
        <v>0</v>
      </c>
      <c r="J12" s="42" t="s">
        <v>71</v>
      </c>
      <c r="K12" s="42" t="s">
        <v>72</v>
      </c>
      <c r="L12" s="42" t="s">
        <v>73</v>
      </c>
      <c r="M12" s="42" t="s">
        <v>74</v>
      </c>
      <c r="P12" s="198" t="s">
        <v>524</v>
      </c>
      <c r="Q12" s="316">
        <v>12.1</v>
      </c>
      <c r="R12" s="180">
        <v>0</v>
      </c>
      <c r="S12" s="376">
        <v>12.1</v>
      </c>
      <c r="T12" s="376" t="s">
        <v>39</v>
      </c>
      <c r="U12" s="135"/>
    </row>
    <row r="13" spans="2:21" ht="12.75" customHeight="1">
      <c r="C13" s="78">
        <f>SUM(K3:K9)</f>
        <v>2542</v>
      </c>
      <c r="D13" s="78">
        <f t="shared" ref="D13:E13" si="1">SUM(I3:I9)</f>
        <v>1368</v>
      </c>
      <c r="E13" s="78">
        <f t="shared" si="1"/>
        <v>1174</v>
      </c>
      <c r="F13" s="500">
        <f>(E13/C13)*100%</f>
        <v>0.46184107002360347</v>
      </c>
      <c r="G13" s="500">
        <f>(D13/C13)*100%</f>
        <v>0.53815892997639658</v>
      </c>
      <c r="I13" s="42" t="s">
        <v>12</v>
      </c>
      <c r="J13" s="42" t="s">
        <v>38</v>
      </c>
      <c r="K13" s="42">
        <v>11814</v>
      </c>
      <c r="L13" s="509">
        <v>12026</v>
      </c>
      <c r="M13" s="42">
        <f>K13+L13</f>
        <v>23840</v>
      </c>
      <c r="P13" s="198" t="s">
        <v>679</v>
      </c>
      <c r="Q13" s="316">
        <v>4.9000000000000004</v>
      </c>
      <c r="R13" s="180">
        <v>0</v>
      </c>
      <c r="S13" s="376">
        <v>4.9000000000000004</v>
      </c>
      <c r="T13" s="376" t="s">
        <v>39</v>
      </c>
      <c r="U13" s="135"/>
    </row>
    <row r="14" spans="2:21" ht="12.75" customHeight="1">
      <c r="I14" s="4"/>
      <c r="J14" s="4"/>
      <c r="K14" s="4"/>
      <c r="L14" s="4"/>
      <c r="M14" s="4"/>
      <c r="P14" s="198" t="s">
        <v>526</v>
      </c>
      <c r="Q14" s="316">
        <v>14.6</v>
      </c>
      <c r="R14" s="180">
        <v>0</v>
      </c>
      <c r="S14" s="239">
        <v>14.6</v>
      </c>
      <c r="T14" s="376" t="s">
        <v>39</v>
      </c>
      <c r="U14" s="135"/>
    </row>
    <row r="15" spans="2:21" ht="12.75" customHeight="1">
      <c r="I15" s="4"/>
      <c r="J15" s="4"/>
      <c r="K15" s="4"/>
      <c r="L15" s="4"/>
      <c r="M15" s="4"/>
      <c r="P15" s="198" t="s">
        <v>527</v>
      </c>
      <c r="Q15" s="316">
        <v>22.7</v>
      </c>
      <c r="R15" s="180">
        <v>0</v>
      </c>
      <c r="S15" s="376">
        <v>22.7</v>
      </c>
      <c r="T15" s="376" t="s">
        <v>39</v>
      </c>
      <c r="U15" s="135"/>
    </row>
    <row r="16" spans="2:21" ht="12.75" customHeight="1">
      <c r="I16" s="4"/>
      <c r="J16" s="4"/>
      <c r="K16" s="4"/>
      <c r="L16" s="4"/>
      <c r="M16" s="4"/>
      <c r="P16" s="198" t="s">
        <v>528</v>
      </c>
      <c r="Q16" s="316">
        <v>7.9</v>
      </c>
      <c r="R16" s="180">
        <v>0</v>
      </c>
      <c r="S16" s="376">
        <v>7.9</v>
      </c>
      <c r="T16" s="376" t="s">
        <v>39</v>
      </c>
      <c r="U16" s="135"/>
    </row>
    <row r="17" spans="3:21" ht="12.75" customHeight="1" thickBot="1">
      <c r="C17" s="78" t="s">
        <v>190</v>
      </c>
      <c r="D17" s="42" t="s">
        <v>192</v>
      </c>
      <c r="E17" s="78" t="s">
        <v>191</v>
      </c>
      <c r="F17" s="78" t="s">
        <v>178</v>
      </c>
      <c r="I17" s="4"/>
      <c r="J17" s="4"/>
      <c r="K17" s="4"/>
      <c r="L17" s="4"/>
      <c r="M17" s="4"/>
      <c r="P17" s="198" t="s">
        <v>529</v>
      </c>
      <c r="Q17" s="316">
        <v>39.700000000000003</v>
      </c>
      <c r="R17" s="180">
        <v>0</v>
      </c>
      <c r="S17" s="376">
        <v>39.700000000000003</v>
      </c>
      <c r="T17" s="376" t="s">
        <v>39</v>
      </c>
      <c r="U17" s="135">
        <v>99</v>
      </c>
    </row>
    <row r="18" spans="3:21" ht="12.75" customHeight="1" thickBot="1">
      <c r="C18" s="78">
        <v>17</v>
      </c>
      <c r="D18" s="126">
        <v>181</v>
      </c>
      <c r="E18" s="126">
        <v>197</v>
      </c>
      <c r="F18" s="78">
        <f>D18+E18</f>
        <v>378</v>
      </c>
      <c r="H18" s="121" t="s">
        <v>0</v>
      </c>
      <c r="I18" s="1" t="s">
        <v>71</v>
      </c>
      <c r="J18" s="3" t="s">
        <v>746</v>
      </c>
      <c r="K18" s="3" t="s">
        <v>747</v>
      </c>
      <c r="L18" s="3" t="s">
        <v>748</v>
      </c>
      <c r="M18" s="4"/>
      <c r="P18" s="198" t="s">
        <v>530</v>
      </c>
      <c r="Q18" s="316">
        <v>8.3000000000000007</v>
      </c>
      <c r="R18" s="180">
        <v>93.8</v>
      </c>
      <c r="S18" s="376">
        <v>8.3000000000000007</v>
      </c>
      <c r="T18" s="376" t="s">
        <v>39</v>
      </c>
      <c r="U18" s="135">
        <v>154</v>
      </c>
    </row>
    <row r="19" spans="3:21" ht="12.75" customHeight="1">
      <c r="C19" s="78"/>
      <c r="D19" s="126"/>
      <c r="E19" s="126"/>
      <c r="F19" s="78"/>
      <c r="H19" s="10" t="s">
        <v>12</v>
      </c>
      <c r="I19" s="11" t="s">
        <v>38</v>
      </c>
      <c r="J19" s="125" t="s">
        <v>39</v>
      </c>
      <c r="K19" s="126">
        <v>27.029088532522898</v>
      </c>
      <c r="L19" s="126">
        <v>91.422754269999999</v>
      </c>
      <c r="M19" s="4"/>
      <c r="P19" s="198" t="s">
        <v>531</v>
      </c>
      <c r="Q19" s="316">
        <v>11.7</v>
      </c>
      <c r="R19" s="180">
        <v>127</v>
      </c>
      <c r="S19" s="376">
        <v>11.7</v>
      </c>
      <c r="T19" s="376" t="s">
        <v>39</v>
      </c>
      <c r="U19" s="135"/>
    </row>
    <row r="20" spans="3:21" ht="12.75" customHeight="1" thickBot="1">
      <c r="I20" s="4"/>
      <c r="J20" s="4"/>
      <c r="K20" s="510"/>
      <c r="L20" s="4"/>
      <c r="M20" s="4"/>
      <c r="P20" s="198" t="s">
        <v>532</v>
      </c>
      <c r="Q20" s="316">
        <v>16.8</v>
      </c>
      <c r="R20" s="180">
        <v>81</v>
      </c>
      <c r="S20" s="376">
        <v>16.8</v>
      </c>
      <c r="T20" s="376" t="s">
        <v>39</v>
      </c>
      <c r="U20" s="135"/>
    </row>
    <row r="21" spans="3:21" ht="12.75" customHeight="1" thickBot="1">
      <c r="C21" s="55" t="s">
        <v>193</v>
      </c>
      <c r="D21" s="55">
        <f>SUM(D18:D19)</f>
        <v>181</v>
      </c>
      <c r="E21" s="55">
        <f>SUM(E18:E19)</f>
        <v>197</v>
      </c>
      <c r="F21" s="55">
        <f>SUM(F18:F19)</f>
        <v>378</v>
      </c>
      <c r="H21" s="121" t="s">
        <v>0</v>
      </c>
      <c r="I21" s="1" t="s">
        <v>71</v>
      </c>
      <c r="J21" s="3" t="s">
        <v>746</v>
      </c>
      <c r="K21" s="3" t="s">
        <v>747</v>
      </c>
      <c r="L21" s="3" t="s">
        <v>748</v>
      </c>
      <c r="P21" s="198" t="s">
        <v>680</v>
      </c>
      <c r="Q21" s="316">
        <v>200</v>
      </c>
      <c r="R21" s="180">
        <v>0</v>
      </c>
      <c r="S21" s="376">
        <v>200</v>
      </c>
      <c r="T21" s="376" t="s">
        <v>39</v>
      </c>
      <c r="U21" s="135"/>
    </row>
    <row r="22" spans="3:21" ht="12.75" customHeight="1">
      <c r="C22" s="55" t="s">
        <v>194</v>
      </c>
      <c r="D22" s="503">
        <f>(D21/E13)*100%</f>
        <v>0.15417376490630325</v>
      </c>
      <c r="E22" s="503">
        <f>(E21/D13)*100%</f>
        <v>0.14400584795321639</v>
      </c>
      <c r="F22" s="503">
        <f>(F21/C13)*100%</f>
        <v>0.14870180959874116</v>
      </c>
      <c r="H22" s="10" t="s">
        <v>12</v>
      </c>
      <c r="I22" s="11" t="s">
        <v>43</v>
      </c>
      <c r="J22" s="125" t="s">
        <v>44</v>
      </c>
      <c r="K22" s="128">
        <v>26.800311455869</v>
      </c>
      <c r="L22" s="126">
        <v>91.508479300000005</v>
      </c>
      <c r="P22" s="198" t="s">
        <v>681</v>
      </c>
      <c r="Q22" s="316">
        <v>187</v>
      </c>
      <c r="R22" s="180">
        <v>58</v>
      </c>
      <c r="S22" s="376">
        <v>58</v>
      </c>
      <c r="T22" s="376" t="s">
        <v>39</v>
      </c>
      <c r="U22" s="135">
        <v>125</v>
      </c>
    </row>
    <row r="23" spans="3:21" ht="12.75" customHeight="1" thickBot="1"/>
    <row r="24" spans="3:21" ht="12.75" customHeight="1" thickBot="1">
      <c r="H24" s="121" t="s">
        <v>0</v>
      </c>
      <c r="I24" s="1" t="s">
        <v>71</v>
      </c>
      <c r="J24" s="3" t="s">
        <v>746</v>
      </c>
      <c r="K24" s="3" t="s">
        <v>747</v>
      </c>
      <c r="L24" s="3" t="s">
        <v>748</v>
      </c>
    </row>
    <row r="25" spans="3:21" ht="12.75" customHeight="1">
      <c r="H25" s="10" t="s">
        <v>12</v>
      </c>
      <c r="I25" s="11" t="s">
        <v>45</v>
      </c>
      <c r="J25" s="125" t="s">
        <v>46</v>
      </c>
      <c r="K25" s="126">
        <v>26.861496144916501</v>
      </c>
      <c r="L25" s="126">
        <v>91.467005409999999</v>
      </c>
    </row>
    <row r="26" spans="3:21" ht="12.75" customHeight="1" thickBot="1"/>
    <row r="27" spans="3:21" ht="12.75" customHeight="1" thickBot="1">
      <c r="H27" s="121" t="s">
        <v>0</v>
      </c>
      <c r="I27" s="1" t="s">
        <v>71</v>
      </c>
      <c r="J27" s="3" t="s">
        <v>746</v>
      </c>
      <c r="K27" s="3" t="s">
        <v>747</v>
      </c>
      <c r="L27" s="3" t="s">
        <v>748</v>
      </c>
    </row>
    <row r="28" spans="3:21" ht="12.75" customHeight="1">
      <c r="H28" s="10" t="s">
        <v>12</v>
      </c>
      <c r="I28" s="11" t="s">
        <v>56</v>
      </c>
      <c r="J28" s="125" t="s">
        <v>58</v>
      </c>
      <c r="K28" s="126">
        <v>27.121934909126502</v>
      </c>
      <c r="L28" s="126">
        <v>91.549818959999996</v>
      </c>
    </row>
    <row r="29" spans="3:21" ht="12.75" customHeight="1"/>
    <row r="30" spans="3:21" ht="12.75" customHeight="1"/>
    <row r="31" spans="3:21" ht="12.75" customHeight="1"/>
    <row r="32" spans="3:21" ht="12.75" customHeight="1"/>
    <row r="33" spans="3:35" ht="12.75" customHeight="1"/>
    <row r="34" spans="3:35" ht="12.75" customHeight="1"/>
    <row r="35" spans="3:35" ht="12.75" customHeight="1"/>
    <row r="36" spans="3:35" ht="12.75" customHeight="1">
      <c r="Q36" s="374" t="s">
        <v>115</v>
      </c>
      <c r="R36" s="374" t="s">
        <v>197</v>
      </c>
      <c r="S36" s="375" t="s">
        <v>198</v>
      </c>
      <c r="T36" s="512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</row>
    <row r="37" spans="3:35" ht="12.75" customHeight="1">
      <c r="Q37" s="363" t="s">
        <v>18</v>
      </c>
      <c r="R37" s="364">
        <v>130</v>
      </c>
      <c r="S37" s="365">
        <v>118</v>
      </c>
      <c r="T37" s="157"/>
    </row>
    <row r="38" spans="3:35" ht="12.75" customHeight="1">
      <c r="Q38" s="366" t="s">
        <v>15</v>
      </c>
      <c r="R38" s="367">
        <v>196</v>
      </c>
      <c r="S38" s="368">
        <v>167</v>
      </c>
      <c r="T38" s="157"/>
    </row>
    <row r="39" spans="3:35" ht="12.75" customHeight="1">
      <c r="Q39" s="366" t="s">
        <v>16</v>
      </c>
      <c r="R39" s="367">
        <v>239</v>
      </c>
      <c r="S39" s="368">
        <v>199</v>
      </c>
      <c r="T39" s="157"/>
    </row>
    <row r="40" spans="3:35" ht="12.75" customHeight="1">
      <c r="Q40" s="366" t="s">
        <v>17</v>
      </c>
      <c r="R40" s="367">
        <v>303</v>
      </c>
      <c r="S40" s="368">
        <v>221</v>
      </c>
      <c r="T40" s="157"/>
    </row>
    <row r="41" spans="3:35" ht="12.75" customHeight="1">
      <c r="Q41" s="366" t="s">
        <v>19</v>
      </c>
      <c r="R41" s="367">
        <v>197</v>
      </c>
      <c r="S41" s="368">
        <v>175</v>
      </c>
      <c r="T41" s="157"/>
    </row>
    <row r="42" spans="3:35" ht="12.75" customHeight="1">
      <c r="Q42" s="366" t="s">
        <v>20</v>
      </c>
      <c r="R42" s="367">
        <v>106</v>
      </c>
      <c r="S42" s="368">
        <v>113</v>
      </c>
      <c r="T42" s="157"/>
    </row>
    <row r="43" spans="3:35" ht="12.75" customHeight="1" thickBot="1">
      <c r="Q43" s="366" t="s">
        <v>21</v>
      </c>
      <c r="R43" s="367">
        <v>197</v>
      </c>
      <c r="S43" s="368">
        <v>181</v>
      </c>
      <c r="T43" s="157"/>
    </row>
    <row r="44" spans="3:35" ht="12.75" customHeight="1" thickBot="1">
      <c r="C44" s="448" t="s">
        <v>0</v>
      </c>
      <c r="D44" s="1" t="s">
        <v>1</v>
      </c>
      <c r="E44" s="2" t="s">
        <v>2</v>
      </c>
      <c r="F44" s="2" t="s">
        <v>3</v>
      </c>
      <c r="G44" s="3" t="s">
        <v>4</v>
      </c>
      <c r="H44" s="3" t="s">
        <v>5</v>
      </c>
      <c r="I44" s="3" t="s">
        <v>6</v>
      </c>
      <c r="Q44" s="377" t="s">
        <v>750</v>
      </c>
      <c r="R44" s="378">
        <v>1368</v>
      </c>
      <c r="S44" s="379">
        <v>1174</v>
      </c>
      <c r="T44" s="157"/>
    </row>
    <row r="45" spans="3:35" ht="12.75" customHeight="1">
      <c r="C45" s="10" t="s">
        <v>12</v>
      </c>
      <c r="D45" s="11" t="s">
        <v>38</v>
      </c>
      <c r="E45" s="154">
        <v>27</v>
      </c>
      <c r="F45" s="153">
        <v>91.15</v>
      </c>
      <c r="G45" s="125" t="s">
        <v>39</v>
      </c>
      <c r="H45" s="126">
        <v>27.029088532522898</v>
      </c>
      <c r="I45" s="126">
        <v>91.422754269999999</v>
      </c>
    </row>
    <row r="46" spans="3:35" ht="12.75" customHeight="1"/>
    <row r="47" spans="3:35" ht="12.75" customHeight="1"/>
    <row r="48" spans="3:35" ht="12.75" customHeight="1"/>
    <row r="49" spans="2:8" ht="12.75" customHeight="1">
      <c r="B49" s="372" t="s">
        <v>71</v>
      </c>
      <c r="C49" s="504" t="s">
        <v>227</v>
      </c>
      <c r="D49" s="505" t="s">
        <v>277</v>
      </c>
      <c r="E49" s="505" t="s">
        <v>278</v>
      </c>
      <c r="F49" s="505" t="s">
        <v>279</v>
      </c>
      <c r="G49" s="373" t="s">
        <v>247</v>
      </c>
      <c r="H49" s="506"/>
    </row>
    <row r="50" spans="2:8" ht="12.75" customHeight="1">
      <c r="B50" s="198" t="s">
        <v>675</v>
      </c>
      <c r="C50" s="198" t="s">
        <v>534</v>
      </c>
      <c r="D50" s="316">
        <v>15.4</v>
      </c>
      <c r="E50" s="316">
        <v>0</v>
      </c>
      <c r="F50" s="316">
        <v>0</v>
      </c>
      <c r="G50" s="180">
        <v>0</v>
      </c>
      <c r="H50" s="507"/>
    </row>
    <row r="51" spans="2:8" ht="12.75" customHeight="1">
      <c r="B51" s="198" t="s">
        <v>675</v>
      </c>
      <c r="C51" s="198" t="s">
        <v>535</v>
      </c>
      <c r="D51" s="316">
        <v>164</v>
      </c>
      <c r="E51" s="316">
        <v>0</v>
      </c>
      <c r="F51" s="316">
        <v>0</v>
      </c>
      <c r="G51" s="180">
        <v>0</v>
      </c>
      <c r="H51" s="507"/>
    </row>
    <row r="52" spans="2:8" ht="12.75" customHeight="1">
      <c r="B52" s="198" t="s">
        <v>675</v>
      </c>
      <c r="C52" s="198" t="s">
        <v>676</v>
      </c>
      <c r="D52" s="316">
        <v>8.6</v>
      </c>
      <c r="E52" s="316">
        <v>0</v>
      </c>
      <c r="F52" s="316">
        <v>0</v>
      </c>
      <c r="G52" s="180">
        <v>0</v>
      </c>
      <c r="H52" s="507"/>
    </row>
    <row r="53" spans="2:8" ht="12.75" customHeight="1">
      <c r="B53" s="198" t="s">
        <v>675</v>
      </c>
      <c r="C53" s="198" t="s">
        <v>677</v>
      </c>
      <c r="D53" s="316">
        <v>5.9</v>
      </c>
      <c r="E53" s="316">
        <v>0</v>
      </c>
      <c r="F53" s="316">
        <v>0</v>
      </c>
      <c r="G53" s="180">
        <v>0</v>
      </c>
      <c r="H53" s="507"/>
    </row>
    <row r="54" spans="2:8" ht="12.75" customHeight="1">
      <c r="B54" s="198" t="s">
        <v>675</v>
      </c>
      <c r="C54" s="198" t="s">
        <v>539</v>
      </c>
      <c r="D54" s="316">
        <v>5.8</v>
      </c>
      <c r="E54" s="316">
        <v>0</v>
      </c>
      <c r="F54" s="316">
        <v>0</v>
      </c>
      <c r="G54" s="180">
        <v>0</v>
      </c>
      <c r="H54" s="507"/>
    </row>
    <row r="55" spans="2:8" ht="12.75" customHeight="1">
      <c r="B55" s="198" t="s">
        <v>675</v>
      </c>
      <c r="C55" s="198" t="s">
        <v>540</v>
      </c>
      <c r="D55" s="316">
        <v>12.1</v>
      </c>
      <c r="E55" s="316">
        <v>0</v>
      </c>
      <c r="F55" s="316">
        <v>0</v>
      </c>
      <c r="G55" s="180">
        <v>0</v>
      </c>
      <c r="H55" s="507"/>
    </row>
    <row r="56" spans="2:8" ht="12.75" customHeight="1">
      <c r="B56" s="198" t="s">
        <v>675</v>
      </c>
      <c r="C56" s="198" t="s">
        <v>678</v>
      </c>
      <c r="D56" s="316">
        <v>12</v>
      </c>
      <c r="E56" s="316">
        <v>0</v>
      </c>
      <c r="F56" s="316">
        <v>0</v>
      </c>
      <c r="G56" s="180">
        <v>0</v>
      </c>
      <c r="H56" s="507"/>
    </row>
    <row r="57" spans="2:8" ht="12.75" customHeight="1">
      <c r="B57" s="198" t="s">
        <v>675</v>
      </c>
      <c r="C57" s="198" t="s">
        <v>537</v>
      </c>
      <c r="D57" s="508">
        <v>0</v>
      </c>
      <c r="E57" s="508">
        <v>0</v>
      </c>
      <c r="F57" s="508">
        <v>0</v>
      </c>
      <c r="G57" s="180">
        <v>0</v>
      </c>
      <c r="H57" s="507"/>
    </row>
    <row r="58" spans="2:8" ht="12.75" customHeight="1">
      <c r="B58" s="198" t="s">
        <v>675</v>
      </c>
      <c r="C58" s="198" t="s">
        <v>524</v>
      </c>
      <c r="D58" s="316">
        <v>12.1</v>
      </c>
      <c r="E58" s="316">
        <v>0</v>
      </c>
      <c r="F58" s="316">
        <v>0</v>
      </c>
      <c r="G58" s="180">
        <v>0</v>
      </c>
      <c r="H58" s="507"/>
    </row>
    <row r="59" spans="2:8" ht="12.75" customHeight="1">
      <c r="B59" s="198" t="s">
        <v>675</v>
      </c>
      <c r="C59" s="198" t="s">
        <v>679</v>
      </c>
      <c r="D59" s="316">
        <v>4.9000000000000004</v>
      </c>
      <c r="E59" s="316">
        <v>0</v>
      </c>
      <c r="F59" s="316">
        <v>0</v>
      </c>
      <c r="G59" s="180">
        <v>0</v>
      </c>
      <c r="H59" s="507"/>
    </row>
    <row r="60" spans="2:8" ht="12.75" customHeight="1">
      <c r="B60" s="198" t="s">
        <v>675</v>
      </c>
      <c r="C60" s="198" t="s">
        <v>526</v>
      </c>
      <c r="D60" s="316">
        <v>14.6</v>
      </c>
      <c r="E60" s="316">
        <v>0</v>
      </c>
      <c r="F60" s="316">
        <v>0</v>
      </c>
      <c r="G60" s="180">
        <v>0</v>
      </c>
      <c r="H60" s="507"/>
    </row>
    <row r="61" spans="2:8" ht="12.75" customHeight="1">
      <c r="B61" s="198" t="s">
        <v>675</v>
      </c>
      <c r="C61" s="198" t="s">
        <v>527</v>
      </c>
      <c r="D61" s="316">
        <v>22.7</v>
      </c>
      <c r="E61" s="316">
        <v>0</v>
      </c>
      <c r="F61" s="316">
        <v>0</v>
      </c>
      <c r="G61" s="180">
        <v>0</v>
      </c>
      <c r="H61" s="507"/>
    </row>
    <row r="62" spans="2:8" ht="12.75" customHeight="1">
      <c r="B62" s="198" t="s">
        <v>675</v>
      </c>
      <c r="C62" s="198" t="s">
        <v>528</v>
      </c>
      <c r="D62" s="316">
        <v>7.9</v>
      </c>
      <c r="E62" s="316">
        <v>0</v>
      </c>
      <c r="F62" s="316">
        <v>0</v>
      </c>
      <c r="G62" s="180">
        <v>0</v>
      </c>
      <c r="H62" s="507"/>
    </row>
    <row r="63" spans="2:8" ht="12.75" customHeight="1">
      <c r="B63" s="198" t="s">
        <v>675</v>
      </c>
      <c r="C63" s="198" t="s">
        <v>529</v>
      </c>
      <c r="D63" s="316">
        <v>39.700000000000003</v>
      </c>
      <c r="E63" s="316">
        <v>0</v>
      </c>
      <c r="F63" s="316">
        <v>0</v>
      </c>
      <c r="G63" s="180">
        <v>0</v>
      </c>
      <c r="H63" s="507"/>
    </row>
    <row r="64" spans="2:8" ht="12.75" customHeight="1">
      <c r="B64" s="198" t="s">
        <v>675</v>
      </c>
      <c r="C64" s="198" t="s">
        <v>530</v>
      </c>
      <c r="D64" s="316">
        <v>8.3000000000000007</v>
      </c>
      <c r="E64" s="316">
        <v>0</v>
      </c>
      <c r="F64" s="316">
        <v>0</v>
      </c>
      <c r="G64" s="180">
        <v>93.8</v>
      </c>
      <c r="H64" s="507"/>
    </row>
    <row r="65" spans="2:8" ht="12.75" customHeight="1">
      <c r="B65" s="198" t="s">
        <v>675</v>
      </c>
      <c r="C65" s="198" t="s">
        <v>531</v>
      </c>
      <c r="D65" s="316">
        <v>11.7</v>
      </c>
      <c r="E65" s="316">
        <v>0</v>
      </c>
      <c r="F65" s="316">
        <v>0</v>
      </c>
      <c r="G65" s="180">
        <v>127</v>
      </c>
      <c r="H65" s="507"/>
    </row>
    <row r="66" spans="2:8" ht="12.75" customHeight="1">
      <c r="B66" s="198" t="s">
        <v>675</v>
      </c>
      <c r="C66" s="198" t="s">
        <v>532</v>
      </c>
      <c r="D66" s="316">
        <v>16.8</v>
      </c>
      <c r="E66" s="511">
        <v>0</v>
      </c>
      <c r="F66" s="316">
        <v>0</v>
      </c>
      <c r="G66" s="180">
        <v>81</v>
      </c>
      <c r="H66" s="507"/>
    </row>
    <row r="67" spans="2:8" ht="12.75" customHeight="1">
      <c r="B67" s="198" t="s">
        <v>675</v>
      </c>
      <c r="C67" s="198" t="s">
        <v>680</v>
      </c>
      <c r="D67" s="316">
        <v>200</v>
      </c>
      <c r="E67" s="316">
        <v>0</v>
      </c>
      <c r="F67" s="316">
        <v>0</v>
      </c>
      <c r="G67" s="180">
        <v>0</v>
      </c>
      <c r="H67" s="507"/>
    </row>
    <row r="68" spans="2:8" ht="12.75" customHeight="1">
      <c r="B68" s="198" t="s">
        <v>675</v>
      </c>
      <c r="C68" s="198" t="s">
        <v>681</v>
      </c>
      <c r="D68" s="316">
        <v>187</v>
      </c>
      <c r="E68" s="316">
        <v>0</v>
      </c>
      <c r="F68" s="316">
        <v>0</v>
      </c>
      <c r="G68" s="180">
        <v>58</v>
      </c>
      <c r="H68" s="507"/>
    </row>
    <row r="69" spans="2:8" ht="12.75" customHeight="1"/>
    <row r="70" spans="2:8" ht="12.75" customHeight="1"/>
    <row r="71" spans="2:8" ht="12.75" customHeight="1"/>
    <row r="72" spans="2:8" ht="12.75" customHeight="1"/>
    <row r="73" spans="2:8" ht="12.75" customHeight="1"/>
    <row r="74" spans="2:8" ht="12.75" customHeight="1"/>
    <row r="75" spans="2:8" ht="12.75" customHeight="1"/>
    <row r="76" spans="2:8" ht="12.75" customHeight="1"/>
    <row r="77" spans="2:8" ht="12.75" customHeight="1"/>
    <row r="78" spans="2:8" ht="12.75" customHeight="1"/>
    <row r="79" spans="2:8" ht="12.75" customHeight="1"/>
    <row r="80" spans="2:8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343C-788F-4F16-A6A3-FCEB8701037E}">
  <sheetPr>
    <tabColor rgb="FFC00000"/>
  </sheetPr>
  <dimension ref="A1:AK74"/>
  <sheetViews>
    <sheetView zoomScale="13" workbookViewId="0">
      <selection sqref="A1:AJ84"/>
    </sheetView>
  </sheetViews>
  <sheetFormatPr defaultColWidth="12.5703125" defaultRowHeight="15.75" customHeight="1"/>
  <cols>
    <col min="1" max="1" width="17" bestFit="1" customWidth="1"/>
    <col min="2" max="2" width="19.42578125" bestFit="1" customWidth="1"/>
    <col min="3" max="3" width="19.140625" bestFit="1" customWidth="1"/>
    <col min="4" max="4" width="18.140625" bestFit="1" customWidth="1"/>
    <col min="5" max="5" width="19.42578125" bestFit="1" customWidth="1"/>
    <col min="6" max="6" width="17.140625" bestFit="1" customWidth="1"/>
    <col min="7" max="7" width="21.140625" customWidth="1"/>
    <col min="8" max="8" width="24.42578125" customWidth="1"/>
    <col min="9" max="9" width="17.140625" customWidth="1"/>
    <col min="10" max="10" width="18.42578125" customWidth="1"/>
    <col min="11" max="11" width="5.5703125" customWidth="1"/>
    <col min="12" max="12" width="11.42578125" bestFit="1" customWidth="1"/>
    <col min="13" max="13" width="12.140625" bestFit="1" customWidth="1"/>
    <col min="14" max="14" width="10.140625" bestFit="1" customWidth="1"/>
    <col min="15" max="15" width="11.85546875" bestFit="1" customWidth="1"/>
    <col min="16" max="16" width="9.7109375" bestFit="1" customWidth="1"/>
    <col min="17" max="17" width="13.140625" bestFit="1" customWidth="1"/>
    <col min="19" max="19" width="14.5703125" bestFit="1" customWidth="1"/>
    <col min="20" max="20" width="17.5703125" bestFit="1" customWidth="1"/>
    <col min="21" max="21" width="19.42578125" bestFit="1" customWidth="1"/>
    <col min="23" max="23" width="17" bestFit="1" customWidth="1"/>
    <col min="24" max="25" width="15.140625" bestFit="1" customWidth="1"/>
    <col min="27" max="27" width="22.42578125" bestFit="1" customWidth="1"/>
    <col min="28" max="28" width="15.42578125" bestFit="1" customWidth="1"/>
    <col min="29" max="29" width="15.140625" bestFit="1" customWidth="1"/>
    <col min="30" max="30" width="16.5703125" bestFit="1" customWidth="1"/>
  </cols>
  <sheetData>
    <row r="1" spans="1:30" ht="12.75">
      <c r="A1" s="196" t="s">
        <v>71</v>
      </c>
      <c r="B1" s="196" t="s">
        <v>2</v>
      </c>
      <c r="C1" s="196" t="s">
        <v>3</v>
      </c>
      <c r="D1" s="196" t="s">
        <v>4</v>
      </c>
      <c r="E1" s="196" t="s">
        <v>5</v>
      </c>
      <c r="F1" s="196" t="s">
        <v>6</v>
      </c>
      <c r="G1" s="196" t="s">
        <v>7</v>
      </c>
      <c r="H1" s="196" t="s">
        <v>8</v>
      </c>
      <c r="I1" s="196" t="s">
        <v>9</v>
      </c>
      <c r="J1" s="196" t="s">
        <v>10</v>
      </c>
      <c r="K1" s="196" t="s">
        <v>11</v>
      </c>
    </row>
    <row r="2" spans="1:30" ht="12.75">
      <c r="A2" s="136" t="s">
        <v>28</v>
      </c>
      <c r="B2" s="136">
        <v>27.919080000000001</v>
      </c>
      <c r="C2" s="136">
        <v>89.787530000000004</v>
      </c>
      <c r="D2" s="136" t="s">
        <v>42</v>
      </c>
      <c r="E2" s="136">
        <v>27.581469999999999</v>
      </c>
      <c r="F2" s="136">
        <v>89.860900000000001</v>
      </c>
      <c r="G2" s="136" t="s">
        <v>15</v>
      </c>
      <c r="H2" s="136">
        <v>28</v>
      </c>
      <c r="I2" s="136">
        <v>18</v>
      </c>
      <c r="J2" s="136">
        <v>46</v>
      </c>
      <c r="K2" s="136">
        <v>11</v>
      </c>
    </row>
    <row r="3" spans="1:30" ht="13.5" thickBot="1">
      <c r="A3" s="136" t="s">
        <v>28</v>
      </c>
      <c r="B3" s="136">
        <v>27.919080000000001</v>
      </c>
      <c r="C3" s="136">
        <v>89.787530000000004</v>
      </c>
      <c r="D3" s="136" t="s">
        <v>42</v>
      </c>
      <c r="E3" s="136">
        <v>27.581469999999999</v>
      </c>
      <c r="F3" s="136">
        <v>89.860900000000001</v>
      </c>
      <c r="G3" s="136" t="s">
        <v>16</v>
      </c>
      <c r="H3" s="136">
        <v>22</v>
      </c>
      <c r="I3" s="136">
        <v>20</v>
      </c>
      <c r="J3" s="136">
        <v>42</v>
      </c>
      <c r="K3" s="136">
        <v>12</v>
      </c>
    </row>
    <row r="4" spans="1:30" ht="14.45" customHeight="1" thickBot="1">
      <c r="A4" s="136" t="s">
        <v>28</v>
      </c>
      <c r="B4" s="136">
        <v>27.919080000000001</v>
      </c>
      <c r="C4" s="136">
        <v>89.787530000000004</v>
      </c>
      <c r="D4" s="136" t="s">
        <v>42</v>
      </c>
      <c r="E4" s="136">
        <v>27.581469999999999</v>
      </c>
      <c r="F4" s="136">
        <v>89.860900000000001</v>
      </c>
      <c r="G4" s="136" t="s">
        <v>17</v>
      </c>
      <c r="H4" s="136">
        <v>41</v>
      </c>
      <c r="I4" s="136">
        <v>53</v>
      </c>
      <c r="J4" s="136">
        <v>94</v>
      </c>
      <c r="K4" s="136">
        <v>13</v>
      </c>
      <c r="AA4" s="161" t="s">
        <v>1</v>
      </c>
      <c r="AB4" s="161" t="s">
        <v>4</v>
      </c>
      <c r="AC4" s="161" t="s">
        <v>5</v>
      </c>
      <c r="AD4" s="161" t="s">
        <v>6</v>
      </c>
    </row>
    <row r="5" spans="1:30" ht="30.75" thickBot="1">
      <c r="A5" s="136" t="s">
        <v>28</v>
      </c>
      <c r="B5" s="136">
        <v>27.919080000000001</v>
      </c>
      <c r="C5" s="136">
        <v>89.787530000000004</v>
      </c>
      <c r="D5" s="136" t="s">
        <v>42</v>
      </c>
      <c r="E5" s="136">
        <v>27.581469999999999</v>
      </c>
      <c r="F5" s="136">
        <v>89.860900000000001</v>
      </c>
      <c r="G5" s="136" t="s">
        <v>18</v>
      </c>
      <c r="H5" s="136">
        <v>19</v>
      </c>
      <c r="I5" s="136">
        <v>13</v>
      </c>
      <c r="J5" s="136">
        <v>32</v>
      </c>
      <c r="K5" s="136">
        <v>14</v>
      </c>
      <c r="AA5" s="161" t="s">
        <v>28</v>
      </c>
      <c r="AB5" s="161" t="s">
        <v>29</v>
      </c>
      <c r="AC5" s="162">
        <v>27.583523840000002</v>
      </c>
      <c r="AD5" s="162">
        <v>89.858821930000005</v>
      </c>
    </row>
    <row r="6" spans="1:30" ht="15.75" customHeight="1">
      <c r="A6" s="136" t="s">
        <v>28</v>
      </c>
      <c r="B6" s="136">
        <v>27.919080000000001</v>
      </c>
      <c r="C6" s="136">
        <v>89.787530000000004</v>
      </c>
      <c r="D6" s="136" t="s">
        <v>42</v>
      </c>
      <c r="E6" s="136">
        <v>27.581469999999999</v>
      </c>
      <c r="F6" s="136">
        <v>89.860900000000001</v>
      </c>
      <c r="G6" s="136" t="s">
        <v>19</v>
      </c>
      <c r="H6" s="136">
        <v>55</v>
      </c>
      <c r="I6" s="136">
        <v>48</v>
      </c>
      <c r="J6" s="136">
        <v>103</v>
      </c>
      <c r="K6" s="136">
        <v>15</v>
      </c>
    </row>
    <row r="7" spans="1:30" ht="15.75" customHeight="1">
      <c r="A7" s="136" t="s">
        <v>28</v>
      </c>
      <c r="B7" s="136">
        <v>27.919080000000001</v>
      </c>
      <c r="C7" s="136">
        <v>89.787530000000004</v>
      </c>
      <c r="D7" s="136" t="s">
        <v>42</v>
      </c>
      <c r="E7" s="136">
        <v>27.581469999999999</v>
      </c>
      <c r="F7" s="136">
        <v>89.860900000000001</v>
      </c>
      <c r="G7" s="136" t="s">
        <v>20</v>
      </c>
      <c r="H7" s="136">
        <v>10</v>
      </c>
      <c r="I7" s="136">
        <v>6</v>
      </c>
      <c r="J7" s="136">
        <v>16</v>
      </c>
      <c r="K7" s="136">
        <v>16</v>
      </c>
    </row>
    <row r="8" spans="1:30" ht="15.75" customHeight="1">
      <c r="A8" s="136" t="s">
        <v>28</v>
      </c>
      <c r="B8" s="136">
        <v>27.919080000000001</v>
      </c>
      <c r="C8" s="136">
        <v>89.787530000000004</v>
      </c>
      <c r="D8" s="136" t="s">
        <v>42</v>
      </c>
      <c r="E8" s="136">
        <v>27.581469999999999</v>
      </c>
      <c r="F8" s="136">
        <v>89.860900000000001</v>
      </c>
      <c r="G8" s="136" t="s">
        <v>21</v>
      </c>
      <c r="H8" s="136">
        <v>47</v>
      </c>
      <c r="I8" s="136">
        <v>34</v>
      </c>
      <c r="J8" s="136">
        <v>81</v>
      </c>
      <c r="K8" s="136">
        <v>17</v>
      </c>
    </row>
    <row r="9" spans="1:30" ht="12.75">
      <c r="A9" s="132"/>
    </row>
    <row r="10" spans="1:30" ht="12.75"/>
    <row r="11" spans="1:30" ht="12.75"/>
    <row r="13" spans="1:30" ht="15.75" customHeight="1">
      <c r="B13" s="196" t="s">
        <v>120</v>
      </c>
      <c r="C13" s="211" t="s">
        <v>121</v>
      </c>
      <c r="D13" s="211" t="s">
        <v>122</v>
      </c>
      <c r="E13" s="211" t="s">
        <v>123</v>
      </c>
      <c r="F13" s="211" t="s">
        <v>124</v>
      </c>
    </row>
    <row r="14" spans="1:30" ht="15.75" customHeight="1">
      <c r="B14" s="135">
        <v>414</v>
      </c>
      <c r="C14" s="135">
        <v>222</v>
      </c>
      <c r="D14" s="135">
        <v>192</v>
      </c>
      <c r="E14" s="576">
        <v>0.53623188405797106</v>
      </c>
      <c r="F14" s="576">
        <v>0.46376811594202899</v>
      </c>
    </row>
    <row r="16" spans="1:30" ht="15.75" customHeight="1">
      <c r="B16" s="211" t="s">
        <v>125</v>
      </c>
      <c r="C16" s="211" t="s">
        <v>126</v>
      </c>
      <c r="D16" s="211" t="s">
        <v>127</v>
      </c>
      <c r="E16" s="211" t="s">
        <v>126</v>
      </c>
      <c r="F16" s="211" t="s">
        <v>127</v>
      </c>
    </row>
    <row r="17" spans="1:37" ht="15.75" customHeight="1">
      <c r="B17" s="135">
        <v>200</v>
      </c>
      <c r="C17" s="135">
        <v>88</v>
      </c>
      <c r="D17" s="135">
        <v>112</v>
      </c>
      <c r="E17" s="576">
        <f>(I8/D14)*100%</f>
        <v>0.17708333333333334</v>
      </c>
      <c r="F17" s="576">
        <f>(H8/C14)*100%</f>
        <v>0.21171171171171171</v>
      </c>
    </row>
    <row r="19" spans="1:37" ht="15.75" customHeight="1">
      <c r="B19" s="212" t="s">
        <v>0</v>
      </c>
      <c r="C19" s="212" t="s">
        <v>71</v>
      </c>
      <c r="D19" s="212" t="s">
        <v>2</v>
      </c>
      <c r="E19" s="212" t="s">
        <v>3</v>
      </c>
      <c r="F19" s="212" t="s">
        <v>72</v>
      </c>
      <c r="G19" s="212" t="s">
        <v>73</v>
      </c>
      <c r="H19" s="212" t="s">
        <v>74</v>
      </c>
    </row>
    <row r="20" spans="1:37" ht="15.75" customHeight="1">
      <c r="B20" s="198" t="s">
        <v>12</v>
      </c>
      <c r="C20" s="198" t="s">
        <v>28</v>
      </c>
      <c r="D20" s="199">
        <v>28</v>
      </c>
      <c r="E20" s="199">
        <v>90</v>
      </c>
      <c r="F20" s="199">
        <v>2039</v>
      </c>
      <c r="G20" s="199">
        <v>2324</v>
      </c>
      <c r="H20" s="199">
        <v>4363</v>
      </c>
    </row>
    <row r="23" spans="1:37" ht="15.75" customHeight="1">
      <c r="D23" s="196" t="s">
        <v>7</v>
      </c>
      <c r="E23" s="196" t="s">
        <v>8</v>
      </c>
      <c r="F23" s="196" t="s">
        <v>9</v>
      </c>
    </row>
    <row r="24" spans="1:37" ht="15.75" customHeight="1">
      <c r="D24" s="136" t="s">
        <v>15</v>
      </c>
      <c r="E24" s="136">
        <v>28</v>
      </c>
      <c r="F24" s="136">
        <v>18</v>
      </c>
    </row>
    <row r="25" spans="1:37" ht="15.75" customHeight="1">
      <c r="A25" s="134" t="s">
        <v>131</v>
      </c>
      <c r="B25" s="134" t="s">
        <v>132</v>
      </c>
      <c r="C25" s="134"/>
      <c r="D25" s="203" t="s">
        <v>16</v>
      </c>
      <c r="E25" s="203">
        <v>22</v>
      </c>
      <c r="F25" s="203">
        <v>20</v>
      </c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</row>
    <row r="26" spans="1:37" ht="15.75" customHeight="1">
      <c r="A26">
        <v>192</v>
      </c>
      <c r="B26">
        <v>222</v>
      </c>
      <c r="D26" s="136" t="s">
        <v>17</v>
      </c>
      <c r="E26" s="136">
        <v>41</v>
      </c>
      <c r="F26" s="136">
        <v>53</v>
      </c>
    </row>
    <row r="27" spans="1:37" ht="15.75" customHeight="1">
      <c r="D27" s="136" t="s">
        <v>18</v>
      </c>
      <c r="E27" s="136">
        <v>19</v>
      </c>
      <c r="F27" s="136">
        <v>13</v>
      </c>
    </row>
    <row r="28" spans="1:37" ht="15.75" customHeight="1">
      <c r="D28" s="136" t="s">
        <v>19</v>
      </c>
      <c r="E28" s="136">
        <v>55</v>
      </c>
      <c r="F28" s="136">
        <v>48</v>
      </c>
    </row>
    <row r="29" spans="1:37" ht="15.75" customHeight="1">
      <c r="D29" s="136" t="s">
        <v>20</v>
      </c>
      <c r="E29" s="136">
        <v>10</v>
      </c>
      <c r="F29" s="136">
        <v>6</v>
      </c>
    </row>
    <row r="30" spans="1:37" ht="15.75" customHeight="1">
      <c r="D30" s="136" t="s">
        <v>21</v>
      </c>
      <c r="E30" s="136">
        <v>47</v>
      </c>
      <c r="F30" s="136">
        <v>34</v>
      </c>
    </row>
    <row r="32" spans="1:37" ht="15.75" customHeight="1">
      <c r="D32" s="200" t="s">
        <v>243</v>
      </c>
      <c r="E32" s="200" t="s">
        <v>860</v>
      </c>
      <c r="F32" s="200" t="s">
        <v>861</v>
      </c>
      <c r="G32" s="200" t="s">
        <v>862</v>
      </c>
      <c r="H32" s="200" t="s">
        <v>247</v>
      </c>
      <c r="I32" s="200" t="s">
        <v>248</v>
      </c>
    </row>
    <row r="33" spans="4:10" ht="15.75" customHeight="1">
      <c r="D33" s="201" t="s">
        <v>249</v>
      </c>
      <c r="E33" s="180">
        <v>15.4</v>
      </c>
      <c r="F33" s="180">
        <v>118.5</v>
      </c>
      <c r="G33" s="180">
        <v>64.7</v>
      </c>
      <c r="H33" s="201"/>
      <c r="I33" s="135">
        <f>MIN(E33:G33)</f>
        <v>15.4</v>
      </c>
    </row>
    <row r="34" spans="4:10" ht="15.75" customHeight="1">
      <c r="D34" s="201" t="s">
        <v>250</v>
      </c>
      <c r="E34" s="180">
        <v>57.7</v>
      </c>
      <c r="F34" s="180">
        <v>183.9</v>
      </c>
      <c r="G34" s="180">
        <v>120.2</v>
      </c>
      <c r="H34" s="201"/>
      <c r="I34" s="135">
        <f t="shared" ref="I34:I38" si="0">MIN(E34:G34)</f>
        <v>57.7</v>
      </c>
    </row>
    <row r="35" spans="4:10" ht="15.75" customHeight="1">
      <c r="D35" s="201" t="s">
        <v>251</v>
      </c>
      <c r="E35" s="180">
        <v>169</v>
      </c>
      <c r="F35" s="180">
        <v>132.4</v>
      </c>
      <c r="G35" s="180">
        <v>78.599999999999994</v>
      </c>
      <c r="H35" s="201"/>
      <c r="I35" s="135">
        <f t="shared" si="0"/>
        <v>78.599999999999994</v>
      </c>
    </row>
    <row r="36" spans="4:10" ht="15.75" customHeight="1">
      <c r="D36" s="201" t="s">
        <v>252</v>
      </c>
      <c r="E36" s="180">
        <v>55.9</v>
      </c>
      <c r="F36" s="180">
        <v>67</v>
      </c>
      <c r="G36" s="180">
        <v>67.400000000000006</v>
      </c>
      <c r="H36" s="201"/>
      <c r="I36" s="135">
        <f t="shared" si="0"/>
        <v>55.9</v>
      </c>
    </row>
    <row r="37" spans="4:10" ht="15.75" customHeight="1">
      <c r="D37" s="201" t="s">
        <v>253</v>
      </c>
      <c r="E37" s="180">
        <v>61.1</v>
      </c>
      <c r="F37" s="180">
        <v>132.30000000000001</v>
      </c>
      <c r="G37" s="180">
        <v>78.5</v>
      </c>
      <c r="H37" s="201"/>
      <c r="I37" s="135">
        <f t="shared" si="0"/>
        <v>61.1</v>
      </c>
    </row>
    <row r="38" spans="4:10" ht="15.75" customHeight="1">
      <c r="D38" s="201" t="s">
        <v>254</v>
      </c>
      <c r="E38" s="180">
        <v>47.2</v>
      </c>
      <c r="F38" s="180">
        <v>121</v>
      </c>
      <c r="G38" s="180">
        <v>67.2</v>
      </c>
      <c r="H38" s="201"/>
      <c r="I38" s="135">
        <f t="shared" si="0"/>
        <v>47.2</v>
      </c>
    </row>
    <row r="41" spans="4:10" ht="15.75" customHeight="1">
      <c r="D41" s="200" t="s">
        <v>243</v>
      </c>
      <c r="E41" s="200" t="s">
        <v>255</v>
      </c>
      <c r="F41" s="200" t="s">
        <v>256</v>
      </c>
      <c r="G41" s="200" t="s">
        <v>850</v>
      </c>
      <c r="H41" s="200" t="s">
        <v>145</v>
      </c>
      <c r="I41" s="200" t="s">
        <v>144</v>
      </c>
      <c r="J41" s="200" t="s">
        <v>863</v>
      </c>
    </row>
    <row r="42" spans="4:10" ht="15.75" customHeight="1">
      <c r="D42" s="201" t="s">
        <v>249</v>
      </c>
      <c r="E42" s="135">
        <v>15.4</v>
      </c>
      <c r="F42" s="155" t="s">
        <v>29</v>
      </c>
      <c r="G42" s="135" t="s">
        <v>864</v>
      </c>
      <c r="H42" s="136">
        <v>47</v>
      </c>
      <c r="I42" s="136">
        <v>34</v>
      </c>
      <c r="J42" s="136">
        <v>81</v>
      </c>
    </row>
    <row r="43" spans="4:10" ht="15.75" customHeight="1">
      <c r="D43" s="201" t="s">
        <v>250</v>
      </c>
      <c r="E43" s="135">
        <v>57.7</v>
      </c>
      <c r="F43" s="155" t="s">
        <v>29</v>
      </c>
      <c r="G43" s="135"/>
      <c r="H43" s="577"/>
      <c r="I43" s="577"/>
      <c r="J43" s="135"/>
    </row>
    <row r="44" spans="4:10" ht="15.75" customHeight="1">
      <c r="D44" s="201" t="s">
        <v>251</v>
      </c>
      <c r="E44" s="135">
        <v>78.599999999999994</v>
      </c>
      <c r="F44" s="155" t="s">
        <v>68</v>
      </c>
      <c r="G44" s="135"/>
      <c r="H44" s="135"/>
      <c r="I44" s="135"/>
      <c r="J44" s="135"/>
    </row>
    <row r="45" spans="4:10" ht="15.75" customHeight="1">
      <c r="D45" s="201" t="s">
        <v>252</v>
      </c>
      <c r="E45" s="135">
        <v>55.9</v>
      </c>
      <c r="F45" s="155" t="s">
        <v>29</v>
      </c>
      <c r="G45" s="135"/>
      <c r="H45" s="135"/>
      <c r="I45" s="135"/>
      <c r="J45" s="135"/>
    </row>
    <row r="46" spans="4:10" ht="15.75" customHeight="1">
      <c r="D46" s="201" t="s">
        <v>253</v>
      </c>
      <c r="E46" s="135">
        <v>61.1</v>
      </c>
      <c r="F46" s="155" t="s">
        <v>29</v>
      </c>
      <c r="G46" s="135"/>
      <c r="H46" s="135"/>
      <c r="I46" s="135"/>
      <c r="J46" s="135"/>
    </row>
    <row r="47" spans="4:10" ht="15.75" customHeight="1">
      <c r="D47" s="201" t="s">
        <v>254</v>
      </c>
      <c r="E47" s="135">
        <v>47.2</v>
      </c>
      <c r="F47" s="155" t="s">
        <v>29</v>
      </c>
      <c r="G47" s="135"/>
      <c r="H47" s="135"/>
      <c r="I47" s="135"/>
      <c r="J47" s="136"/>
    </row>
    <row r="54" spans="4:10" ht="15.75" customHeight="1" thickBot="1"/>
    <row r="55" spans="4:10" ht="15.75" customHeight="1" thickBot="1">
      <c r="D55" s="213" t="s">
        <v>0</v>
      </c>
      <c r="E55" s="214" t="s">
        <v>1</v>
      </c>
      <c r="F55" s="215" t="s">
        <v>2</v>
      </c>
      <c r="G55" s="215" t="s">
        <v>3</v>
      </c>
      <c r="H55" s="216" t="s">
        <v>4</v>
      </c>
      <c r="I55" s="216" t="s">
        <v>5</v>
      </c>
      <c r="J55" s="216" t="s">
        <v>6</v>
      </c>
    </row>
    <row r="56" spans="4:10" ht="15.75" customHeight="1">
      <c r="D56" s="10" t="s">
        <v>12</v>
      </c>
      <c r="E56" s="11" t="s">
        <v>42</v>
      </c>
      <c r="F56" s="153">
        <v>27.4</v>
      </c>
      <c r="G56" s="153">
        <v>89.5</v>
      </c>
      <c r="H56" s="125" t="s">
        <v>29</v>
      </c>
      <c r="I56" s="126">
        <v>27.584398699240499</v>
      </c>
      <c r="J56" s="126">
        <v>89.858993589999997</v>
      </c>
    </row>
    <row r="58" spans="4:10" ht="15.75" customHeight="1" thickBot="1"/>
    <row r="59" spans="4:10" ht="15.75" customHeight="1" thickBot="1">
      <c r="D59" s="213" t="s">
        <v>0</v>
      </c>
      <c r="E59" s="214" t="s">
        <v>1</v>
      </c>
      <c r="F59" s="215" t="s">
        <v>2</v>
      </c>
      <c r="G59" s="215" t="s">
        <v>3</v>
      </c>
      <c r="H59" s="216" t="s">
        <v>4</v>
      </c>
      <c r="I59" s="216" t="s">
        <v>5</v>
      </c>
      <c r="J59" s="216" t="s">
        <v>6</v>
      </c>
    </row>
    <row r="60" spans="4:10" ht="15.75" customHeight="1">
      <c r="D60" s="10" t="s">
        <v>12</v>
      </c>
      <c r="E60" s="11" t="s">
        <v>67</v>
      </c>
      <c r="F60" s="153">
        <v>27.4</v>
      </c>
      <c r="G60" s="153">
        <v>90.1</v>
      </c>
      <c r="H60" s="125" t="s">
        <v>68</v>
      </c>
      <c r="I60" s="24">
        <v>27.503094652487299</v>
      </c>
      <c r="J60" s="126">
        <v>89.893741610000006</v>
      </c>
    </row>
    <row r="61" spans="4:10" ht="15.75" customHeight="1" thickBot="1"/>
    <row r="62" spans="4:10" ht="15.75" customHeight="1" thickBot="1">
      <c r="D62" s="213" t="s">
        <v>0</v>
      </c>
      <c r="E62" s="214" t="s">
        <v>1</v>
      </c>
      <c r="F62" s="215" t="s">
        <v>2</v>
      </c>
      <c r="G62" s="215" t="s">
        <v>3</v>
      </c>
      <c r="H62" s="216" t="s">
        <v>4</v>
      </c>
      <c r="I62" s="216" t="s">
        <v>5</v>
      </c>
      <c r="J62" s="216" t="s">
        <v>6</v>
      </c>
    </row>
    <row r="63" spans="4:10" ht="15.75" customHeight="1">
      <c r="D63" s="10" t="s">
        <v>12</v>
      </c>
      <c r="E63" s="11" t="s">
        <v>59</v>
      </c>
      <c r="F63" s="153">
        <v>27.4</v>
      </c>
      <c r="G63" s="153">
        <v>89.35</v>
      </c>
      <c r="H63" s="125" t="s">
        <v>60</v>
      </c>
      <c r="I63" s="126">
        <v>27.404900701170401</v>
      </c>
      <c r="J63" s="126">
        <v>89.569418639999995</v>
      </c>
    </row>
    <row r="64" spans="4:10" ht="15.75" customHeight="1" thickBot="1"/>
    <row r="65" spans="4:10" ht="15.75" customHeight="1" thickBot="1">
      <c r="D65" s="213" t="s">
        <v>0</v>
      </c>
      <c r="E65" s="214" t="s">
        <v>1</v>
      </c>
      <c r="F65" s="215" t="s">
        <v>2</v>
      </c>
      <c r="G65" s="215" t="s">
        <v>3</v>
      </c>
      <c r="H65" s="216" t="s">
        <v>4</v>
      </c>
      <c r="I65" s="216" t="s">
        <v>5</v>
      </c>
      <c r="J65" s="216" t="s">
        <v>6</v>
      </c>
    </row>
    <row r="66" spans="4:10" ht="15.75" customHeight="1">
      <c r="D66" s="10" t="s">
        <v>12</v>
      </c>
      <c r="E66" s="11" t="s">
        <v>61</v>
      </c>
      <c r="F66" s="153">
        <v>27.4</v>
      </c>
      <c r="G66" s="202">
        <v>89.381</v>
      </c>
      <c r="H66" s="125" t="s">
        <v>62</v>
      </c>
      <c r="I66" s="126">
        <v>27.463819713775202</v>
      </c>
      <c r="J66" s="126">
        <v>89.638207850000001</v>
      </c>
    </row>
    <row r="68" spans="4:10" ht="15.75" customHeight="1">
      <c r="D68" s="200" t="s">
        <v>243</v>
      </c>
      <c r="E68" s="200" t="s">
        <v>255</v>
      </c>
      <c r="F68" s="200" t="s">
        <v>256</v>
      </c>
      <c r="G68" s="200" t="s">
        <v>863</v>
      </c>
    </row>
    <row r="69" spans="4:10" ht="15.75" customHeight="1">
      <c r="D69" s="201" t="s">
        <v>249</v>
      </c>
      <c r="E69" s="135">
        <v>15.4</v>
      </c>
      <c r="F69" s="155" t="s">
        <v>29</v>
      </c>
      <c r="G69" s="136">
        <v>81</v>
      </c>
    </row>
    <row r="70" spans="4:10" ht="15.75" customHeight="1">
      <c r="D70" s="201" t="s">
        <v>250</v>
      </c>
      <c r="E70" s="135">
        <v>57.7</v>
      </c>
      <c r="F70" s="155" t="s">
        <v>29</v>
      </c>
      <c r="G70" s="135"/>
    </row>
    <row r="71" spans="4:10" ht="15.75" customHeight="1">
      <c r="D71" s="201" t="s">
        <v>251</v>
      </c>
      <c r="E71" s="135">
        <v>78.599999999999994</v>
      </c>
      <c r="F71" s="155" t="s">
        <v>68</v>
      </c>
      <c r="G71" s="135"/>
    </row>
    <row r="72" spans="4:10" ht="15.75" customHeight="1">
      <c r="D72" s="201" t="s">
        <v>252</v>
      </c>
      <c r="E72" s="135">
        <v>55.9</v>
      </c>
      <c r="F72" s="155" t="s">
        <v>29</v>
      </c>
      <c r="G72" s="135"/>
    </row>
    <row r="73" spans="4:10" ht="15.75" customHeight="1">
      <c r="D73" s="201" t="s">
        <v>253</v>
      </c>
      <c r="E73" s="135">
        <v>61.1</v>
      </c>
      <c r="F73" s="155" t="s">
        <v>29</v>
      </c>
      <c r="G73" s="135"/>
    </row>
    <row r="74" spans="4:10" ht="15.75" customHeight="1">
      <c r="D74" s="201" t="s">
        <v>254</v>
      </c>
      <c r="E74" s="135">
        <v>47.2</v>
      </c>
      <c r="F74" s="155" t="s">
        <v>29</v>
      </c>
      <c r="G74" s="136"/>
    </row>
  </sheetData>
  <pageMargins left="0.7" right="0.7" top="0.75" bottom="0.75" header="0.3" footer="0.3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2A06-39F8-4FD8-AE1D-D73BEDE54F7B}">
  <sheetPr>
    <tabColor rgb="FF7030A0"/>
  </sheetPr>
  <dimension ref="A1:Y90"/>
  <sheetViews>
    <sheetView zoomScale="18" zoomScaleNormal="80" workbookViewId="0">
      <selection sqref="A1:Y114"/>
    </sheetView>
  </sheetViews>
  <sheetFormatPr defaultColWidth="12.5703125" defaultRowHeight="15.75" customHeight="1"/>
  <cols>
    <col min="1" max="1" width="20.140625" customWidth="1"/>
    <col min="2" max="2" width="21.42578125" customWidth="1"/>
    <col min="3" max="3" width="23" customWidth="1"/>
    <col min="4" max="4" width="19.5703125" customWidth="1"/>
    <col min="5" max="5" width="22.7109375" customWidth="1"/>
    <col min="6" max="6" width="17.5703125" customWidth="1"/>
    <col min="7" max="7" width="16.140625" customWidth="1"/>
    <col min="8" max="8" width="19.42578125" customWidth="1"/>
    <col min="9" max="9" width="12.5703125" customWidth="1"/>
    <col min="10" max="10" width="4" customWidth="1"/>
    <col min="11" max="11" width="11" customWidth="1"/>
    <col min="12" max="12" width="11.7109375" customWidth="1"/>
    <col min="13" max="13" width="9.7109375" customWidth="1"/>
    <col min="14" max="14" width="11.28515625" customWidth="1"/>
    <col min="15" max="15" width="9.28515625" customWidth="1"/>
    <col min="16" max="16" width="11.85546875" customWidth="1"/>
    <col min="17" max="17" width="11.42578125" customWidth="1"/>
    <col min="18" max="18" width="13.42578125" customWidth="1"/>
    <col min="19" max="19" width="16" customWidth="1"/>
    <col min="20" max="20" width="18.140625" customWidth="1"/>
  </cols>
  <sheetData>
    <row r="1" spans="1:11" ht="15.75" customHeight="1">
      <c r="A1" s="217" t="s">
        <v>71</v>
      </c>
      <c r="B1" s="217" t="s">
        <v>2</v>
      </c>
      <c r="C1" s="217" t="s">
        <v>3</v>
      </c>
      <c r="D1" s="217" t="s">
        <v>4</v>
      </c>
      <c r="E1" s="217" t="s">
        <v>6</v>
      </c>
      <c r="F1" s="217" t="s">
        <v>7</v>
      </c>
      <c r="G1" s="217" t="s">
        <v>8</v>
      </c>
      <c r="H1" s="217" t="s">
        <v>9</v>
      </c>
      <c r="I1" s="217" t="s">
        <v>10</v>
      </c>
      <c r="J1" s="217" t="s">
        <v>11</v>
      </c>
    </row>
    <row r="2" spans="1:11" ht="15.75" customHeight="1">
      <c r="A2" s="136" t="s">
        <v>47</v>
      </c>
      <c r="B2" s="136">
        <v>27.029199999999999</v>
      </c>
      <c r="C2" s="136">
        <v>89.056200000000004</v>
      </c>
      <c r="D2" s="136" t="s">
        <v>47</v>
      </c>
      <c r="E2" s="136">
        <v>89.087090000000003</v>
      </c>
      <c r="F2" s="136" t="s">
        <v>15</v>
      </c>
      <c r="G2" s="136">
        <v>494</v>
      </c>
      <c r="H2" s="136">
        <v>502</v>
      </c>
      <c r="I2" s="136">
        <v>996</v>
      </c>
      <c r="J2" s="136">
        <v>11</v>
      </c>
    </row>
    <row r="3" spans="1:11" ht="15.75" customHeight="1">
      <c r="A3" s="136" t="s">
        <v>47</v>
      </c>
      <c r="B3" s="136">
        <v>27.029199999999999</v>
      </c>
      <c r="C3" s="136">
        <v>89.056200000000004</v>
      </c>
      <c r="D3" s="136" t="s">
        <v>47</v>
      </c>
      <c r="E3" s="136">
        <v>89.087090000000003</v>
      </c>
      <c r="F3" s="136" t="s">
        <v>16</v>
      </c>
      <c r="G3" s="136">
        <v>626</v>
      </c>
      <c r="H3" s="136">
        <v>651</v>
      </c>
      <c r="I3" s="136">
        <v>1277</v>
      </c>
      <c r="J3" s="136">
        <v>12</v>
      </c>
      <c r="K3" s="157"/>
    </row>
    <row r="4" spans="1:11" ht="15.75" customHeight="1">
      <c r="A4" s="136" t="s">
        <v>47</v>
      </c>
      <c r="B4" s="136">
        <v>27.029199999999999</v>
      </c>
      <c r="C4" s="136">
        <v>89.056200000000004</v>
      </c>
      <c r="D4" s="136" t="s">
        <v>47</v>
      </c>
      <c r="E4" s="136">
        <v>89.087090000000003</v>
      </c>
      <c r="F4" s="136" t="s">
        <v>17</v>
      </c>
      <c r="G4" s="136">
        <v>754</v>
      </c>
      <c r="H4" s="136">
        <v>750</v>
      </c>
      <c r="I4" s="136">
        <v>1504</v>
      </c>
      <c r="J4" s="136">
        <v>13</v>
      </c>
      <c r="K4" s="157"/>
    </row>
    <row r="5" spans="1:11" ht="15.75" customHeight="1">
      <c r="A5" s="136" t="s">
        <v>47</v>
      </c>
      <c r="B5" s="136">
        <v>27.029199999999999</v>
      </c>
      <c r="C5" s="136">
        <v>89.056200000000004</v>
      </c>
      <c r="D5" s="136" t="s">
        <v>47</v>
      </c>
      <c r="E5" s="136">
        <v>89.087090000000003</v>
      </c>
      <c r="F5" s="136" t="s">
        <v>18</v>
      </c>
      <c r="G5" s="136">
        <v>427</v>
      </c>
      <c r="H5" s="136">
        <v>409</v>
      </c>
      <c r="I5" s="136">
        <v>836</v>
      </c>
      <c r="J5" s="136">
        <v>14</v>
      </c>
      <c r="K5" s="157"/>
    </row>
    <row r="6" spans="1:11" ht="15.75" customHeight="1">
      <c r="A6" s="136" t="s">
        <v>47</v>
      </c>
      <c r="B6" s="136">
        <v>27.029199999999999</v>
      </c>
      <c r="C6" s="136">
        <v>89.056200000000004</v>
      </c>
      <c r="D6" s="136" t="s">
        <v>47</v>
      </c>
      <c r="E6" s="136">
        <v>89.087090000000003</v>
      </c>
      <c r="F6" s="136" t="s">
        <v>19</v>
      </c>
      <c r="G6" s="136">
        <v>569</v>
      </c>
      <c r="H6" s="136">
        <v>501</v>
      </c>
      <c r="I6" s="136">
        <v>1070</v>
      </c>
      <c r="J6" s="136">
        <v>15</v>
      </c>
      <c r="K6" s="157"/>
    </row>
    <row r="7" spans="1:11" ht="15.75" customHeight="1">
      <c r="A7" s="136" t="s">
        <v>47</v>
      </c>
      <c r="B7" s="136">
        <v>27.029199999999999</v>
      </c>
      <c r="C7" s="136">
        <v>89.056200000000004</v>
      </c>
      <c r="D7" s="136" t="s">
        <v>47</v>
      </c>
      <c r="E7" s="136">
        <v>89.087090000000003</v>
      </c>
      <c r="F7" s="136" t="s">
        <v>20</v>
      </c>
      <c r="G7" s="136">
        <v>265</v>
      </c>
      <c r="H7" s="136">
        <v>257</v>
      </c>
      <c r="I7" s="136">
        <v>522</v>
      </c>
      <c r="J7" s="136">
        <v>16</v>
      </c>
      <c r="K7" s="157"/>
    </row>
    <row r="8" spans="1:11" s="163" customFormat="1" ht="15.75" customHeight="1">
      <c r="A8" s="117" t="s">
        <v>47</v>
      </c>
      <c r="B8" s="117">
        <v>27.029199999999999</v>
      </c>
      <c r="C8" s="117">
        <v>89.056200000000004</v>
      </c>
      <c r="D8" s="117" t="s">
        <v>47</v>
      </c>
      <c r="E8" s="117">
        <v>89.087090000000003</v>
      </c>
      <c r="F8" s="117" t="s">
        <v>21</v>
      </c>
      <c r="G8" s="117">
        <v>252</v>
      </c>
      <c r="H8" s="117">
        <v>228</v>
      </c>
      <c r="I8" s="117">
        <v>480</v>
      </c>
      <c r="J8" s="117">
        <v>17</v>
      </c>
    </row>
    <row r="9" spans="1:11" ht="15.75" customHeight="1">
      <c r="A9" s="136" t="s">
        <v>47</v>
      </c>
      <c r="B9" s="136">
        <v>27.029199999999999</v>
      </c>
      <c r="C9" s="136">
        <v>89.056200000000004</v>
      </c>
      <c r="D9" s="136" t="s">
        <v>133</v>
      </c>
      <c r="E9" s="136">
        <v>89.1875</v>
      </c>
      <c r="F9" s="136" t="s">
        <v>15</v>
      </c>
      <c r="G9" s="136">
        <v>494</v>
      </c>
      <c r="H9" s="136">
        <v>502</v>
      </c>
      <c r="I9" s="136">
        <v>996</v>
      </c>
      <c r="J9" s="136">
        <v>11</v>
      </c>
    </row>
    <row r="10" spans="1:11" ht="15.75" customHeight="1">
      <c r="A10" s="136" t="s">
        <v>47</v>
      </c>
      <c r="B10" s="136">
        <v>27.029199999999999</v>
      </c>
      <c r="C10" s="136">
        <v>89.056200000000004</v>
      </c>
      <c r="D10" s="136" t="s">
        <v>133</v>
      </c>
      <c r="E10" s="136">
        <v>89.1875</v>
      </c>
      <c r="F10" s="136" t="s">
        <v>16</v>
      </c>
      <c r="G10" s="136">
        <v>626</v>
      </c>
      <c r="H10" s="136">
        <v>651</v>
      </c>
      <c r="I10" s="136">
        <v>1277</v>
      </c>
      <c r="J10" s="136">
        <v>12</v>
      </c>
      <c r="K10" s="157"/>
    </row>
    <row r="11" spans="1:11" ht="15.75" customHeight="1">
      <c r="A11" s="136" t="s">
        <v>47</v>
      </c>
      <c r="B11" s="136">
        <v>27.029199999999999</v>
      </c>
      <c r="C11" s="136">
        <v>89.056200000000004</v>
      </c>
      <c r="D11" s="136" t="s">
        <v>133</v>
      </c>
      <c r="E11" s="136">
        <v>89.1875</v>
      </c>
      <c r="F11" s="136" t="s">
        <v>17</v>
      </c>
      <c r="G11" s="136">
        <v>754</v>
      </c>
      <c r="H11" s="136">
        <v>750</v>
      </c>
      <c r="I11" s="136">
        <v>1504</v>
      </c>
      <c r="J11" s="136">
        <v>13</v>
      </c>
      <c r="K11" s="157"/>
    </row>
    <row r="12" spans="1:11" ht="15.75" customHeight="1">
      <c r="A12" s="136" t="s">
        <v>47</v>
      </c>
      <c r="B12" s="136">
        <v>27.029199999999999</v>
      </c>
      <c r="C12" s="136">
        <v>89.056200000000004</v>
      </c>
      <c r="D12" s="136" t="s">
        <v>133</v>
      </c>
      <c r="E12" s="136">
        <v>89.1875</v>
      </c>
      <c r="F12" s="136" t="s">
        <v>18</v>
      </c>
      <c r="G12" s="136">
        <v>427</v>
      </c>
      <c r="H12" s="136">
        <v>409</v>
      </c>
      <c r="I12" s="136">
        <v>836</v>
      </c>
      <c r="J12" s="136">
        <v>14</v>
      </c>
      <c r="K12" s="157"/>
    </row>
    <row r="13" spans="1:11" ht="15.75" customHeight="1">
      <c r="A13" s="136" t="s">
        <v>47</v>
      </c>
      <c r="B13" s="136">
        <v>27.029199999999999</v>
      </c>
      <c r="C13" s="136">
        <v>89.056200000000004</v>
      </c>
      <c r="D13" s="136" t="s">
        <v>133</v>
      </c>
      <c r="E13" s="136">
        <v>89.1875</v>
      </c>
      <c r="F13" s="136" t="s">
        <v>19</v>
      </c>
      <c r="G13" s="136">
        <v>569</v>
      </c>
      <c r="H13" s="136">
        <v>501</v>
      </c>
      <c r="I13" s="136">
        <v>1070</v>
      </c>
      <c r="J13" s="136">
        <v>15</v>
      </c>
      <c r="K13" s="157"/>
    </row>
    <row r="14" spans="1:11" ht="15.75" customHeight="1">
      <c r="A14" s="136" t="s">
        <v>47</v>
      </c>
      <c r="B14" s="136">
        <v>27.029199999999999</v>
      </c>
      <c r="C14" s="136">
        <v>89.056200000000004</v>
      </c>
      <c r="D14" s="136" t="s">
        <v>133</v>
      </c>
      <c r="E14" s="136">
        <v>89.1875</v>
      </c>
      <c r="F14" s="136" t="s">
        <v>20</v>
      </c>
      <c r="G14" s="136">
        <v>265</v>
      </c>
      <c r="H14" s="136">
        <v>257</v>
      </c>
      <c r="I14" s="136">
        <v>522</v>
      </c>
      <c r="J14" s="136">
        <v>16</v>
      </c>
      <c r="K14" s="157"/>
    </row>
    <row r="15" spans="1:11" ht="15.75" customHeight="1">
      <c r="A15" s="136" t="s">
        <v>47</v>
      </c>
      <c r="B15" s="136">
        <v>27.029199999999999</v>
      </c>
      <c r="C15" s="136">
        <v>89.056200000000004</v>
      </c>
      <c r="D15" s="136" t="s">
        <v>133</v>
      </c>
      <c r="E15" s="136">
        <v>89.1875</v>
      </c>
      <c r="F15" s="136" t="s">
        <v>21</v>
      </c>
      <c r="G15" s="136">
        <v>252</v>
      </c>
      <c r="H15" s="136">
        <v>228</v>
      </c>
      <c r="I15" s="136">
        <v>480</v>
      </c>
      <c r="J15" s="136">
        <v>17</v>
      </c>
      <c r="K15" s="157"/>
    </row>
    <row r="16" spans="1:11" ht="12.75"/>
    <row r="17" spans="1:25" ht="12.75"/>
    <row r="18" spans="1:25" ht="12.75"/>
    <row r="19" spans="1:25" ht="15.75" customHeight="1">
      <c r="A19" s="134" t="s">
        <v>115</v>
      </c>
      <c r="B19" s="134" t="s">
        <v>197</v>
      </c>
      <c r="C19" s="134" t="s">
        <v>198</v>
      </c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5" ht="15.75" customHeight="1">
      <c r="A20" s="164" t="s">
        <v>47</v>
      </c>
      <c r="B20">
        <v>3387</v>
      </c>
      <c r="C20">
        <v>3298</v>
      </c>
    </row>
    <row r="21" spans="1:25" ht="15.75" customHeight="1" thickBot="1"/>
    <row r="22" spans="1:25" ht="15.75" customHeight="1" thickBot="1">
      <c r="A22" s="218" t="s">
        <v>71</v>
      </c>
      <c r="B22" s="218" t="s">
        <v>72</v>
      </c>
      <c r="C22" s="218" t="s">
        <v>73</v>
      </c>
      <c r="D22" s="218" t="s">
        <v>74</v>
      </c>
    </row>
    <row r="23" spans="1:25" ht="15.75" customHeight="1" thickBot="1">
      <c r="A23" s="165" t="s">
        <v>47</v>
      </c>
      <c r="B23" s="166">
        <v>31402</v>
      </c>
      <c r="C23" s="166">
        <v>31747</v>
      </c>
      <c r="D23" s="166">
        <v>63149</v>
      </c>
    </row>
    <row r="26" spans="1:25" ht="15.75" customHeight="1">
      <c r="A26" s="217" t="s">
        <v>120</v>
      </c>
      <c r="B26" s="217" t="s">
        <v>121</v>
      </c>
      <c r="C26" s="217" t="s">
        <v>122</v>
      </c>
      <c r="D26" s="217" t="s">
        <v>123</v>
      </c>
    </row>
    <row r="27" spans="1:25" ht="15.75" customHeight="1">
      <c r="A27" s="219">
        <v>6685</v>
      </c>
      <c r="B27" s="219">
        <v>3387</v>
      </c>
      <c r="C27" s="219">
        <v>3298</v>
      </c>
      <c r="D27" s="578">
        <f>(B27/A27)*100%</f>
        <v>0.50665669409124903</v>
      </c>
    </row>
    <row r="32" spans="1:25" ht="12.75"/>
    <row r="33" spans="1:5" ht="12.75"/>
    <row r="34" spans="1:5" ht="12.75">
      <c r="A34" s="220" t="s">
        <v>125</v>
      </c>
      <c r="B34" s="220" t="s">
        <v>126</v>
      </c>
      <c r="C34" s="220" t="s">
        <v>127</v>
      </c>
      <c r="D34" s="220" t="s">
        <v>126</v>
      </c>
      <c r="E34" s="220" t="s">
        <v>127</v>
      </c>
    </row>
    <row r="35" spans="1:5" ht="15.75" customHeight="1">
      <c r="A35" s="135">
        <v>480</v>
      </c>
      <c r="B35" s="136">
        <v>228</v>
      </c>
      <c r="C35" s="136">
        <v>252</v>
      </c>
      <c r="D35" s="579">
        <f>(B35/C27)*100%</f>
        <v>6.9132807762280174E-2</v>
      </c>
      <c r="E35" s="579">
        <f>(C35/B27)*100%</f>
        <v>7.4402125775022143E-2</v>
      </c>
    </row>
    <row r="37" spans="1:5" ht="15.75" customHeight="1">
      <c r="A37" s="217" t="s">
        <v>7</v>
      </c>
      <c r="B37" s="217" t="s">
        <v>8</v>
      </c>
      <c r="C37" s="217" t="s">
        <v>9</v>
      </c>
    </row>
    <row r="38" spans="1:5" ht="15.75" customHeight="1">
      <c r="A38" s="136" t="s">
        <v>15</v>
      </c>
      <c r="B38" s="136">
        <v>494</v>
      </c>
      <c r="C38" s="136">
        <v>502</v>
      </c>
    </row>
    <row r="39" spans="1:5" ht="15.75" customHeight="1">
      <c r="A39" s="136" t="s">
        <v>16</v>
      </c>
      <c r="B39" s="136">
        <v>626</v>
      </c>
      <c r="C39" s="136">
        <v>651</v>
      </c>
    </row>
    <row r="40" spans="1:5" ht="15.75" customHeight="1">
      <c r="A40" s="136" t="s">
        <v>17</v>
      </c>
      <c r="B40" s="136">
        <v>754</v>
      </c>
      <c r="C40" s="136">
        <v>750</v>
      </c>
    </row>
    <row r="41" spans="1:5" ht="15.75" customHeight="1">
      <c r="A41" s="136" t="s">
        <v>18</v>
      </c>
      <c r="B41" s="136">
        <v>427</v>
      </c>
      <c r="C41" s="136">
        <v>409</v>
      </c>
    </row>
    <row r="42" spans="1:5" ht="15.75" customHeight="1">
      <c r="A42" s="136" t="s">
        <v>19</v>
      </c>
      <c r="B42" s="136">
        <v>569</v>
      </c>
      <c r="C42" s="136">
        <v>501</v>
      </c>
    </row>
    <row r="43" spans="1:5" ht="15.75" customHeight="1">
      <c r="A43" s="136" t="s">
        <v>20</v>
      </c>
      <c r="B43" s="136">
        <v>265</v>
      </c>
      <c r="C43" s="136">
        <v>257</v>
      </c>
    </row>
    <row r="44" spans="1:5" ht="15.75" customHeight="1">
      <c r="A44" s="117" t="s">
        <v>21</v>
      </c>
      <c r="B44" s="117">
        <v>252</v>
      </c>
      <c r="C44" s="117">
        <v>228</v>
      </c>
    </row>
    <row r="46" spans="1:5" ht="15.75" customHeight="1">
      <c r="A46" s="205" t="s">
        <v>71</v>
      </c>
      <c r="B46" s="205" t="s">
        <v>243</v>
      </c>
      <c r="C46" s="205" t="s">
        <v>865</v>
      </c>
      <c r="D46" s="205" t="s">
        <v>866</v>
      </c>
      <c r="E46" s="205" t="s">
        <v>257</v>
      </c>
    </row>
    <row r="47" spans="1:5" ht="15.75" customHeight="1">
      <c r="A47" s="201" t="s">
        <v>47</v>
      </c>
      <c r="B47" s="201" t="s">
        <v>258</v>
      </c>
      <c r="C47" s="180">
        <v>6.3</v>
      </c>
      <c r="D47" s="180">
        <v>55.6</v>
      </c>
      <c r="E47" s="135">
        <f t="shared" ref="E47:E64" si="0">MIN(C47:D47)</f>
        <v>6.3</v>
      </c>
    </row>
    <row r="48" spans="1:5" ht="15.75" customHeight="1">
      <c r="A48" s="201" t="s">
        <v>47</v>
      </c>
      <c r="B48" s="201" t="s">
        <v>259</v>
      </c>
      <c r="C48" s="180">
        <v>48</v>
      </c>
      <c r="D48" s="180">
        <v>95.9</v>
      </c>
      <c r="E48" s="135">
        <f t="shared" si="0"/>
        <v>48</v>
      </c>
    </row>
    <row r="49" spans="1:5" ht="15.75" customHeight="1">
      <c r="A49" s="201" t="s">
        <v>47</v>
      </c>
      <c r="B49" s="201" t="s">
        <v>260</v>
      </c>
      <c r="C49" s="180">
        <v>48</v>
      </c>
      <c r="D49" s="180">
        <v>95.9</v>
      </c>
      <c r="E49" s="135">
        <f t="shared" si="0"/>
        <v>48</v>
      </c>
    </row>
    <row r="50" spans="1:5" ht="15.75" customHeight="1">
      <c r="A50" s="201" t="s">
        <v>47</v>
      </c>
      <c r="B50" s="201" t="s">
        <v>261</v>
      </c>
      <c r="C50" s="180">
        <v>49.6</v>
      </c>
      <c r="D50" s="180">
        <v>97.4</v>
      </c>
      <c r="E50" s="135">
        <f t="shared" si="0"/>
        <v>49.6</v>
      </c>
    </row>
    <row r="51" spans="1:5" ht="15.75" customHeight="1">
      <c r="A51" s="201" t="s">
        <v>47</v>
      </c>
      <c r="B51" s="201" t="s">
        <v>262</v>
      </c>
      <c r="C51" s="180">
        <v>9.5</v>
      </c>
      <c r="D51" s="180">
        <v>56.3</v>
      </c>
      <c r="E51" s="135">
        <f t="shared" si="0"/>
        <v>9.5</v>
      </c>
    </row>
    <row r="52" spans="1:5" ht="15.75" customHeight="1">
      <c r="A52" s="201" t="s">
        <v>47</v>
      </c>
      <c r="B52" s="201" t="s">
        <v>263</v>
      </c>
      <c r="C52" s="180">
        <v>54.2</v>
      </c>
      <c r="D52" s="180">
        <v>24.5</v>
      </c>
      <c r="E52" s="135">
        <f t="shared" si="0"/>
        <v>24.5</v>
      </c>
    </row>
    <row r="53" spans="1:5" ht="15.75" customHeight="1">
      <c r="A53" s="201" t="s">
        <v>47</v>
      </c>
      <c r="B53" s="201" t="s">
        <v>47</v>
      </c>
      <c r="C53" s="180">
        <v>0.9</v>
      </c>
      <c r="D53" s="180">
        <v>53.4</v>
      </c>
      <c r="E53" s="135">
        <f t="shared" si="0"/>
        <v>0.9</v>
      </c>
    </row>
    <row r="54" spans="1:5" ht="15.75" customHeight="1">
      <c r="A54" s="201" t="s">
        <v>47</v>
      </c>
      <c r="B54" s="201" t="s">
        <v>264</v>
      </c>
      <c r="C54" s="180">
        <v>23.5</v>
      </c>
      <c r="D54" s="180">
        <v>45.9</v>
      </c>
      <c r="E54" s="135">
        <f t="shared" si="0"/>
        <v>23.5</v>
      </c>
    </row>
    <row r="55" spans="1:5" ht="15.75" customHeight="1">
      <c r="A55" s="201" t="s">
        <v>47</v>
      </c>
      <c r="B55" s="201" t="s">
        <v>265</v>
      </c>
      <c r="C55" s="180">
        <v>55.6</v>
      </c>
      <c r="D55" s="180">
        <v>94.6</v>
      </c>
      <c r="E55" s="135">
        <f t="shared" si="0"/>
        <v>55.6</v>
      </c>
    </row>
    <row r="56" spans="1:5" ht="15.75" customHeight="1">
      <c r="A56" s="201" t="s">
        <v>47</v>
      </c>
      <c r="B56" s="201" t="s">
        <v>266</v>
      </c>
      <c r="C56" s="180">
        <v>47</v>
      </c>
      <c r="D56" s="180">
        <v>78.7</v>
      </c>
      <c r="E56" s="135">
        <f t="shared" si="0"/>
        <v>47</v>
      </c>
    </row>
    <row r="57" spans="1:5" ht="15.75" customHeight="1">
      <c r="A57" s="201" t="s">
        <v>47</v>
      </c>
      <c r="B57" s="201" t="s">
        <v>267</v>
      </c>
      <c r="C57" s="180">
        <v>70.7</v>
      </c>
      <c r="D57" s="180">
        <v>102</v>
      </c>
      <c r="E57" s="135">
        <f t="shared" si="0"/>
        <v>70.7</v>
      </c>
    </row>
    <row r="58" spans="1:5" ht="15.75" customHeight="1">
      <c r="A58" s="201" t="s">
        <v>47</v>
      </c>
      <c r="B58" s="201" t="s">
        <v>268</v>
      </c>
      <c r="C58" s="180">
        <v>35.9</v>
      </c>
      <c r="D58" s="180">
        <v>70.5</v>
      </c>
      <c r="E58" s="135">
        <f t="shared" si="0"/>
        <v>35.9</v>
      </c>
    </row>
    <row r="59" spans="1:5" ht="15.75" customHeight="1">
      <c r="A59" s="201" t="s">
        <v>47</v>
      </c>
      <c r="B59" s="201" t="s">
        <v>269</v>
      </c>
      <c r="C59" s="180">
        <v>42.3</v>
      </c>
      <c r="D59" s="180">
        <v>74</v>
      </c>
      <c r="E59" s="135">
        <f t="shared" si="0"/>
        <v>42.3</v>
      </c>
    </row>
    <row r="60" spans="1:5" ht="15.75" customHeight="1">
      <c r="A60" s="201" t="s">
        <v>47</v>
      </c>
      <c r="B60" s="201" t="s">
        <v>270</v>
      </c>
      <c r="C60" s="180">
        <v>16.100000000000001</v>
      </c>
      <c r="D60" s="180">
        <v>59.9</v>
      </c>
      <c r="E60" s="135">
        <f t="shared" si="0"/>
        <v>16.100000000000001</v>
      </c>
    </row>
    <row r="61" spans="1:5" ht="15.75" customHeight="1">
      <c r="A61" s="201" t="s">
        <v>47</v>
      </c>
      <c r="B61" s="201" t="s">
        <v>271</v>
      </c>
      <c r="C61" s="180">
        <v>25.9</v>
      </c>
      <c r="D61" s="180">
        <v>69.8</v>
      </c>
      <c r="E61" s="135">
        <f t="shared" si="0"/>
        <v>25.9</v>
      </c>
    </row>
    <row r="62" spans="1:5" ht="15.75" customHeight="1">
      <c r="A62" s="201" t="s">
        <v>47</v>
      </c>
      <c r="B62" s="201" t="s">
        <v>272</v>
      </c>
      <c r="C62" s="180">
        <v>0.9</v>
      </c>
      <c r="D62" s="180">
        <v>49.3</v>
      </c>
      <c r="E62" s="135">
        <f t="shared" si="0"/>
        <v>0.9</v>
      </c>
    </row>
    <row r="63" spans="1:5" ht="15.75" customHeight="1">
      <c r="A63" s="201" t="s">
        <v>47</v>
      </c>
      <c r="B63" s="201" t="s">
        <v>273</v>
      </c>
      <c r="C63" s="180">
        <v>49.3</v>
      </c>
      <c r="D63" s="180">
        <v>6.3</v>
      </c>
      <c r="E63" s="135">
        <f t="shared" si="0"/>
        <v>6.3</v>
      </c>
    </row>
    <row r="64" spans="1:5" ht="15.75" customHeight="1">
      <c r="A64" s="201" t="s">
        <v>47</v>
      </c>
      <c r="B64" s="201" t="s">
        <v>274</v>
      </c>
      <c r="C64" s="180">
        <v>3.4</v>
      </c>
      <c r="D64" s="180">
        <v>70.8</v>
      </c>
      <c r="E64" s="135">
        <f t="shared" si="0"/>
        <v>3.4</v>
      </c>
    </row>
    <row r="67" spans="2:6" ht="15.75" customHeight="1">
      <c r="B67" s="205" t="s">
        <v>243</v>
      </c>
      <c r="C67" s="205" t="s">
        <v>275</v>
      </c>
      <c r="D67" s="205" t="s">
        <v>276</v>
      </c>
      <c r="E67" s="205" t="s">
        <v>153</v>
      </c>
      <c r="F67" s="205" t="s">
        <v>850</v>
      </c>
    </row>
    <row r="68" spans="2:6" ht="15.75" customHeight="1">
      <c r="B68" s="201" t="s">
        <v>258</v>
      </c>
      <c r="C68" s="135">
        <v>6.3</v>
      </c>
      <c r="D68" s="135" t="s">
        <v>48</v>
      </c>
      <c r="E68" s="135"/>
      <c r="F68" s="135"/>
    </row>
    <row r="69" spans="2:6" ht="15.75" customHeight="1">
      <c r="B69" s="201" t="s">
        <v>259</v>
      </c>
      <c r="C69" s="135">
        <v>48</v>
      </c>
      <c r="D69" s="135" t="s">
        <v>48</v>
      </c>
      <c r="E69" s="135">
        <v>61</v>
      </c>
      <c r="F69" s="135" t="s">
        <v>867</v>
      </c>
    </row>
    <row r="70" spans="2:6" ht="15.75" customHeight="1">
      <c r="B70" s="201" t="s">
        <v>260</v>
      </c>
      <c r="C70" s="135">
        <v>48</v>
      </c>
      <c r="D70" s="135" t="s">
        <v>48</v>
      </c>
      <c r="E70" s="135"/>
      <c r="F70" s="135"/>
    </row>
    <row r="71" spans="2:6" ht="15.75" customHeight="1">
      <c r="B71" s="201" t="s">
        <v>261</v>
      </c>
      <c r="C71" s="135">
        <v>49.6</v>
      </c>
      <c r="D71" s="135" t="s">
        <v>48</v>
      </c>
      <c r="E71" s="135"/>
      <c r="F71" s="135"/>
    </row>
    <row r="72" spans="2:6" ht="15.75" customHeight="1">
      <c r="B72" s="201" t="s">
        <v>262</v>
      </c>
      <c r="C72" s="135">
        <v>9.5</v>
      </c>
      <c r="D72" s="135" t="s">
        <v>48</v>
      </c>
      <c r="E72" s="135">
        <v>153</v>
      </c>
      <c r="F72" s="135" t="s">
        <v>868</v>
      </c>
    </row>
    <row r="73" spans="2:6" ht="15.75" customHeight="1">
      <c r="B73" s="201" t="s">
        <v>263</v>
      </c>
      <c r="C73" s="135">
        <v>24.5</v>
      </c>
      <c r="D73" s="135" t="s">
        <v>49</v>
      </c>
      <c r="E73" s="135">
        <v>54</v>
      </c>
      <c r="F73" s="135" t="s">
        <v>869</v>
      </c>
    </row>
    <row r="74" spans="2:6" ht="15.75" customHeight="1">
      <c r="B74" s="201" t="s">
        <v>47</v>
      </c>
      <c r="C74" s="135">
        <v>0.9</v>
      </c>
      <c r="D74" s="135" t="s">
        <v>48</v>
      </c>
      <c r="E74" s="135"/>
      <c r="F74" s="135"/>
    </row>
    <row r="75" spans="2:6" ht="15.75" customHeight="1">
      <c r="B75" s="201" t="s">
        <v>264</v>
      </c>
      <c r="C75" s="135">
        <v>23.5</v>
      </c>
      <c r="D75" s="135" t="s">
        <v>48</v>
      </c>
      <c r="E75" s="135">
        <v>99</v>
      </c>
      <c r="F75" s="135" t="s">
        <v>870</v>
      </c>
    </row>
    <row r="76" spans="2:6" ht="15.75" customHeight="1">
      <c r="B76" s="201" t="s">
        <v>265</v>
      </c>
      <c r="C76" s="135">
        <v>55.6</v>
      </c>
      <c r="D76" s="135" t="s">
        <v>48</v>
      </c>
      <c r="E76" s="135"/>
      <c r="F76" s="135"/>
    </row>
    <row r="77" spans="2:6" ht="15.75" customHeight="1">
      <c r="B77" s="201" t="s">
        <v>266</v>
      </c>
      <c r="C77" s="135">
        <v>47</v>
      </c>
      <c r="D77" s="135" t="s">
        <v>48</v>
      </c>
      <c r="E77" s="135">
        <v>113</v>
      </c>
      <c r="F77" s="135" t="s">
        <v>871</v>
      </c>
    </row>
    <row r="78" spans="2:6" ht="15.75" customHeight="1">
      <c r="B78" s="201" t="s">
        <v>267</v>
      </c>
      <c r="C78" s="135">
        <v>70.7</v>
      </c>
      <c r="D78" s="135" t="s">
        <v>48</v>
      </c>
      <c r="E78" s="135"/>
      <c r="F78" s="135"/>
    </row>
    <row r="79" spans="2:6" ht="15.75" customHeight="1">
      <c r="B79" s="201" t="s">
        <v>268</v>
      </c>
      <c r="C79" s="135">
        <v>35.9</v>
      </c>
      <c r="D79" s="135" t="s">
        <v>48</v>
      </c>
      <c r="E79" s="135"/>
      <c r="F79" s="135"/>
    </row>
    <row r="80" spans="2:6" ht="15.75" customHeight="1">
      <c r="B80" s="201" t="s">
        <v>269</v>
      </c>
      <c r="C80" s="135">
        <v>42.3</v>
      </c>
      <c r="D80" s="135" t="s">
        <v>48</v>
      </c>
      <c r="E80" s="135"/>
      <c r="F80" s="135"/>
    </row>
    <row r="81" spans="2:8" ht="15.75" customHeight="1">
      <c r="B81" s="201" t="s">
        <v>270</v>
      </c>
      <c r="C81" s="135">
        <v>16.100000000000001</v>
      </c>
      <c r="D81" s="135" t="s">
        <v>48</v>
      </c>
      <c r="E81" s="135"/>
      <c r="F81" s="135"/>
    </row>
    <row r="82" spans="2:8" ht="15.75" customHeight="1">
      <c r="B82" s="201" t="s">
        <v>271</v>
      </c>
      <c r="C82" s="135">
        <v>25.9</v>
      </c>
      <c r="D82" s="135" t="s">
        <v>48</v>
      </c>
      <c r="E82" s="135"/>
      <c r="F82" s="135"/>
    </row>
    <row r="83" spans="2:8" ht="15.75" customHeight="1">
      <c r="B83" s="201" t="s">
        <v>272</v>
      </c>
      <c r="C83" s="135">
        <v>0.9</v>
      </c>
      <c r="D83" s="135" t="s">
        <v>48</v>
      </c>
      <c r="E83" s="135"/>
      <c r="F83" s="135"/>
    </row>
    <row r="84" spans="2:8" ht="15.75" customHeight="1">
      <c r="B84" s="201" t="s">
        <v>273</v>
      </c>
      <c r="C84" s="135">
        <v>6.3</v>
      </c>
      <c r="D84" s="135" t="s">
        <v>49</v>
      </c>
      <c r="E84" s="135"/>
      <c r="F84" s="135"/>
    </row>
    <row r="85" spans="2:8" ht="15.75" customHeight="1">
      <c r="B85" s="201" t="s">
        <v>274</v>
      </c>
      <c r="C85" s="135">
        <v>3.4</v>
      </c>
      <c r="D85" s="135" t="s">
        <v>48</v>
      </c>
      <c r="E85" s="135"/>
      <c r="F85" s="135"/>
    </row>
    <row r="87" spans="2:8" ht="15.75" customHeight="1" thickBot="1"/>
    <row r="88" spans="2:8" ht="15.75" customHeight="1" thickBot="1">
      <c r="B88" s="221" t="s">
        <v>0</v>
      </c>
      <c r="C88" s="222" t="s">
        <v>1</v>
      </c>
      <c r="D88" s="223" t="s">
        <v>2</v>
      </c>
      <c r="E88" s="223" t="s">
        <v>3</v>
      </c>
      <c r="F88" s="224" t="s">
        <v>4</v>
      </c>
      <c r="G88" s="224" t="s">
        <v>5</v>
      </c>
      <c r="H88" s="224" t="s">
        <v>6</v>
      </c>
    </row>
    <row r="89" spans="2:8" ht="15.75" customHeight="1">
      <c r="B89" s="10" t="s">
        <v>12</v>
      </c>
      <c r="C89" s="11" t="s">
        <v>47</v>
      </c>
      <c r="D89" s="154">
        <v>27</v>
      </c>
      <c r="E89" s="154">
        <v>89.5</v>
      </c>
      <c r="F89" s="125" t="s">
        <v>48</v>
      </c>
      <c r="G89" s="126">
        <v>26.9011245825806</v>
      </c>
      <c r="H89" s="126">
        <v>89.085812149999995</v>
      </c>
    </row>
    <row r="90" spans="2:8" ht="15.75" customHeight="1">
      <c r="B90" s="10" t="s">
        <v>12</v>
      </c>
      <c r="C90" s="11" t="s">
        <v>47</v>
      </c>
      <c r="D90" s="154">
        <v>27</v>
      </c>
      <c r="E90" s="154">
        <v>89.5</v>
      </c>
      <c r="F90" s="125" t="s">
        <v>49</v>
      </c>
      <c r="G90" s="126">
        <v>26.821375822765301</v>
      </c>
      <c r="H90" s="126">
        <v>89.187546470000001</v>
      </c>
    </row>
  </sheetData>
  <pageMargins left="0.7" right="0.7" top="0.75" bottom="0.75" header="0.3" footer="0.3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7E53E-1B92-4D23-A2CD-BF61A427C30D}">
  <sheetPr>
    <tabColor rgb="FF002060"/>
  </sheetPr>
  <dimension ref="A1:J64"/>
  <sheetViews>
    <sheetView zoomScale="28" workbookViewId="0">
      <selection activeCell="X58" sqref="X58"/>
    </sheetView>
  </sheetViews>
  <sheetFormatPr defaultColWidth="8.7109375" defaultRowHeight="12.75"/>
  <cols>
    <col min="1" max="1" width="22.42578125" bestFit="1" customWidth="1"/>
    <col min="2" max="2" width="14.140625" bestFit="1" customWidth="1"/>
    <col min="3" max="3" width="19" bestFit="1" customWidth="1"/>
    <col min="4" max="4" width="17.140625" bestFit="1" customWidth="1"/>
    <col min="5" max="5" width="17.42578125" bestFit="1" customWidth="1"/>
    <col min="6" max="6" width="20.7109375" bestFit="1" customWidth="1"/>
    <col min="7" max="7" width="19.85546875" bestFit="1" customWidth="1"/>
    <col min="8" max="8" width="18.5703125" bestFit="1" customWidth="1"/>
    <col min="9" max="9" width="15.28515625" bestFit="1" customWidth="1"/>
    <col min="10" max="10" width="20.42578125" customWidth="1"/>
  </cols>
  <sheetData>
    <row r="1" spans="1:10">
      <c r="A1" s="236" t="s">
        <v>1</v>
      </c>
      <c r="B1" s="236" t="s">
        <v>199</v>
      </c>
      <c r="C1" s="236" t="s">
        <v>8</v>
      </c>
      <c r="D1" s="236" t="s">
        <v>9</v>
      </c>
      <c r="E1" s="236" t="s">
        <v>10</v>
      </c>
      <c r="F1" s="236" t="s">
        <v>11</v>
      </c>
      <c r="G1" s="236" t="s">
        <v>112</v>
      </c>
      <c r="I1" s="237" t="s">
        <v>174</v>
      </c>
      <c r="J1" s="237" t="s">
        <v>142</v>
      </c>
    </row>
    <row r="2" spans="1:10">
      <c r="A2" s="135" t="s">
        <v>13</v>
      </c>
      <c r="B2" s="135" t="s">
        <v>15</v>
      </c>
      <c r="C2" s="135">
        <v>144</v>
      </c>
      <c r="D2" s="135">
        <v>170</v>
      </c>
      <c r="E2" s="135">
        <v>314</v>
      </c>
      <c r="F2" s="135">
        <v>11</v>
      </c>
      <c r="G2" s="135" t="s">
        <v>310</v>
      </c>
      <c r="I2" s="237">
        <v>333</v>
      </c>
      <c r="J2" s="237">
        <v>350</v>
      </c>
    </row>
    <row r="3" spans="1:10">
      <c r="A3" s="135" t="s">
        <v>13</v>
      </c>
      <c r="B3" s="135" t="s">
        <v>16</v>
      </c>
      <c r="C3" s="135">
        <v>153</v>
      </c>
      <c r="D3" s="135">
        <v>176</v>
      </c>
      <c r="E3" s="135">
        <v>329</v>
      </c>
      <c r="F3" s="135">
        <v>12</v>
      </c>
      <c r="G3" s="135" t="s">
        <v>310</v>
      </c>
    </row>
    <row r="4" spans="1:10">
      <c r="A4" s="135" t="s">
        <v>13</v>
      </c>
      <c r="B4" s="135" t="s">
        <v>17</v>
      </c>
      <c r="C4" s="135">
        <v>213</v>
      </c>
      <c r="D4" s="135">
        <v>183</v>
      </c>
      <c r="E4" s="135">
        <v>396</v>
      </c>
      <c r="F4" s="135">
        <v>13</v>
      </c>
      <c r="G4" s="135" t="s">
        <v>310</v>
      </c>
    </row>
    <row r="5" spans="1:10">
      <c r="A5" s="135" t="s">
        <v>13</v>
      </c>
      <c r="B5" s="135" t="s">
        <v>18</v>
      </c>
      <c r="C5" s="135">
        <v>117</v>
      </c>
      <c r="D5" s="135">
        <v>116</v>
      </c>
      <c r="E5" s="135">
        <v>233</v>
      </c>
      <c r="F5" s="135">
        <v>14</v>
      </c>
      <c r="G5" s="135" t="s">
        <v>310</v>
      </c>
      <c r="I5" s="573">
        <f>(I2/G11)*100%</f>
        <v>0.34083930399181167</v>
      </c>
      <c r="J5" s="573">
        <f>(J2/H11)*100%</f>
        <v>0.35787321063394684</v>
      </c>
    </row>
    <row r="6" spans="1:10">
      <c r="A6" s="135" t="s">
        <v>13</v>
      </c>
      <c r="B6" s="135" t="s">
        <v>19</v>
      </c>
      <c r="C6" s="135">
        <v>92</v>
      </c>
      <c r="D6" s="135">
        <v>86</v>
      </c>
      <c r="E6" s="135">
        <v>178</v>
      </c>
      <c r="F6" s="135">
        <v>15</v>
      </c>
      <c r="G6" s="135" t="s">
        <v>311</v>
      </c>
    </row>
    <row r="7" spans="1:10">
      <c r="A7" s="135" t="s">
        <v>13</v>
      </c>
      <c r="B7" s="135" t="s">
        <v>20</v>
      </c>
      <c r="C7" s="135">
        <v>115</v>
      </c>
      <c r="D7" s="135">
        <v>109</v>
      </c>
      <c r="E7" s="135">
        <v>224</v>
      </c>
      <c r="F7" s="135">
        <v>16</v>
      </c>
      <c r="G7" s="135" t="s">
        <v>311</v>
      </c>
    </row>
    <row r="8" spans="1:10">
      <c r="A8" s="135" t="s">
        <v>13</v>
      </c>
      <c r="B8" s="135" t="s">
        <v>21</v>
      </c>
      <c r="C8" s="135">
        <v>143</v>
      </c>
      <c r="D8" s="135">
        <v>138</v>
      </c>
      <c r="E8" s="135">
        <v>281</v>
      </c>
      <c r="F8" s="135">
        <v>17</v>
      </c>
      <c r="G8" s="135" t="s">
        <v>311</v>
      </c>
    </row>
    <row r="9" spans="1:10">
      <c r="A9" s="135" t="s">
        <v>200</v>
      </c>
      <c r="B9" s="135"/>
      <c r="C9" s="135">
        <v>977</v>
      </c>
      <c r="D9" s="135">
        <v>978</v>
      </c>
      <c r="E9" s="135">
        <v>1955</v>
      </c>
      <c r="F9" s="135"/>
      <c r="G9" s="135"/>
    </row>
    <row r="10" spans="1:10">
      <c r="A10" s="135" t="s">
        <v>201</v>
      </c>
      <c r="B10" s="135"/>
      <c r="C10" s="576">
        <v>0.49974424552429669</v>
      </c>
      <c r="D10" s="576">
        <v>0.50025575447570336</v>
      </c>
      <c r="E10" s="135">
        <v>1</v>
      </c>
      <c r="F10" s="135"/>
      <c r="G10" s="135" t="s">
        <v>202</v>
      </c>
      <c r="H10" s="237" t="s">
        <v>203</v>
      </c>
      <c r="I10" s="350" t="s">
        <v>126</v>
      </c>
      <c r="J10" s="350" t="s">
        <v>127</v>
      </c>
    </row>
    <row r="11" spans="1:10">
      <c r="A11" s="135" t="s">
        <v>204</v>
      </c>
      <c r="B11" s="135"/>
      <c r="C11" s="135">
        <v>350</v>
      </c>
      <c r="D11" s="135">
        <v>333</v>
      </c>
      <c r="E11" s="135">
        <v>683</v>
      </c>
      <c r="F11" s="135"/>
      <c r="G11" s="135">
        <v>977</v>
      </c>
      <c r="H11" s="135">
        <v>978</v>
      </c>
      <c r="I11" s="576">
        <v>0.34049079754601225</v>
      </c>
      <c r="J11" s="576">
        <v>0.35823950870010202</v>
      </c>
    </row>
    <row r="12" spans="1:10" ht="15">
      <c r="A12" s="167"/>
      <c r="B12" s="167"/>
      <c r="C12" s="168"/>
      <c r="D12" s="168"/>
      <c r="E12" s="168"/>
      <c r="F12" s="168"/>
      <c r="G12" s="167"/>
      <c r="H12" s="167"/>
      <c r="I12" s="167"/>
      <c r="J12" s="167"/>
    </row>
    <row r="13" spans="1:10" ht="15">
      <c r="A13" s="167"/>
      <c r="B13" s="167"/>
      <c r="C13" s="168"/>
      <c r="D13" s="168"/>
      <c r="E13" s="168"/>
      <c r="F13" s="168"/>
      <c r="G13" s="167"/>
      <c r="H13" s="167"/>
      <c r="I13" s="167"/>
      <c r="J13" s="167"/>
    </row>
    <row r="15" spans="1:10">
      <c r="A15" s="237" t="s">
        <v>71</v>
      </c>
      <c r="B15" s="237" t="s">
        <v>227</v>
      </c>
      <c r="C15" s="237" t="s">
        <v>228</v>
      </c>
      <c r="D15" s="237" t="s">
        <v>229</v>
      </c>
      <c r="E15" s="237" t="s">
        <v>205</v>
      </c>
      <c r="F15" s="237" t="s">
        <v>206</v>
      </c>
      <c r="G15" s="237" t="s">
        <v>74</v>
      </c>
      <c r="H15" s="237" t="s">
        <v>277</v>
      </c>
      <c r="I15" s="237" t="s">
        <v>278</v>
      </c>
      <c r="J15" s="237" t="s">
        <v>279</v>
      </c>
    </row>
    <row r="16" spans="1:10">
      <c r="A16" s="135" t="s">
        <v>13</v>
      </c>
      <c r="B16" s="135" t="s">
        <v>312</v>
      </c>
      <c r="C16" s="135">
        <v>27.555220380000002</v>
      </c>
      <c r="D16" s="135">
        <v>90.753574150000006</v>
      </c>
      <c r="E16" s="135">
        <v>2862</v>
      </c>
      <c r="F16" s="135">
        <v>3381</v>
      </c>
      <c r="G16" s="135">
        <v>6243</v>
      </c>
      <c r="H16" s="135">
        <v>1.2</v>
      </c>
      <c r="I16" s="135">
        <v>0</v>
      </c>
      <c r="J16" s="135">
        <v>0</v>
      </c>
    </row>
    <row r="17" spans="1:10">
      <c r="A17" s="135" t="s">
        <v>13</v>
      </c>
      <c r="B17" s="135" t="s">
        <v>313</v>
      </c>
      <c r="C17" s="135">
        <v>27.554470429999999</v>
      </c>
      <c r="D17" s="135">
        <v>90.753605300000004</v>
      </c>
      <c r="E17" s="135">
        <v>204</v>
      </c>
      <c r="F17" s="135">
        <v>189</v>
      </c>
      <c r="G17" s="135">
        <v>393</v>
      </c>
      <c r="H17" s="135">
        <v>1.8</v>
      </c>
      <c r="I17" s="135">
        <v>0</v>
      </c>
      <c r="J17" s="135">
        <v>0</v>
      </c>
    </row>
    <row r="18" spans="1:10">
      <c r="A18" s="135" t="s">
        <v>13</v>
      </c>
      <c r="B18" s="135" t="s">
        <v>314</v>
      </c>
      <c r="C18" s="135">
        <v>27.592501590000001</v>
      </c>
      <c r="D18" s="135">
        <v>90.726528970000004</v>
      </c>
      <c r="E18" s="135">
        <v>1905</v>
      </c>
      <c r="F18" s="135">
        <v>2042</v>
      </c>
      <c r="G18" s="135">
        <v>3947</v>
      </c>
      <c r="H18" s="135">
        <v>5.2</v>
      </c>
      <c r="I18" s="135">
        <v>0</v>
      </c>
      <c r="J18" s="135">
        <v>0</v>
      </c>
    </row>
    <row r="19" spans="1:10">
      <c r="A19" s="135" t="s">
        <v>13</v>
      </c>
      <c r="B19" s="135" t="s">
        <v>315</v>
      </c>
      <c r="C19" s="135">
        <v>27.559259369999999</v>
      </c>
      <c r="D19" s="135">
        <v>90.805014639999996</v>
      </c>
      <c r="E19" s="135">
        <v>1153</v>
      </c>
      <c r="F19" s="135">
        <v>1165</v>
      </c>
      <c r="G19" s="135">
        <v>2318</v>
      </c>
      <c r="H19" s="135">
        <v>16.8</v>
      </c>
      <c r="I19" s="135">
        <v>0</v>
      </c>
      <c r="J19" s="135">
        <v>0</v>
      </c>
    </row>
    <row r="20" spans="1:10">
      <c r="A20" s="135" t="s">
        <v>13</v>
      </c>
      <c r="B20" s="135" t="s">
        <v>316</v>
      </c>
      <c r="C20" s="135">
        <v>27.495029389999999</v>
      </c>
      <c r="D20" s="135">
        <v>90.699704800000006</v>
      </c>
      <c r="E20" s="135">
        <v>1447</v>
      </c>
      <c r="F20" s="135">
        <v>1748</v>
      </c>
      <c r="G20" s="135">
        <v>3195</v>
      </c>
      <c r="H20" s="135">
        <v>21.8</v>
      </c>
      <c r="I20" s="135">
        <v>0</v>
      </c>
      <c r="J20" s="135">
        <v>0</v>
      </c>
    </row>
    <row r="21" spans="1:10">
      <c r="A21" s="135" t="s">
        <v>13</v>
      </c>
      <c r="B21" s="135" t="s">
        <v>317</v>
      </c>
      <c r="C21" s="135">
        <v>27.48815686</v>
      </c>
      <c r="D21" s="135">
        <v>90.915784669999994</v>
      </c>
      <c r="E21" s="135">
        <v>853</v>
      </c>
      <c r="F21" s="135">
        <v>871</v>
      </c>
      <c r="G21" s="135">
        <v>1724</v>
      </c>
      <c r="H21" s="135">
        <v>44.6</v>
      </c>
      <c r="I21" s="135">
        <v>0</v>
      </c>
      <c r="J21" s="135">
        <v>0</v>
      </c>
    </row>
    <row r="24" spans="1:10">
      <c r="A24" s="237" t="s">
        <v>0</v>
      </c>
      <c r="B24" s="237" t="s">
        <v>1</v>
      </c>
      <c r="C24" s="237" t="s">
        <v>2</v>
      </c>
      <c r="D24" s="237" t="s">
        <v>3</v>
      </c>
      <c r="E24" s="237" t="s">
        <v>4</v>
      </c>
      <c r="F24" s="237" t="s">
        <v>5</v>
      </c>
      <c r="G24" s="237" t="s">
        <v>6</v>
      </c>
    </row>
    <row r="25" spans="1:10">
      <c r="A25" s="135" t="s">
        <v>12</v>
      </c>
      <c r="B25" s="135" t="s">
        <v>13</v>
      </c>
      <c r="C25" s="135">
        <v>27.45</v>
      </c>
      <c r="D25" s="135">
        <v>90.4</v>
      </c>
      <c r="E25" s="135" t="s">
        <v>14</v>
      </c>
      <c r="F25" s="135">
        <v>27.559083062521101</v>
      </c>
      <c r="G25" s="135">
        <v>90.744799</v>
      </c>
    </row>
    <row r="28" spans="1:10">
      <c r="A28" s="237" t="s">
        <v>71</v>
      </c>
      <c r="B28" s="237" t="s">
        <v>2</v>
      </c>
      <c r="C28" s="237" t="s">
        <v>3</v>
      </c>
      <c r="D28" s="237" t="s">
        <v>72</v>
      </c>
      <c r="E28" s="237" t="s">
        <v>73</v>
      </c>
      <c r="F28" s="237" t="s">
        <v>74</v>
      </c>
    </row>
    <row r="29" spans="1:10">
      <c r="A29" s="135" t="s">
        <v>13</v>
      </c>
      <c r="B29" s="135">
        <v>27.45</v>
      </c>
      <c r="C29" s="135">
        <v>90.4</v>
      </c>
      <c r="D29" s="135">
        <v>8915</v>
      </c>
      <c r="E29" s="135">
        <v>9482</v>
      </c>
      <c r="F29" s="135">
        <v>18397</v>
      </c>
    </row>
    <row r="30" spans="1:10">
      <c r="A30" s="135"/>
      <c r="B30" s="135"/>
      <c r="C30" s="135"/>
      <c r="D30" s="576">
        <v>0.48458987878458443</v>
      </c>
      <c r="E30" s="576">
        <v>0.51541012121541552</v>
      </c>
      <c r="F30" s="135"/>
    </row>
    <row r="32" spans="1:10">
      <c r="A32" s="237" t="s">
        <v>199</v>
      </c>
      <c r="B32" s="237" t="s">
        <v>8</v>
      </c>
      <c r="C32" s="237" t="s">
        <v>9</v>
      </c>
      <c r="D32" s="237" t="s">
        <v>10</v>
      </c>
    </row>
    <row r="33" spans="1:8">
      <c r="A33" s="135" t="s">
        <v>15</v>
      </c>
      <c r="B33" s="135">
        <v>144</v>
      </c>
      <c r="C33" s="135">
        <v>170</v>
      </c>
      <c r="D33" s="135">
        <v>314</v>
      </c>
    </row>
    <row r="34" spans="1:8">
      <c r="A34" s="135" t="s">
        <v>16</v>
      </c>
      <c r="B34" s="135">
        <v>153</v>
      </c>
      <c r="C34" s="135">
        <v>176</v>
      </c>
      <c r="D34" s="135">
        <v>329</v>
      </c>
    </row>
    <row r="35" spans="1:8">
      <c r="A35" s="135" t="s">
        <v>17</v>
      </c>
      <c r="B35" s="135">
        <v>213</v>
      </c>
      <c r="C35" s="135">
        <v>183</v>
      </c>
      <c r="D35" s="135">
        <v>396</v>
      </c>
    </row>
    <row r="36" spans="1:8">
      <c r="A36" s="135" t="s">
        <v>18</v>
      </c>
      <c r="B36" s="135">
        <v>117</v>
      </c>
      <c r="C36" s="135">
        <v>116</v>
      </c>
      <c r="D36" s="135">
        <v>233</v>
      </c>
    </row>
    <row r="37" spans="1:8">
      <c r="A37" s="135" t="s">
        <v>19</v>
      </c>
      <c r="B37" s="135">
        <v>92</v>
      </c>
      <c r="C37" s="135">
        <v>86</v>
      </c>
      <c r="D37" s="135">
        <v>178</v>
      </c>
    </row>
    <row r="38" spans="1:8">
      <c r="A38" s="135" t="s">
        <v>20</v>
      </c>
      <c r="B38" s="135">
        <v>115</v>
      </c>
      <c r="C38" s="135">
        <v>109</v>
      </c>
      <c r="D38" s="135">
        <v>224</v>
      </c>
    </row>
    <row r="39" spans="1:8">
      <c r="A39" s="135" t="s">
        <v>21</v>
      </c>
      <c r="B39" s="135">
        <v>143</v>
      </c>
      <c r="C39" s="135">
        <v>138</v>
      </c>
      <c r="D39" s="135">
        <v>281</v>
      </c>
    </row>
    <row r="42" spans="1:8">
      <c r="A42" s="599" t="s">
        <v>71</v>
      </c>
      <c r="B42" s="599" t="s">
        <v>227</v>
      </c>
      <c r="C42" s="599" t="s">
        <v>318</v>
      </c>
      <c r="D42" s="599" t="s">
        <v>278</v>
      </c>
      <c r="E42" s="599" t="s">
        <v>279</v>
      </c>
      <c r="F42" s="599" t="s">
        <v>276</v>
      </c>
      <c r="G42" s="599" t="s">
        <v>153</v>
      </c>
    </row>
    <row r="43" spans="1:8">
      <c r="A43" s="135" t="s">
        <v>13</v>
      </c>
      <c r="B43" s="135" t="s">
        <v>312</v>
      </c>
      <c r="C43" s="135">
        <v>1.2</v>
      </c>
      <c r="D43" s="135"/>
      <c r="E43" s="135">
        <v>0</v>
      </c>
      <c r="F43" s="239" t="s">
        <v>949</v>
      </c>
      <c r="G43" s="135">
        <v>179</v>
      </c>
    </row>
    <row r="44" spans="1:8">
      <c r="A44" s="135" t="s">
        <v>13</v>
      </c>
      <c r="B44" s="135" t="s">
        <v>313</v>
      </c>
      <c r="C44" s="135">
        <v>1.8</v>
      </c>
      <c r="D44" s="135">
        <v>0</v>
      </c>
      <c r="E44" s="135">
        <v>0</v>
      </c>
      <c r="F44" s="239" t="s">
        <v>949</v>
      </c>
      <c r="G44" s="239">
        <v>58</v>
      </c>
      <c r="H44">
        <f>SUM(G43:G48)</f>
        <v>281</v>
      </c>
    </row>
    <row r="45" spans="1:8">
      <c r="A45" s="135" t="s">
        <v>13</v>
      </c>
      <c r="B45" s="135" t="s">
        <v>314</v>
      </c>
      <c r="C45" s="135">
        <v>5.2</v>
      </c>
      <c r="D45" s="135">
        <v>0</v>
      </c>
      <c r="E45" s="135">
        <v>0</v>
      </c>
      <c r="F45" s="135"/>
      <c r="G45" s="135"/>
    </row>
    <row r="46" spans="1:8">
      <c r="A46" s="135" t="s">
        <v>13</v>
      </c>
      <c r="B46" s="135" t="s">
        <v>315</v>
      </c>
      <c r="C46" s="135">
        <v>16.8</v>
      </c>
      <c r="D46" s="135">
        <v>0</v>
      </c>
      <c r="E46" s="135">
        <v>0</v>
      </c>
      <c r="F46" s="135"/>
      <c r="G46" s="135"/>
    </row>
    <row r="47" spans="1:8">
      <c r="A47" s="135" t="s">
        <v>13</v>
      </c>
      <c r="B47" s="135" t="s">
        <v>316</v>
      </c>
      <c r="C47" s="135">
        <v>21.8</v>
      </c>
      <c r="D47" s="135">
        <v>0</v>
      </c>
      <c r="E47" s="135">
        <v>0</v>
      </c>
      <c r="F47" s="135"/>
      <c r="G47" s="135"/>
    </row>
    <row r="48" spans="1:8">
      <c r="A48" s="135" t="s">
        <v>13</v>
      </c>
      <c r="B48" s="135" t="s">
        <v>317</v>
      </c>
      <c r="C48" s="135">
        <v>44.6</v>
      </c>
      <c r="D48" s="135">
        <v>0</v>
      </c>
      <c r="E48" s="135">
        <v>0</v>
      </c>
      <c r="F48" s="239" t="s">
        <v>949</v>
      </c>
      <c r="G48" s="135">
        <v>44</v>
      </c>
    </row>
    <row r="51" spans="1:9">
      <c r="A51" s="740" t="s">
        <v>950</v>
      </c>
      <c r="B51" s="740" t="s">
        <v>951</v>
      </c>
      <c r="C51" s="740" t="s">
        <v>19</v>
      </c>
      <c r="D51" s="740"/>
      <c r="E51" s="740" t="s">
        <v>20</v>
      </c>
      <c r="F51" s="740"/>
      <c r="G51" s="740" t="s">
        <v>21</v>
      </c>
      <c r="H51" s="740"/>
    </row>
    <row r="52" spans="1:9">
      <c r="A52" s="740"/>
      <c r="B52" s="740"/>
      <c r="C52" s="237" t="s">
        <v>144</v>
      </c>
      <c r="D52" s="237" t="s">
        <v>145</v>
      </c>
      <c r="E52" s="237" t="s">
        <v>144</v>
      </c>
      <c r="F52" s="237" t="s">
        <v>145</v>
      </c>
      <c r="G52" s="237" t="s">
        <v>144</v>
      </c>
      <c r="H52" s="237" t="s">
        <v>145</v>
      </c>
    </row>
    <row r="53" spans="1:9">
      <c r="A53" s="135" t="s">
        <v>952</v>
      </c>
      <c r="B53" s="488" t="s">
        <v>953</v>
      </c>
      <c r="C53" s="135">
        <v>10</v>
      </c>
      <c r="D53" s="135">
        <v>18</v>
      </c>
      <c r="E53" s="135">
        <v>0</v>
      </c>
      <c r="F53" s="135">
        <v>0</v>
      </c>
      <c r="G53" s="135">
        <v>0</v>
      </c>
      <c r="H53" s="135">
        <v>0</v>
      </c>
    </row>
    <row r="54" spans="1:9">
      <c r="A54" s="135" t="s">
        <v>954</v>
      </c>
      <c r="B54" s="488" t="s">
        <v>842</v>
      </c>
      <c r="C54" s="135">
        <v>26</v>
      </c>
      <c r="D54" s="135">
        <v>19</v>
      </c>
      <c r="E54" s="135">
        <v>17</v>
      </c>
      <c r="F54" s="135">
        <v>11</v>
      </c>
      <c r="G54" s="135">
        <v>24</v>
      </c>
      <c r="H54" s="135">
        <v>34</v>
      </c>
    </row>
    <row r="55" spans="1:9">
      <c r="A55" s="135" t="s">
        <v>955</v>
      </c>
      <c r="B55" s="488" t="s">
        <v>842</v>
      </c>
      <c r="C55" s="135">
        <v>45</v>
      </c>
      <c r="D55" s="135">
        <v>42</v>
      </c>
      <c r="E55" s="135">
        <v>88</v>
      </c>
      <c r="F55" s="135">
        <v>85</v>
      </c>
      <c r="G55" s="135">
        <v>96</v>
      </c>
      <c r="H55" s="135">
        <v>83</v>
      </c>
    </row>
    <row r="56" spans="1:9">
      <c r="A56" s="135" t="s">
        <v>956</v>
      </c>
      <c r="B56" s="488" t="s">
        <v>842</v>
      </c>
      <c r="C56" s="135">
        <v>11</v>
      </c>
      <c r="D56" s="135">
        <v>7</v>
      </c>
      <c r="E56" s="135">
        <v>10</v>
      </c>
      <c r="F56" s="135">
        <v>13</v>
      </c>
      <c r="G56" s="135">
        <v>23</v>
      </c>
      <c r="H56" s="135">
        <v>21</v>
      </c>
    </row>
    <row r="57" spans="1:9">
      <c r="A57" s="135" t="s">
        <v>957</v>
      </c>
      <c r="B57" s="135"/>
      <c r="C57" s="135">
        <f t="shared" ref="C57:H57" si="0">SUM(C53:C56)</f>
        <v>92</v>
      </c>
      <c r="D57" s="135">
        <f t="shared" si="0"/>
        <v>86</v>
      </c>
      <c r="E57" s="135">
        <f t="shared" si="0"/>
        <v>115</v>
      </c>
      <c r="F57" s="135">
        <f t="shared" si="0"/>
        <v>109</v>
      </c>
      <c r="G57" s="135">
        <f t="shared" si="0"/>
        <v>143</v>
      </c>
      <c r="H57" s="135">
        <f t="shared" si="0"/>
        <v>138</v>
      </c>
    </row>
    <row r="60" spans="1:9" ht="18">
      <c r="A60" s="741" t="s">
        <v>958</v>
      </c>
      <c r="B60" s="742"/>
      <c r="C60" s="742"/>
      <c r="D60" s="742"/>
      <c r="G60" s="743" t="s">
        <v>959</v>
      </c>
      <c r="H60" s="744"/>
      <c r="I60" s="736" t="s">
        <v>960</v>
      </c>
    </row>
    <row r="61" spans="1:9" ht="15.75">
      <c r="A61" s="600" t="s">
        <v>961</v>
      </c>
      <c r="B61" s="600" t="s">
        <v>962</v>
      </c>
      <c r="C61" s="600" t="s">
        <v>963</v>
      </c>
      <c r="D61" s="600" t="s">
        <v>341</v>
      </c>
      <c r="G61" s="237" t="s">
        <v>144</v>
      </c>
      <c r="H61" s="237" t="s">
        <v>145</v>
      </c>
      <c r="I61" s="737"/>
    </row>
    <row r="62" spans="1:9" ht="15">
      <c r="A62" s="738" t="s">
        <v>14</v>
      </c>
      <c r="B62" s="601" t="s">
        <v>954</v>
      </c>
      <c r="C62" s="601" t="s">
        <v>316</v>
      </c>
      <c r="D62" s="601">
        <f>SUM(G54:H54)</f>
        <v>58</v>
      </c>
      <c r="G62" s="576">
        <f>(G57/C9)*100%</f>
        <v>0.14636642784032752</v>
      </c>
      <c r="H62" s="576">
        <f>(H57/G11)*100%</f>
        <v>0.14124872057318322</v>
      </c>
      <c r="I62" s="135">
        <f>SUM(G57:H57)</f>
        <v>281</v>
      </c>
    </row>
    <row r="63" spans="1:9" ht="15">
      <c r="A63" s="739"/>
      <c r="B63" s="601" t="s">
        <v>955</v>
      </c>
      <c r="C63" s="601" t="s">
        <v>964</v>
      </c>
      <c r="D63" s="601">
        <f>SUM(G55:H55)</f>
        <v>179</v>
      </c>
    </row>
    <row r="64" spans="1:9" ht="15">
      <c r="A64" s="739"/>
      <c r="B64" s="601" t="s">
        <v>956</v>
      </c>
      <c r="C64" s="601" t="s">
        <v>317</v>
      </c>
      <c r="D64" s="601">
        <f>SUM(G56:H56)</f>
        <v>44</v>
      </c>
    </row>
  </sheetData>
  <mergeCells count="9">
    <mergeCell ref="I60:I61"/>
    <mergeCell ref="A62:A64"/>
    <mergeCell ref="A51:A52"/>
    <mergeCell ref="B51:B52"/>
    <mergeCell ref="C51:D51"/>
    <mergeCell ref="E51:F51"/>
    <mergeCell ref="G51:H51"/>
    <mergeCell ref="A60:D60"/>
    <mergeCell ref="G60:H6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77801-D192-4F0A-8F04-4B5D509547AF}">
  <sheetPr>
    <tabColor rgb="FF92D050"/>
  </sheetPr>
  <dimension ref="A1:L108"/>
  <sheetViews>
    <sheetView zoomScale="21" workbookViewId="0">
      <selection activeCell="AD48" sqref="AD48"/>
    </sheetView>
  </sheetViews>
  <sheetFormatPr defaultColWidth="8.7109375" defaultRowHeight="12.75"/>
  <cols>
    <col min="1" max="1" width="22.42578125" bestFit="1" customWidth="1"/>
    <col min="2" max="2" width="14.140625" bestFit="1" customWidth="1"/>
    <col min="3" max="3" width="19" bestFit="1" customWidth="1"/>
    <col min="4" max="4" width="17.140625" bestFit="1" customWidth="1"/>
    <col min="5" max="5" width="24.28515625" customWidth="1"/>
    <col min="6" max="6" width="20.7109375" bestFit="1" customWidth="1"/>
    <col min="7" max="7" width="19.85546875" bestFit="1" customWidth="1"/>
    <col min="8" max="8" width="17.140625" bestFit="1" customWidth="1"/>
    <col min="9" max="9" width="15.28515625" bestFit="1" customWidth="1"/>
    <col min="10" max="10" width="9.85546875" bestFit="1" customWidth="1"/>
  </cols>
  <sheetData>
    <row r="1" spans="1:7">
      <c r="A1" s="238" t="s">
        <v>1</v>
      </c>
      <c r="B1" s="238" t="s">
        <v>199</v>
      </c>
      <c r="C1" s="238" t="s">
        <v>8</v>
      </c>
      <c r="D1" s="238" t="s">
        <v>9</v>
      </c>
      <c r="E1" s="238" t="s">
        <v>10</v>
      </c>
      <c r="F1" s="238" t="s">
        <v>11</v>
      </c>
      <c r="G1" s="238" t="s">
        <v>112</v>
      </c>
    </row>
    <row r="2" spans="1:7">
      <c r="A2" s="135" t="s">
        <v>22</v>
      </c>
      <c r="B2" s="135" t="s">
        <v>15</v>
      </c>
      <c r="C2" s="135">
        <v>333</v>
      </c>
      <c r="D2" s="135">
        <v>306</v>
      </c>
      <c r="E2" s="135">
        <v>639</v>
      </c>
      <c r="F2" s="135">
        <v>11</v>
      </c>
      <c r="G2" s="135" t="s">
        <v>310</v>
      </c>
    </row>
    <row r="3" spans="1:7">
      <c r="A3" s="135" t="s">
        <v>22</v>
      </c>
      <c r="B3" s="135" t="s">
        <v>16</v>
      </c>
      <c r="C3" s="135">
        <v>422</v>
      </c>
      <c r="D3" s="135">
        <v>403</v>
      </c>
      <c r="E3" s="135">
        <v>825</v>
      </c>
      <c r="F3" s="135">
        <v>12</v>
      </c>
      <c r="G3" s="135" t="s">
        <v>310</v>
      </c>
    </row>
    <row r="4" spans="1:7">
      <c r="A4" s="135" t="s">
        <v>22</v>
      </c>
      <c r="B4" s="135" t="s">
        <v>17</v>
      </c>
      <c r="C4" s="135">
        <v>494</v>
      </c>
      <c r="D4" s="135">
        <v>406</v>
      </c>
      <c r="E4" s="135">
        <v>900</v>
      </c>
      <c r="F4" s="135">
        <v>13</v>
      </c>
      <c r="G4" s="135" t="s">
        <v>310</v>
      </c>
    </row>
    <row r="5" spans="1:7">
      <c r="A5" s="135" t="s">
        <v>22</v>
      </c>
      <c r="B5" s="135" t="s">
        <v>18</v>
      </c>
      <c r="C5" s="135">
        <v>320</v>
      </c>
      <c r="D5" s="135">
        <v>241</v>
      </c>
      <c r="E5" s="135">
        <v>561</v>
      </c>
      <c r="F5" s="135">
        <v>14</v>
      </c>
      <c r="G5" s="135" t="s">
        <v>310</v>
      </c>
    </row>
    <row r="6" spans="1:7">
      <c r="A6" s="135" t="s">
        <v>22</v>
      </c>
      <c r="B6" s="135" t="s">
        <v>19</v>
      </c>
      <c r="C6" s="135">
        <v>382</v>
      </c>
      <c r="D6" s="135">
        <v>317</v>
      </c>
      <c r="E6" s="135">
        <v>699</v>
      </c>
      <c r="F6" s="135">
        <v>15</v>
      </c>
      <c r="G6" s="135" t="s">
        <v>311</v>
      </c>
    </row>
    <row r="7" spans="1:7">
      <c r="A7" s="135" t="s">
        <v>22</v>
      </c>
      <c r="B7" s="135" t="s">
        <v>20</v>
      </c>
      <c r="C7" s="135">
        <v>246</v>
      </c>
      <c r="D7" s="135">
        <v>227</v>
      </c>
      <c r="E7" s="135">
        <v>473</v>
      </c>
      <c r="F7" s="135">
        <v>16</v>
      </c>
      <c r="G7" s="135" t="s">
        <v>311</v>
      </c>
    </row>
    <row r="8" spans="1:7">
      <c r="A8" s="135" t="s">
        <v>22</v>
      </c>
      <c r="B8" s="135" t="s">
        <v>21</v>
      </c>
      <c r="C8" s="135">
        <v>240</v>
      </c>
      <c r="D8" s="135">
        <v>205</v>
      </c>
      <c r="E8" s="135">
        <v>445</v>
      </c>
      <c r="F8" s="135">
        <v>17</v>
      </c>
      <c r="G8" s="135" t="s">
        <v>311</v>
      </c>
    </row>
    <row r="9" spans="1:7">
      <c r="A9" s="135" t="s">
        <v>40</v>
      </c>
      <c r="B9" s="135" t="s">
        <v>15</v>
      </c>
      <c r="C9" s="135">
        <v>156</v>
      </c>
      <c r="D9" s="135">
        <v>151</v>
      </c>
      <c r="E9" s="135">
        <v>307</v>
      </c>
      <c r="F9" s="135">
        <v>11</v>
      </c>
      <c r="G9" s="135" t="s">
        <v>310</v>
      </c>
    </row>
    <row r="10" spans="1:7">
      <c r="A10" s="135" t="s">
        <v>40</v>
      </c>
      <c r="B10" s="135" t="s">
        <v>16</v>
      </c>
      <c r="C10" s="135">
        <v>149</v>
      </c>
      <c r="D10" s="135">
        <v>148</v>
      </c>
      <c r="E10" s="135">
        <v>297</v>
      </c>
      <c r="F10" s="135">
        <v>12</v>
      </c>
      <c r="G10" s="135" t="s">
        <v>310</v>
      </c>
    </row>
    <row r="11" spans="1:7">
      <c r="A11" s="135" t="s">
        <v>40</v>
      </c>
      <c r="B11" s="135" t="s">
        <v>17</v>
      </c>
      <c r="C11" s="135">
        <v>178</v>
      </c>
      <c r="D11" s="135">
        <v>171</v>
      </c>
      <c r="E11" s="135">
        <v>349</v>
      </c>
      <c r="F11" s="135">
        <v>13</v>
      </c>
      <c r="G11" s="135" t="s">
        <v>310</v>
      </c>
    </row>
    <row r="12" spans="1:7">
      <c r="A12" s="135" t="s">
        <v>40</v>
      </c>
      <c r="B12" s="135" t="s">
        <v>18</v>
      </c>
      <c r="C12" s="135">
        <v>107</v>
      </c>
      <c r="D12" s="135">
        <v>130</v>
      </c>
      <c r="E12" s="135">
        <v>237</v>
      </c>
      <c r="F12" s="135">
        <v>14</v>
      </c>
      <c r="G12" s="135" t="s">
        <v>310</v>
      </c>
    </row>
    <row r="13" spans="1:7">
      <c r="A13" s="135" t="s">
        <v>40</v>
      </c>
      <c r="B13" s="135" t="s">
        <v>19</v>
      </c>
      <c r="C13" s="135">
        <v>136</v>
      </c>
      <c r="D13" s="135">
        <v>142</v>
      </c>
      <c r="E13" s="135">
        <v>278</v>
      </c>
      <c r="F13" s="135">
        <v>15</v>
      </c>
      <c r="G13" s="135" t="s">
        <v>311</v>
      </c>
    </row>
    <row r="14" spans="1:7">
      <c r="A14" s="135" t="s">
        <v>40</v>
      </c>
      <c r="B14" s="135" t="s">
        <v>20</v>
      </c>
      <c r="C14" s="135">
        <v>102</v>
      </c>
      <c r="D14" s="135">
        <v>80</v>
      </c>
      <c r="E14" s="135">
        <v>182</v>
      </c>
      <c r="F14" s="135">
        <v>16</v>
      </c>
      <c r="G14" s="135" t="s">
        <v>311</v>
      </c>
    </row>
    <row r="15" spans="1:7">
      <c r="A15" s="135" t="s">
        <v>40</v>
      </c>
      <c r="B15" s="135" t="s">
        <v>21</v>
      </c>
      <c r="C15" s="135">
        <v>188</v>
      </c>
      <c r="D15" s="135">
        <v>154</v>
      </c>
      <c r="E15" s="135">
        <v>342</v>
      </c>
      <c r="F15" s="135">
        <v>17</v>
      </c>
      <c r="G15" s="135" t="s">
        <v>311</v>
      </c>
    </row>
    <row r="16" spans="1:7">
      <c r="A16" s="135" t="s">
        <v>200</v>
      </c>
      <c r="B16" s="135"/>
      <c r="C16" s="135">
        <v>3453</v>
      </c>
      <c r="D16" s="135">
        <v>3081</v>
      </c>
      <c r="E16" s="135">
        <v>6534</v>
      </c>
      <c r="F16" s="135"/>
      <c r="G16" s="135"/>
    </row>
    <row r="17" spans="1:7">
      <c r="A17" s="135" t="s">
        <v>201</v>
      </c>
      <c r="B17" s="135"/>
      <c r="C17" s="576">
        <v>0.52846648301193755</v>
      </c>
      <c r="D17" s="576">
        <v>0.47153351698806245</v>
      </c>
      <c r="E17" s="135">
        <v>1</v>
      </c>
      <c r="F17" s="135"/>
      <c r="G17" s="135"/>
    </row>
    <row r="20" spans="1:7">
      <c r="C20" s="238" t="s">
        <v>205</v>
      </c>
      <c r="D20" s="238" t="s">
        <v>206</v>
      </c>
      <c r="E20" s="238" t="s">
        <v>207</v>
      </c>
      <c r="F20" s="238" t="s">
        <v>208</v>
      </c>
    </row>
    <row r="21" spans="1:7">
      <c r="C21" s="135">
        <v>3453</v>
      </c>
      <c r="D21" s="135">
        <v>3081</v>
      </c>
      <c r="E21" s="135">
        <v>6534</v>
      </c>
      <c r="F21" s="135">
        <v>2419</v>
      </c>
    </row>
    <row r="24" spans="1:7">
      <c r="C24" s="602" t="s">
        <v>965</v>
      </c>
      <c r="D24" s="602" t="s">
        <v>966</v>
      </c>
      <c r="E24" s="602" t="s">
        <v>967</v>
      </c>
      <c r="F24" s="602" t="s">
        <v>968</v>
      </c>
      <c r="G24" s="602" t="s">
        <v>969</v>
      </c>
    </row>
    <row r="25" spans="1:7">
      <c r="C25" s="135">
        <v>428</v>
      </c>
      <c r="D25" s="135">
        <v>359</v>
      </c>
      <c r="E25" s="135">
        <f>SUM(C25:D25)</f>
        <v>787</v>
      </c>
      <c r="F25" s="579">
        <f>(C25/C21)*100%</f>
        <v>0.12395018824210831</v>
      </c>
      <c r="G25" s="603">
        <f>(D25/D21)*100%</f>
        <v>0.11652061019149627</v>
      </c>
    </row>
    <row r="26" spans="1:7">
      <c r="F26" s="573"/>
      <c r="G26" s="573"/>
    </row>
    <row r="27" spans="1:7">
      <c r="C27" s="745" t="s">
        <v>319</v>
      </c>
      <c r="D27" s="746"/>
      <c r="E27" s="747"/>
    </row>
    <row r="28" spans="1:7">
      <c r="C28" s="238" t="s">
        <v>320</v>
      </c>
      <c r="D28" s="238" t="s">
        <v>171</v>
      </c>
      <c r="E28" s="238" t="s">
        <v>224</v>
      </c>
    </row>
    <row r="29" spans="1:7">
      <c r="C29" s="135">
        <v>33959</v>
      </c>
      <c r="D29" s="135">
        <v>36061</v>
      </c>
      <c r="E29" s="135">
        <v>70020</v>
      </c>
    </row>
    <row r="30" spans="1:7">
      <c r="C30" s="576">
        <v>0.48499000285632676</v>
      </c>
      <c r="D30" s="576">
        <v>0.51500999714367302</v>
      </c>
      <c r="E30" s="135"/>
    </row>
    <row r="33" spans="1:10">
      <c r="A33" s="204" t="s">
        <v>0</v>
      </c>
      <c r="B33" s="204" t="s">
        <v>1</v>
      </c>
      <c r="C33" s="204" t="s">
        <v>2</v>
      </c>
      <c r="D33" s="204" t="s">
        <v>3</v>
      </c>
      <c r="E33" s="204" t="s">
        <v>4</v>
      </c>
      <c r="F33" s="204" t="s">
        <v>5</v>
      </c>
      <c r="G33" s="204" t="s">
        <v>6</v>
      </c>
    </row>
    <row r="34" spans="1:10">
      <c r="A34" s="135" t="s">
        <v>12</v>
      </c>
      <c r="B34" s="135" t="s">
        <v>22</v>
      </c>
      <c r="C34" s="135">
        <v>27</v>
      </c>
      <c r="D34" s="135">
        <v>89.3</v>
      </c>
      <c r="E34" s="135" t="s">
        <v>23</v>
      </c>
      <c r="F34" s="135">
        <v>27.087011455371801</v>
      </c>
      <c r="G34" s="135">
        <v>89.540033241888395</v>
      </c>
    </row>
    <row r="35" spans="1:10">
      <c r="A35" s="135" t="s">
        <v>12</v>
      </c>
      <c r="B35" s="135" t="s">
        <v>22</v>
      </c>
      <c r="C35" s="135">
        <v>27</v>
      </c>
      <c r="D35" s="135">
        <v>89.3</v>
      </c>
      <c r="E35" s="135" t="s">
        <v>24</v>
      </c>
      <c r="F35" s="135">
        <v>26.919049204464098</v>
      </c>
      <c r="G35" s="135">
        <v>89.529323152457494</v>
      </c>
    </row>
    <row r="36" spans="1:10">
      <c r="A36" s="135" t="s">
        <v>12</v>
      </c>
      <c r="B36" s="135" t="s">
        <v>40</v>
      </c>
      <c r="C36" s="135">
        <v>26.51</v>
      </c>
      <c r="D36" s="135">
        <v>89.23</v>
      </c>
      <c r="E36" s="135" t="s">
        <v>41</v>
      </c>
      <c r="F36" s="135">
        <v>26.867641895711301</v>
      </c>
      <c r="G36" s="135">
        <v>89.385951849999998</v>
      </c>
    </row>
    <row r="40" spans="1:10">
      <c r="A40" s="604" t="s">
        <v>71</v>
      </c>
      <c r="B40" s="604" t="s">
        <v>227</v>
      </c>
      <c r="C40" s="604" t="s">
        <v>24</v>
      </c>
      <c r="D40" s="604" t="s">
        <v>970</v>
      </c>
      <c r="E40" s="604" t="s">
        <v>971</v>
      </c>
      <c r="F40" s="604" t="s">
        <v>276</v>
      </c>
      <c r="G40" s="604" t="s">
        <v>341</v>
      </c>
      <c r="J40" s="740" t="s">
        <v>972</v>
      </c>
    </row>
    <row r="41" spans="1:10">
      <c r="A41" s="135" t="s">
        <v>321</v>
      </c>
      <c r="B41" s="135" t="s">
        <v>322</v>
      </c>
      <c r="C41" s="135">
        <v>2.1</v>
      </c>
      <c r="D41" s="135"/>
      <c r="E41" s="135"/>
      <c r="F41" s="135" t="s">
        <v>24</v>
      </c>
      <c r="G41" s="135">
        <f>SUM(G102:H105)</f>
        <v>342</v>
      </c>
      <c r="J41" s="740"/>
    </row>
    <row r="42" spans="1:10">
      <c r="A42" s="135" t="s">
        <v>321</v>
      </c>
      <c r="B42" s="135" t="s">
        <v>323</v>
      </c>
      <c r="C42" s="135">
        <v>50.4</v>
      </c>
      <c r="D42" s="135">
        <v>3.6</v>
      </c>
      <c r="E42" s="135">
        <v>93.7</v>
      </c>
      <c r="F42" s="135"/>
      <c r="G42" s="135"/>
      <c r="J42" s="135" t="s">
        <v>973</v>
      </c>
    </row>
    <row r="43" spans="1:10">
      <c r="A43" s="135" t="s">
        <v>321</v>
      </c>
      <c r="B43" s="135" t="s">
        <v>324</v>
      </c>
      <c r="C43" s="135">
        <v>41.6</v>
      </c>
      <c r="D43" s="135">
        <v>17.100000000000001</v>
      </c>
      <c r="E43" s="135">
        <v>84.8</v>
      </c>
      <c r="F43" s="135"/>
      <c r="G43" s="135"/>
      <c r="J43" s="135" t="s">
        <v>974</v>
      </c>
    </row>
    <row r="44" spans="1:10">
      <c r="A44" s="135" t="s">
        <v>321</v>
      </c>
      <c r="B44" s="135" t="s">
        <v>325</v>
      </c>
      <c r="C44" s="135">
        <v>48</v>
      </c>
      <c r="D44" s="135">
        <v>9.1</v>
      </c>
      <c r="E44" s="135">
        <v>59</v>
      </c>
      <c r="F44" s="135"/>
      <c r="G44" s="135"/>
      <c r="J44" s="135" t="s">
        <v>330</v>
      </c>
    </row>
    <row r="45" spans="1:10">
      <c r="A45" s="135" t="s">
        <v>321</v>
      </c>
      <c r="B45" s="135" t="s">
        <v>326</v>
      </c>
      <c r="C45" s="135">
        <v>0.85</v>
      </c>
      <c r="D45" s="135">
        <v>49.7</v>
      </c>
      <c r="E45" s="135">
        <v>44.2</v>
      </c>
      <c r="F45" s="239" t="s">
        <v>24</v>
      </c>
      <c r="G45" s="135">
        <f>SUM(I45,I46)</f>
        <v>239</v>
      </c>
      <c r="I45">
        <v>78</v>
      </c>
      <c r="J45" s="135" t="s">
        <v>975</v>
      </c>
    </row>
    <row r="46" spans="1:10" ht="14.25">
      <c r="A46" s="135" t="s">
        <v>321</v>
      </c>
      <c r="B46" s="135" t="s">
        <v>327</v>
      </c>
      <c r="C46" s="135">
        <v>44.1</v>
      </c>
      <c r="D46" s="135">
        <v>7.5</v>
      </c>
      <c r="E46" s="135">
        <v>87.4</v>
      </c>
      <c r="F46" s="605"/>
      <c r="G46" s="135"/>
      <c r="I46" s="157">
        <v>161</v>
      </c>
      <c r="J46" s="135" t="s">
        <v>976</v>
      </c>
    </row>
    <row r="47" spans="1:10">
      <c r="A47" s="135" t="s">
        <v>321</v>
      </c>
      <c r="B47" s="135" t="s">
        <v>328</v>
      </c>
      <c r="C47" s="135">
        <v>8.6999999999999993</v>
      </c>
      <c r="D47" s="135">
        <v>59.1</v>
      </c>
      <c r="E47" s="135">
        <v>2.8</v>
      </c>
      <c r="F47" s="135" t="s">
        <v>41</v>
      </c>
      <c r="G47" s="135">
        <f>L63</f>
        <v>206</v>
      </c>
      <c r="J47" s="135" t="s">
        <v>977</v>
      </c>
    </row>
    <row r="48" spans="1:10">
      <c r="A48" s="135" t="s">
        <v>321</v>
      </c>
      <c r="B48" s="135" t="s">
        <v>329</v>
      </c>
      <c r="C48" s="135">
        <v>70.400000000000006</v>
      </c>
      <c r="D48" s="135">
        <v>23.5</v>
      </c>
      <c r="E48" s="135">
        <v>114</v>
      </c>
      <c r="F48" s="135"/>
      <c r="G48" s="135"/>
      <c r="J48" s="135" t="s">
        <v>86</v>
      </c>
    </row>
    <row r="49" spans="1:12">
      <c r="A49" s="135" t="s">
        <v>321</v>
      </c>
      <c r="B49" s="135" t="s">
        <v>330</v>
      </c>
      <c r="C49" s="135">
        <v>10.1</v>
      </c>
      <c r="D49" s="135">
        <v>59.8</v>
      </c>
      <c r="E49" s="135">
        <v>51.6</v>
      </c>
      <c r="F49" s="135"/>
      <c r="G49" s="135"/>
      <c r="J49" s="135" t="s">
        <v>978</v>
      </c>
    </row>
    <row r="50" spans="1:12">
      <c r="A50" s="135" t="s">
        <v>321</v>
      </c>
      <c r="B50" s="135" t="s">
        <v>331</v>
      </c>
      <c r="C50" s="135">
        <v>21.1</v>
      </c>
      <c r="D50" s="135">
        <v>26.7</v>
      </c>
      <c r="E50" s="135">
        <v>35.9</v>
      </c>
      <c r="F50" s="135"/>
      <c r="G50" s="135"/>
      <c r="J50" s="135" t="s">
        <v>979</v>
      </c>
    </row>
    <row r="51" spans="1:12">
      <c r="A51" s="135" t="s">
        <v>321</v>
      </c>
      <c r="B51" s="135" t="s">
        <v>332</v>
      </c>
      <c r="C51" s="135">
        <v>18.5</v>
      </c>
      <c r="D51" s="135">
        <v>15.4</v>
      </c>
      <c r="E51" s="135">
        <v>18.600000000000001</v>
      </c>
      <c r="F51" s="135"/>
      <c r="G51" s="135"/>
      <c r="J51" s="135" t="s">
        <v>980</v>
      </c>
    </row>
    <row r="52" spans="1:12">
      <c r="A52" s="135" t="s">
        <v>321</v>
      </c>
      <c r="B52" s="135" t="s">
        <v>333</v>
      </c>
      <c r="C52" s="135">
        <v>54.9</v>
      </c>
      <c r="D52" s="135">
        <v>14.9</v>
      </c>
      <c r="E52" s="135">
        <v>100.2</v>
      </c>
      <c r="F52" s="135"/>
      <c r="G52" s="135"/>
      <c r="J52" s="135" t="s">
        <v>89</v>
      </c>
    </row>
    <row r="53" spans="1:12">
      <c r="A53" s="135" t="s">
        <v>321</v>
      </c>
      <c r="B53" s="135" t="s">
        <v>334</v>
      </c>
      <c r="C53" s="135">
        <v>14.1</v>
      </c>
      <c r="D53" s="135">
        <v>22.1</v>
      </c>
      <c r="E53" s="135">
        <v>8.1</v>
      </c>
      <c r="F53" s="135"/>
      <c r="G53" s="135"/>
      <c r="J53" s="135" t="s">
        <v>981</v>
      </c>
    </row>
    <row r="54" spans="1:12">
      <c r="A54" s="135" t="s">
        <v>321</v>
      </c>
      <c r="B54" s="135" t="s">
        <v>335</v>
      </c>
      <c r="C54" s="135">
        <v>18.7</v>
      </c>
      <c r="D54" s="135">
        <v>12.6</v>
      </c>
      <c r="E54" s="135">
        <v>21</v>
      </c>
      <c r="F54" s="135"/>
      <c r="G54" s="135"/>
      <c r="J54" s="606" t="s">
        <v>982</v>
      </c>
    </row>
    <row r="55" spans="1:12">
      <c r="A55" s="135" t="s">
        <v>321</v>
      </c>
      <c r="B55" s="135" t="s">
        <v>336</v>
      </c>
      <c r="C55" s="135">
        <v>45.1</v>
      </c>
      <c r="D55" s="135">
        <v>94.8</v>
      </c>
      <c r="E55" s="135">
        <v>1.1000000000000001</v>
      </c>
      <c r="F55" s="135"/>
      <c r="G55" s="135"/>
      <c r="J55" s="606" t="s">
        <v>336</v>
      </c>
    </row>
    <row r="56" spans="1:12">
      <c r="A56" s="135" t="s">
        <v>321</v>
      </c>
      <c r="B56" s="135" t="s">
        <v>337</v>
      </c>
      <c r="C56" s="135">
        <v>39.9</v>
      </c>
      <c r="D56" s="135">
        <v>89.5</v>
      </c>
      <c r="E56" s="135">
        <v>10.8</v>
      </c>
      <c r="F56" s="135"/>
      <c r="G56" s="135"/>
      <c r="J56" s="606" t="s">
        <v>983</v>
      </c>
    </row>
    <row r="57" spans="1:12">
      <c r="J57" s="606" t="s">
        <v>984</v>
      </c>
    </row>
    <row r="60" spans="1:12" ht="13.5" thickBot="1">
      <c r="G60">
        <f>SUM(G41:G47)</f>
        <v>787</v>
      </c>
    </row>
    <row r="61" spans="1:12" ht="18">
      <c r="A61" s="204" t="s">
        <v>338</v>
      </c>
      <c r="B61" s="204" t="s">
        <v>339</v>
      </c>
      <c r="C61" s="204" t="s">
        <v>340</v>
      </c>
      <c r="D61" s="204" t="s">
        <v>341</v>
      </c>
      <c r="I61" s="748" t="s">
        <v>958</v>
      </c>
      <c r="J61" s="749"/>
      <c r="K61" s="749"/>
      <c r="L61" s="750"/>
    </row>
    <row r="62" spans="1:12" ht="15">
      <c r="A62" s="135" t="s">
        <v>15</v>
      </c>
      <c r="B62" s="135">
        <v>489</v>
      </c>
      <c r="C62" s="135">
        <v>457</v>
      </c>
      <c r="D62" s="135">
        <v>946</v>
      </c>
      <c r="I62" s="607" t="s">
        <v>961</v>
      </c>
      <c r="J62" s="608" t="s">
        <v>962</v>
      </c>
      <c r="K62" s="608" t="s">
        <v>963</v>
      </c>
      <c r="L62" s="609" t="s">
        <v>341</v>
      </c>
    </row>
    <row r="63" spans="1:12" ht="14.25">
      <c r="A63" s="135" t="s">
        <v>16</v>
      </c>
      <c r="B63" s="135">
        <v>571</v>
      </c>
      <c r="C63" s="135">
        <v>551</v>
      </c>
      <c r="D63" s="135">
        <v>1122</v>
      </c>
      <c r="I63" s="605" t="s">
        <v>23</v>
      </c>
      <c r="J63" s="554" t="s">
        <v>980</v>
      </c>
      <c r="K63" s="135" t="s">
        <v>327</v>
      </c>
      <c r="L63" s="610">
        <f>SUM(G99:H99)</f>
        <v>206</v>
      </c>
    </row>
    <row r="64" spans="1:12" ht="14.25">
      <c r="A64" s="135" t="s">
        <v>17</v>
      </c>
      <c r="B64" s="135">
        <v>672</v>
      </c>
      <c r="C64" s="135">
        <v>577</v>
      </c>
      <c r="D64" s="135">
        <v>1249</v>
      </c>
      <c r="I64" s="611" t="s">
        <v>24</v>
      </c>
      <c r="J64" s="135" t="s">
        <v>89</v>
      </c>
      <c r="K64" s="135" t="s">
        <v>326</v>
      </c>
      <c r="L64" s="610">
        <f>SUM(G100:H100)</f>
        <v>78</v>
      </c>
    </row>
    <row r="65" spans="1:12" ht="15" thickBot="1">
      <c r="A65" s="135" t="s">
        <v>18</v>
      </c>
      <c r="B65" s="135">
        <v>427</v>
      </c>
      <c r="C65" s="135">
        <v>371</v>
      </c>
      <c r="D65" s="135">
        <v>798</v>
      </c>
      <c r="I65" s="611" t="s">
        <v>24</v>
      </c>
      <c r="J65" s="612" t="s">
        <v>981</v>
      </c>
      <c r="K65" s="613" t="s">
        <v>326</v>
      </c>
      <c r="L65" s="614">
        <f>SUM(G101:H101)</f>
        <v>161</v>
      </c>
    </row>
    <row r="66" spans="1:12" ht="14.25">
      <c r="A66" s="135" t="s">
        <v>19</v>
      </c>
      <c r="B66" s="135">
        <v>518</v>
      </c>
      <c r="C66" s="135">
        <v>459</v>
      </c>
      <c r="D66" s="135">
        <v>977</v>
      </c>
      <c r="I66" s="615" t="s">
        <v>241</v>
      </c>
      <c r="L66">
        <v>342</v>
      </c>
    </row>
    <row r="67" spans="1:12">
      <c r="A67" s="135" t="s">
        <v>20</v>
      </c>
      <c r="B67" s="135">
        <v>348</v>
      </c>
      <c r="C67" s="135">
        <v>307</v>
      </c>
      <c r="D67" s="135">
        <v>655</v>
      </c>
      <c r="L67" s="616">
        <f>SUM(L63:L66)</f>
        <v>787</v>
      </c>
    </row>
    <row r="68" spans="1:12">
      <c r="A68" s="135" t="s">
        <v>21</v>
      </c>
      <c r="B68" s="135">
        <v>428</v>
      </c>
      <c r="C68" s="135">
        <v>359</v>
      </c>
      <c r="D68" s="135">
        <v>787</v>
      </c>
    </row>
    <row r="70" spans="1:12">
      <c r="A70" s="204" t="s">
        <v>71</v>
      </c>
      <c r="B70" s="204" t="s">
        <v>227</v>
      </c>
      <c r="C70" s="204" t="s">
        <v>228</v>
      </c>
      <c r="D70" s="204" t="s">
        <v>229</v>
      </c>
    </row>
    <row r="71" spans="1:12">
      <c r="A71" s="135" t="s">
        <v>321</v>
      </c>
      <c r="B71" s="135" t="s">
        <v>322</v>
      </c>
      <c r="C71" s="135">
        <v>26.8615058</v>
      </c>
      <c r="D71" s="135">
        <v>89.383801649999995</v>
      </c>
    </row>
    <row r="72" spans="1:12">
      <c r="A72" s="135" t="s">
        <v>321</v>
      </c>
      <c r="B72" s="135" t="s">
        <v>323</v>
      </c>
      <c r="C72" s="135">
        <v>27.105199079999998</v>
      </c>
      <c r="D72" s="135">
        <v>89.538178450000004</v>
      </c>
    </row>
    <row r="73" spans="1:12">
      <c r="A73" s="135" t="s">
        <v>321</v>
      </c>
      <c r="B73" s="135" t="s">
        <v>324</v>
      </c>
      <c r="C73" s="135">
        <v>27.052370549999999</v>
      </c>
      <c r="D73" s="135">
        <v>89.575606199999996</v>
      </c>
      <c r="E73" s="617"/>
    </row>
    <row r="74" spans="1:12">
      <c r="A74" s="135" t="s">
        <v>321</v>
      </c>
      <c r="B74" s="135" t="s">
        <v>325</v>
      </c>
      <c r="C74" s="135">
        <v>26.855194439999998</v>
      </c>
      <c r="D74" s="135">
        <v>89.559122529999996</v>
      </c>
    </row>
    <row r="75" spans="1:12">
      <c r="A75" s="135" t="s">
        <v>321</v>
      </c>
      <c r="B75" s="135" t="s">
        <v>326</v>
      </c>
      <c r="C75" s="135">
        <v>26.926965450000001</v>
      </c>
      <c r="D75" s="135">
        <v>89.522952610000004</v>
      </c>
    </row>
    <row r="76" spans="1:12">
      <c r="A76" s="135" t="s">
        <v>321</v>
      </c>
      <c r="B76" s="135" t="s">
        <v>327</v>
      </c>
      <c r="C76" s="135">
        <v>27.10710036</v>
      </c>
      <c r="D76" s="135">
        <v>89.57811031</v>
      </c>
    </row>
    <row r="77" spans="1:12">
      <c r="A77" s="135" t="s">
        <v>321</v>
      </c>
      <c r="B77" s="135" t="s">
        <v>328</v>
      </c>
      <c r="C77" s="135">
        <v>26.939377289999999</v>
      </c>
      <c r="D77" s="135">
        <v>89.590605019999998</v>
      </c>
    </row>
    <row r="78" spans="1:12">
      <c r="A78" s="135" t="s">
        <v>321</v>
      </c>
      <c r="B78" s="135" t="s">
        <v>329</v>
      </c>
      <c r="C78" s="135">
        <v>27.193607449999998</v>
      </c>
      <c r="D78" s="135">
        <v>89.537779920000006</v>
      </c>
    </row>
    <row r="79" spans="1:12">
      <c r="A79" s="135" t="s">
        <v>321</v>
      </c>
      <c r="B79" s="135" t="s">
        <v>330</v>
      </c>
      <c r="C79" s="135">
        <v>26.864064500000001</v>
      </c>
      <c r="D79" s="135">
        <v>89.554044529999999</v>
      </c>
    </row>
    <row r="80" spans="1:12">
      <c r="A80" s="135" t="s">
        <v>321</v>
      </c>
      <c r="B80" s="135" t="s">
        <v>331</v>
      </c>
      <c r="C80" s="135">
        <v>26.970904269999998</v>
      </c>
      <c r="D80" s="135">
        <v>89.737781240000004</v>
      </c>
    </row>
    <row r="81" spans="1:8">
      <c r="A81" s="135" t="s">
        <v>321</v>
      </c>
      <c r="B81" s="135" t="s">
        <v>332</v>
      </c>
      <c r="C81" s="135">
        <v>27.039929269999998</v>
      </c>
      <c r="D81" s="135">
        <v>89.400848440000004</v>
      </c>
    </row>
    <row r="82" spans="1:8">
      <c r="A82" s="135" t="s">
        <v>321</v>
      </c>
      <c r="B82" s="135" t="s">
        <v>333</v>
      </c>
      <c r="C82" s="135">
        <v>27.149110400000001</v>
      </c>
      <c r="D82" s="135">
        <v>89.5289626</v>
      </c>
    </row>
    <row r="83" spans="1:8">
      <c r="A83" s="135" t="s">
        <v>321</v>
      </c>
      <c r="B83" s="135" t="s">
        <v>334</v>
      </c>
      <c r="C83" s="135">
        <v>26.95445419</v>
      </c>
      <c r="D83" s="135">
        <v>89.388885270000003</v>
      </c>
    </row>
    <row r="84" spans="1:8">
      <c r="A84" s="135" t="s">
        <v>321</v>
      </c>
      <c r="B84" s="135" t="s">
        <v>335</v>
      </c>
      <c r="C84" s="135">
        <v>27.06557944</v>
      </c>
      <c r="D84" s="135">
        <v>89.414636029999997</v>
      </c>
    </row>
    <row r="85" spans="1:8">
      <c r="A85" s="135" t="s">
        <v>321</v>
      </c>
      <c r="B85" s="135" t="s">
        <v>336</v>
      </c>
      <c r="C85" s="135">
        <v>26.860289420000001</v>
      </c>
      <c r="D85" s="135">
        <v>89.393326889999997</v>
      </c>
    </row>
    <row r="86" spans="1:8">
      <c r="A86" s="135" t="s">
        <v>321</v>
      </c>
      <c r="B86" s="135" t="s">
        <v>337</v>
      </c>
      <c r="C86" s="135">
        <v>26.84413327</v>
      </c>
      <c r="D86" s="135">
        <v>89.425122639999998</v>
      </c>
    </row>
    <row r="88" spans="1:8" ht="15.75">
      <c r="A88" s="740" t="s">
        <v>972</v>
      </c>
      <c r="B88" s="740" t="s">
        <v>951</v>
      </c>
      <c r="C88" s="751" t="s">
        <v>19</v>
      </c>
      <c r="D88" s="751"/>
      <c r="E88" s="751" t="s">
        <v>20</v>
      </c>
      <c r="F88" s="751"/>
      <c r="G88" s="751" t="s">
        <v>21</v>
      </c>
      <c r="H88" s="751"/>
    </row>
    <row r="89" spans="1:8" ht="15.75">
      <c r="A89" s="740"/>
      <c r="B89" s="740"/>
      <c r="C89" s="618" t="s">
        <v>985</v>
      </c>
      <c r="D89" s="618" t="s">
        <v>986</v>
      </c>
      <c r="E89" s="618" t="s">
        <v>985</v>
      </c>
      <c r="F89" s="618" t="s">
        <v>986</v>
      </c>
      <c r="G89" s="618" t="s">
        <v>985</v>
      </c>
      <c r="H89" s="618" t="s">
        <v>986</v>
      </c>
    </row>
    <row r="90" spans="1:8">
      <c r="A90" s="135" t="s">
        <v>973</v>
      </c>
      <c r="B90" s="135" t="s">
        <v>953</v>
      </c>
      <c r="C90" s="135">
        <v>47</v>
      </c>
      <c r="D90" s="135">
        <v>51</v>
      </c>
      <c r="E90" s="135">
        <v>0</v>
      </c>
      <c r="F90" s="135">
        <v>0</v>
      </c>
      <c r="G90" s="135">
        <v>0</v>
      </c>
      <c r="H90" s="135">
        <v>0</v>
      </c>
    </row>
    <row r="91" spans="1:8">
      <c r="A91" s="135" t="s">
        <v>974</v>
      </c>
      <c r="B91" s="135" t="s">
        <v>953</v>
      </c>
      <c r="C91" s="135">
        <v>35</v>
      </c>
      <c r="D91" s="135">
        <v>22</v>
      </c>
      <c r="E91" s="135">
        <v>0</v>
      </c>
      <c r="F91" s="135">
        <v>0</v>
      </c>
      <c r="G91" s="135">
        <v>0</v>
      </c>
      <c r="H91" s="135">
        <v>0</v>
      </c>
    </row>
    <row r="92" spans="1:8">
      <c r="A92" s="135" t="s">
        <v>330</v>
      </c>
      <c r="B92" s="135" t="s">
        <v>953</v>
      </c>
      <c r="C92" s="135">
        <v>46</v>
      </c>
      <c r="D92" s="135">
        <v>26</v>
      </c>
      <c r="E92" s="135">
        <v>0</v>
      </c>
      <c r="F92" s="135">
        <v>0</v>
      </c>
      <c r="G92" s="135">
        <v>0</v>
      </c>
      <c r="H92" s="135">
        <v>0</v>
      </c>
    </row>
    <row r="93" spans="1:8">
      <c r="A93" s="135" t="s">
        <v>975</v>
      </c>
      <c r="B93" s="135" t="s">
        <v>953</v>
      </c>
      <c r="C93" s="135"/>
      <c r="D93" s="135"/>
      <c r="E93" s="135">
        <v>0</v>
      </c>
      <c r="F93" s="135">
        <v>0</v>
      </c>
      <c r="G93" s="135">
        <v>0</v>
      </c>
      <c r="H93" s="135">
        <v>0</v>
      </c>
    </row>
    <row r="94" spans="1:8">
      <c r="A94" s="135" t="s">
        <v>976</v>
      </c>
      <c r="B94" s="135" t="s">
        <v>953</v>
      </c>
      <c r="C94" s="135">
        <v>69</v>
      </c>
      <c r="D94" s="135">
        <v>61</v>
      </c>
      <c r="E94" s="135">
        <v>0</v>
      </c>
      <c r="F94" s="135">
        <v>0</v>
      </c>
      <c r="G94" s="135">
        <v>0</v>
      </c>
      <c r="H94" s="135">
        <v>0</v>
      </c>
    </row>
    <row r="95" spans="1:8">
      <c r="A95" s="135" t="s">
        <v>977</v>
      </c>
      <c r="B95" s="135" t="s">
        <v>953</v>
      </c>
      <c r="C95" s="135">
        <v>26</v>
      </c>
      <c r="D95" s="135">
        <v>26</v>
      </c>
      <c r="E95" s="135">
        <v>0</v>
      </c>
      <c r="F95" s="135">
        <v>0</v>
      </c>
      <c r="G95" s="135">
        <v>0</v>
      </c>
      <c r="H95" s="135">
        <v>0</v>
      </c>
    </row>
    <row r="96" spans="1:8">
      <c r="A96" s="135" t="s">
        <v>86</v>
      </c>
      <c r="B96" s="135" t="s">
        <v>953</v>
      </c>
      <c r="C96" s="135">
        <v>29</v>
      </c>
      <c r="D96" s="135">
        <v>20</v>
      </c>
      <c r="E96" s="135">
        <v>0</v>
      </c>
      <c r="F96" s="135">
        <v>0</v>
      </c>
      <c r="G96" s="135">
        <v>0</v>
      </c>
      <c r="H96" s="135">
        <v>0</v>
      </c>
    </row>
    <row r="97" spans="1:9">
      <c r="A97" s="135" t="s">
        <v>978</v>
      </c>
      <c r="B97" s="135" t="s">
        <v>953</v>
      </c>
      <c r="C97" s="135">
        <v>28</v>
      </c>
      <c r="D97" s="135">
        <v>24</v>
      </c>
      <c r="E97" s="135">
        <v>0</v>
      </c>
      <c r="F97" s="135">
        <v>0</v>
      </c>
      <c r="G97" s="135">
        <v>0</v>
      </c>
      <c r="H97" s="135">
        <v>0</v>
      </c>
    </row>
    <row r="98" spans="1:9">
      <c r="A98" s="135" t="s">
        <v>979</v>
      </c>
      <c r="B98" s="135" t="s">
        <v>842</v>
      </c>
      <c r="C98" s="135">
        <v>10</v>
      </c>
      <c r="D98" s="135">
        <v>15</v>
      </c>
      <c r="E98" s="135"/>
      <c r="F98" s="135"/>
      <c r="G98" s="135"/>
      <c r="H98" s="135"/>
    </row>
    <row r="99" spans="1:9">
      <c r="A99" s="135" t="s">
        <v>980</v>
      </c>
      <c r="B99" s="135" t="s">
        <v>842</v>
      </c>
      <c r="C99" s="135">
        <v>40</v>
      </c>
      <c r="D99" s="135">
        <v>26</v>
      </c>
      <c r="E99" s="135">
        <v>124</v>
      </c>
      <c r="F99" s="135">
        <v>113</v>
      </c>
      <c r="G99" s="135">
        <v>113</v>
      </c>
      <c r="H99" s="135">
        <v>93</v>
      </c>
      <c r="I99">
        <f>SUM(G99:H105)</f>
        <v>787</v>
      </c>
    </row>
    <row r="100" spans="1:9">
      <c r="A100" s="135" t="s">
        <v>89</v>
      </c>
      <c r="B100" s="135" t="s">
        <v>842</v>
      </c>
      <c r="C100" s="135">
        <v>16</v>
      </c>
      <c r="D100" s="135">
        <v>14</v>
      </c>
      <c r="E100" s="135">
        <v>53</v>
      </c>
      <c r="F100" s="135">
        <v>50</v>
      </c>
      <c r="G100" s="135">
        <v>43</v>
      </c>
      <c r="H100" s="135">
        <v>35</v>
      </c>
    </row>
    <row r="101" spans="1:9">
      <c r="A101" s="135" t="s">
        <v>981</v>
      </c>
      <c r="B101" s="135" t="s">
        <v>842</v>
      </c>
      <c r="C101" s="135">
        <v>36</v>
      </c>
      <c r="D101" s="135">
        <v>32</v>
      </c>
      <c r="E101" s="135">
        <v>69</v>
      </c>
      <c r="F101" s="135">
        <v>64</v>
      </c>
      <c r="G101" s="135">
        <v>84</v>
      </c>
      <c r="H101" s="135">
        <v>77</v>
      </c>
    </row>
    <row r="102" spans="1:9">
      <c r="A102" s="606" t="s">
        <v>982</v>
      </c>
      <c r="B102" s="135" t="s">
        <v>842</v>
      </c>
      <c r="C102" s="135">
        <v>0</v>
      </c>
      <c r="D102" s="135">
        <v>0</v>
      </c>
      <c r="E102" s="135">
        <v>0</v>
      </c>
      <c r="F102" s="135">
        <v>0</v>
      </c>
      <c r="G102" s="135">
        <v>0</v>
      </c>
      <c r="H102" s="135">
        <v>0</v>
      </c>
    </row>
    <row r="103" spans="1:9">
      <c r="A103" s="606" t="s">
        <v>336</v>
      </c>
      <c r="B103" s="135" t="s">
        <v>842</v>
      </c>
      <c r="C103" s="135">
        <v>55</v>
      </c>
      <c r="D103" s="135">
        <v>68</v>
      </c>
      <c r="E103" s="135">
        <v>47</v>
      </c>
      <c r="F103" s="135">
        <v>41</v>
      </c>
      <c r="G103" s="135">
        <v>88</v>
      </c>
      <c r="H103" s="135">
        <v>67</v>
      </c>
    </row>
    <row r="104" spans="1:9">
      <c r="A104" s="606" t="s">
        <v>983</v>
      </c>
      <c r="B104" s="135" t="s">
        <v>842</v>
      </c>
      <c r="C104" s="135">
        <v>72</v>
      </c>
      <c r="D104" s="135">
        <v>59</v>
      </c>
      <c r="E104" s="135">
        <v>42</v>
      </c>
      <c r="F104" s="135">
        <v>29</v>
      </c>
      <c r="G104" s="135">
        <v>0</v>
      </c>
      <c r="H104" s="135">
        <v>0</v>
      </c>
    </row>
    <row r="105" spans="1:9">
      <c r="A105" s="606" t="s">
        <v>984</v>
      </c>
      <c r="B105" s="135" t="s">
        <v>842</v>
      </c>
      <c r="C105" s="135">
        <v>9</v>
      </c>
      <c r="D105" s="135">
        <v>15</v>
      </c>
      <c r="E105" s="135">
        <v>13</v>
      </c>
      <c r="F105" s="135">
        <v>10</v>
      </c>
      <c r="G105" s="135">
        <v>100</v>
      </c>
      <c r="H105" s="135">
        <v>87</v>
      </c>
    </row>
    <row r="106" spans="1:9">
      <c r="A106" s="606" t="s">
        <v>341</v>
      </c>
      <c r="B106" s="135"/>
      <c r="C106" s="135">
        <f>SUM(C90:C105)</f>
        <v>518</v>
      </c>
      <c r="D106" s="135">
        <f t="shared" ref="D106:H106" si="0">SUM(D90:D105)</f>
        <v>459</v>
      </c>
      <c r="E106" s="135">
        <f t="shared" si="0"/>
        <v>348</v>
      </c>
      <c r="F106" s="135">
        <f t="shared" si="0"/>
        <v>307</v>
      </c>
      <c r="G106" s="135">
        <f t="shared" si="0"/>
        <v>428</v>
      </c>
      <c r="H106" s="135">
        <f t="shared" si="0"/>
        <v>359</v>
      </c>
    </row>
    <row r="108" spans="1:9">
      <c r="H108" s="573"/>
    </row>
  </sheetData>
  <mergeCells count="8">
    <mergeCell ref="C27:E27"/>
    <mergeCell ref="J40:J41"/>
    <mergeCell ref="I61:L61"/>
    <mergeCell ref="A88:A89"/>
    <mergeCell ref="B88:B89"/>
    <mergeCell ref="C88:D88"/>
    <mergeCell ref="E88:F88"/>
    <mergeCell ref="G88:H88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B087-B0C0-4FA6-A738-F6C1A57F7A8F}">
  <sheetPr>
    <tabColor theme="2" tint="-0.249977111117893"/>
  </sheetPr>
  <dimension ref="A1:AN99"/>
  <sheetViews>
    <sheetView topLeftCell="A14" zoomScale="46" workbookViewId="0">
      <selection activeCell="J32" sqref="J32"/>
    </sheetView>
  </sheetViews>
  <sheetFormatPr defaultColWidth="12.5703125" defaultRowHeight="15.75" customHeight="1"/>
  <cols>
    <col min="1" max="1" width="20.140625" bestFit="1" customWidth="1"/>
    <col min="2" max="2" width="20.42578125" customWidth="1"/>
    <col min="3" max="3" width="18" customWidth="1"/>
    <col min="4" max="4" width="20.140625" bestFit="1" customWidth="1"/>
    <col min="5" max="5" width="20.7109375" bestFit="1" customWidth="1"/>
    <col min="6" max="6" width="22.28515625" bestFit="1" customWidth="1"/>
    <col min="7" max="7" width="18.42578125" bestFit="1" customWidth="1"/>
    <col min="8" max="8" width="18.85546875" bestFit="1" customWidth="1"/>
    <col min="9" max="9" width="18.7109375" bestFit="1" customWidth="1"/>
    <col min="10" max="10" width="16.5703125" customWidth="1"/>
    <col min="11" max="11" width="6.42578125" customWidth="1"/>
    <col min="13" max="13" width="21" customWidth="1"/>
    <col min="14" max="14" width="10.5703125" customWidth="1"/>
    <col min="18" max="18" width="15.42578125" bestFit="1" customWidth="1"/>
    <col min="19" max="19" width="12.140625" bestFit="1" customWidth="1"/>
    <col min="20" max="20" width="14.140625" bestFit="1" customWidth="1"/>
    <col min="21" max="21" width="11.5703125" customWidth="1"/>
    <col min="22" max="22" width="15.42578125" bestFit="1" customWidth="1"/>
    <col min="23" max="23" width="16.7109375" customWidth="1"/>
    <col min="24" max="24" width="18.28515625" customWidth="1"/>
    <col min="34" max="40" width="0" hidden="1" customWidth="1"/>
  </cols>
  <sheetData>
    <row r="1" spans="1:40" ht="15.75" customHeight="1">
      <c r="A1" s="135"/>
      <c r="B1" s="135"/>
      <c r="C1" s="135"/>
      <c r="D1" s="135"/>
      <c r="E1" s="752" t="s">
        <v>342</v>
      </c>
      <c r="F1" s="753"/>
      <c r="G1" s="753"/>
      <c r="H1" s="135"/>
      <c r="I1" s="135"/>
      <c r="J1" s="135"/>
      <c r="K1" s="135"/>
    </row>
    <row r="2" spans="1:40" ht="15.75" customHeight="1">
      <c r="A2" s="135"/>
      <c r="B2" s="135"/>
      <c r="C2" s="135"/>
      <c r="D2" s="135"/>
      <c r="E2" s="753"/>
      <c r="F2" s="753"/>
      <c r="G2" s="753"/>
      <c r="H2" s="135"/>
      <c r="I2" s="135"/>
      <c r="J2" s="135"/>
      <c r="K2" s="135"/>
    </row>
    <row r="3" spans="1:40" ht="15.75" customHeight="1">
      <c r="A3" s="239" t="s">
        <v>209</v>
      </c>
      <c r="B3" s="239" t="s">
        <v>81</v>
      </c>
      <c r="C3" s="239" t="s">
        <v>210</v>
      </c>
      <c r="D3" s="239" t="s">
        <v>211</v>
      </c>
      <c r="E3" s="239" t="s">
        <v>212</v>
      </c>
      <c r="F3" s="239" t="s">
        <v>213</v>
      </c>
      <c r="G3" s="136" t="s">
        <v>7</v>
      </c>
      <c r="H3" s="136" t="s">
        <v>8</v>
      </c>
      <c r="I3" s="136" t="s">
        <v>9</v>
      </c>
      <c r="J3" s="136" t="s">
        <v>10</v>
      </c>
      <c r="K3" s="136" t="s">
        <v>11</v>
      </c>
    </row>
    <row r="4" spans="1:40" ht="15.75" customHeight="1">
      <c r="A4" s="201" t="s">
        <v>65</v>
      </c>
      <c r="B4" s="180">
        <v>26.55</v>
      </c>
      <c r="C4" s="180">
        <v>90.5</v>
      </c>
      <c r="D4" s="201" t="s">
        <v>66</v>
      </c>
      <c r="E4" s="180">
        <v>27.004173269999999</v>
      </c>
      <c r="F4" s="180">
        <v>90.124947399999996</v>
      </c>
      <c r="G4" s="136" t="s">
        <v>15</v>
      </c>
      <c r="H4" s="136">
        <v>160</v>
      </c>
      <c r="I4" s="136">
        <v>200</v>
      </c>
      <c r="J4" s="136">
        <v>360</v>
      </c>
      <c r="K4" s="136">
        <v>11</v>
      </c>
    </row>
    <row r="5" spans="1:40" ht="15.75" customHeight="1">
      <c r="A5" s="201" t="s">
        <v>65</v>
      </c>
      <c r="B5" s="180">
        <v>26.55</v>
      </c>
      <c r="C5" s="180">
        <v>90.5</v>
      </c>
      <c r="D5" s="201" t="s">
        <v>66</v>
      </c>
      <c r="E5" s="180">
        <v>27.004173269999999</v>
      </c>
      <c r="F5" s="180">
        <v>90.124947399999996</v>
      </c>
      <c r="G5" s="136" t="s">
        <v>16</v>
      </c>
      <c r="H5" s="136">
        <v>216</v>
      </c>
      <c r="I5" s="136">
        <v>231</v>
      </c>
      <c r="J5" s="136">
        <v>447</v>
      </c>
      <c r="K5" s="136">
        <v>12</v>
      </c>
    </row>
    <row r="6" spans="1:40" ht="15.75" customHeight="1">
      <c r="A6" s="201" t="s">
        <v>65</v>
      </c>
      <c r="B6" s="180">
        <v>26.55</v>
      </c>
      <c r="C6" s="180">
        <v>90.5</v>
      </c>
      <c r="D6" s="201" t="s">
        <v>66</v>
      </c>
      <c r="E6" s="180">
        <v>27.004173269999999</v>
      </c>
      <c r="F6" s="180">
        <v>90.124947399999996</v>
      </c>
      <c r="G6" s="136" t="s">
        <v>17</v>
      </c>
      <c r="H6" s="136">
        <v>272</v>
      </c>
      <c r="I6" s="136">
        <v>226</v>
      </c>
      <c r="J6" s="136">
        <v>498</v>
      </c>
      <c r="K6" s="136">
        <v>13</v>
      </c>
    </row>
    <row r="7" spans="1:40" ht="15.75" customHeight="1">
      <c r="A7" s="201" t="s">
        <v>65</v>
      </c>
      <c r="B7" s="180">
        <v>26.55</v>
      </c>
      <c r="C7" s="180">
        <v>90.5</v>
      </c>
      <c r="D7" s="201" t="s">
        <v>66</v>
      </c>
      <c r="E7" s="180">
        <v>27.004173269999999</v>
      </c>
      <c r="F7" s="180">
        <v>90.124947399999996</v>
      </c>
      <c r="G7" s="136" t="s">
        <v>18</v>
      </c>
      <c r="H7" s="136">
        <v>134</v>
      </c>
      <c r="I7" s="136">
        <v>182</v>
      </c>
      <c r="J7" s="136">
        <v>316</v>
      </c>
      <c r="K7" s="136">
        <v>14</v>
      </c>
    </row>
    <row r="8" spans="1:40" ht="15.75" customHeight="1">
      <c r="A8" s="201" t="s">
        <v>65</v>
      </c>
      <c r="B8" s="180">
        <v>26.55</v>
      </c>
      <c r="C8" s="180">
        <v>90.5</v>
      </c>
      <c r="D8" s="201" t="s">
        <v>66</v>
      </c>
      <c r="E8" s="180">
        <v>27.004173269999999</v>
      </c>
      <c r="F8" s="180">
        <v>90.124947399999996</v>
      </c>
      <c r="G8" s="136" t="s">
        <v>19</v>
      </c>
      <c r="H8" s="136">
        <v>240</v>
      </c>
      <c r="I8" s="136">
        <v>196</v>
      </c>
      <c r="J8" s="136">
        <v>436</v>
      </c>
      <c r="K8" s="136">
        <v>15</v>
      </c>
    </row>
    <row r="9" spans="1:40" ht="15.75" customHeight="1" thickBot="1">
      <c r="A9" s="201" t="s">
        <v>65</v>
      </c>
      <c r="B9" s="180">
        <v>26.55</v>
      </c>
      <c r="C9" s="180">
        <v>90.5</v>
      </c>
      <c r="D9" s="201" t="s">
        <v>66</v>
      </c>
      <c r="E9" s="180">
        <v>27.004173269999999</v>
      </c>
      <c r="F9" s="180">
        <v>90.124947399999996</v>
      </c>
      <c r="G9" s="136" t="s">
        <v>20</v>
      </c>
      <c r="H9" s="136">
        <v>182</v>
      </c>
      <c r="I9" s="136">
        <v>193</v>
      </c>
      <c r="J9" s="136">
        <v>375</v>
      </c>
      <c r="K9" s="136">
        <v>16</v>
      </c>
    </row>
    <row r="10" spans="1:40" ht="15.75" customHeight="1" thickBot="1">
      <c r="A10" s="201" t="s">
        <v>65</v>
      </c>
      <c r="B10" s="180">
        <v>26.55</v>
      </c>
      <c r="C10" s="180">
        <v>90.5</v>
      </c>
      <c r="D10" s="201" t="s">
        <v>66</v>
      </c>
      <c r="E10" s="180">
        <v>27.004173269999999</v>
      </c>
      <c r="F10" s="180">
        <v>90.124947399999996</v>
      </c>
      <c r="G10" s="136" t="s">
        <v>21</v>
      </c>
      <c r="H10" s="136">
        <v>210</v>
      </c>
      <c r="I10" s="136">
        <v>204</v>
      </c>
      <c r="J10" s="136">
        <v>414</v>
      </c>
      <c r="K10" s="136">
        <v>17</v>
      </c>
      <c r="AH10" s="139" t="s">
        <v>12</v>
      </c>
      <c r="AI10" s="139" t="s">
        <v>65</v>
      </c>
      <c r="AJ10" s="133">
        <v>26.55</v>
      </c>
      <c r="AK10" s="133">
        <v>90.25</v>
      </c>
      <c r="AL10" s="133">
        <v>11689</v>
      </c>
      <c r="AM10" s="133">
        <v>12384</v>
      </c>
      <c r="AN10" s="150">
        <v>24073</v>
      </c>
    </row>
    <row r="11" spans="1:40" ht="15">
      <c r="A11" s="201"/>
      <c r="B11" s="135"/>
      <c r="C11" s="135"/>
      <c r="D11" s="135"/>
      <c r="E11" s="135"/>
      <c r="F11" s="135"/>
      <c r="G11" s="135"/>
      <c r="H11" s="240">
        <f>SUM(H4:H10)</f>
        <v>1414</v>
      </c>
      <c r="I11" s="240">
        <f>SUM(I4:I10)</f>
        <v>1432</v>
      </c>
      <c r="J11" s="240">
        <f>SUM(J4:J10)</f>
        <v>2846</v>
      </c>
      <c r="K11" s="135"/>
    </row>
    <row r="12" spans="1:40" ht="15">
      <c r="A12" s="201"/>
      <c r="B12" s="135"/>
      <c r="C12" s="135"/>
      <c r="D12" s="135"/>
      <c r="E12" s="135"/>
      <c r="F12" s="135"/>
      <c r="G12" s="135"/>
      <c r="H12" s="241">
        <f>($H$11/$J$11)*100%</f>
        <v>0.49683766690091358</v>
      </c>
      <c r="I12" s="241">
        <f>($I$11/$J$11)*100%</f>
        <v>0.50316233309908642</v>
      </c>
      <c r="J12" s="241">
        <f>($J$11/$J$11)*100%</f>
        <v>1</v>
      </c>
      <c r="K12" s="135"/>
    </row>
    <row r="13" spans="1:40" ht="12.75">
      <c r="A13" s="240" t="s">
        <v>147</v>
      </c>
      <c r="B13" s="135"/>
      <c r="C13" s="135"/>
      <c r="D13" s="135"/>
      <c r="E13" s="135"/>
      <c r="F13" s="135"/>
      <c r="G13" s="135"/>
      <c r="H13" s="242">
        <f>SUM(H8:H10)</f>
        <v>632</v>
      </c>
      <c r="I13" s="242">
        <f>SUM(I8:I10)</f>
        <v>593</v>
      </c>
      <c r="J13" s="242">
        <f>SUM(J8:J10)</f>
        <v>1225</v>
      </c>
      <c r="K13" s="135"/>
    </row>
    <row r="15" spans="1:40" ht="15.75" customHeight="1">
      <c r="B15" s="243"/>
      <c r="E15" s="754" t="s">
        <v>343</v>
      </c>
      <c r="F15" s="755"/>
      <c r="G15" s="755"/>
    </row>
    <row r="16" spans="1:40" ht="15.75" customHeight="1" thickBot="1">
      <c r="B16" s="244"/>
      <c r="C16" s="244"/>
      <c r="D16" s="244"/>
      <c r="E16" s="756"/>
      <c r="F16" s="756"/>
      <c r="G16" s="756"/>
    </row>
    <row r="17" spans="1:14" ht="15.75" customHeight="1" thickBot="1">
      <c r="A17" s="245" t="s">
        <v>71</v>
      </c>
      <c r="B17" s="246" t="s">
        <v>227</v>
      </c>
      <c r="C17" s="247" t="s">
        <v>228</v>
      </c>
      <c r="D17" s="247" t="s">
        <v>229</v>
      </c>
      <c r="E17" s="247" t="s">
        <v>205</v>
      </c>
      <c r="F17" s="247" t="s">
        <v>206</v>
      </c>
      <c r="G17" s="247" t="s">
        <v>74</v>
      </c>
      <c r="H17" s="247" t="s">
        <v>277</v>
      </c>
      <c r="I17" s="247" t="s">
        <v>278</v>
      </c>
      <c r="J17" s="248" t="s">
        <v>279</v>
      </c>
      <c r="K17" t="s">
        <v>214</v>
      </c>
      <c r="M17" s="249" t="s">
        <v>227</v>
      </c>
      <c r="N17" s="249" t="s">
        <v>277</v>
      </c>
    </row>
    <row r="18" spans="1:14" ht="15.75" customHeight="1" thickBot="1">
      <c r="A18" s="250" t="s">
        <v>65</v>
      </c>
      <c r="B18" s="251" t="s">
        <v>344</v>
      </c>
      <c r="C18" s="252">
        <v>27.007266049999998</v>
      </c>
      <c r="D18" s="252">
        <v>90.12426868</v>
      </c>
      <c r="E18" s="253">
        <v>1594</v>
      </c>
      <c r="F18" s="253">
        <v>1854</v>
      </c>
      <c r="G18" s="253">
        <v>3448</v>
      </c>
      <c r="H18" s="254">
        <v>9.1999999999999993</v>
      </c>
      <c r="I18" s="254">
        <v>0</v>
      </c>
      <c r="J18" s="254">
        <v>0</v>
      </c>
      <c r="M18" s="255" t="s">
        <v>344</v>
      </c>
      <c r="N18" s="256">
        <v>13.3</v>
      </c>
    </row>
    <row r="19" spans="1:14" ht="15.75" customHeight="1" thickBot="1">
      <c r="A19" s="250" t="s">
        <v>65</v>
      </c>
      <c r="B19" s="251" t="s">
        <v>345</v>
      </c>
      <c r="C19" s="252">
        <v>26.954478470000002</v>
      </c>
      <c r="D19" s="252">
        <v>90.132918720000006</v>
      </c>
      <c r="E19" s="253">
        <v>31</v>
      </c>
      <c r="F19" s="253">
        <v>31</v>
      </c>
      <c r="G19" s="253">
        <v>62</v>
      </c>
      <c r="H19" s="254">
        <v>4.4000000000000004</v>
      </c>
      <c r="I19" s="254">
        <v>0</v>
      </c>
      <c r="J19" s="254">
        <v>0</v>
      </c>
      <c r="M19" s="183" t="s">
        <v>345</v>
      </c>
      <c r="N19" s="184">
        <v>13.7</v>
      </c>
    </row>
    <row r="20" spans="1:14" ht="15.75" customHeight="1" thickBot="1">
      <c r="A20" s="250" t="s">
        <v>65</v>
      </c>
      <c r="B20" s="251" t="s">
        <v>346</v>
      </c>
      <c r="C20" s="252">
        <v>26.94103965</v>
      </c>
      <c r="D20" s="252">
        <v>90.089249370000005</v>
      </c>
      <c r="E20" s="253">
        <v>419</v>
      </c>
      <c r="F20" s="253">
        <v>423</v>
      </c>
      <c r="G20" s="253">
        <v>842</v>
      </c>
      <c r="H20" s="254">
        <v>13.7</v>
      </c>
      <c r="I20" s="254">
        <v>0</v>
      </c>
      <c r="J20" s="254">
        <v>0</v>
      </c>
      <c r="M20" s="255" t="s">
        <v>346</v>
      </c>
      <c r="N20" s="256">
        <v>28</v>
      </c>
    </row>
    <row r="21" spans="1:14" ht="15.75" customHeight="1" thickBot="1">
      <c r="A21" s="250" t="s">
        <v>65</v>
      </c>
      <c r="B21" s="251" t="s">
        <v>347</v>
      </c>
      <c r="C21" s="252">
        <v>26.95800341</v>
      </c>
      <c r="D21" s="252">
        <v>90.142415060000005</v>
      </c>
      <c r="E21" s="253">
        <v>592</v>
      </c>
      <c r="F21" s="253">
        <v>567</v>
      </c>
      <c r="G21" s="253">
        <v>1159</v>
      </c>
      <c r="H21" s="254">
        <v>3.6</v>
      </c>
      <c r="I21" s="254">
        <v>0</v>
      </c>
      <c r="J21" s="254">
        <v>0</v>
      </c>
      <c r="M21" s="183" t="s">
        <v>347</v>
      </c>
      <c r="N21" s="184">
        <v>9.1999999999999993</v>
      </c>
    </row>
    <row r="22" spans="1:14" ht="15.75" customHeight="1" thickBot="1">
      <c r="A22" s="250" t="s">
        <v>65</v>
      </c>
      <c r="B22" s="251" t="s">
        <v>348</v>
      </c>
      <c r="C22" s="252">
        <v>27.012443860000001</v>
      </c>
      <c r="D22" s="252">
        <v>90.136117720000001</v>
      </c>
      <c r="E22" s="253">
        <v>1046</v>
      </c>
      <c r="F22" s="253">
        <v>1099</v>
      </c>
      <c r="G22" s="253">
        <v>2145</v>
      </c>
      <c r="H22" s="254">
        <v>12.6</v>
      </c>
      <c r="I22" s="254">
        <v>0</v>
      </c>
      <c r="J22" s="254">
        <v>0</v>
      </c>
      <c r="M22" s="255" t="s">
        <v>348</v>
      </c>
      <c r="N22" s="256">
        <v>4.4000000000000004</v>
      </c>
    </row>
    <row r="23" spans="1:14" ht="15.75" customHeight="1" thickBot="1">
      <c r="A23" s="250" t="s">
        <v>65</v>
      </c>
      <c r="B23" s="251" t="s">
        <v>349</v>
      </c>
      <c r="C23" s="252">
        <v>26.952564949999999</v>
      </c>
      <c r="D23" s="252">
        <v>90.1326787</v>
      </c>
      <c r="E23" s="253">
        <v>1231</v>
      </c>
      <c r="F23" s="253">
        <v>1276</v>
      </c>
      <c r="G23" s="253">
        <v>2507</v>
      </c>
      <c r="H23" s="254">
        <v>8.9</v>
      </c>
      <c r="I23" s="254">
        <v>0</v>
      </c>
      <c r="J23" s="254">
        <v>0</v>
      </c>
      <c r="M23" s="183" t="s">
        <v>349</v>
      </c>
      <c r="N23" s="184">
        <v>13.7</v>
      </c>
    </row>
    <row r="24" spans="1:14" ht="15.75" customHeight="1" thickBot="1">
      <c r="A24" s="250" t="s">
        <v>65</v>
      </c>
      <c r="B24" s="251" t="s">
        <v>350</v>
      </c>
      <c r="C24" s="252">
        <v>26.989004730000001</v>
      </c>
      <c r="D24" s="252">
        <v>90.113971379999995</v>
      </c>
      <c r="E24" s="253">
        <v>782</v>
      </c>
      <c r="F24" s="253">
        <v>803</v>
      </c>
      <c r="G24" s="253">
        <v>1585</v>
      </c>
      <c r="H24" s="254">
        <v>7.1</v>
      </c>
      <c r="I24" s="254">
        <v>0</v>
      </c>
      <c r="J24" s="254">
        <v>0</v>
      </c>
      <c r="M24" s="255" t="s">
        <v>350</v>
      </c>
      <c r="N24" s="256">
        <v>3.6</v>
      </c>
    </row>
    <row r="25" spans="1:14" ht="15.75" customHeight="1" thickBot="1">
      <c r="A25" s="250" t="s">
        <v>65</v>
      </c>
      <c r="B25" s="251" t="s">
        <v>351</v>
      </c>
      <c r="C25" s="252">
        <v>27.014756349999999</v>
      </c>
      <c r="D25" s="252">
        <v>90.107706769999993</v>
      </c>
      <c r="E25" s="253">
        <v>853</v>
      </c>
      <c r="F25" s="253">
        <v>892</v>
      </c>
      <c r="G25" s="253">
        <v>1745</v>
      </c>
      <c r="H25" s="254">
        <v>26.4</v>
      </c>
      <c r="I25" s="254">
        <v>0</v>
      </c>
      <c r="J25" s="254">
        <v>0</v>
      </c>
      <c r="M25" s="183" t="s">
        <v>351</v>
      </c>
      <c r="N25" s="184">
        <v>12.6</v>
      </c>
    </row>
    <row r="26" spans="1:14" ht="15.75" customHeight="1" thickBot="1">
      <c r="A26" s="250" t="s">
        <v>65</v>
      </c>
      <c r="B26" s="251" t="s">
        <v>352</v>
      </c>
      <c r="C26" s="252">
        <v>27.015418650000001</v>
      </c>
      <c r="D26" s="252">
        <v>90.181296130000007</v>
      </c>
      <c r="E26" s="253">
        <v>767</v>
      </c>
      <c r="F26" s="253">
        <v>779</v>
      </c>
      <c r="G26" s="253">
        <v>1546</v>
      </c>
      <c r="H26" s="254">
        <v>13.3</v>
      </c>
      <c r="I26" s="254">
        <v>0</v>
      </c>
      <c r="J26" s="254">
        <v>0</v>
      </c>
      <c r="M26" s="255" t="s">
        <v>352</v>
      </c>
      <c r="N26" s="256">
        <v>8.9</v>
      </c>
    </row>
    <row r="27" spans="1:14" ht="15.75" customHeight="1" thickBot="1">
      <c r="A27" s="250" t="s">
        <v>65</v>
      </c>
      <c r="B27" s="251" t="s">
        <v>353</v>
      </c>
      <c r="C27" s="252">
        <v>27.04001229</v>
      </c>
      <c r="D27" s="252">
        <v>90.131080030000007</v>
      </c>
      <c r="E27" s="253">
        <v>939</v>
      </c>
      <c r="F27" s="253">
        <v>925</v>
      </c>
      <c r="G27" s="253">
        <v>1864</v>
      </c>
      <c r="H27" s="254">
        <v>20.399999999999999</v>
      </c>
      <c r="I27" s="254">
        <v>0</v>
      </c>
      <c r="J27" s="254">
        <v>0</v>
      </c>
      <c r="M27" s="183" t="s">
        <v>353</v>
      </c>
      <c r="N27" s="184">
        <v>7.1</v>
      </c>
    </row>
    <row r="28" spans="1:14" ht="15.75" customHeight="1" thickBot="1">
      <c r="A28" s="250" t="s">
        <v>65</v>
      </c>
      <c r="B28" s="251" t="s">
        <v>354</v>
      </c>
      <c r="C28" s="252">
        <v>26.994960500000001</v>
      </c>
      <c r="D28" s="252">
        <v>90.116184930000003</v>
      </c>
      <c r="E28" s="253">
        <v>648</v>
      </c>
      <c r="F28" s="253">
        <v>731</v>
      </c>
      <c r="G28" s="253">
        <v>1379</v>
      </c>
      <c r="H28" s="254">
        <v>13.3</v>
      </c>
      <c r="I28" s="254">
        <v>0</v>
      </c>
      <c r="J28" s="254">
        <v>0</v>
      </c>
      <c r="M28" s="255" t="s">
        <v>354</v>
      </c>
      <c r="N28" s="256">
        <v>26.4</v>
      </c>
    </row>
    <row r="29" spans="1:14" ht="15.75" customHeight="1" thickBot="1">
      <c r="A29" s="250" t="s">
        <v>65</v>
      </c>
      <c r="B29" s="251" t="s">
        <v>355</v>
      </c>
      <c r="C29" s="252">
        <v>27.076393329999998</v>
      </c>
      <c r="D29" s="252">
        <v>90.146701800000002</v>
      </c>
      <c r="E29" s="253">
        <v>666</v>
      </c>
      <c r="F29" s="253">
        <v>665</v>
      </c>
      <c r="G29" s="253">
        <v>1331</v>
      </c>
      <c r="H29" s="254">
        <v>13.7</v>
      </c>
      <c r="I29" s="254">
        <v>0</v>
      </c>
      <c r="J29" s="254">
        <v>0</v>
      </c>
      <c r="M29" s="183" t="s">
        <v>355</v>
      </c>
      <c r="N29" s="184">
        <v>25.3</v>
      </c>
    </row>
    <row r="30" spans="1:14" ht="15.75" customHeight="1" thickBot="1">
      <c r="A30" s="250" t="s">
        <v>65</v>
      </c>
      <c r="B30" s="251" t="s">
        <v>356</v>
      </c>
      <c r="C30" s="252">
        <v>27.032417219999999</v>
      </c>
      <c r="D30" s="252">
        <v>90.186889289999996</v>
      </c>
      <c r="E30" s="253">
        <v>600</v>
      </c>
      <c r="F30" s="253">
        <v>712</v>
      </c>
      <c r="G30" s="253">
        <v>1312</v>
      </c>
      <c r="H30" s="254">
        <v>25.3</v>
      </c>
      <c r="I30" s="254">
        <v>0</v>
      </c>
      <c r="J30" s="254">
        <v>0</v>
      </c>
      <c r="M30" s="255" t="s">
        <v>356</v>
      </c>
      <c r="N30" s="256">
        <v>13.3</v>
      </c>
    </row>
    <row r="31" spans="1:14" ht="15.75" customHeight="1" thickBot="1">
      <c r="A31" s="250" t="s">
        <v>65</v>
      </c>
      <c r="B31" s="257" t="s">
        <v>357</v>
      </c>
      <c r="C31" s="258">
        <v>27.061426310000002</v>
      </c>
      <c r="D31" s="258">
        <v>90.109948970000005</v>
      </c>
      <c r="E31" s="259">
        <v>682</v>
      </c>
      <c r="F31" s="259">
        <v>769</v>
      </c>
      <c r="G31" s="259">
        <v>1451</v>
      </c>
      <c r="H31" s="260">
        <v>28</v>
      </c>
      <c r="I31" s="260">
        <v>0</v>
      </c>
      <c r="J31" s="260">
        <v>0</v>
      </c>
      <c r="M31" s="183" t="s">
        <v>357</v>
      </c>
      <c r="N31" s="184">
        <v>20.399999999999999</v>
      </c>
    </row>
    <row r="32" spans="1:14" ht="15.75" customHeight="1">
      <c r="A32" s="261"/>
      <c r="B32" s="261"/>
      <c r="C32" s="262"/>
      <c r="D32" s="262"/>
      <c r="E32" s="263"/>
      <c r="F32" s="263"/>
      <c r="G32" s="263"/>
      <c r="H32" s="263"/>
      <c r="I32" s="263"/>
      <c r="J32" s="263"/>
    </row>
    <row r="33" spans="1:28" ht="15.75" customHeight="1">
      <c r="A33" s="261"/>
      <c r="B33" s="261"/>
      <c r="C33" s="262"/>
      <c r="D33" s="262"/>
      <c r="E33" s="263"/>
      <c r="F33" s="263"/>
      <c r="G33" s="263"/>
      <c r="H33" s="263"/>
      <c r="I33" s="263"/>
      <c r="J33" s="263"/>
    </row>
    <row r="37" spans="1:28" ht="15.75" customHeight="1">
      <c r="A37" s="264" t="s">
        <v>214</v>
      </c>
      <c r="B37" s="265" t="s">
        <v>215</v>
      </c>
      <c r="D37" s="264" t="s">
        <v>214</v>
      </c>
      <c r="E37" s="265" t="s">
        <v>215</v>
      </c>
      <c r="G37" s="279" t="s">
        <v>149</v>
      </c>
      <c r="H37" s="279" t="s">
        <v>148</v>
      </c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</row>
    <row r="38" spans="1:28" ht="15.75" customHeight="1">
      <c r="A38" s="266" t="s">
        <v>216</v>
      </c>
      <c r="B38" s="267">
        <f>SUM(I8:I10)</f>
        <v>593</v>
      </c>
      <c r="D38" s="266" t="s">
        <v>217</v>
      </c>
      <c r="E38" s="267">
        <f>AL10</f>
        <v>11689</v>
      </c>
      <c r="G38" s="135">
        <v>1432</v>
      </c>
      <c r="H38" s="135">
        <v>1414</v>
      </c>
    </row>
    <row r="39" spans="1:28" ht="15.75" customHeight="1">
      <c r="A39" s="266" t="s">
        <v>144</v>
      </c>
      <c r="B39" s="267">
        <f>SUM(H8:H10)</f>
        <v>632</v>
      </c>
      <c r="D39" s="266" t="s">
        <v>218</v>
      </c>
      <c r="E39" s="267">
        <f>AM10</f>
        <v>12384</v>
      </c>
    </row>
    <row r="40" spans="1:28" ht="15.75" customHeight="1">
      <c r="A40" s="268" t="s">
        <v>219</v>
      </c>
      <c r="B40" s="269">
        <f>SUM(B38:B39)</f>
        <v>1225</v>
      </c>
      <c r="D40" s="268" t="s">
        <v>219</v>
      </c>
      <c r="E40" s="269">
        <f>SUM(E38:E39)</f>
        <v>24073</v>
      </c>
    </row>
    <row r="43" spans="1:28" ht="15.75" customHeight="1">
      <c r="A43" s="264" t="s">
        <v>209</v>
      </c>
      <c r="B43" s="270" t="s">
        <v>81</v>
      </c>
      <c r="C43" s="270" t="s">
        <v>210</v>
      </c>
      <c r="D43" s="270" t="s">
        <v>211</v>
      </c>
      <c r="E43" s="270" t="s">
        <v>212</v>
      </c>
      <c r="F43" s="271" t="s">
        <v>213</v>
      </c>
    </row>
    <row r="44" spans="1:28" ht="15.75" customHeight="1">
      <c r="A44" s="272" t="s">
        <v>65</v>
      </c>
      <c r="B44" s="273">
        <v>26.55</v>
      </c>
      <c r="C44" s="273">
        <v>90.5</v>
      </c>
      <c r="D44" s="274" t="s">
        <v>66</v>
      </c>
      <c r="E44" s="273">
        <v>27.004173269999999</v>
      </c>
      <c r="F44" s="275">
        <v>90.124947399999996</v>
      </c>
    </row>
    <row r="46" spans="1:28" ht="15.75" customHeight="1">
      <c r="A46" s="240" t="s">
        <v>7</v>
      </c>
      <c r="B46" s="240" t="s">
        <v>144</v>
      </c>
      <c r="C46" s="240" t="s">
        <v>145</v>
      </c>
      <c r="E46" s="135"/>
      <c r="F46" s="757" t="s">
        <v>358</v>
      </c>
      <c r="G46" s="758"/>
      <c r="H46" s="759"/>
      <c r="I46" s="135"/>
    </row>
    <row r="47" spans="1:28" ht="15.75" customHeight="1">
      <c r="A47" s="276" t="s">
        <v>15</v>
      </c>
      <c r="B47" s="276">
        <v>160</v>
      </c>
      <c r="C47" s="276">
        <v>200</v>
      </c>
      <c r="E47" s="135"/>
      <c r="F47" s="760"/>
      <c r="G47" s="761"/>
      <c r="H47" s="762"/>
      <c r="I47" s="135"/>
    </row>
    <row r="48" spans="1:28" ht="15.75" customHeight="1">
      <c r="A48" s="136" t="s">
        <v>16</v>
      </c>
      <c r="B48" s="136">
        <v>216</v>
      </c>
      <c r="C48" s="136">
        <v>231</v>
      </c>
      <c r="E48" s="131" t="s">
        <v>179</v>
      </c>
      <c r="F48" s="131" t="s">
        <v>243</v>
      </c>
      <c r="G48" s="131" t="s">
        <v>66</v>
      </c>
      <c r="H48" s="131" t="s">
        <v>359</v>
      </c>
      <c r="I48" s="131" t="s">
        <v>289</v>
      </c>
    </row>
    <row r="49" spans="1:9" ht="15.75" customHeight="1">
      <c r="A49" s="276" t="s">
        <v>17</v>
      </c>
      <c r="B49" s="276">
        <v>272</v>
      </c>
      <c r="C49" s="276">
        <v>226</v>
      </c>
      <c r="E49" s="277" t="s">
        <v>65</v>
      </c>
      <c r="F49" s="277" t="s">
        <v>360</v>
      </c>
      <c r="G49" s="277">
        <v>9.1999999999999993</v>
      </c>
      <c r="H49" s="135">
        <f t="shared" ref="H49:H62" si="0">MIN(G49:G49)</f>
        <v>9.1999999999999993</v>
      </c>
      <c r="I49" s="135" t="str">
        <f>$G$48</f>
        <v>Damphu Hospital</v>
      </c>
    </row>
    <row r="50" spans="1:9" ht="15.75" customHeight="1">
      <c r="A50" s="136" t="s">
        <v>18</v>
      </c>
      <c r="B50" s="136">
        <v>134</v>
      </c>
      <c r="C50" s="136">
        <v>182</v>
      </c>
      <c r="E50" s="277" t="s">
        <v>65</v>
      </c>
      <c r="F50" s="277" t="s">
        <v>361</v>
      </c>
      <c r="G50" s="277">
        <v>4.4000000000000004</v>
      </c>
      <c r="H50" s="135">
        <f t="shared" si="0"/>
        <v>4.4000000000000004</v>
      </c>
      <c r="I50" s="135" t="str">
        <f t="shared" ref="I50:I62" si="1">$G$48</f>
        <v>Damphu Hospital</v>
      </c>
    </row>
    <row r="51" spans="1:9" ht="15.75" customHeight="1">
      <c r="A51" s="276" t="s">
        <v>19</v>
      </c>
      <c r="B51" s="276">
        <v>240</v>
      </c>
      <c r="C51" s="276">
        <v>196</v>
      </c>
      <c r="E51" s="277" t="s">
        <v>65</v>
      </c>
      <c r="F51" s="277" t="s">
        <v>362</v>
      </c>
      <c r="G51" s="277">
        <v>13.7</v>
      </c>
      <c r="H51" s="135">
        <f t="shared" si="0"/>
        <v>13.7</v>
      </c>
      <c r="I51" s="135" t="str">
        <f t="shared" si="1"/>
        <v>Damphu Hospital</v>
      </c>
    </row>
    <row r="52" spans="1:9" ht="15.75" customHeight="1">
      <c r="A52" s="136" t="s">
        <v>20</v>
      </c>
      <c r="B52" s="136">
        <v>182</v>
      </c>
      <c r="C52" s="136">
        <v>193</v>
      </c>
      <c r="E52" s="277" t="s">
        <v>65</v>
      </c>
      <c r="F52" s="277" t="s">
        <v>363</v>
      </c>
      <c r="G52" s="277">
        <v>3.6</v>
      </c>
      <c r="H52" s="135">
        <f t="shared" si="0"/>
        <v>3.6</v>
      </c>
      <c r="I52" s="135" t="str">
        <f t="shared" si="1"/>
        <v>Damphu Hospital</v>
      </c>
    </row>
    <row r="53" spans="1:9" ht="15.75" customHeight="1">
      <c r="A53" s="276" t="s">
        <v>21</v>
      </c>
      <c r="B53" s="276">
        <v>210</v>
      </c>
      <c r="C53" s="276">
        <v>204</v>
      </c>
      <c r="E53" s="277" t="s">
        <v>65</v>
      </c>
      <c r="F53" s="277" t="s">
        <v>364</v>
      </c>
      <c r="G53" s="277">
        <v>12.6</v>
      </c>
      <c r="H53" s="135">
        <f t="shared" si="0"/>
        <v>12.6</v>
      </c>
      <c r="I53" s="135" t="str">
        <f t="shared" si="1"/>
        <v>Damphu Hospital</v>
      </c>
    </row>
    <row r="54" spans="1:9" ht="15.75" customHeight="1">
      <c r="E54" s="277" t="s">
        <v>65</v>
      </c>
      <c r="F54" s="277" t="s">
        <v>365</v>
      </c>
      <c r="G54" s="277">
        <v>8.9</v>
      </c>
      <c r="H54" s="135">
        <f t="shared" si="0"/>
        <v>8.9</v>
      </c>
      <c r="I54" s="135" t="str">
        <f t="shared" si="1"/>
        <v>Damphu Hospital</v>
      </c>
    </row>
    <row r="55" spans="1:9" ht="15.75" customHeight="1">
      <c r="E55" s="277" t="s">
        <v>65</v>
      </c>
      <c r="F55" s="277" t="s">
        <v>366</v>
      </c>
      <c r="G55" s="277">
        <v>7.1</v>
      </c>
      <c r="H55" s="135">
        <f t="shared" si="0"/>
        <v>7.1</v>
      </c>
      <c r="I55" s="135" t="str">
        <f t="shared" si="1"/>
        <v>Damphu Hospital</v>
      </c>
    </row>
    <row r="56" spans="1:9" ht="15.75" customHeight="1">
      <c r="E56" s="277" t="s">
        <v>65</v>
      </c>
      <c r="F56" s="277" t="s">
        <v>367</v>
      </c>
      <c r="G56" s="277">
        <v>26.4</v>
      </c>
      <c r="H56" s="135">
        <f t="shared" si="0"/>
        <v>26.4</v>
      </c>
      <c r="I56" s="135" t="str">
        <f t="shared" si="1"/>
        <v>Damphu Hospital</v>
      </c>
    </row>
    <row r="57" spans="1:9" ht="15.75" customHeight="1">
      <c r="A57" s="537" t="s">
        <v>243</v>
      </c>
      <c r="B57" s="538" t="s">
        <v>359</v>
      </c>
      <c r="C57" s="539" t="s">
        <v>289</v>
      </c>
      <c r="E57" s="277" t="s">
        <v>65</v>
      </c>
      <c r="F57" s="277" t="s">
        <v>368</v>
      </c>
      <c r="G57" s="277">
        <v>13.3</v>
      </c>
      <c r="H57" s="135">
        <f t="shared" si="0"/>
        <v>13.3</v>
      </c>
      <c r="I57" s="135" t="str">
        <f t="shared" si="1"/>
        <v>Damphu Hospital</v>
      </c>
    </row>
    <row r="58" spans="1:9" ht="15.75" customHeight="1">
      <c r="A58" s="540" t="s">
        <v>360</v>
      </c>
      <c r="B58" s="278">
        <v>9.1999999999999993</v>
      </c>
      <c r="C58" s="541" t="str">
        <f>$G$48</f>
        <v>Damphu Hospital</v>
      </c>
      <c r="E58" s="277" t="s">
        <v>65</v>
      </c>
      <c r="F58" s="277" t="s">
        <v>369</v>
      </c>
      <c r="G58" s="277">
        <v>20.399999999999999</v>
      </c>
      <c r="H58" s="135">
        <f t="shared" si="0"/>
        <v>20.399999999999999</v>
      </c>
      <c r="I58" s="135" t="str">
        <f t="shared" si="1"/>
        <v>Damphu Hospital</v>
      </c>
    </row>
    <row r="59" spans="1:9" ht="15.75" customHeight="1">
      <c r="A59" s="540" t="s">
        <v>361</v>
      </c>
      <c r="B59" s="278">
        <v>4.4000000000000004</v>
      </c>
      <c r="C59" s="541" t="str">
        <f t="shared" ref="C59:C71" si="2">$G$48</f>
        <v>Damphu Hospital</v>
      </c>
      <c r="E59" s="277" t="s">
        <v>65</v>
      </c>
      <c r="F59" s="277" t="s">
        <v>370</v>
      </c>
      <c r="G59" s="277">
        <v>13.3</v>
      </c>
      <c r="H59" s="135">
        <f t="shared" si="0"/>
        <v>13.3</v>
      </c>
      <c r="I59" s="135" t="str">
        <f t="shared" si="1"/>
        <v>Damphu Hospital</v>
      </c>
    </row>
    <row r="60" spans="1:9" ht="15.75" customHeight="1">
      <c r="A60" s="540" t="s">
        <v>362</v>
      </c>
      <c r="B60" s="278">
        <v>13.7</v>
      </c>
      <c r="C60" s="541" t="str">
        <f t="shared" si="2"/>
        <v>Damphu Hospital</v>
      </c>
      <c r="E60" s="277" t="s">
        <v>65</v>
      </c>
      <c r="F60" s="277" t="s">
        <v>371</v>
      </c>
      <c r="G60" s="277">
        <v>13.7</v>
      </c>
      <c r="H60" s="135">
        <f t="shared" si="0"/>
        <v>13.7</v>
      </c>
      <c r="I60" s="135" t="str">
        <f t="shared" si="1"/>
        <v>Damphu Hospital</v>
      </c>
    </row>
    <row r="61" spans="1:9" ht="15.75" customHeight="1">
      <c r="A61" s="540" t="s">
        <v>363</v>
      </c>
      <c r="B61" s="278">
        <v>3.6</v>
      </c>
      <c r="C61" s="541" t="str">
        <f t="shared" si="2"/>
        <v>Damphu Hospital</v>
      </c>
      <c r="E61" s="277" t="s">
        <v>65</v>
      </c>
      <c r="F61" s="277" t="s">
        <v>372</v>
      </c>
      <c r="G61" s="277">
        <v>25.3</v>
      </c>
      <c r="H61" s="135">
        <f t="shared" si="0"/>
        <v>25.3</v>
      </c>
      <c r="I61" s="135" t="str">
        <f t="shared" si="1"/>
        <v>Damphu Hospital</v>
      </c>
    </row>
    <row r="62" spans="1:9" ht="15.75" customHeight="1">
      <c r="A62" s="540" t="s">
        <v>364</v>
      </c>
      <c r="B62" s="278">
        <v>12.6</v>
      </c>
      <c r="C62" s="541" t="str">
        <f t="shared" si="2"/>
        <v>Damphu Hospital</v>
      </c>
      <c r="E62" s="277" t="s">
        <v>65</v>
      </c>
      <c r="F62" s="542" t="s">
        <v>346</v>
      </c>
      <c r="G62" s="542">
        <v>28</v>
      </c>
      <c r="H62" s="135">
        <f t="shared" si="0"/>
        <v>28</v>
      </c>
      <c r="I62" s="135" t="str">
        <f t="shared" si="1"/>
        <v>Damphu Hospital</v>
      </c>
    </row>
    <row r="63" spans="1:9" ht="15.75" customHeight="1">
      <c r="A63" s="540" t="s">
        <v>365</v>
      </c>
      <c r="B63" s="278">
        <v>8.9</v>
      </c>
      <c r="C63" s="541" t="str">
        <f t="shared" si="2"/>
        <v>Damphu Hospital</v>
      </c>
    </row>
    <row r="64" spans="1:9" ht="15.75" customHeight="1">
      <c r="A64" s="540" t="s">
        <v>366</v>
      </c>
      <c r="B64" s="278">
        <v>7.1</v>
      </c>
      <c r="C64" s="541" t="str">
        <f t="shared" si="2"/>
        <v>Damphu Hospital</v>
      </c>
    </row>
    <row r="65" spans="1:11" ht="15.75" customHeight="1">
      <c r="A65" s="540" t="s">
        <v>367</v>
      </c>
      <c r="B65" s="278">
        <v>26.4</v>
      </c>
      <c r="C65" s="541" t="str">
        <f t="shared" si="2"/>
        <v>Damphu Hospital</v>
      </c>
    </row>
    <row r="66" spans="1:11" ht="15.75" customHeight="1">
      <c r="A66" s="540" t="s">
        <v>368</v>
      </c>
      <c r="B66" s="278">
        <v>13.3</v>
      </c>
      <c r="C66" s="541" t="str">
        <f>$G$48</f>
        <v>Damphu Hospital</v>
      </c>
    </row>
    <row r="67" spans="1:11" ht="15.75" customHeight="1">
      <c r="A67" s="540" t="s">
        <v>369</v>
      </c>
      <c r="B67" s="278">
        <v>20.399999999999999</v>
      </c>
      <c r="C67" s="541" t="str">
        <f t="shared" si="2"/>
        <v>Damphu Hospital</v>
      </c>
    </row>
    <row r="68" spans="1:11" ht="15.75" customHeight="1">
      <c r="A68" s="540" t="s">
        <v>370</v>
      </c>
      <c r="B68" s="278">
        <v>13.3</v>
      </c>
      <c r="C68" s="541" t="str">
        <f t="shared" si="2"/>
        <v>Damphu Hospital</v>
      </c>
    </row>
    <row r="69" spans="1:11" ht="15.75" customHeight="1">
      <c r="A69" s="540" t="s">
        <v>371</v>
      </c>
      <c r="B69" s="278">
        <v>13.7</v>
      </c>
      <c r="C69" s="541" t="str">
        <f t="shared" si="2"/>
        <v>Damphu Hospital</v>
      </c>
    </row>
    <row r="70" spans="1:11" ht="15.75" customHeight="1">
      <c r="A70" s="540" t="s">
        <v>372</v>
      </c>
      <c r="B70" s="278">
        <v>25.3</v>
      </c>
      <c r="C70" s="541" t="str">
        <f t="shared" si="2"/>
        <v>Damphu Hospital</v>
      </c>
    </row>
    <row r="71" spans="1:11" ht="15.75" customHeight="1" thickBot="1">
      <c r="A71" s="543" t="s">
        <v>346</v>
      </c>
      <c r="B71" s="544">
        <v>28</v>
      </c>
      <c r="C71" s="545" t="str">
        <f t="shared" si="2"/>
        <v>Damphu Hospital</v>
      </c>
    </row>
    <row r="72" spans="1:11" ht="15.75" customHeight="1">
      <c r="F72" s="546"/>
      <c r="G72" s="547"/>
      <c r="H72" s="763" t="s">
        <v>822</v>
      </c>
      <c r="I72" s="763"/>
      <c r="J72" s="547"/>
      <c r="K72" s="548"/>
    </row>
    <row r="73" spans="1:11" ht="15.75" customHeight="1">
      <c r="F73" s="549"/>
      <c r="G73" s="157"/>
      <c r="H73" s="764"/>
      <c r="I73" s="764"/>
      <c r="J73" s="157"/>
      <c r="K73" s="550"/>
    </row>
    <row r="74" spans="1:11" ht="15.75" customHeight="1">
      <c r="A74" t="s">
        <v>215</v>
      </c>
      <c r="B74" s="489" t="s">
        <v>823</v>
      </c>
      <c r="C74" s="489" t="s">
        <v>214</v>
      </c>
      <c r="F74" s="551" t="s">
        <v>243</v>
      </c>
      <c r="G74" s="157" t="s">
        <v>824</v>
      </c>
      <c r="H74" s="157" t="s">
        <v>825</v>
      </c>
      <c r="I74" s="157" t="s">
        <v>216</v>
      </c>
      <c r="J74" s="157" t="s">
        <v>826</v>
      </c>
      <c r="K74" s="550" t="s">
        <v>827</v>
      </c>
    </row>
    <row r="75" spans="1:11" ht="15.75" customHeight="1">
      <c r="A75" t="s">
        <v>828</v>
      </c>
      <c r="B75" t="s">
        <v>144</v>
      </c>
      <c r="C75" t="s">
        <v>216</v>
      </c>
      <c r="F75" s="552" t="s">
        <v>366</v>
      </c>
      <c r="G75" s="157" t="str">
        <f>A91</f>
        <v>Damphu central school</v>
      </c>
      <c r="H75" s="283">
        <v>144</v>
      </c>
      <c r="I75" s="283">
        <v>148</v>
      </c>
      <c r="J75" s="157" t="str">
        <f>C58</f>
        <v>Damphu Hospital</v>
      </c>
      <c r="K75" s="553">
        <v>7.1</v>
      </c>
    </row>
    <row r="76" spans="1:11" ht="15.75" customHeight="1" thickBot="1">
      <c r="A76" s="554" t="s">
        <v>829</v>
      </c>
      <c r="B76" s="135">
        <v>0</v>
      </c>
      <c r="C76" s="135">
        <v>0</v>
      </c>
      <c r="F76" s="555" t="s">
        <v>371</v>
      </c>
      <c r="G76" s="556" t="str">
        <f>A92</f>
        <v>Mendrelgang Central School</v>
      </c>
      <c r="H76" s="557">
        <v>66</v>
      </c>
      <c r="I76" s="557">
        <v>56</v>
      </c>
      <c r="J76" s="556" t="str">
        <f>C59</f>
        <v>Damphu Hospital</v>
      </c>
      <c r="K76" s="558">
        <v>13.7</v>
      </c>
    </row>
    <row r="77" spans="1:11" ht="15.75" customHeight="1">
      <c r="A77" s="554" t="s">
        <v>346</v>
      </c>
      <c r="B77" s="135">
        <v>0</v>
      </c>
      <c r="C77" s="135">
        <v>0</v>
      </c>
    </row>
    <row r="78" spans="1:11" ht="15.75" customHeight="1">
      <c r="A78" s="554" t="s">
        <v>352</v>
      </c>
      <c r="B78" s="135"/>
      <c r="C78" s="135">
        <v>0</v>
      </c>
    </row>
    <row r="79" spans="1:11" ht="15.75" customHeight="1">
      <c r="A79" s="554" t="s">
        <v>830</v>
      </c>
      <c r="B79" s="135">
        <v>0</v>
      </c>
      <c r="C79" s="135">
        <v>0</v>
      </c>
    </row>
    <row r="80" spans="1:11" ht="15.75" customHeight="1">
      <c r="A80" s="554" t="s">
        <v>348</v>
      </c>
      <c r="B80" s="135">
        <v>0</v>
      </c>
      <c r="C80" s="135">
        <v>0</v>
      </c>
    </row>
    <row r="81" spans="1:3" ht="15.75" customHeight="1">
      <c r="A81" s="554" t="s">
        <v>349</v>
      </c>
      <c r="B81" s="135">
        <v>0</v>
      </c>
      <c r="C81" s="135">
        <v>0</v>
      </c>
    </row>
    <row r="82" spans="1:3" ht="15.75" customHeight="1">
      <c r="A82" s="554" t="s">
        <v>347</v>
      </c>
      <c r="B82" s="135">
        <v>0</v>
      </c>
      <c r="C82" s="135">
        <v>0</v>
      </c>
    </row>
    <row r="83" spans="1:3" ht="15.75" customHeight="1">
      <c r="A83" s="554" t="s">
        <v>697</v>
      </c>
      <c r="B83" s="135">
        <v>0</v>
      </c>
      <c r="C83" s="135">
        <v>0</v>
      </c>
    </row>
    <row r="84" spans="1:3" ht="15.75" customHeight="1">
      <c r="A84" s="554" t="s">
        <v>831</v>
      </c>
      <c r="B84" s="135">
        <v>0</v>
      </c>
      <c r="C84" s="135">
        <v>0</v>
      </c>
    </row>
    <row r="85" spans="1:3" ht="15.75" customHeight="1">
      <c r="A85" s="554" t="s">
        <v>350</v>
      </c>
      <c r="B85" s="135">
        <v>0</v>
      </c>
      <c r="C85" s="135">
        <v>0</v>
      </c>
    </row>
    <row r="86" spans="1:3" ht="15.75" customHeight="1">
      <c r="A86" s="554" t="s">
        <v>356</v>
      </c>
      <c r="B86" s="135">
        <v>0</v>
      </c>
      <c r="C86" s="135">
        <v>0</v>
      </c>
    </row>
    <row r="87" spans="1:3" ht="15.75" customHeight="1">
      <c r="A87" s="554" t="s">
        <v>354</v>
      </c>
      <c r="B87" s="135">
        <v>0</v>
      </c>
      <c r="C87" s="135">
        <v>0</v>
      </c>
    </row>
    <row r="88" spans="1:3" ht="15.75" customHeight="1">
      <c r="A88" s="554" t="s">
        <v>351</v>
      </c>
      <c r="B88" s="135">
        <v>0</v>
      </c>
      <c r="C88" s="135">
        <v>0</v>
      </c>
    </row>
    <row r="89" spans="1:3" ht="15.75" customHeight="1">
      <c r="A89" s="554" t="s">
        <v>177</v>
      </c>
      <c r="B89" s="135">
        <v>0</v>
      </c>
      <c r="C89" s="135">
        <v>0</v>
      </c>
    </row>
    <row r="90" spans="1:3" ht="15.75" customHeight="1">
      <c r="A90" s="554" t="s">
        <v>832</v>
      </c>
      <c r="B90" s="135">
        <v>0</v>
      </c>
      <c r="C90" s="135">
        <v>0</v>
      </c>
    </row>
    <row r="91" spans="1:3" ht="15.75" customHeight="1">
      <c r="A91" s="554" t="s">
        <v>833</v>
      </c>
      <c r="B91" s="135">
        <v>144</v>
      </c>
      <c r="C91" s="135">
        <v>148</v>
      </c>
    </row>
    <row r="92" spans="1:3" ht="15.75" customHeight="1" thickBot="1">
      <c r="A92" s="559" t="s">
        <v>834</v>
      </c>
      <c r="B92" s="308">
        <v>66</v>
      </c>
      <c r="C92" s="308">
        <v>56</v>
      </c>
    </row>
    <row r="93" spans="1:3" ht="15.75" customHeight="1" thickBot="1">
      <c r="A93" s="560" t="s">
        <v>835</v>
      </c>
      <c r="B93" s="561">
        <f t="shared" ref="B93:C93" si="3">SUM(B76:B92)</f>
        <v>210</v>
      </c>
      <c r="C93" s="561">
        <f t="shared" si="3"/>
        <v>204</v>
      </c>
    </row>
    <row r="95" spans="1:3" ht="15.75" customHeight="1">
      <c r="B95" s="308" t="s">
        <v>836</v>
      </c>
      <c r="C95" s="308">
        <f>SUM(B93:C93)</f>
        <v>414</v>
      </c>
    </row>
    <row r="98" spans="2:3" ht="15.75" customHeight="1">
      <c r="B98" t="s">
        <v>825</v>
      </c>
      <c r="C98">
        <f>B93</f>
        <v>210</v>
      </c>
    </row>
    <row r="99" spans="2:3" ht="15.75" customHeight="1">
      <c r="B99" t="s">
        <v>216</v>
      </c>
      <c r="C99">
        <f>C93</f>
        <v>204</v>
      </c>
    </row>
  </sheetData>
  <mergeCells count="4">
    <mergeCell ref="E1:G2"/>
    <mergeCell ref="E15:G16"/>
    <mergeCell ref="F46:H47"/>
    <mergeCell ref="H72:I73"/>
  </mergeCells>
  <pageMargins left="0.7" right="0.7" top="0.75" bottom="0.75" header="0.3" footer="0.3"/>
  <drawing r:id="rId2"/>
  <tableParts count="8"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DD2BE-4695-472D-9CC9-624397D07370}">
  <sheetPr>
    <tabColor theme="0" tint="-0.499984740745262"/>
  </sheetPr>
  <dimension ref="A1"/>
  <sheetViews>
    <sheetView showGridLines="0" zoomScale="53" zoomScaleNormal="112" workbookViewId="0"/>
  </sheetViews>
  <sheetFormatPr defaultRowHeight="12.7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85DD7-868A-4E7A-A9F6-8C60EF58ED5C}">
  <sheetPr>
    <tabColor theme="5" tint="0.39997558519241921"/>
  </sheetPr>
  <dimension ref="A1"/>
  <sheetViews>
    <sheetView showGridLines="0" topLeftCell="D43" zoomScale="81" zoomScaleNormal="70" workbookViewId="0">
      <selection activeCell="AA96" sqref="AA96"/>
    </sheetView>
  </sheetViews>
  <sheetFormatPr defaultColWidth="8.7109375" defaultRowHeight="12.7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0C74-8450-45C5-84C2-AE622B3F823C}">
  <dimension ref="A1"/>
  <sheetViews>
    <sheetView showGridLines="0" zoomScale="47" workbookViewId="0"/>
  </sheetViews>
  <sheetFormatPr defaultRowHeight="12.7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840B-1D03-4645-8FF3-C70F40EF6592}">
  <sheetPr>
    <tabColor theme="9" tint="0.79998168889431442"/>
  </sheetPr>
  <dimension ref="A1"/>
  <sheetViews>
    <sheetView showGridLines="0" zoomScale="37" zoomScaleNormal="108" workbookViewId="0"/>
  </sheetViews>
  <sheetFormatPr defaultColWidth="8.7109375" defaultRowHeight="12.7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D356-AD5A-4AE4-A40C-BB9781537B1A}">
  <sheetPr>
    <tabColor theme="2" tint="-0.249977111117893"/>
  </sheetPr>
  <dimension ref="A1"/>
  <sheetViews>
    <sheetView showGridLines="0" topLeftCell="B5" zoomScale="87" zoomScaleNormal="80" workbookViewId="0">
      <selection activeCell="K57" sqref="K57"/>
    </sheetView>
  </sheetViews>
  <sheetFormatPr defaultColWidth="8.7109375" defaultRowHeight="12.7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4C66-E972-41D6-AB2C-6C93E0874B4D}">
  <dimension ref="A1:T128"/>
  <sheetViews>
    <sheetView topLeftCell="D68" zoomScale="80" zoomScaleNormal="40" workbookViewId="0">
      <selection activeCell="E74" sqref="E74:F87"/>
    </sheetView>
  </sheetViews>
  <sheetFormatPr defaultRowHeight="12.75"/>
  <cols>
    <col min="1" max="1" width="22.5703125" bestFit="1" customWidth="1"/>
    <col min="2" max="2" width="25.5703125" bestFit="1" customWidth="1"/>
    <col min="3" max="3" width="26.85546875" bestFit="1" customWidth="1"/>
    <col min="4" max="4" width="19.5703125" bestFit="1" customWidth="1"/>
    <col min="5" max="5" width="21.28515625" bestFit="1" customWidth="1"/>
    <col min="6" max="7" width="23.28515625" bestFit="1" customWidth="1"/>
    <col min="8" max="8" width="38" bestFit="1" customWidth="1"/>
    <col min="9" max="9" width="21.7109375" bestFit="1" customWidth="1"/>
    <col min="10" max="10" width="19.5703125" bestFit="1" customWidth="1"/>
    <col min="11" max="11" width="30.140625" bestFit="1" customWidth="1"/>
    <col min="12" max="12" width="28.7109375" bestFit="1" customWidth="1"/>
    <col min="13" max="13" width="19.5703125" bestFit="1" customWidth="1"/>
    <col min="14" max="14" width="11.42578125" bestFit="1" customWidth="1"/>
    <col min="15" max="15" width="10.85546875" bestFit="1" customWidth="1"/>
    <col min="16" max="16" width="9.5703125" bestFit="1" customWidth="1"/>
    <col min="17" max="17" width="13.140625" bestFit="1" customWidth="1"/>
    <col min="18" max="18" width="15.42578125" bestFit="1" customWidth="1"/>
    <col min="19" max="19" width="16.85546875" bestFit="1" customWidth="1"/>
  </cols>
  <sheetData>
    <row r="1" spans="1:19">
      <c r="D1" s="755"/>
      <c r="E1" s="755"/>
      <c r="R1" s="769" t="s">
        <v>373</v>
      </c>
    </row>
    <row r="2" spans="1:19">
      <c r="D2" s="755"/>
      <c r="E2" s="755"/>
      <c r="R2" s="770"/>
    </row>
    <row r="3" spans="1:19" ht="15.75">
      <c r="A3" s="33" t="s">
        <v>71</v>
      </c>
      <c r="B3" s="33" t="s">
        <v>2</v>
      </c>
      <c r="C3" s="33" t="s">
        <v>3</v>
      </c>
      <c r="D3" s="33" t="s">
        <v>4</v>
      </c>
      <c r="E3" s="33" t="s">
        <v>5</v>
      </c>
      <c r="F3" s="33" t="s">
        <v>6</v>
      </c>
      <c r="G3" s="33" t="s">
        <v>7</v>
      </c>
      <c r="H3" s="33" t="s">
        <v>8</v>
      </c>
      <c r="I3" s="33" t="s">
        <v>9</v>
      </c>
      <c r="J3" s="33" t="s">
        <v>10</v>
      </c>
      <c r="K3" s="33" t="s">
        <v>11</v>
      </c>
      <c r="M3" s="280" t="s">
        <v>243</v>
      </c>
      <c r="N3" s="281" t="s">
        <v>374</v>
      </c>
      <c r="O3" s="281" t="s">
        <v>375</v>
      </c>
      <c r="P3" s="281" t="s">
        <v>65</v>
      </c>
      <c r="Q3" s="281" t="s">
        <v>376</v>
      </c>
      <c r="R3" s="281" t="s">
        <v>359</v>
      </c>
      <c r="S3" s="281" t="s">
        <v>377</v>
      </c>
    </row>
    <row r="4" spans="1:19" ht="15">
      <c r="A4" s="201" t="s">
        <v>50</v>
      </c>
      <c r="B4" s="180">
        <v>26.5</v>
      </c>
      <c r="C4" s="180">
        <v>90.15</v>
      </c>
      <c r="D4" s="201" t="s">
        <v>51</v>
      </c>
      <c r="E4" s="180">
        <v>26.86557414</v>
      </c>
      <c r="F4" s="180">
        <v>90.264574170000003</v>
      </c>
      <c r="G4" s="136" t="s">
        <v>15</v>
      </c>
      <c r="H4" s="136">
        <v>270</v>
      </c>
      <c r="I4" s="136">
        <v>301</v>
      </c>
      <c r="J4" s="136">
        <v>571</v>
      </c>
      <c r="K4" s="136">
        <v>11</v>
      </c>
      <c r="M4" s="282" t="s">
        <v>378</v>
      </c>
      <c r="N4" s="282">
        <v>10</v>
      </c>
      <c r="O4" s="282">
        <v>25.1</v>
      </c>
      <c r="P4" s="282">
        <v>76.7</v>
      </c>
      <c r="Q4" s="282">
        <v>103</v>
      </c>
      <c r="R4" s="283">
        <f>MIN(N4:Q4)</f>
        <v>10</v>
      </c>
      <c r="S4" s="283" t="str">
        <f>N3</f>
        <v xml:space="preserve">Sarpang </v>
      </c>
    </row>
    <row r="5" spans="1:19" ht="15">
      <c r="A5" s="201" t="s">
        <v>50</v>
      </c>
      <c r="B5" s="180">
        <v>26.5</v>
      </c>
      <c r="C5" s="180">
        <v>90.15</v>
      </c>
      <c r="D5" s="201" t="s">
        <v>51</v>
      </c>
      <c r="E5" s="180">
        <v>26.86557414</v>
      </c>
      <c r="F5" s="180">
        <v>90.264574170000003</v>
      </c>
      <c r="G5" s="136" t="s">
        <v>16</v>
      </c>
      <c r="H5" s="136">
        <v>307</v>
      </c>
      <c r="I5" s="136">
        <v>325</v>
      </c>
      <c r="J5" s="136">
        <v>632</v>
      </c>
      <c r="K5" s="136">
        <v>12</v>
      </c>
      <c r="M5" s="277" t="s">
        <v>379</v>
      </c>
      <c r="N5" s="277">
        <v>3.5</v>
      </c>
      <c r="O5" s="136" t="s">
        <v>380</v>
      </c>
      <c r="P5" s="136" t="s">
        <v>380</v>
      </c>
      <c r="Q5" s="277" t="s">
        <v>380</v>
      </c>
      <c r="R5" s="136">
        <f t="shared" ref="R5:R16" si="0">MIN(N5:Q5)</f>
        <v>3.5</v>
      </c>
      <c r="S5" s="136" t="str">
        <f>N3</f>
        <v xml:space="preserve">Sarpang </v>
      </c>
    </row>
    <row r="6" spans="1:19" ht="15">
      <c r="A6" s="201" t="s">
        <v>50</v>
      </c>
      <c r="B6" s="180">
        <v>26.5</v>
      </c>
      <c r="C6" s="180">
        <v>90.15</v>
      </c>
      <c r="D6" s="201" t="s">
        <v>51</v>
      </c>
      <c r="E6" s="180">
        <v>26.86557414</v>
      </c>
      <c r="F6" s="180">
        <v>90.264574170000003</v>
      </c>
      <c r="G6" s="136" t="s">
        <v>17</v>
      </c>
      <c r="H6" s="136">
        <v>378</v>
      </c>
      <c r="I6" s="136">
        <v>315</v>
      </c>
      <c r="J6" s="136">
        <v>693</v>
      </c>
      <c r="K6" s="136">
        <v>13</v>
      </c>
      <c r="M6" s="282" t="s">
        <v>381</v>
      </c>
      <c r="N6" s="282">
        <v>7.9</v>
      </c>
      <c r="O6" s="282">
        <v>35.4</v>
      </c>
      <c r="P6" s="283" t="s">
        <v>380</v>
      </c>
      <c r="Q6" s="282" t="s">
        <v>380</v>
      </c>
      <c r="R6" s="283">
        <f t="shared" si="0"/>
        <v>7.9</v>
      </c>
      <c r="S6" s="283" t="str">
        <f>N3</f>
        <v xml:space="preserve">Sarpang </v>
      </c>
    </row>
    <row r="7" spans="1:19" ht="15">
      <c r="A7" s="201" t="s">
        <v>50</v>
      </c>
      <c r="B7" s="180">
        <v>26.5</v>
      </c>
      <c r="C7" s="180">
        <v>90.15</v>
      </c>
      <c r="D7" s="201" t="s">
        <v>51</v>
      </c>
      <c r="E7" s="180">
        <v>26.86557414</v>
      </c>
      <c r="F7" s="180">
        <v>90.264574170000003</v>
      </c>
      <c r="G7" s="136" t="s">
        <v>18</v>
      </c>
      <c r="H7" s="136">
        <v>192</v>
      </c>
      <c r="I7" s="136">
        <v>216</v>
      </c>
      <c r="J7" s="136">
        <v>408</v>
      </c>
      <c r="K7" s="136">
        <v>14</v>
      </c>
      <c r="M7" s="277" t="s">
        <v>382</v>
      </c>
      <c r="N7" s="277">
        <v>30.7</v>
      </c>
      <c r="O7" s="277">
        <v>62.3</v>
      </c>
      <c r="P7" s="277">
        <v>114</v>
      </c>
      <c r="Q7" s="277">
        <v>63.8</v>
      </c>
      <c r="R7" s="136">
        <f t="shared" si="0"/>
        <v>30.7</v>
      </c>
      <c r="S7" s="136" t="str">
        <f>N3</f>
        <v xml:space="preserve">Sarpang </v>
      </c>
    </row>
    <row r="8" spans="1:19" ht="15">
      <c r="A8" s="201" t="s">
        <v>50</v>
      </c>
      <c r="B8" s="180">
        <v>26.5</v>
      </c>
      <c r="C8" s="180">
        <v>90.15</v>
      </c>
      <c r="D8" s="201" t="s">
        <v>51</v>
      </c>
      <c r="E8" s="180">
        <v>26.86557414</v>
      </c>
      <c r="F8" s="180">
        <v>90.264574170000003</v>
      </c>
      <c r="G8" s="136" t="s">
        <v>19</v>
      </c>
      <c r="H8" s="136">
        <v>266</v>
      </c>
      <c r="I8" s="136">
        <v>236</v>
      </c>
      <c r="J8" s="136">
        <v>502</v>
      </c>
      <c r="K8" s="136">
        <v>15</v>
      </c>
      <c r="M8" s="282" t="s">
        <v>383</v>
      </c>
      <c r="N8" s="282">
        <v>5.0999999999999996</v>
      </c>
      <c r="O8" s="282">
        <v>27.4</v>
      </c>
      <c r="P8" s="282" t="s">
        <v>380</v>
      </c>
      <c r="Q8" s="282" t="s">
        <v>380</v>
      </c>
      <c r="R8" s="283">
        <f t="shared" si="0"/>
        <v>5.0999999999999996</v>
      </c>
      <c r="S8" s="283" t="str">
        <f>N3</f>
        <v xml:space="preserve">Sarpang </v>
      </c>
    </row>
    <row r="9" spans="1:19" ht="15">
      <c r="A9" s="201" t="s">
        <v>50</v>
      </c>
      <c r="B9" s="180">
        <v>26.5</v>
      </c>
      <c r="C9" s="180">
        <v>90.15</v>
      </c>
      <c r="D9" s="201" t="s">
        <v>51</v>
      </c>
      <c r="E9" s="180">
        <v>26.86557414</v>
      </c>
      <c r="F9" s="180">
        <v>90.264574170000003</v>
      </c>
      <c r="G9" s="136" t="s">
        <v>20</v>
      </c>
      <c r="H9" s="136">
        <v>205</v>
      </c>
      <c r="I9" s="136">
        <v>169</v>
      </c>
      <c r="J9" s="136">
        <v>374</v>
      </c>
      <c r="K9" s="136">
        <v>16</v>
      </c>
      <c r="M9" s="277" t="s">
        <v>384</v>
      </c>
      <c r="N9" s="277">
        <v>0.5</v>
      </c>
      <c r="O9" s="277">
        <v>32.700000000000003</v>
      </c>
      <c r="P9" s="277" t="s">
        <v>380</v>
      </c>
      <c r="Q9" s="277" t="s">
        <v>380</v>
      </c>
      <c r="R9" s="136">
        <f t="shared" si="0"/>
        <v>0.5</v>
      </c>
      <c r="S9" s="136" t="str">
        <f>N3</f>
        <v xml:space="preserve">Sarpang </v>
      </c>
    </row>
    <row r="10" spans="1:19" ht="15">
      <c r="A10" s="201" t="s">
        <v>50</v>
      </c>
      <c r="B10" s="180">
        <v>26.5</v>
      </c>
      <c r="C10" s="180">
        <v>90.15</v>
      </c>
      <c r="D10" s="201" t="s">
        <v>51</v>
      </c>
      <c r="E10" s="180">
        <v>26.86557414</v>
      </c>
      <c r="F10" s="180">
        <v>90.264574170000003</v>
      </c>
      <c r="G10" s="136" t="s">
        <v>21</v>
      </c>
      <c r="H10" s="136">
        <v>259</v>
      </c>
      <c r="I10" s="136">
        <v>250</v>
      </c>
      <c r="J10" s="136">
        <v>509</v>
      </c>
      <c r="K10" s="136">
        <v>17</v>
      </c>
      <c r="M10" s="282" t="s">
        <v>385</v>
      </c>
      <c r="N10" s="282">
        <v>6.4</v>
      </c>
      <c r="O10" s="282">
        <v>27.6</v>
      </c>
      <c r="P10" s="282" t="s">
        <v>380</v>
      </c>
      <c r="Q10" s="282" t="s">
        <v>380</v>
      </c>
      <c r="R10" s="283">
        <f t="shared" si="0"/>
        <v>6.4</v>
      </c>
      <c r="S10" s="283" t="str">
        <f>N3</f>
        <v xml:space="preserve">Sarpang </v>
      </c>
    </row>
    <row r="11" spans="1:19" ht="45">
      <c r="A11" s="201" t="s">
        <v>52</v>
      </c>
      <c r="B11" s="180">
        <v>26.5214</v>
      </c>
      <c r="C11" s="180">
        <v>90.298000000000002</v>
      </c>
      <c r="D11" s="201" t="s">
        <v>226</v>
      </c>
      <c r="E11" s="180">
        <v>26.87417061</v>
      </c>
      <c r="F11" s="180">
        <v>90.490983029999995</v>
      </c>
      <c r="G11" s="136" t="s">
        <v>15</v>
      </c>
      <c r="H11" s="136">
        <v>85</v>
      </c>
      <c r="I11" s="136">
        <v>112</v>
      </c>
      <c r="J11" s="136">
        <v>197</v>
      </c>
      <c r="K11" s="136">
        <v>11</v>
      </c>
      <c r="M11" s="277" t="s">
        <v>386</v>
      </c>
      <c r="N11" s="277">
        <v>24</v>
      </c>
      <c r="O11" s="277">
        <v>11.7</v>
      </c>
      <c r="P11" s="277" t="s">
        <v>380</v>
      </c>
      <c r="Q11" s="277" t="s">
        <v>380</v>
      </c>
      <c r="R11" s="136">
        <f t="shared" si="0"/>
        <v>11.7</v>
      </c>
      <c r="S11" s="136" t="str">
        <f>O3</f>
        <v>Gelephu</v>
      </c>
    </row>
    <row r="12" spans="1:19" ht="45">
      <c r="A12" s="201" t="s">
        <v>52</v>
      </c>
      <c r="B12" s="180">
        <v>26.5214</v>
      </c>
      <c r="C12" s="180">
        <v>90.298000000000002</v>
      </c>
      <c r="D12" s="201" t="s">
        <v>226</v>
      </c>
      <c r="E12" s="180">
        <v>26.87417061</v>
      </c>
      <c r="F12" s="180">
        <v>90.490983029999995</v>
      </c>
      <c r="G12" s="136" t="s">
        <v>16</v>
      </c>
      <c r="H12" s="136">
        <v>129</v>
      </c>
      <c r="I12" s="136">
        <v>129</v>
      </c>
      <c r="J12" s="136">
        <v>258</v>
      </c>
      <c r="K12" s="136">
        <v>12</v>
      </c>
      <c r="M12" s="282" t="s">
        <v>387</v>
      </c>
      <c r="N12" s="282">
        <v>32.1</v>
      </c>
      <c r="O12" s="282">
        <v>0.5</v>
      </c>
      <c r="P12" s="282">
        <v>107</v>
      </c>
      <c r="Q12" s="282">
        <v>148</v>
      </c>
      <c r="R12" s="283">
        <f t="shared" si="0"/>
        <v>0.5</v>
      </c>
      <c r="S12" s="283" t="str">
        <f>O3</f>
        <v>Gelephu</v>
      </c>
    </row>
    <row r="13" spans="1:19" ht="45">
      <c r="A13" s="201" t="s">
        <v>52</v>
      </c>
      <c r="B13" s="180">
        <v>26.5214</v>
      </c>
      <c r="C13" s="180">
        <v>90.298000000000002</v>
      </c>
      <c r="D13" s="201" t="s">
        <v>226</v>
      </c>
      <c r="E13" s="180">
        <v>26.87417061</v>
      </c>
      <c r="F13" s="180">
        <v>90.490983029999995</v>
      </c>
      <c r="G13" s="136" t="s">
        <v>17</v>
      </c>
      <c r="H13" s="136">
        <v>171</v>
      </c>
      <c r="I13" s="136">
        <v>145</v>
      </c>
      <c r="J13" s="136">
        <v>316</v>
      </c>
      <c r="K13" s="136">
        <v>13</v>
      </c>
      <c r="M13" s="277" t="s">
        <v>388</v>
      </c>
      <c r="N13" s="277">
        <v>34.5</v>
      </c>
      <c r="O13" s="277">
        <v>3</v>
      </c>
      <c r="P13" s="277">
        <v>50.7</v>
      </c>
      <c r="Q13" s="277">
        <v>128</v>
      </c>
      <c r="R13" s="136">
        <f t="shared" si="0"/>
        <v>3</v>
      </c>
      <c r="S13" s="136" t="str">
        <f>O3</f>
        <v>Gelephu</v>
      </c>
    </row>
    <row r="14" spans="1:19" ht="45">
      <c r="A14" s="201" t="s">
        <v>52</v>
      </c>
      <c r="B14" s="180">
        <v>26.5214</v>
      </c>
      <c r="C14" s="180">
        <v>90.298000000000002</v>
      </c>
      <c r="D14" s="201" t="s">
        <v>226</v>
      </c>
      <c r="E14" s="180">
        <v>26.87417061</v>
      </c>
      <c r="F14" s="180">
        <v>90.490983029999995</v>
      </c>
      <c r="G14" s="136" t="s">
        <v>18</v>
      </c>
      <c r="H14" s="136">
        <v>116</v>
      </c>
      <c r="I14" s="136">
        <v>74</v>
      </c>
      <c r="J14" s="136">
        <v>190</v>
      </c>
      <c r="K14" s="136">
        <v>14</v>
      </c>
      <c r="M14" s="282" t="s">
        <v>389</v>
      </c>
      <c r="N14" s="282">
        <v>42.6</v>
      </c>
      <c r="O14" s="282">
        <v>11.1</v>
      </c>
      <c r="P14" s="282" t="s">
        <v>380</v>
      </c>
      <c r="Q14" s="282">
        <v>125</v>
      </c>
      <c r="R14" s="283">
        <f t="shared" si="0"/>
        <v>11.1</v>
      </c>
      <c r="S14" s="283" t="str">
        <f>O3</f>
        <v>Gelephu</v>
      </c>
    </row>
    <row r="15" spans="1:19" ht="45">
      <c r="A15" s="201" t="s">
        <v>52</v>
      </c>
      <c r="B15" s="180">
        <v>26.5214</v>
      </c>
      <c r="C15" s="180">
        <v>90.298000000000002</v>
      </c>
      <c r="D15" s="201" t="s">
        <v>226</v>
      </c>
      <c r="E15" s="180">
        <v>26.87417061</v>
      </c>
      <c r="F15" s="180">
        <v>90.490983029999995</v>
      </c>
      <c r="G15" s="136" t="s">
        <v>19</v>
      </c>
      <c r="H15" s="136">
        <v>123</v>
      </c>
      <c r="I15" s="136">
        <v>97</v>
      </c>
      <c r="J15" s="136">
        <v>220</v>
      </c>
      <c r="K15" s="136">
        <v>15</v>
      </c>
      <c r="L15" s="284"/>
      <c r="M15" s="277" t="s">
        <v>390</v>
      </c>
      <c r="N15" s="277">
        <v>32.1</v>
      </c>
      <c r="O15" s="277">
        <v>0.5</v>
      </c>
      <c r="P15" s="277">
        <v>52.9</v>
      </c>
      <c r="Q15" s="277">
        <v>125</v>
      </c>
      <c r="R15" s="136">
        <f t="shared" si="0"/>
        <v>0.5</v>
      </c>
      <c r="S15" s="136" t="str">
        <f>O3</f>
        <v>Gelephu</v>
      </c>
    </row>
    <row r="16" spans="1:19" ht="45">
      <c r="A16" s="201" t="s">
        <v>52</v>
      </c>
      <c r="B16" s="180">
        <v>26.5214</v>
      </c>
      <c r="C16" s="180">
        <v>90.298000000000002</v>
      </c>
      <c r="D16" s="201" t="s">
        <v>226</v>
      </c>
      <c r="E16" s="180">
        <v>26.87417061</v>
      </c>
      <c r="F16" s="180">
        <v>90.490983029999995</v>
      </c>
      <c r="G16" s="136" t="s">
        <v>20</v>
      </c>
      <c r="H16" s="136">
        <v>101</v>
      </c>
      <c r="I16" s="136">
        <v>106</v>
      </c>
      <c r="J16" s="136">
        <v>207</v>
      </c>
      <c r="K16" s="136">
        <v>16</v>
      </c>
      <c r="M16" s="282" t="s">
        <v>391</v>
      </c>
      <c r="N16" s="282">
        <v>32.1</v>
      </c>
      <c r="O16" s="282">
        <v>0.5</v>
      </c>
      <c r="P16" s="282">
        <v>52.9</v>
      </c>
      <c r="Q16" s="282">
        <v>125</v>
      </c>
      <c r="R16" s="283">
        <f t="shared" si="0"/>
        <v>0.5</v>
      </c>
      <c r="S16" s="283" t="str">
        <f>O3</f>
        <v>Gelephu</v>
      </c>
    </row>
    <row r="17" spans="1:20" ht="45">
      <c r="A17" s="201" t="s">
        <v>52</v>
      </c>
      <c r="B17" s="180">
        <v>26.5214</v>
      </c>
      <c r="C17" s="180">
        <v>90.298000000000002</v>
      </c>
      <c r="D17" s="201" t="s">
        <v>226</v>
      </c>
      <c r="E17" s="180">
        <v>26.87417061</v>
      </c>
      <c r="F17" s="180">
        <v>90.490983029999995</v>
      </c>
      <c r="G17" s="136" t="s">
        <v>21</v>
      </c>
      <c r="H17" s="136">
        <v>105</v>
      </c>
      <c r="I17" s="136">
        <v>71</v>
      </c>
      <c r="J17" s="136">
        <v>176</v>
      </c>
      <c r="K17" s="136">
        <v>17</v>
      </c>
    </row>
    <row r="18" spans="1:20">
      <c r="A18" s="240" t="s">
        <v>130</v>
      </c>
      <c r="B18" s="135"/>
      <c r="C18" s="135"/>
      <c r="D18" s="135"/>
      <c r="E18" s="135"/>
      <c r="F18" s="135"/>
      <c r="G18" s="135"/>
      <c r="H18" s="240">
        <f>SUM(H4:H17)</f>
        <v>2707</v>
      </c>
      <c r="I18" s="240">
        <f>SUM(I4:I17)</f>
        <v>2546</v>
      </c>
      <c r="J18" s="240">
        <f>SUM(J4:J17)</f>
        <v>5253</v>
      </c>
      <c r="K18" s="135"/>
    </row>
    <row r="19" spans="1:20">
      <c r="A19" s="240" t="s">
        <v>146</v>
      </c>
      <c r="B19" s="135"/>
      <c r="C19" s="135"/>
      <c r="D19" s="135"/>
      <c r="E19" s="135"/>
      <c r="F19" s="135"/>
      <c r="G19" s="135"/>
      <c r="H19" s="241">
        <f>($H$18/$J$18)*100%</f>
        <v>0.51532457643251472</v>
      </c>
      <c r="I19" s="241">
        <f>($I$18/$J$18)*100%</f>
        <v>0.48467542356748522</v>
      </c>
      <c r="J19" s="241">
        <f>($J$18/$J$18)*100%</f>
        <v>1</v>
      </c>
      <c r="K19" s="135"/>
    </row>
    <row r="20" spans="1:20">
      <c r="A20" s="240" t="s">
        <v>147</v>
      </c>
      <c r="B20" s="135"/>
      <c r="C20" s="135"/>
      <c r="D20" s="135"/>
      <c r="E20" s="135"/>
      <c r="F20" s="135"/>
      <c r="G20" s="135"/>
      <c r="H20" s="240">
        <f>SUM(H8:H10,H15:H17)</f>
        <v>1059</v>
      </c>
      <c r="I20" s="240">
        <f>SUM(I8:I10,I15:I17)</f>
        <v>929</v>
      </c>
      <c r="J20" s="240">
        <f>SUM(J8:J10,J15:J17)</f>
        <v>1988</v>
      </c>
      <c r="K20" s="135"/>
    </row>
    <row r="23" spans="1:20" ht="13.5" thickBot="1"/>
    <row r="24" spans="1:20" ht="15.75" thickBot="1">
      <c r="A24" s="285" t="s">
        <v>214</v>
      </c>
      <c r="B24" s="265" t="s">
        <v>215</v>
      </c>
      <c r="D24" s="279" t="s">
        <v>149</v>
      </c>
      <c r="E24" s="279" t="s">
        <v>220</v>
      </c>
      <c r="F24" s="134"/>
      <c r="G24" s="134" t="s">
        <v>221</v>
      </c>
      <c r="H24" s="169" t="s">
        <v>222</v>
      </c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</row>
    <row r="25" spans="1:20" ht="15.75" thickBot="1">
      <c r="A25" s="266" t="s">
        <v>216</v>
      </c>
      <c r="B25" s="267">
        <f>SUM(I8:I10,I15:I17)</f>
        <v>929</v>
      </c>
      <c r="D25" s="135">
        <v>2546</v>
      </c>
      <c r="E25" s="135">
        <v>2707</v>
      </c>
      <c r="G25" t="s">
        <v>223</v>
      </c>
      <c r="H25" s="133">
        <v>26086</v>
      </c>
    </row>
    <row r="26" spans="1:20" ht="15.75" thickBot="1">
      <c r="A26" s="266" t="s">
        <v>144</v>
      </c>
      <c r="B26" s="267">
        <f>SUM(H8:H10,H15:H17)</f>
        <v>1059</v>
      </c>
      <c r="E26" s="286"/>
      <c r="G26" t="s">
        <v>224</v>
      </c>
      <c r="H26">
        <f>SUM(H24:H25)</f>
        <v>26086</v>
      </c>
    </row>
    <row r="27" spans="1:20" ht="15.75" thickBot="1">
      <c r="A27" s="268" t="s">
        <v>225</v>
      </c>
      <c r="B27" s="269">
        <f>SUM(B25:B26)</f>
        <v>1988</v>
      </c>
      <c r="E27" s="160"/>
    </row>
    <row r="30" spans="1:20" ht="32.25" thickBot="1">
      <c r="A30" s="287" t="s">
        <v>0</v>
      </c>
      <c r="B30" s="288" t="s">
        <v>1</v>
      </c>
      <c r="C30" s="288" t="s">
        <v>2</v>
      </c>
      <c r="D30" s="288" t="s">
        <v>3</v>
      </c>
      <c r="E30" s="288" t="s">
        <v>4</v>
      </c>
      <c r="F30" s="288" t="s">
        <v>5</v>
      </c>
      <c r="G30" s="289" t="s">
        <v>6</v>
      </c>
    </row>
    <row r="31" spans="1:20" ht="15.75" thickBot="1">
      <c r="A31" s="290" t="s">
        <v>12</v>
      </c>
      <c r="B31" s="291" t="s">
        <v>50</v>
      </c>
      <c r="C31" s="253">
        <v>26.5</v>
      </c>
      <c r="D31" s="253">
        <v>90.15</v>
      </c>
      <c r="E31" s="291" t="s">
        <v>51</v>
      </c>
      <c r="F31" s="253">
        <v>26.86557414</v>
      </c>
      <c r="G31" s="292">
        <v>90.264574170000003</v>
      </c>
    </row>
    <row r="32" spans="1:20" ht="15.75" thickBot="1">
      <c r="A32" s="290" t="s">
        <v>12</v>
      </c>
      <c r="B32" s="291" t="s">
        <v>69</v>
      </c>
      <c r="C32" s="253">
        <v>27.4</v>
      </c>
      <c r="D32" s="253">
        <v>90.45</v>
      </c>
      <c r="E32" s="291" t="s">
        <v>70</v>
      </c>
      <c r="F32" s="253">
        <v>27.133197190000001</v>
      </c>
      <c r="G32" s="292">
        <v>90.700950340000006</v>
      </c>
    </row>
    <row r="33" spans="1:11" ht="15">
      <c r="A33" s="293" t="s">
        <v>12</v>
      </c>
      <c r="B33" s="294" t="s">
        <v>65</v>
      </c>
      <c r="C33" s="259">
        <v>27.4</v>
      </c>
      <c r="D33" s="259">
        <v>90.5</v>
      </c>
      <c r="E33" s="294" t="s">
        <v>66</v>
      </c>
      <c r="F33" s="259">
        <v>27.004173269999999</v>
      </c>
      <c r="G33" s="295">
        <v>90.124947399999996</v>
      </c>
    </row>
    <row r="36" spans="1:11">
      <c r="C36" s="771" t="s">
        <v>392</v>
      </c>
      <c r="D36" s="772"/>
    </row>
    <row r="37" spans="1:11" ht="13.5" thickBot="1">
      <c r="C37" s="773"/>
      <c r="D37" s="773"/>
    </row>
    <row r="38" spans="1:11" ht="15.75" thickBot="1">
      <c r="A38" s="245" t="s">
        <v>71</v>
      </c>
      <c r="B38" s="296" t="s">
        <v>227</v>
      </c>
      <c r="C38" s="296" t="s">
        <v>228</v>
      </c>
      <c r="D38" s="296" t="s">
        <v>229</v>
      </c>
      <c r="E38" s="296" t="s">
        <v>205</v>
      </c>
      <c r="F38" s="296" t="s">
        <v>206</v>
      </c>
      <c r="G38" s="296" t="s">
        <v>74</v>
      </c>
      <c r="H38" s="296" t="s">
        <v>277</v>
      </c>
      <c r="I38" s="296" t="s">
        <v>278</v>
      </c>
      <c r="J38" s="296" t="s">
        <v>25</v>
      </c>
      <c r="K38" s="563" t="s">
        <v>393</v>
      </c>
    </row>
    <row r="39" spans="1:11" ht="15.75" thickBot="1">
      <c r="A39" s="250" t="s">
        <v>50</v>
      </c>
      <c r="B39" s="291" t="s">
        <v>394</v>
      </c>
      <c r="C39" s="252">
        <v>26.87619991</v>
      </c>
      <c r="D39" s="252">
        <v>90.487056190000004</v>
      </c>
      <c r="E39" s="297"/>
      <c r="F39" s="298">
        <v>4712</v>
      </c>
      <c r="G39" s="299">
        <v>9858</v>
      </c>
      <c r="H39" s="253">
        <v>7.9</v>
      </c>
      <c r="I39" s="253">
        <v>35.4</v>
      </c>
      <c r="J39" s="253">
        <v>0</v>
      </c>
      <c r="K39">
        <f>MIN(H39:J39)</f>
        <v>0</v>
      </c>
    </row>
    <row r="40" spans="1:11" ht="15.75" thickBot="1">
      <c r="A40" s="250" t="s">
        <v>50</v>
      </c>
      <c r="B40" s="291" t="s">
        <v>395</v>
      </c>
      <c r="C40" s="252">
        <v>26.864285750000001</v>
      </c>
      <c r="D40" s="252">
        <v>90.268805999999998</v>
      </c>
      <c r="E40" s="298">
        <v>1652</v>
      </c>
      <c r="F40" s="298">
        <v>1500</v>
      </c>
      <c r="G40" s="299">
        <v>3152</v>
      </c>
      <c r="H40" s="253">
        <v>32.1</v>
      </c>
      <c r="I40" s="253">
        <v>0.5</v>
      </c>
      <c r="J40" s="253">
        <v>0</v>
      </c>
      <c r="K40">
        <f t="shared" ref="K40:K52" si="1">MIN(H40:J40)</f>
        <v>0</v>
      </c>
    </row>
    <row r="41" spans="1:11" ht="15.75" thickBot="1">
      <c r="A41" s="250" t="s">
        <v>50</v>
      </c>
      <c r="B41" s="291" t="s">
        <v>378</v>
      </c>
      <c r="C41" s="252">
        <v>26.919166239999999</v>
      </c>
      <c r="D41" s="252">
        <v>90.430460830000001</v>
      </c>
      <c r="E41" s="298">
        <v>1456</v>
      </c>
      <c r="F41" s="298">
        <v>1345</v>
      </c>
      <c r="G41" s="299">
        <v>2801</v>
      </c>
      <c r="H41" s="253">
        <v>10</v>
      </c>
      <c r="I41" s="253">
        <v>25.1</v>
      </c>
      <c r="J41" s="253">
        <v>0</v>
      </c>
      <c r="K41">
        <f t="shared" si="1"/>
        <v>0</v>
      </c>
    </row>
    <row r="42" spans="1:11" ht="15.75" thickBot="1">
      <c r="A42" s="250" t="s">
        <v>50</v>
      </c>
      <c r="B42" s="291" t="s">
        <v>379</v>
      </c>
      <c r="C42" s="252">
        <v>27.05722445</v>
      </c>
      <c r="D42" s="252">
        <v>90.339252070000001</v>
      </c>
      <c r="E42" s="298">
        <v>1262</v>
      </c>
      <c r="F42" s="298">
        <v>1237</v>
      </c>
      <c r="G42" s="299">
        <v>2499</v>
      </c>
      <c r="H42" s="253">
        <v>3.5</v>
      </c>
      <c r="I42" s="253">
        <v>0</v>
      </c>
      <c r="J42" s="253">
        <v>0</v>
      </c>
      <c r="K42">
        <f t="shared" si="1"/>
        <v>0</v>
      </c>
    </row>
    <row r="43" spans="1:11" ht="15.75" thickBot="1">
      <c r="A43" s="250" t="s">
        <v>50</v>
      </c>
      <c r="B43" s="291" t="s">
        <v>375</v>
      </c>
      <c r="C43" s="252">
        <v>26.900219180000001</v>
      </c>
      <c r="D43" s="252">
        <v>90.494177410000006</v>
      </c>
      <c r="E43" s="298">
        <v>3314</v>
      </c>
      <c r="F43" s="298">
        <v>3143</v>
      </c>
      <c r="G43" s="299">
        <v>6457</v>
      </c>
      <c r="H43" s="253">
        <v>7.9</v>
      </c>
      <c r="I43" s="253">
        <v>35.4</v>
      </c>
      <c r="J43" s="253">
        <v>0</v>
      </c>
      <c r="K43">
        <f t="shared" si="1"/>
        <v>0</v>
      </c>
    </row>
    <row r="44" spans="1:11" ht="15.75" thickBot="1">
      <c r="A44" s="250" t="s">
        <v>50</v>
      </c>
      <c r="B44" s="291" t="s">
        <v>382</v>
      </c>
      <c r="C44" s="252">
        <v>27.026117070000002</v>
      </c>
      <c r="D44" s="252">
        <v>90.553816859999998</v>
      </c>
      <c r="E44" s="298">
        <v>1743</v>
      </c>
      <c r="F44" s="298">
        <v>1515</v>
      </c>
      <c r="G44" s="299">
        <v>3258</v>
      </c>
      <c r="H44" s="253">
        <v>30.7</v>
      </c>
      <c r="I44" s="253">
        <v>62.3</v>
      </c>
      <c r="J44" s="253">
        <v>0</v>
      </c>
      <c r="K44">
        <f t="shared" si="1"/>
        <v>0</v>
      </c>
    </row>
    <row r="45" spans="1:11" ht="15.75" thickBot="1">
      <c r="A45" s="250" t="s">
        <v>50</v>
      </c>
      <c r="B45" s="291" t="s">
        <v>383</v>
      </c>
      <c r="C45" s="252">
        <v>26.89023843</v>
      </c>
      <c r="D45" s="252">
        <v>90.539623090000006</v>
      </c>
      <c r="E45" s="298">
        <v>1285</v>
      </c>
      <c r="F45" s="298">
        <v>1422</v>
      </c>
      <c r="G45" s="299">
        <v>2707</v>
      </c>
      <c r="H45" s="253">
        <v>5.0999999999999996</v>
      </c>
      <c r="I45" s="253">
        <v>27.4</v>
      </c>
      <c r="J45" s="253">
        <v>0</v>
      </c>
      <c r="K45">
        <f t="shared" si="1"/>
        <v>0</v>
      </c>
    </row>
    <row r="46" spans="1:11" ht="15.75" thickBot="1">
      <c r="A46" s="250" t="s">
        <v>50</v>
      </c>
      <c r="B46" s="291" t="s">
        <v>384</v>
      </c>
      <c r="C46" s="252">
        <v>26.822078229999999</v>
      </c>
      <c r="D46" s="252">
        <v>90.55871003</v>
      </c>
      <c r="E46" s="300">
        <v>225</v>
      </c>
      <c r="F46" s="300">
        <v>126</v>
      </c>
      <c r="G46" s="253">
        <v>351</v>
      </c>
      <c r="H46" s="253">
        <v>0.5</v>
      </c>
      <c r="I46" s="253">
        <v>32.700000000000003</v>
      </c>
      <c r="J46" s="253">
        <v>0</v>
      </c>
      <c r="K46">
        <f t="shared" si="1"/>
        <v>0</v>
      </c>
    </row>
    <row r="47" spans="1:11" ht="15.75" thickBot="1">
      <c r="A47" s="250" t="s">
        <v>50</v>
      </c>
      <c r="B47" s="291" t="s">
        <v>385</v>
      </c>
      <c r="C47" s="252">
        <v>26.837386720000001</v>
      </c>
      <c r="D47" s="252">
        <v>90.541059910000001</v>
      </c>
      <c r="E47" s="300">
        <v>754</v>
      </c>
      <c r="F47" s="300">
        <v>832</v>
      </c>
      <c r="G47" s="253">
        <v>1586</v>
      </c>
      <c r="H47" s="253">
        <v>6.4</v>
      </c>
      <c r="I47" s="253">
        <v>27.6</v>
      </c>
      <c r="J47" s="253">
        <v>0</v>
      </c>
      <c r="K47">
        <f t="shared" si="1"/>
        <v>0</v>
      </c>
    </row>
    <row r="48" spans="1:11" ht="15.75" thickBot="1">
      <c r="A48" s="250" t="s">
        <v>50</v>
      </c>
      <c r="B48" s="291" t="s">
        <v>386</v>
      </c>
      <c r="C48" s="252">
        <v>26.8829727</v>
      </c>
      <c r="D48" s="252">
        <v>90.337158509999995</v>
      </c>
      <c r="E48" s="298">
        <v>3290</v>
      </c>
      <c r="F48" s="299">
        <v>2690</v>
      </c>
      <c r="G48" s="299">
        <v>5980</v>
      </c>
      <c r="H48" s="253">
        <v>24</v>
      </c>
      <c r="I48" s="253">
        <v>11.7</v>
      </c>
      <c r="J48" s="253">
        <v>0</v>
      </c>
      <c r="K48">
        <f t="shared" si="1"/>
        <v>0</v>
      </c>
    </row>
    <row r="49" spans="1:11" ht="15.75" thickBot="1">
      <c r="A49" s="250" t="s">
        <v>50</v>
      </c>
      <c r="B49" s="291" t="s">
        <v>387</v>
      </c>
      <c r="C49" s="252">
        <v>27.06584075</v>
      </c>
      <c r="D49" s="252">
        <v>90.340675210000001</v>
      </c>
      <c r="E49" s="298">
        <v>1460</v>
      </c>
      <c r="F49" s="298">
        <v>1204</v>
      </c>
      <c r="G49" s="299">
        <v>2664</v>
      </c>
      <c r="H49" s="253">
        <v>32.1</v>
      </c>
      <c r="I49" s="253">
        <v>0.5</v>
      </c>
      <c r="J49" s="253">
        <v>0</v>
      </c>
      <c r="K49">
        <f t="shared" si="1"/>
        <v>0</v>
      </c>
    </row>
    <row r="50" spans="1:11" ht="15.75" thickBot="1">
      <c r="A50" s="250" t="s">
        <v>50</v>
      </c>
      <c r="B50" s="291" t="s">
        <v>388</v>
      </c>
      <c r="C50" s="252">
        <v>26.87670679</v>
      </c>
      <c r="D50" s="252">
        <v>90.261915070000001</v>
      </c>
      <c r="E50" s="298">
        <v>1105</v>
      </c>
      <c r="F50" s="298">
        <v>1020</v>
      </c>
      <c r="G50" s="299">
        <v>2125</v>
      </c>
      <c r="H50" s="253">
        <v>34.5</v>
      </c>
      <c r="I50" s="253">
        <v>3</v>
      </c>
      <c r="J50" s="253">
        <v>0</v>
      </c>
      <c r="K50">
        <f t="shared" si="1"/>
        <v>0</v>
      </c>
    </row>
    <row r="51" spans="1:11" ht="15.75" thickBot="1">
      <c r="A51" s="250" t="s">
        <v>50</v>
      </c>
      <c r="B51" s="291" t="s">
        <v>389</v>
      </c>
      <c r="C51" s="252">
        <v>26.878171030000001</v>
      </c>
      <c r="D51" s="252">
        <v>90.261248379999998</v>
      </c>
      <c r="E51" s="300">
        <v>569</v>
      </c>
      <c r="F51" s="300">
        <v>511</v>
      </c>
      <c r="G51" s="253">
        <v>1080</v>
      </c>
      <c r="H51" s="253">
        <v>42.6</v>
      </c>
      <c r="I51" s="253">
        <v>11.1</v>
      </c>
      <c r="J51" s="253">
        <v>0</v>
      </c>
      <c r="K51">
        <f t="shared" si="1"/>
        <v>0</v>
      </c>
    </row>
    <row r="52" spans="1:11" ht="15.75" thickBot="1">
      <c r="A52" s="250" t="s">
        <v>50</v>
      </c>
      <c r="B52" s="291" t="s">
        <v>390</v>
      </c>
      <c r="C52" s="252">
        <v>26.865156540000001</v>
      </c>
      <c r="D52" s="252">
        <v>90.268703700000003</v>
      </c>
      <c r="E52" s="300">
        <v>757</v>
      </c>
      <c r="F52" s="300">
        <v>729</v>
      </c>
      <c r="G52" s="253">
        <v>1486</v>
      </c>
      <c r="H52" s="253">
        <v>32.1</v>
      </c>
      <c r="I52" s="253">
        <v>0.5</v>
      </c>
      <c r="J52" s="253">
        <v>0</v>
      </c>
      <c r="K52">
        <f t="shared" si="1"/>
        <v>0</v>
      </c>
    </row>
    <row r="55" spans="1:11">
      <c r="A55" s="135"/>
      <c r="B55" s="135"/>
      <c r="C55" s="774" t="s">
        <v>50</v>
      </c>
      <c r="D55" s="753"/>
      <c r="E55" s="135"/>
      <c r="F55" s="135"/>
      <c r="G55" s="135"/>
      <c r="H55" s="135"/>
    </row>
    <row r="56" spans="1:11">
      <c r="A56" s="135"/>
      <c r="B56" s="135"/>
      <c r="C56" s="753"/>
      <c r="D56" s="753"/>
      <c r="E56" s="135"/>
      <c r="F56" s="135"/>
      <c r="G56" s="135"/>
      <c r="H56" s="135"/>
    </row>
    <row r="57" spans="1:11" ht="15.75">
      <c r="A57" s="301" t="s">
        <v>179</v>
      </c>
      <c r="B57" s="302" t="s">
        <v>243</v>
      </c>
      <c r="C57" s="303" t="s">
        <v>374</v>
      </c>
      <c r="D57" s="303" t="s">
        <v>375</v>
      </c>
      <c r="E57" s="303" t="s">
        <v>65</v>
      </c>
      <c r="F57" s="303" t="s">
        <v>376</v>
      </c>
      <c r="G57" s="303" t="s">
        <v>359</v>
      </c>
      <c r="H57" s="304" t="s">
        <v>377</v>
      </c>
    </row>
    <row r="58" spans="1:11" ht="15">
      <c r="A58" s="305" t="s">
        <v>50</v>
      </c>
      <c r="B58" s="277" t="s">
        <v>378</v>
      </c>
      <c r="C58" s="277">
        <v>10</v>
      </c>
      <c r="D58" s="277">
        <v>25.1</v>
      </c>
      <c r="E58" s="277">
        <v>76.7</v>
      </c>
      <c r="F58" s="277">
        <v>103</v>
      </c>
      <c r="G58" s="135">
        <f>MIN(C58:F58)</f>
        <v>10</v>
      </c>
      <c r="H58" s="267" t="str">
        <f>C57</f>
        <v xml:space="preserve">Sarpang </v>
      </c>
    </row>
    <row r="59" spans="1:11" ht="15">
      <c r="A59" s="305" t="s">
        <v>50</v>
      </c>
      <c r="B59" s="277" t="s">
        <v>379</v>
      </c>
      <c r="C59" s="277">
        <v>3.5</v>
      </c>
      <c r="D59" s="135" t="s">
        <v>380</v>
      </c>
      <c r="E59" s="135" t="s">
        <v>380</v>
      </c>
      <c r="F59" s="277" t="s">
        <v>380</v>
      </c>
      <c r="G59" s="135">
        <f t="shared" ref="G59:G70" si="2">MIN(C59:F59)</f>
        <v>3.5</v>
      </c>
      <c r="H59" s="267" t="str">
        <f>C57</f>
        <v xml:space="preserve">Sarpang </v>
      </c>
    </row>
    <row r="60" spans="1:11" ht="15">
      <c r="A60" s="305" t="s">
        <v>50</v>
      </c>
      <c r="B60" s="277" t="s">
        <v>381</v>
      </c>
      <c r="C60" s="277">
        <v>7.9</v>
      </c>
      <c r="D60" s="277">
        <v>35.4</v>
      </c>
      <c r="E60" s="135" t="s">
        <v>380</v>
      </c>
      <c r="F60" s="277" t="s">
        <v>380</v>
      </c>
      <c r="G60" s="135">
        <f t="shared" si="2"/>
        <v>7.9</v>
      </c>
      <c r="H60" s="267" t="str">
        <f>C57</f>
        <v xml:space="preserve">Sarpang </v>
      </c>
    </row>
    <row r="61" spans="1:11" ht="15">
      <c r="A61" s="305" t="s">
        <v>50</v>
      </c>
      <c r="B61" s="277" t="s">
        <v>382</v>
      </c>
      <c r="C61" s="277">
        <v>30.7</v>
      </c>
      <c r="D61" s="277">
        <v>62.3</v>
      </c>
      <c r="E61" s="277">
        <v>114</v>
      </c>
      <c r="F61" s="277">
        <v>63.8</v>
      </c>
      <c r="G61" s="135">
        <f t="shared" si="2"/>
        <v>30.7</v>
      </c>
      <c r="H61" s="267" t="str">
        <f>C57</f>
        <v xml:space="preserve">Sarpang </v>
      </c>
    </row>
    <row r="62" spans="1:11" ht="15">
      <c r="A62" s="305" t="s">
        <v>50</v>
      </c>
      <c r="B62" s="277" t="s">
        <v>383</v>
      </c>
      <c r="C62" s="277">
        <v>5.0999999999999996</v>
      </c>
      <c r="D62" s="277">
        <v>27.4</v>
      </c>
      <c r="E62" s="277" t="s">
        <v>380</v>
      </c>
      <c r="F62" s="277" t="s">
        <v>380</v>
      </c>
      <c r="G62" s="135">
        <f t="shared" si="2"/>
        <v>5.0999999999999996</v>
      </c>
      <c r="H62" s="267" t="str">
        <f>C57</f>
        <v xml:space="preserve">Sarpang </v>
      </c>
    </row>
    <row r="63" spans="1:11" ht="15">
      <c r="A63" s="305" t="s">
        <v>50</v>
      </c>
      <c r="B63" s="277" t="s">
        <v>384</v>
      </c>
      <c r="C63" s="277">
        <v>0.5</v>
      </c>
      <c r="D63" s="277">
        <v>32.700000000000003</v>
      </c>
      <c r="E63" s="277" t="s">
        <v>380</v>
      </c>
      <c r="F63" s="277" t="s">
        <v>380</v>
      </c>
      <c r="G63" s="135">
        <f t="shared" si="2"/>
        <v>0.5</v>
      </c>
      <c r="H63" s="267" t="str">
        <f>C57</f>
        <v xml:space="preserve">Sarpang </v>
      </c>
    </row>
    <row r="64" spans="1:11" ht="15">
      <c r="A64" s="305" t="s">
        <v>50</v>
      </c>
      <c r="B64" s="277" t="s">
        <v>385</v>
      </c>
      <c r="C64" s="277">
        <v>6.4</v>
      </c>
      <c r="D64" s="277">
        <v>27.6</v>
      </c>
      <c r="E64" s="277" t="s">
        <v>380</v>
      </c>
      <c r="F64" s="277" t="s">
        <v>380</v>
      </c>
      <c r="G64" s="135">
        <f t="shared" si="2"/>
        <v>6.4</v>
      </c>
      <c r="H64" s="267" t="str">
        <f>C57</f>
        <v xml:space="preserve">Sarpang </v>
      </c>
    </row>
    <row r="65" spans="1:8" ht="15">
      <c r="A65" s="305" t="s">
        <v>50</v>
      </c>
      <c r="B65" s="277" t="s">
        <v>386</v>
      </c>
      <c r="C65" s="277">
        <v>24</v>
      </c>
      <c r="D65" s="277">
        <v>11.7</v>
      </c>
      <c r="E65" s="277" t="s">
        <v>380</v>
      </c>
      <c r="F65" s="277" t="s">
        <v>380</v>
      </c>
      <c r="G65" s="135">
        <f t="shared" si="2"/>
        <v>11.7</v>
      </c>
      <c r="H65" s="267" t="str">
        <f>D57</f>
        <v>Gelephu</v>
      </c>
    </row>
    <row r="66" spans="1:8" ht="15">
      <c r="A66" s="305" t="s">
        <v>50</v>
      </c>
      <c r="B66" s="277" t="s">
        <v>387</v>
      </c>
      <c r="C66" s="277">
        <v>32.1</v>
      </c>
      <c r="D66" s="277">
        <v>0.5</v>
      </c>
      <c r="E66" s="277">
        <v>107</v>
      </c>
      <c r="F66" s="277">
        <v>148</v>
      </c>
      <c r="G66" s="135">
        <f t="shared" si="2"/>
        <v>0.5</v>
      </c>
      <c r="H66" s="267" t="str">
        <f>D57</f>
        <v>Gelephu</v>
      </c>
    </row>
    <row r="67" spans="1:8" ht="15">
      <c r="A67" s="305" t="s">
        <v>50</v>
      </c>
      <c r="B67" s="277" t="s">
        <v>388</v>
      </c>
      <c r="C67" s="277">
        <v>34.5</v>
      </c>
      <c r="D67" s="277">
        <v>3</v>
      </c>
      <c r="E67" s="277">
        <v>50.7</v>
      </c>
      <c r="F67" s="277">
        <v>128</v>
      </c>
      <c r="G67" s="135">
        <f t="shared" si="2"/>
        <v>3</v>
      </c>
      <c r="H67" s="267" t="str">
        <f>D57</f>
        <v>Gelephu</v>
      </c>
    </row>
    <row r="68" spans="1:8" ht="15">
      <c r="A68" s="305" t="s">
        <v>50</v>
      </c>
      <c r="B68" s="277" t="s">
        <v>389</v>
      </c>
      <c r="C68" s="277">
        <v>42.6</v>
      </c>
      <c r="D68" s="277">
        <v>11.1</v>
      </c>
      <c r="E68" s="277" t="s">
        <v>380</v>
      </c>
      <c r="F68" s="277">
        <v>125</v>
      </c>
      <c r="G68" s="135">
        <f t="shared" si="2"/>
        <v>11.1</v>
      </c>
      <c r="H68" s="267" t="str">
        <f>D57</f>
        <v>Gelephu</v>
      </c>
    </row>
    <row r="69" spans="1:8" ht="15">
      <c r="A69" s="305" t="s">
        <v>50</v>
      </c>
      <c r="B69" s="277" t="s">
        <v>390</v>
      </c>
      <c r="C69" s="277">
        <v>32.1</v>
      </c>
      <c r="D69" s="277">
        <v>0.5</v>
      </c>
      <c r="E69" s="277">
        <v>52.9</v>
      </c>
      <c r="F69" s="277">
        <v>125</v>
      </c>
      <c r="G69" s="135">
        <f t="shared" si="2"/>
        <v>0.5</v>
      </c>
      <c r="H69" s="267" t="str">
        <f>D57</f>
        <v>Gelephu</v>
      </c>
    </row>
    <row r="70" spans="1:8" ht="15">
      <c r="A70" s="306" t="s">
        <v>50</v>
      </c>
      <c r="B70" s="307" t="s">
        <v>391</v>
      </c>
      <c r="C70" s="307">
        <v>32.1</v>
      </c>
      <c r="D70" s="307">
        <v>0.5</v>
      </c>
      <c r="E70" s="307">
        <v>52.9</v>
      </c>
      <c r="F70" s="307">
        <v>125</v>
      </c>
      <c r="G70" s="308">
        <f t="shared" si="2"/>
        <v>0.5</v>
      </c>
      <c r="H70" s="269" t="str">
        <f>D57</f>
        <v>Gelephu</v>
      </c>
    </row>
    <row r="72" spans="1:8">
      <c r="B72" s="765" t="s">
        <v>396</v>
      </c>
    </row>
    <row r="73" spans="1:8">
      <c r="B73" s="766"/>
    </row>
    <row r="74" spans="1:8" ht="15.75">
      <c r="A74" s="309" t="s">
        <v>7</v>
      </c>
      <c r="B74" s="309" t="s">
        <v>144</v>
      </c>
      <c r="C74" s="309" t="s">
        <v>145</v>
      </c>
      <c r="E74" s="280" t="s">
        <v>243</v>
      </c>
      <c r="F74" s="281" t="s">
        <v>359</v>
      </c>
      <c r="G74" s="281" t="s">
        <v>377</v>
      </c>
    </row>
    <row r="75" spans="1:8" ht="15">
      <c r="A75" s="283" t="s">
        <v>15</v>
      </c>
      <c r="B75" s="283">
        <v>270</v>
      </c>
      <c r="C75" s="283">
        <v>301</v>
      </c>
      <c r="E75" s="282" t="s">
        <v>378</v>
      </c>
      <c r="F75" s="283">
        <v>10</v>
      </c>
      <c r="G75" s="283" t="s">
        <v>374</v>
      </c>
    </row>
    <row r="76" spans="1:8" ht="15">
      <c r="A76" s="136" t="s">
        <v>16</v>
      </c>
      <c r="B76" s="136">
        <v>307</v>
      </c>
      <c r="C76" s="136">
        <v>325</v>
      </c>
      <c r="E76" s="277" t="s">
        <v>379</v>
      </c>
      <c r="F76" s="136">
        <v>3.5</v>
      </c>
      <c r="G76" s="136" t="s">
        <v>374</v>
      </c>
    </row>
    <row r="77" spans="1:8" ht="15">
      <c r="A77" s="283" t="s">
        <v>17</v>
      </c>
      <c r="B77" s="283">
        <v>378</v>
      </c>
      <c r="C77" s="283">
        <v>315</v>
      </c>
      <c r="E77" s="282" t="s">
        <v>381</v>
      </c>
      <c r="F77" s="283">
        <v>7.9</v>
      </c>
      <c r="G77" s="283" t="s">
        <v>374</v>
      </c>
    </row>
    <row r="78" spans="1:8" ht="15">
      <c r="A78" s="136" t="s">
        <v>18</v>
      </c>
      <c r="B78" s="136">
        <v>192</v>
      </c>
      <c r="C78" s="136">
        <v>216</v>
      </c>
      <c r="E78" s="277" t="s">
        <v>382</v>
      </c>
      <c r="F78" s="136">
        <v>30.7</v>
      </c>
      <c r="G78" s="136" t="s">
        <v>374</v>
      </c>
    </row>
    <row r="79" spans="1:8" ht="15">
      <c r="A79" s="283" t="s">
        <v>19</v>
      </c>
      <c r="B79" s="283">
        <v>266</v>
      </c>
      <c r="C79" s="283">
        <v>236</v>
      </c>
      <c r="E79" s="282" t="s">
        <v>383</v>
      </c>
      <c r="F79" s="283">
        <v>5.0999999999999996</v>
      </c>
      <c r="G79" s="283" t="s">
        <v>374</v>
      </c>
    </row>
    <row r="80" spans="1:8" ht="15">
      <c r="A80" s="136" t="s">
        <v>20</v>
      </c>
      <c r="B80" s="136">
        <v>205</v>
      </c>
      <c r="C80" s="136">
        <v>169</v>
      </c>
      <c r="E80" s="277" t="s">
        <v>384</v>
      </c>
      <c r="F80" s="136">
        <v>0.5</v>
      </c>
      <c r="G80" s="136" t="s">
        <v>374</v>
      </c>
    </row>
    <row r="81" spans="1:7" ht="15">
      <c r="A81" s="283" t="s">
        <v>21</v>
      </c>
      <c r="B81" s="283">
        <v>259</v>
      </c>
      <c r="C81" s="283">
        <v>250</v>
      </c>
      <c r="E81" s="282" t="s">
        <v>385</v>
      </c>
      <c r="F81" s="283">
        <v>6.4</v>
      </c>
      <c r="G81" s="283" t="s">
        <v>374</v>
      </c>
    </row>
    <row r="82" spans="1:7" ht="15">
      <c r="A82" s="136" t="s">
        <v>15</v>
      </c>
      <c r="B82" s="136">
        <v>85</v>
      </c>
      <c r="C82" s="136">
        <v>112</v>
      </c>
      <c r="E82" s="277" t="s">
        <v>386</v>
      </c>
      <c r="F82" s="136">
        <v>11.7</v>
      </c>
      <c r="G82" s="136" t="s">
        <v>375</v>
      </c>
    </row>
    <row r="83" spans="1:7" ht="15">
      <c r="A83" s="283" t="s">
        <v>16</v>
      </c>
      <c r="B83" s="283">
        <v>129</v>
      </c>
      <c r="C83" s="283">
        <v>129</v>
      </c>
      <c r="E83" s="282" t="s">
        <v>387</v>
      </c>
      <c r="F83" s="283">
        <v>0.5</v>
      </c>
      <c r="G83" s="283" t="s">
        <v>375</v>
      </c>
    </row>
    <row r="84" spans="1:7" ht="15">
      <c r="A84" s="136" t="s">
        <v>17</v>
      </c>
      <c r="B84" s="136">
        <v>171</v>
      </c>
      <c r="C84" s="136">
        <v>145</v>
      </c>
      <c r="E84" s="277" t="s">
        <v>388</v>
      </c>
      <c r="F84" s="136">
        <v>3</v>
      </c>
      <c r="G84" s="136" t="s">
        <v>375</v>
      </c>
    </row>
    <row r="85" spans="1:7" ht="15">
      <c r="A85" s="283" t="s">
        <v>18</v>
      </c>
      <c r="B85" s="283">
        <v>116</v>
      </c>
      <c r="C85" s="283">
        <v>74</v>
      </c>
      <c r="E85" s="282" t="s">
        <v>389</v>
      </c>
      <c r="F85" s="283">
        <v>11.1</v>
      </c>
      <c r="G85" s="283" t="s">
        <v>375</v>
      </c>
    </row>
    <row r="86" spans="1:7" ht="15">
      <c r="A86" s="136" t="s">
        <v>19</v>
      </c>
      <c r="B86" s="136">
        <v>123</v>
      </c>
      <c r="C86" s="136">
        <v>97</v>
      </c>
      <c r="E86" s="277" t="s">
        <v>390</v>
      </c>
      <c r="F86" s="136">
        <v>0.5</v>
      </c>
      <c r="G86" s="136" t="s">
        <v>375</v>
      </c>
    </row>
    <row r="87" spans="1:7" ht="15">
      <c r="A87" s="283" t="s">
        <v>20</v>
      </c>
      <c r="B87" s="283">
        <v>101</v>
      </c>
      <c r="C87" s="283">
        <v>106</v>
      </c>
      <c r="E87" s="282" t="s">
        <v>391</v>
      </c>
      <c r="F87" s="283">
        <v>0.5</v>
      </c>
      <c r="G87" s="283" t="s">
        <v>375</v>
      </c>
    </row>
    <row r="88" spans="1:7">
      <c r="A88" s="136" t="s">
        <v>21</v>
      </c>
      <c r="B88" s="136">
        <v>105</v>
      </c>
      <c r="C88" s="136">
        <v>71</v>
      </c>
    </row>
    <row r="92" spans="1:7" ht="13.5" thickBot="1"/>
    <row r="93" spans="1:7" ht="32.25" thickBot="1">
      <c r="A93" s="310" t="s">
        <v>0</v>
      </c>
      <c r="B93" s="311" t="s">
        <v>1</v>
      </c>
      <c r="C93" s="311" t="s">
        <v>2</v>
      </c>
      <c r="D93" s="311" t="s">
        <v>3</v>
      </c>
      <c r="E93" s="311" t="s">
        <v>4</v>
      </c>
      <c r="F93" s="311" t="s">
        <v>5</v>
      </c>
      <c r="G93" s="311" t="s">
        <v>6</v>
      </c>
    </row>
    <row r="94" spans="1:7" ht="15.75" thickBot="1">
      <c r="A94" s="312" t="s">
        <v>12</v>
      </c>
      <c r="B94" s="313" t="s">
        <v>50</v>
      </c>
      <c r="C94" s="314">
        <v>26.5</v>
      </c>
      <c r="D94" s="314">
        <v>90.15</v>
      </c>
      <c r="E94" s="313" t="s">
        <v>51</v>
      </c>
      <c r="F94" s="314">
        <v>26.86557414</v>
      </c>
      <c r="G94" s="314">
        <v>90.264574170000003</v>
      </c>
    </row>
    <row r="98" spans="1:7" ht="13.5" thickBot="1"/>
    <row r="99" spans="1:7" ht="32.25" thickBot="1">
      <c r="A99" s="310" t="s">
        <v>0</v>
      </c>
      <c r="B99" s="311" t="s">
        <v>1</v>
      </c>
      <c r="C99" s="311" t="s">
        <v>2</v>
      </c>
      <c r="D99" s="311" t="s">
        <v>3</v>
      </c>
      <c r="E99" s="311" t="s">
        <v>4</v>
      </c>
      <c r="F99" s="311" t="s">
        <v>5</v>
      </c>
      <c r="G99" s="311" t="s">
        <v>6</v>
      </c>
    </row>
    <row r="100" spans="1:7" ht="15.75" thickBot="1">
      <c r="A100" s="315" t="s">
        <v>12</v>
      </c>
      <c r="B100" s="183" t="s">
        <v>69</v>
      </c>
      <c r="C100" s="184">
        <v>27.4</v>
      </c>
      <c r="D100" s="184">
        <v>90.45</v>
      </c>
      <c r="E100" s="183" t="s">
        <v>70</v>
      </c>
      <c r="F100" s="184">
        <v>27.133197190000001</v>
      </c>
      <c r="G100" s="184">
        <v>90.700950340000006</v>
      </c>
    </row>
    <row r="104" spans="1:7" ht="13.5" thickBot="1"/>
    <row r="105" spans="1:7" ht="32.25" thickBot="1">
      <c r="A105" s="310" t="s">
        <v>837</v>
      </c>
      <c r="B105" s="311" t="s">
        <v>1</v>
      </c>
      <c r="C105" s="311" t="s">
        <v>2</v>
      </c>
      <c r="D105" s="311" t="s">
        <v>3</v>
      </c>
      <c r="E105" s="311" t="s">
        <v>4</v>
      </c>
      <c r="F105" s="311" t="s">
        <v>5</v>
      </c>
      <c r="G105" s="311" t="s">
        <v>6</v>
      </c>
    </row>
    <row r="106" spans="1:7" ht="15.75" thickBot="1">
      <c r="A106" s="312" t="s">
        <v>12</v>
      </c>
      <c r="B106" s="313" t="s">
        <v>65</v>
      </c>
      <c r="C106" s="314">
        <v>27.4</v>
      </c>
      <c r="D106" s="314">
        <v>90.5</v>
      </c>
      <c r="E106" s="313" t="s">
        <v>66</v>
      </c>
      <c r="F106" s="314">
        <v>27.004173269999999</v>
      </c>
      <c r="G106" s="314">
        <v>90.124947399999996</v>
      </c>
    </row>
    <row r="109" spans="1:7" ht="13.5" thickBot="1"/>
    <row r="110" spans="1:7" ht="32.25" thickBot="1">
      <c r="A110" s="310" t="s">
        <v>0</v>
      </c>
      <c r="B110" s="311" t="s">
        <v>1</v>
      </c>
      <c r="C110" s="311" t="s">
        <v>2</v>
      </c>
      <c r="D110" s="311" t="s">
        <v>3</v>
      </c>
      <c r="E110" s="311" t="s">
        <v>4</v>
      </c>
      <c r="F110" s="311" t="s">
        <v>5</v>
      </c>
      <c r="G110" s="311" t="s">
        <v>6</v>
      </c>
    </row>
    <row r="111" spans="1:7" ht="45">
      <c r="A111" t="s">
        <v>12</v>
      </c>
      <c r="B111" s="171" t="s">
        <v>52</v>
      </c>
      <c r="C111" s="172">
        <v>26.5214</v>
      </c>
      <c r="D111" s="172">
        <v>90.298000000000002</v>
      </c>
      <c r="E111" s="171" t="s">
        <v>226</v>
      </c>
      <c r="F111" s="172">
        <v>26.87417061</v>
      </c>
      <c r="G111" s="172">
        <v>90.490983029999995</v>
      </c>
    </row>
    <row r="114" spans="1:12">
      <c r="A114" s="489" t="s">
        <v>838</v>
      </c>
      <c r="B114" s="489" t="s">
        <v>839</v>
      </c>
      <c r="C114" s="489" t="s">
        <v>825</v>
      </c>
      <c r="D114" s="489" t="s">
        <v>216</v>
      </c>
      <c r="G114" s="135"/>
      <c r="H114" s="767" t="s">
        <v>840</v>
      </c>
      <c r="I114" s="768"/>
      <c r="J114" s="768"/>
      <c r="K114" s="768"/>
      <c r="L114" s="135"/>
    </row>
    <row r="115" spans="1:12">
      <c r="A115" s="564" t="s">
        <v>841</v>
      </c>
      <c r="B115" s="488" t="s">
        <v>842</v>
      </c>
      <c r="C115" s="488">
        <v>94</v>
      </c>
      <c r="D115" s="488">
        <v>118</v>
      </c>
      <c r="G115" s="135"/>
      <c r="H115" s="768"/>
      <c r="I115" s="768"/>
      <c r="J115" s="768"/>
      <c r="K115" s="768"/>
      <c r="L115" s="135"/>
    </row>
    <row r="116" spans="1:12" ht="15.75">
      <c r="A116" s="564" t="s">
        <v>843</v>
      </c>
      <c r="B116" s="488" t="s">
        <v>842</v>
      </c>
      <c r="C116" s="488">
        <v>77</v>
      </c>
      <c r="D116" s="488">
        <v>54</v>
      </c>
      <c r="G116" s="565" t="s">
        <v>243</v>
      </c>
      <c r="H116" s="566" t="s">
        <v>824</v>
      </c>
      <c r="I116" s="566" t="s">
        <v>825</v>
      </c>
      <c r="J116" s="566" t="s">
        <v>216</v>
      </c>
      <c r="K116" s="567" t="s">
        <v>826</v>
      </c>
      <c r="L116" s="567" t="s">
        <v>827</v>
      </c>
    </row>
    <row r="117" spans="1:12" ht="15">
      <c r="A117" s="564" t="s">
        <v>844</v>
      </c>
      <c r="B117" s="488" t="s">
        <v>842</v>
      </c>
      <c r="C117" s="488">
        <v>19</v>
      </c>
      <c r="D117" s="488">
        <v>20</v>
      </c>
      <c r="G117" s="562" t="s">
        <v>381</v>
      </c>
      <c r="H117" s="488" t="s">
        <v>845</v>
      </c>
      <c r="I117" s="488">
        <f>SUM(C115,Table14[[#This Row],[Female ]],C119)</f>
        <v>218</v>
      </c>
      <c r="J117" s="488">
        <f>SUM(D115,Table14[[#This Row],[Male ]],D119)</f>
        <v>209</v>
      </c>
      <c r="K117" s="568" t="str">
        <f>Table7[[#Headers],[Sarpang ]]</f>
        <v xml:space="preserve">Sarpang </v>
      </c>
      <c r="L117" s="568">
        <f>C58</f>
        <v>10</v>
      </c>
    </row>
    <row r="118" spans="1:12" ht="15">
      <c r="A118" s="569" t="s">
        <v>846</v>
      </c>
      <c r="B118" s="570" t="s">
        <v>842</v>
      </c>
      <c r="C118" s="570">
        <v>69</v>
      </c>
      <c r="D118" s="570">
        <v>58</v>
      </c>
      <c r="G118" s="562" t="s">
        <v>383</v>
      </c>
      <c r="H118" s="488" t="str">
        <f>A116</f>
        <v>Norbuling Central School</v>
      </c>
      <c r="I118" s="513">
        <v>77</v>
      </c>
      <c r="J118" s="513">
        <v>54</v>
      </c>
      <c r="K118" s="488" t="str">
        <f>K117</f>
        <v xml:space="preserve">Sarpang </v>
      </c>
      <c r="L118" s="488">
        <f>C62</f>
        <v>5.0999999999999996</v>
      </c>
    </row>
    <row r="119" spans="1:12" ht="15">
      <c r="A119" s="564" t="s">
        <v>375</v>
      </c>
      <c r="B119" s="488" t="s">
        <v>842</v>
      </c>
      <c r="C119" s="488">
        <v>105</v>
      </c>
      <c r="D119" s="488">
        <v>71</v>
      </c>
      <c r="G119" s="278" t="s">
        <v>390</v>
      </c>
      <c r="H119" s="488" t="str">
        <f>A118</f>
        <v>Sarpang central school</v>
      </c>
      <c r="I119" s="513">
        <v>69</v>
      </c>
      <c r="J119" s="513">
        <v>58</v>
      </c>
      <c r="K119" s="488" t="str">
        <f>G117</f>
        <v xml:space="preserve">Gelephu </v>
      </c>
      <c r="L119" s="488">
        <f>G69</f>
        <v>0.5</v>
      </c>
    </row>
    <row r="120" spans="1:12">
      <c r="A120" s="569" t="s">
        <v>847</v>
      </c>
      <c r="B120" s="570" t="s">
        <v>842</v>
      </c>
      <c r="C120" s="570">
        <v>0</v>
      </c>
      <c r="D120" s="570">
        <v>0</v>
      </c>
      <c r="G120" s="488" t="s">
        <v>394</v>
      </c>
      <c r="H120" s="513" t="s">
        <v>847</v>
      </c>
      <c r="I120" s="513">
        <v>0</v>
      </c>
      <c r="J120" s="513">
        <v>0</v>
      </c>
      <c r="K120" s="488" t="str">
        <f>K118</f>
        <v xml:space="preserve">Sarpang </v>
      </c>
      <c r="L120" s="488">
        <v>3.5</v>
      </c>
    </row>
    <row r="121" spans="1:12">
      <c r="B121" s="571" t="s">
        <v>848</v>
      </c>
      <c r="C121">
        <f>SUM(C115:C120)</f>
        <v>364</v>
      </c>
      <c r="D121">
        <f>SUM(D115:D120)</f>
        <v>321</v>
      </c>
    </row>
    <row r="122" spans="1:12">
      <c r="A122" t="s">
        <v>130</v>
      </c>
      <c r="B122" s="571"/>
      <c r="D122">
        <f>SUBTOTAL(109,Table14[[Male ]])</f>
        <v>642</v>
      </c>
    </row>
    <row r="127" spans="1:12">
      <c r="C127" t="s">
        <v>825</v>
      </c>
      <c r="D127">
        <f>C121</f>
        <v>364</v>
      </c>
    </row>
    <row r="128" spans="1:12">
      <c r="C128" t="s">
        <v>145</v>
      </c>
      <c r="D128">
        <f>D121</f>
        <v>321</v>
      </c>
    </row>
  </sheetData>
  <mergeCells count="6">
    <mergeCell ref="B72:B73"/>
    <mergeCell ref="H114:K115"/>
    <mergeCell ref="D1:E2"/>
    <mergeCell ref="R1:R2"/>
    <mergeCell ref="C36:D37"/>
    <mergeCell ref="C55:D56"/>
  </mergeCells>
  <pageMargins left="0.7" right="0.7" top="0.75" bottom="0.75" header="0.3" footer="0.3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C807-18DE-42ED-BE9C-5629379C7795}">
  <dimension ref="A1:AX172"/>
  <sheetViews>
    <sheetView zoomScale="13" workbookViewId="0">
      <selection activeCell="CE119" sqref="CE119"/>
    </sheetView>
  </sheetViews>
  <sheetFormatPr defaultRowHeight="12.75"/>
  <sheetData>
    <row r="1" spans="1:27" ht="15">
      <c r="A1" s="423" t="s">
        <v>71</v>
      </c>
      <c r="B1" s="423" t="s">
        <v>2</v>
      </c>
      <c r="C1" s="423" t="s">
        <v>3</v>
      </c>
      <c r="D1" s="423" t="s">
        <v>4</v>
      </c>
      <c r="E1" s="423" t="s">
        <v>5</v>
      </c>
      <c r="F1" s="423" t="s">
        <v>6</v>
      </c>
      <c r="G1" s="423" t="s">
        <v>7</v>
      </c>
      <c r="H1" s="423" t="s">
        <v>8</v>
      </c>
      <c r="I1" s="423" t="s">
        <v>9</v>
      </c>
      <c r="J1" s="423" t="s">
        <v>10</v>
      </c>
      <c r="K1" s="423" t="s">
        <v>11</v>
      </c>
      <c r="M1" s="449" t="s">
        <v>136</v>
      </c>
      <c r="N1" s="449" t="s">
        <v>137</v>
      </c>
      <c r="O1" s="449" t="s">
        <v>138</v>
      </c>
      <c r="P1" s="449" t="s">
        <v>139</v>
      </c>
      <c r="Q1" s="449" t="s">
        <v>784</v>
      </c>
      <c r="R1" s="449" t="s">
        <v>141</v>
      </c>
      <c r="S1" s="449" t="s">
        <v>791</v>
      </c>
      <c r="T1" s="449" t="s">
        <v>143</v>
      </c>
      <c r="U1" s="449" t="s">
        <v>130</v>
      </c>
      <c r="W1" s="450" t="s">
        <v>243</v>
      </c>
      <c r="X1" s="451" t="s">
        <v>56</v>
      </c>
      <c r="Y1" s="451" t="s">
        <v>150</v>
      </c>
      <c r="Z1" s="452" t="s">
        <v>749</v>
      </c>
      <c r="AA1" s="452" t="s">
        <v>276</v>
      </c>
    </row>
    <row r="2" spans="1:27" ht="15">
      <c r="A2" s="423" t="s">
        <v>76</v>
      </c>
      <c r="B2" s="423">
        <v>27.256699999999999</v>
      </c>
      <c r="C2" s="423">
        <v>91.753900000000002</v>
      </c>
      <c r="D2" s="423" t="s">
        <v>56</v>
      </c>
      <c r="E2" s="423">
        <v>27.334029999999998</v>
      </c>
      <c r="F2" s="423">
        <v>91.55498</v>
      </c>
      <c r="G2" s="423" t="s">
        <v>15</v>
      </c>
      <c r="H2" s="423">
        <v>388</v>
      </c>
      <c r="I2" s="423">
        <v>328</v>
      </c>
      <c r="J2" s="423">
        <v>716</v>
      </c>
      <c r="K2" s="423">
        <v>11</v>
      </c>
      <c r="M2">
        <f>SUM(I2:I15)</f>
        <v>4206</v>
      </c>
      <c r="N2" s="453"/>
      <c r="O2">
        <f>SUM(H2:H15)</f>
        <v>5136</v>
      </c>
      <c r="P2" s="454"/>
      <c r="Q2">
        <f>SUM(I6:I8,I13:I15)</f>
        <v>1634</v>
      </c>
      <c r="R2" s="454"/>
      <c r="S2">
        <f>SUM(H6:H8,H13:H15)</f>
        <v>1950</v>
      </c>
      <c r="T2" s="454">
        <f>(S2/O2)*100</f>
        <v>37.967289719626166</v>
      </c>
      <c r="U2">
        <f>SUM(M2,O2)</f>
        <v>9342</v>
      </c>
      <c r="W2" s="455" t="s">
        <v>591</v>
      </c>
      <c r="X2" s="456">
        <v>23.4</v>
      </c>
      <c r="Y2" s="456">
        <v>102</v>
      </c>
      <c r="Z2">
        <f>MIN(X2:Y2)</f>
        <v>23.4</v>
      </c>
      <c r="AA2" t="str">
        <f>IF(X2&lt;Y2,$F$49,$G$49)</f>
        <v>Trashigang</v>
      </c>
    </row>
    <row r="3" spans="1:27" ht="15">
      <c r="A3" s="423" t="s">
        <v>76</v>
      </c>
      <c r="B3" s="423">
        <v>27.256699999999999</v>
      </c>
      <c r="C3" s="423">
        <v>91.753900000000002</v>
      </c>
      <c r="D3" s="423" t="s">
        <v>56</v>
      </c>
      <c r="E3" s="423">
        <v>27.334029999999998</v>
      </c>
      <c r="F3" s="423">
        <v>91.55498</v>
      </c>
      <c r="G3" s="423" t="s">
        <v>16</v>
      </c>
      <c r="H3" s="423">
        <v>453</v>
      </c>
      <c r="I3" s="423">
        <v>337</v>
      </c>
      <c r="J3" s="423">
        <v>790</v>
      </c>
      <c r="K3" s="423">
        <v>12</v>
      </c>
      <c r="W3" s="457" t="s">
        <v>592</v>
      </c>
      <c r="X3" s="458">
        <v>34.6</v>
      </c>
      <c r="Y3" s="458">
        <v>113.6</v>
      </c>
      <c r="Z3">
        <f t="shared" ref="Z3:Z22" si="0">MIN(X3:Y3)</f>
        <v>34.6</v>
      </c>
      <c r="AA3" t="str">
        <f t="shared" ref="AA3:AA22" si="1">IF(X3&lt;Y3,$F$49,$G$49)</f>
        <v>Trashigang</v>
      </c>
    </row>
    <row r="4" spans="1:27" ht="15">
      <c r="A4" s="423" t="s">
        <v>76</v>
      </c>
      <c r="B4" s="423">
        <v>27.256699999999999</v>
      </c>
      <c r="C4" s="423">
        <v>91.753900000000002</v>
      </c>
      <c r="D4" s="423" t="s">
        <v>56</v>
      </c>
      <c r="E4" s="423">
        <v>27.334029999999998</v>
      </c>
      <c r="F4" s="423">
        <v>91.55498</v>
      </c>
      <c r="G4" s="423" t="s">
        <v>17</v>
      </c>
      <c r="H4" s="423">
        <v>521</v>
      </c>
      <c r="I4" s="423">
        <v>382</v>
      </c>
      <c r="J4" s="423">
        <v>903</v>
      </c>
      <c r="K4" s="423">
        <v>13</v>
      </c>
      <c r="M4" s="430"/>
      <c r="N4" s="430"/>
      <c r="O4" s="430"/>
      <c r="P4" s="431"/>
      <c r="Q4" s="431"/>
      <c r="W4" s="455" t="s">
        <v>593</v>
      </c>
      <c r="X4" s="456">
        <v>22</v>
      </c>
      <c r="Y4" s="456">
        <v>63.6</v>
      </c>
      <c r="Z4">
        <f t="shared" si="0"/>
        <v>22</v>
      </c>
      <c r="AA4" t="str">
        <f t="shared" si="1"/>
        <v>Trashigang</v>
      </c>
    </row>
    <row r="5" spans="1:27" ht="47.25">
      <c r="A5" s="423" t="s">
        <v>76</v>
      </c>
      <c r="B5" s="423">
        <v>27.256699999999999</v>
      </c>
      <c r="C5" s="423">
        <v>91.753900000000002</v>
      </c>
      <c r="D5" s="423" t="s">
        <v>56</v>
      </c>
      <c r="E5" s="423">
        <v>27.334029999999998</v>
      </c>
      <c r="F5" s="423">
        <v>91.55498</v>
      </c>
      <c r="G5" s="423" t="s">
        <v>18</v>
      </c>
      <c r="H5" s="423">
        <v>231</v>
      </c>
      <c r="I5" s="423">
        <v>239</v>
      </c>
      <c r="J5" s="423">
        <v>470</v>
      </c>
      <c r="K5" s="423">
        <v>14</v>
      </c>
      <c r="M5" s="459" t="s">
        <v>0</v>
      </c>
      <c r="N5" s="117" t="s">
        <v>1</v>
      </c>
      <c r="O5" s="460" t="s">
        <v>4</v>
      </c>
      <c r="P5" s="460" t="s">
        <v>5</v>
      </c>
      <c r="Q5" s="460" t="s">
        <v>6</v>
      </c>
      <c r="W5" s="457" t="s">
        <v>594</v>
      </c>
      <c r="X5" s="458">
        <v>55</v>
      </c>
      <c r="Y5" s="458">
        <v>27</v>
      </c>
      <c r="Z5">
        <f t="shared" si="0"/>
        <v>27</v>
      </c>
      <c r="AA5" t="str">
        <f t="shared" si="1"/>
        <v>Riserboo</v>
      </c>
    </row>
    <row r="6" spans="1:27" ht="45">
      <c r="A6" s="423" t="s">
        <v>76</v>
      </c>
      <c r="B6" s="423">
        <v>27.256699999999999</v>
      </c>
      <c r="C6" s="423">
        <v>91.753900000000002</v>
      </c>
      <c r="D6" s="423" t="s">
        <v>56</v>
      </c>
      <c r="E6" s="423">
        <v>27.334029999999998</v>
      </c>
      <c r="F6" s="423">
        <v>91.55498</v>
      </c>
      <c r="G6" s="423" t="s">
        <v>19</v>
      </c>
      <c r="H6" s="423">
        <v>320</v>
      </c>
      <c r="I6" s="423">
        <v>266</v>
      </c>
      <c r="J6" s="423">
        <v>586</v>
      </c>
      <c r="K6" s="423">
        <v>15</v>
      </c>
      <c r="M6" s="461" t="s">
        <v>12</v>
      </c>
      <c r="N6" s="135" t="s">
        <v>56</v>
      </c>
      <c r="O6" s="171" t="s">
        <v>57</v>
      </c>
      <c r="P6" s="172">
        <v>27.334012170000001</v>
      </c>
      <c r="Q6" s="172">
        <v>91.555058439999996</v>
      </c>
      <c r="W6" s="455" t="s">
        <v>595</v>
      </c>
      <c r="X6" s="456">
        <v>107</v>
      </c>
      <c r="Y6" s="456">
        <v>48.9</v>
      </c>
      <c r="Z6">
        <f t="shared" si="0"/>
        <v>48.9</v>
      </c>
      <c r="AA6" t="str">
        <f t="shared" si="1"/>
        <v>Riserboo</v>
      </c>
    </row>
    <row r="7" spans="1:27" ht="45">
      <c r="A7" s="423" t="s">
        <v>76</v>
      </c>
      <c r="B7" s="423">
        <v>27.256699999999999</v>
      </c>
      <c r="C7" s="423">
        <v>91.753900000000002</v>
      </c>
      <c r="D7" s="423" t="s">
        <v>56</v>
      </c>
      <c r="E7" s="423">
        <v>27.334029999999998</v>
      </c>
      <c r="F7" s="423">
        <v>91.55498</v>
      </c>
      <c r="G7" s="423" t="s">
        <v>20</v>
      </c>
      <c r="H7" s="423">
        <v>287</v>
      </c>
      <c r="I7" s="423">
        <v>234</v>
      </c>
      <c r="J7" s="423">
        <v>521</v>
      </c>
      <c r="K7" s="423">
        <v>16</v>
      </c>
      <c r="M7" s="461" t="s">
        <v>12</v>
      </c>
      <c r="N7" s="135" t="s">
        <v>56</v>
      </c>
      <c r="O7" s="171" t="s">
        <v>58</v>
      </c>
      <c r="P7" s="172">
        <v>27.12193491</v>
      </c>
      <c r="Q7" s="172">
        <v>91.549818959999996</v>
      </c>
      <c r="W7" s="457" t="s">
        <v>596</v>
      </c>
      <c r="X7" s="458">
        <v>16.7</v>
      </c>
      <c r="Y7" s="458">
        <v>92.9</v>
      </c>
      <c r="Z7">
        <f t="shared" si="0"/>
        <v>16.7</v>
      </c>
      <c r="AA7" t="str">
        <f t="shared" si="1"/>
        <v>Trashigang</v>
      </c>
    </row>
    <row r="8" spans="1:27" ht="15">
      <c r="A8" s="423" t="s">
        <v>76</v>
      </c>
      <c r="B8" s="423">
        <v>27.256699999999999</v>
      </c>
      <c r="C8" s="423">
        <v>91.753900000000002</v>
      </c>
      <c r="D8" s="423" t="s">
        <v>56</v>
      </c>
      <c r="E8" s="423">
        <v>27.334029999999998</v>
      </c>
      <c r="F8" s="423">
        <v>91.55498</v>
      </c>
      <c r="G8" s="423" t="s">
        <v>21</v>
      </c>
      <c r="H8" s="423">
        <v>368</v>
      </c>
      <c r="I8" s="423">
        <v>317</v>
      </c>
      <c r="J8" s="423">
        <v>685</v>
      </c>
      <c r="K8" s="423">
        <v>17</v>
      </c>
      <c r="W8" s="455" t="s">
        <v>597</v>
      </c>
      <c r="X8" s="456">
        <v>44.8</v>
      </c>
      <c r="Y8" s="456">
        <v>115</v>
      </c>
      <c r="Z8">
        <f t="shared" si="0"/>
        <v>44.8</v>
      </c>
      <c r="AA8" t="str">
        <f t="shared" si="1"/>
        <v>Trashigang</v>
      </c>
    </row>
    <row r="9" spans="1:27" ht="15.75" thickBot="1">
      <c r="A9" s="423" t="s">
        <v>76</v>
      </c>
      <c r="B9" s="423">
        <v>27.256699999999999</v>
      </c>
      <c r="C9" s="423">
        <v>91.753900000000002</v>
      </c>
      <c r="D9" s="423" t="s">
        <v>150</v>
      </c>
      <c r="E9" s="423">
        <v>27.121200000000002</v>
      </c>
      <c r="F9" s="423">
        <v>91.549800000000005</v>
      </c>
      <c r="G9" s="423" t="s">
        <v>15</v>
      </c>
      <c r="H9" s="423">
        <v>388</v>
      </c>
      <c r="I9" s="423">
        <v>328</v>
      </c>
      <c r="J9" s="423">
        <v>716</v>
      </c>
      <c r="K9" s="423">
        <v>11</v>
      </c>
      <c r="M9" s="430" t="s">
        <v>0</v>
      </c>
      <c r="N9" s="430" t="s">
        <v>71</v>
      </c>
      <c r="O9" s="430" t="s">
        <v>2</v>
      </c>
      <c r="P9" s="431" t="s">
        <v>3</v>
      </c>
      <c r="Q9" s="431" t="s">
        <v>72</v>
      </c>
      <c r="R9" s="430" t="s">
        <v>73</v>
      </c>
      <c r="S9" s="462" t="s">
        <v>74</v>
      </c>
      <c r="W9" s="457" t="s">
        <v>598</v>
      </c>
      <c r="X9" s="458">
        <v>25</v>
      </c>
      <c r="Y9" s="458">
        <v>105.1</v>
      </c>
      <c r="Z9">
        <f t="shared" si="0"/>
        <v>25</v>
      </c>
      <c r="AA9" t="str">
        <f t="shared" si="1"/>
        <v>Trashigang</v>
      </c>
    </row>
    <row r="10" spans="1:27" ht="30.75" thickBot="1">
      <c r="A10" s="423" t="s">
        <v>76</v>
      </c>
      <c r="B10" s="423">
        <v>27.256699999999999</v>
      </c>
      <c r="C10" s="423">
        <v>91.753900000000002</v>
      </c>
      <c r="D10" s="423" t="s">
        <v>150</v>
      </c>
      <c r="E10" s="423">
        <v>27.121200000000002</v>
      </c>
      <c r="F10" s="423">
        <v>91.549800000000005</v>
      </c>
      <c r="G10" s="423" t="s">
        <v>16</v>
      </c>
      <c r="H10" s="423">
        <v>453</v>
      </c>
      <c r="I10" s="423">
        <v>337</v>
      </c>
      <c r="J10" s="423">
        <v>790</v>
      </c>
      <c r="K10" s="423">
        <v>12</v>
      </c>
      <c r="M10" s="160" t="s">
        <v>12</v>
      </c>
      <c r="N10" s="160" t="s">
        <v>76</v>
      </c>
      <c r="O10" s="166">
        <v>27.15</v>
      </c>
      <c r="P10" s="166">
        <v>91.4</v>
      </c>
      <c r="Q10" s="166">
        <v>20589</v>
      </c>
      <c r="R10" s="166">
        <v>21710</v>
      </c>
      <c r="S10" s="432">
        <v>42299</v>
      </c>
      <c r="W10" s="455" t="s">
        <v>599</v>
      </c>
      <c r="X10" s="456">
        <v>82.6</v>
      </c>
      <c r="Y10" s="456">
        <v>24.1</v>
      </c>
      <c r="Z10">
        <f t="shared" si="0"/>
        <v>24.1</v>
      </c>
      <c r="AA10" t="str">
        <f t="shared" si="1"/>
        <v>Riserboo</v>
      </c>
    </row>
    <row r="11" spans="1:27" ht="15">
      <c r="A11" s="423" t="s">
        <v>76</v>
      </c>
      <c r="B11" s="423">
        <v>27.256699999999999</v>
      </c>
      <c r="C11" s="423">
        <v>91.753900000000002</v>
      </c>
      <c r="D11" s="423" t="s">
        <v>150</v>
      </c>
      <c r="E11" s="423">
        <v>27.121200000000002</v>
      </c>
      <c r="F11" s="423">
        <v>91.549800000000005</v>
      </c>
      <c r="G11" s="423" t="s">
        <v>17</v>
      </c>
      <c r="H11" s="423">
        <v>521</v>
      </c>
      <c r="I11" s="423">
        <v>382</v>
      </c>
      <c r="J11" s="423">
        <v>903</v>
      </c>
      <c r="K11" s="423">
        <v>13</v>
      </c>
      <c r="W11" s="457" t="s">
        <v>600</v>
      </c>
      <c r="X11" s="458">
        <v>50.8</v>
      </c>
      <c r="Y11" s="458">
        <v>72.599999999999994</v>
      </c>
      <c r="Z11">
        <f t="shared" si="0"/>
        <v>50.8</v>
      </c>
      <c r="AA11" t="str">
        <f t="shared" si="1"/>
        <v>Trashigang</v>
      </c>
    </row>
    <row r="12" spans="1:27" ht="15">
      <c r="A12" s="423" t="s">
        <v>76</v>
      </c>
      <c r="B12" s="423">
        <v>27.256699999999999</v>
      </c>
      <c r="C12" s="423">
        <v>91.753900000000002</v>
      </c>
      <c r="D12" s="423" t="s">
        <v>150</v>
      </c>
      <c r="E12" s="423">
        <v>27.121200000000002</v>
      </c>
      <c r="F12" s="423">
        <v>91.549800000000005</v>
      </c>
      <c r="G12" s="423" t="s">
        <v>18</v>
      </c>
      <c r="H12" s="423">
        <v>231</v>
      </c>
      <c r="I12" s="423">
        <v>239</v>
      </c>
      <c r="J12" s="423">
        <v>470</v>
      </c>
      <c r="K12" s="423">
        <v>14</v>
      </c>
      <c r="M12" s="430" t="s">
        <v>130</v>
      </c>
      <c r="N12" s="430" t="s">
        <v>138</v>
      </c>
      <c r="O12" s="430" t="s">
        <v>136</v>
      </c>
      <c r="P12" s="431" t="s">
        <v>780</v>
      </c>
      <c r="Q12" s="431" t="s">
        <v>781</v>
      </c>
      <c r="W12" s="455" t="s">
        <v>601</v>
      </c>
      <c r="X12" s="456">
        <v>39.1</v>
      </c>
      <c r="Y12" s="456">
        <v>44.2</v>
      </c>
      <c r="Z12">
        <f t="shared" si="0"/>
        <v>39.1</v>
      </c>
      <c r="AA12" t="str">
        <f t="shared" si="1"/>
        <v>Trashigang</v>
      </c>
    </row>
    <row r="13" spans="1:27" ht="15">
      <c r="A13" s="423" t="s">
        <v>76</v>
      </c>
      <c r="B13" s="423">
        <v>27.256699999999999</v>
      </c>
      <c r="C13" s="423">
        <v>91.753900000000002</v>
      </c>
      <c r="D13" s="423" t="s">
        <v>150</v>
      </c>
      <c r="E13" s="423">
        <v>27.121200000000002</v>
      </c>
      <c r="F13" s="423">
        <v>91.549800000000005</v>
      </c>
      <c r="G13" s="423" t="s">
        <v>19</v>
      </c>
      <c r="H13" s="423">
        <v>320</v>
      </c>
      <c r="I13" s="423">
        <v>266</v>
      </c>
      <c r="J13" s="423">
        <v>586</v>
      </c>
      <c r="K13" s="423">
        <v>15</v>
      </c>
      <c r="M13">
        <f>SUM(N13,O13)</f>
        <v>9342</v>
      </c>
      <c r="N13">
        <f>SUM(H2:H15)</f>
        <v>5136</v>
      </c>
      <c r="O13">
        <f>SUM(I2:I15)</f>
        <v>4206</v>
      </c>
      <c r="P13" s="426">
        <f>(N13/M13)*100%</f>
        <v>0.54977520873474628</v>
      </c>
      <c r="Q13" s="426">
        <f>(O13/N13)*100%</f>
        <v>0.81892523364485981</v>
      </c>
      <c r="W13" s="457" t="s">
        <v>602</v>
      </c>
      <c r="X13" s="458">
        <v>22.9</v>
      </c>
      <c r="Y13" s="458">
        <v>108</v>
      </c>
      <c r="Z13">
        <f t="shared" si="0"/>
        <v>22.9</v>
      </c>
      <c r="AA13" t="str">
        <f t="shared" si="1"/>
        <v>Trashigang</v>
      </c>
    </row>
    <row r="14" spans="1:27" ht="15">
      <c r="A14" s="423" t="s">
        <v>76</v>
      </c>
      <c r="B14" s="423">
        <v>27.256699999999999</v>
      </c>
      <c r="C14" s="423">
        <v>91.753900000000002</v>
      </c>
      <c r="D14" s="423" t="s">
        <v>150</v>
      </c>
      <c r="E14" s="423">
        <v>27.121200000000002</v>
      </c>
      <c r="F14" s="423">
        <v>91.549800000000005</v>
      </c>
      <c r="G14" s="423" t="s">
        <v>20</v>
      </c>
      <c r="H14" s="423">
        <v>287</v>
      </c>
      <c r="I14" s="423">
        <v>234</v>
      </c>
      <c r="J14" s="423">
        <v>521</v>
      </c>
      <c r="K14" s="423">
        <v>16</v>
      </c>
      <c r="W14" s="455" t="s">
        <v>603</v>
      </c>
      <c r="X14" s="456">
        <v>16.3</v>
      </c>
      <c r="Y14" s="456">
        <v>108</v>
      </c>
      <c r="Z14">
        <f t="shared" si="0"/>
        <v>16.3</v>
      </c>
      <c r="AA14" t="str">
        <f t="shared" si="1"/>
        <v>Trashigang</v>
      </c>
    </row>
    <row r="15" spans="1:27" ht="15">
      <c r="A15" s="423" t="s">
        <v>76</v>
      </c>
      <c r="B15" s="423">
        <v>27.256699999999999</v>
      </c>
      <c r="C15" s="423">
        <v>91.753900000000002</v>
      </c>
      <c r="D15" s="423" t="s">
        <v>150</v>
      </c>
      <c r="E15" s="423">
        <v>27.121200000000002</v>
      </c>
      <c r="F15" s="423">
        <v>91.549800000000005</v>
      </c>
      <c r="G15" s="423" t="s">
        <v>21</v>
      </c>
      <c r="H15" s="423">
        <v>368</v>
      </c>
      <c r="I15" s="423">
        <v>317</v>
      </c>
      <c r="J15" s="423">
        <v>685</v>
      </c>
      <c r="K15" s="423">
        <v>17</v>
      </c>
      <c r="M15" s="431" t="s">
        <v>782</v>
      </c>
      <c r="N15" s="431" t="s">
        <v>783</v>
      </c>
      <c r="O15" s="431" t="s">
        <v>784</v>
      </c>
      <c r="P15" s="431" t="s">
        <v>143</v>
      </c>
      <c r="Q15" s="431" t="s">
        <v>785</v>
      </c>
      <c r="T15" s="424"/>
      <c r="U15" s="425"/>
      <c r="V15" s="425"/>
      <c r="W15" s="457" t="s">
        <v>604</v>
      </c>
      <c r="X15" s="458">
        <v>28.8</v>
      </c>
      <c r="Y15" s="458">
        <v>34</v>
      </c>
      <c r="Z15">
        <f t="shared" si="0"/>
        <v>28.8</v>
      </c>
      <c r="AA15" t="str">
        <f t="shared" si="1"/>
        <v>Trashigang</v>
      </c>
    </row>
    <row r="16" spans="1:27" ht="15">
      <c r="A16" s="427" t="s">
        <v>130</v>
      </c>
      <c r="H16" s="427">
        <f>SUM(H2:H15)</f>
        <v>5136</v>
      </c>
      <c r="I16" s="427">
        <f>SUM(I2:I15)</f>
        <v>4206</v>
      </c>
      <c r="J16" s="427">
        <f>SUM(J2:J15)</f>
        <v>9342</v>
      </c>
      <c r="M16">
        <f>SUM(N16,O16)</f>
        <v>3584</v>
      </c>
      <c r="N16">
        <f>SUM(H6:H8,H13:H15)</f>
        <v>1950</v>
      </c>
      <c r="O16">
        <f>SUM(I6:I8,I13:I15)</f>
        <v>1634</v>
      </c>
      <c r="P16" s="426">
        <f>(N16/N13)*100%</f>
        <v>0.37967289719626168</v>
      </c>
      <c r="Q16" s="426">
        <f>(O16/O13)*100%</f>
        <v>0.38849262957679503</v>
      </c>
      <c r="W16" s="455" t="s">
        <v>605</v>
      </c>
      <c r="X16" s="456">
        <v>84.3</v>
      </c>
      <c r="Y16" s="456">
        <v>7.3</v>
      </c>
      <c r="Z16">
        <f t="shared" si="0"/>
        <v>7.3</v>
      </c>
      <c r="AA16" t="str">
        <f t="shared" si="1"/>
        <v>Riserboo</v>
      </c>
    </row>
    <row r="17" spans="1:50" ht="15">
      <c r="A17" s="427" t="s">
        <v>146</v>
      </c>
      <c r="H17" s="428">
        <f>($H$16/$J$16)*100%</f>
        <v>0.54977520873474628</v>
      </c>
      <c r="I17" s="428">
        <f>($I$16/$J$16)*100%</f>
        <v>0.45022479126525367</v>
      </c>
      <c r="J17" s="428">
        <f>($J$16/$J$16)*100%</f>
        <v>1</v>
      </c>
      <c r="W17" s="457" t="s">
        <v>606</v>
      </c>
      <c r="X17" s="458">
        <v>0.5</v>
      </c>
      <c r="Y17" s="458">
        <v>79</v>
      </c>
      <c r="Z17">
        <f t="shared" si="0"/>
        <v>0.5</v>
      </c>
      <c r="AA17" t="str">
        <f t="shared" si="1"/>
        <v>Trashigang</v>
      </c>
    </row>
    <row r="18" spans="1:50" ht="15">
      <c r="A18" s="427" t="s">
        <v>147</v>
      </c>
      <c r="H18" s="427">
        <f>SUM(H6:H8,H13:H15)</f>
        <v>1950</v>
      </c>
      <c r="I18" s="427">
        <f>SUM(I6:I8,I13:I15)</f>
        <v>1634</v>
      </c>
      <c r="J18" s="427">
        <f>SUM(J6:J8,J13:J15)</f>
        <v>3584</v>
      </c>
      <c r="M18" s="134" t="s">
        <v>148</v>
      </c>
      <c r="N18" s="134" t="s">
        <v>149</v>
      </c>
      <c r="O18" s="134"/>
      <c r="P18" s="134"/>
      <c r="Q18" s="134"/>
      <c r="R18" s="134"/>
      <c r="S18" s="134"/>
      <c r="T18" s="134"/>
      <c r="U18" s="134"/>
      <c r="V18" s="134"/>
      <c r="W18" s="486" t="s">
        <v>607</v>
      </c>
      <c r="X18" s="487">
        <v>16</v>
      </c>
      <c r="Y18" s="487">
        <v>95.9</v>
      </c>
      <c r="Z18" s="134">
        <f t="shared" si="0"/>
        <v>16</v>
      </c>
      <c r="AA18" s="134" t="str">
        <f t="shared" si="1"/>
        <v>Trashigang</v>
      </c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</row>
    <row r="19" spans="1:50" ht="15">
      <c r="M19">
        <v>5136</v>
      </c>
      <c r="N19">
        <v>4206</v>
      </c>
      <c r="W19" s="457" t="s">
        <v>608</v>
      </c>
      <c r="X19" s="458">
        <v>16.399999999999999</v>
      </c>
      <c r="Y19" s="458">
        <v>60.7</v>
      </c>
      <c r="Z19">
        <f t="shared" si="0"/>
        <v>16.399999999999999</v>
      </c>
      <c r="AA19" t="str">
        <f t="shared" si="1"/>
        <v>Trashigang</v>
      </c>
    </row>
    <row r="20" spans="1:50" ht="15">
      <c r="W20" s="455" t="s">
        <v>609</v>
      </c>
      <c r="X20" s="456">
        <v>47</v>
      </c>
      <c r="Y20" s="456">
        <v>30.1</v>
      </c>
      <c r="Z20">
        <f t="shared" si="0"/>
        <v>30.1</v>
      </c>
      <c r="AA20" t="str">
        <f t="shared" si="1"/>
        <v>Riserboo</v>
      </c>
    </row>
    <row r="21" spans="1:50" ht="15">
      <c r="M21" s="463" t="s">
        <v>144</v>
      </c>
      <c r="N21">
        <f>SUM(H6:H8,H13:H15)</f>
        <v>1950</v>
      </c>
      <c r="W21" s="457" t="s">
        <v>610</v>
      </c>
      <c r="X21" s="458">
        <v>79</v>
      </c>
      <c r="Y21" s="458">
        <v>0.2</v>
      </c>
      <c r="Z21">
        <f t="shared" si="0"/>
        <v>0.2</v>
      </c>
      <c r="AA21" t="str">
        <f t="shared" si="1"/>
        <v>Riserboo</v>
      </c>
    </row>
    <row r="22" spans="1:50" ht="15">
      <c r="M22" t="s">
        <v>216</v>
      </c>
      <c r="N22">
        <f>SUM(I6:I8,I13:I15)</f>
        <v>1634</v>
      </c>
      <c r="W22" s="455" t="s">
        <v>611</v>
      </c>
      <c r="X22" s="456">
        <v>74.8</v>
      </c>
      <c r="Y22" s="456">
        <v>2.5</v>
      </c>
      <c r="Z22">
        <f t="shared" si="0"/>
        <v>2.5</v>
      </c>
      <c r="AA22" t="str">
        <f t="shared" si="1"/>
        <v>Riserboo</v>
      </c>
    </row>
    <row r="24" spans="1:50" ht="15">
      <c r="A24" s="464" t="s">
        <v>437</v>
      </c>
      <c r="B24" s="465" t="s">
        <v>243</v>
      </c>
      <c r="C24" s="465" t="s">
        <v>244</v>
      </c>
      <c r="D24" s="465" t="s">
        <v>245</v>
      </c>
      <c r="E24" s="465" t="s">
        <v>246</v>
      </c>
      <c r="F24" s="465" t="s">
        <v>247</v>
      </c>
      <c r="G24" s="465" t="s">
        <v>144</v>
      </c>
      <c r="H24" s="466" t="s">
        <v>145</v>
      </c>
      <c r="I24" s="467" t="s">
        <v>130</v>
      </c>
    </row>
    <row r="25" spans="1:50" ht="15">
      <c r="A25" s="457" t="s">
        <v>56</v>
      </c>
      <c r="B25" s="458" t="s">
        <v>591</v>
      </c>
      <c r="C25" s="458">
        <v>23.4</v>
      </c>
      <c r="D25" s="458">
        <v>102</v>
      </c>
      <c r="E25" s="458">
        <v>0</v>
      </c>
      <c r="F25" s="458"/>
      <c r="G25" s="468">
        <v>962</v>
      </c>
      <c r="H25" s="468">
        <v>963</v>
      </c>
      <c r="I25" s="469">
        <v>1925</v>
      </c>
    </row>
    <row r="26" spans="1:50" ht="15">
      <c r="A26" s="457" t="s">
        <v>56</v>
      </c>
      <c r="B26" s="458" t="s">
        <v>592</v>
      </c>
      <c r="C26" s="458">
        <v>34.6</v>
      </c>
      <c r="D26" s="458">
        <v>113.6</v>
      </c>
      <c r="E26" s="458">
        <v>0</v>
      </c>
      <c r="F26" s="458"/>
      <c r="G26" s="468">
        <v>727</v>
      </c>
      <c r="H26" s="468">
        <v>694</v>
      </c>
      <c r="I26" s="469">
        <v>1421</v>
      </c>
    </row>
    <row r="27" spans="1:50" ht="15">
      <c r="A27" s="457" t="s">
        <v>56</v>
      </c>
      <c r="B27" s="458" t="s">
        <v>593</v>
      </c>
      <c r="C27" s="458">
        <v>22</v>
      </c>
      <c r="D27" s="458">
        <v>63.6</v>
      </c>
      <c r="E27" s="458">
        <v>0</v>
      </c>
      <c r="F27" s="458"/>
      <c r="G27" s="468">
        <v>1927</v>
      </c>
      <c r="H27" s="468">
        <v>2166</v>
      </c>
      <c r="I27" s="469">
        <v>4093</v>
      </c>
    </row>
    <row r="28" spans="1:50" ht="15">
      <c r="A28" s="457" t="s">
        <v>56</v>
      </c>
      <c r="B28" s="458" t="s">
        <v>594</v>
      </c>
      <c r="C28" s="458">
        <v>55</v>
      </c>
      <c r="D28" s="458">
        <v>27</v>
      </c>
      <c r="E28" s="458">
        <v>0</v>
      </c>
      <c r="F28" s="458"/>
      <c r="G28" s="468">
        <v>1186</v>
      </c>
      <c r="H28" s="468">
        <v>1270</v>
      </c>
      <c r="I28" s="469">
        <v>2456</v>
      </c>
    </row>
    <row r="29" spans="1:50" ht="15">
      <c r="A29" s="457" t="s">
        <v>56</v>
      </c>
      <c r="B29" s="458" t="s">
        <v>595</v>
      </c>
      <c r="C29" s="458">
        <v>107</v>
      </c>
      <c r="D29" s="458">
        <v>48.9</v>
      </c>
      <c r="E29" s="458">
        <v>0</v>
      </c>
      <c r="F29" s="458"/>
      <c r="G29" s="468">
        <v>819</v>
      </c>
      <c r="H29" s="468">
        <v>772</v>
      </c>
      <c r="I29" s="469">
        <v>1591</v>
      </c>
    </row>
    <row r="30" spans="1:50" ht="15">
      <c r="A30" s="457" t="s">
        <v>56</v>
      </c>
      <c r="B30" s="458" t="s">
        <v>596</v>
      </c>
      <c r="C30" s="458">
        <v>16.7</v>
      </c>
      <c r="D30" s="458">
        <v>92.9</v>
      </c>
      <c r="E30" s="458">
        <v>0</v>
      </c>
      <c r="F30" s="458"/>
      <c r="G30" s="468">
        <v>992</v>
      </c>
      <c r="H30" s="468">
        <v>1117</v>
      </c>
      <c r="I30" s="469">
        <v>2109</v>
      </c>
    </row>
    <row r="31" spans="1:50" ht="15">
      <c r="A31" s="457" t="s">
        <v>56</v>
      </c>
      <c r="B31" s="458" t="s">
        <v>597</v>
      </c>
      <c r="C31" s="458">
        <v>44.8</v>
      </c>
      <c r="D31" s="458">
        <v>115</v>
      </c>
      <c r="E31" s="458">
        <v>0</v>
      </c>
      <c r="F31" s="458"/>
      <c r="G31" s="468">
        <v>1251</v>
      </c>
      <c r="H31" s="468">
        <v>1284</v>
      </c>
      <c r="I31" s="469">
        <v>2535</v>
      </c>
    </row>
    <row r="32" spans="1:50" ht="15">
      <c r="A32" s="457" t="s">
        <v>56</v>
      </c>
      <c r="B32" s="458" t="s">
        <v>598</v>
      </c>
      <c r="C32" s="458">
        <v>25</v>
      </c>
      <c r="D32" s="458">
        <v>105.1</v>
      </c>
      <c r="E32" s="458">
        <v>0</v>
      </c>
      <c r="F32" s="458"/>
      <c r="G32" s="468">
        <v>837</v>
      </c>
      <c r="H32" s="468">
        <v>951</v>
      </c>
      <c r="I32" s="469">
        <v>1788</v>
      </c>
    </row>
    <row r="33" spans="1:9" ht="15">
      <c r="A33" s="457" t="s">
        <v>56</v>
      </c>
      <c r="B33" s="458" t="s">
        <v>599</v>
      </c>
      <c r="C33" s="458">
        <v>82.6</v>
      </c>
      <c r="D33" s="458">
        <v>24.1</v>
      </c>
      <c r="E33" s="458">
        <v>0</v>
      </c>
      <c r="F33" s="458"/>
      <c r="G33" s="468">
        <v>1304</v>
      </c>
      <c r="H33" s="468">
        <v>1244</v>
      </c>
      <c r="I33" s="469">
        <v>2548</v>
      </c>
    </row>
    <row r="34" spans="1:9" ht="15">
      <c r="A34" s="457" t="s">
        <v>56</v>
      </c>
      <c r="B34" s="458" t="s">
        <v>600</v>
      </c>
      <c r="C34" s="458">
        <v>50.8</v>
      </c>
      <c r="D34" s="458">
        <v>72.599999999999994</v>
      </c>
      <c r="E34" s="458">
        <v>0</v>
      </c>
      <c r="F34" s="458"/>
      <c r="G34" s="468">
        <v>1411</v>
      </c>
      <c r="H34" s="468">
        <v>1349</v>
      </c>
      <c r="I34" s="469">
        <v>2760</v>
      </c>
    </row>
    <row r="35" spans="1:9" ht="15">
      <c r="A35" s="457" t="s">
        <v>56</v>
      </c>
      <c r="B35" s="458" t="s">
        <v>601</v>
      </c>
      <c r="C35" s="458">
        <v>39.1</v>
      </c>
      <c r="D35" s="458">
        <v>44.2</v>
      </c>
      <c r="E35" s="458">
        <v>0</v>
      </c>
      <c r="F35" s="458"/>
      <c r="G35" s="468">
        <v>963</v>
      </c>
      <c r="H35" s="468">
        <v>1098</v>
      </c>
      <c r="I35" s="469">
        <v>2061</v>
      </c>
    </row>
    <row r="36" spans="1:9" ht="15">
      <c r="A36" s="457" t="s">
        <v>56</v>
      </c>
      <c r="B36" s="458" t="s">
        <v>602</v>
      </c>
      <c r="C36" s="458">
        <v>22.9</v>
      </c>
      <c r="D36" s="458">
        <v>108</v>
      </c>
      <c r="E36" s="458">
        <v>0</v>
      </c>
      <c r="F36" s="458"/>
      <c r="G36" s="468">
        <v>1177</v>
      </c>
      <c r="H36" s="468">
        <v>1169</v>
      </c>
      <c r="I36" s="469">
        <v>2346</v>
      </c>
    </row>
    <row r="37" spans="1:9" ht="15">
      <c r="A37" s="457" t="s">
        <v>56</v>
      </c>
      <c r="B37" s="458" t="s">
        <v>603</v>
      </c>
      <c r="C37" s="458">
        <v>16.3</v>
      </c>
      <c r="D37" s="458">
        <v>108</v>
      </c>
      <c r="E37" s="458">
        <v>0</v>
      </c>
      <c r="F37" s="458"/>
      <c r="G37" s="468">
        <v>1312</v>
      </c>
      <c r="H37" s="468">
        <v>1305</v>
      </c>
      <c r="I37" s="469">
        <v>2617</v>
      </c>
    </row>
    <row r="38" spans="1:9" ht="15">
      <c r="A38" s="457" t="s">
        <v>56</v>
      </c>
      <c r="B38" s="458" t="s">
        <v>604</v>
      </c>
      <c r="C38" s="458">
        <v>28.8</v>
      </c>
      <c r="D38" s="458">
        <v>34</v>
      </c>
      <c r="E38" s="458">
        <v>0</v>
      </c>
      <c r="F38" s="458"/>
      <c r="G38" s="468">
        <v>704</v>
      </c>
      <c r="H38" s="468">
        <v>858</v>
      </c>
      <c r="I38" s="469">
        <v>1562</v>
      </c>
    </row>
    <row r="39" spans="1:9" ht="15">
      <c r="A39" s="457" t="s">
        <v>56</v>
      </c>
      <c r="B39" s="458" t="s">
        <v>605</v>
      </c>
      <c r="C39" s="458">
        <v>84.3</v>
      </c>
      <c r="D39" s="458">
        <v>7.3</v>
      </c>
      <c r="E39" s="458">
        <v>0</v>
      </c>
      <c r="F39" s="458"/>
      <c r="G39" s="468">
        <v>1803</v>
      </c>
      <c r="H39" s="468">
        <v>1795</v>
      </c>
      <c r="I39" s="469">
        <v>3598</v>
      </c>
    </row>
    <row r="40" spans="1:9" ht="15">
      <c r="A40" s="457" t="s">
        <v>56</v>
      </c>
      <c r="B40" s="458" t="s">
        <v>606</v>
      </c>
      <c r="C40" s="458">
        <v>0.5</v>
      </c>
      <c r="D40" s="458">
        <v>79</v>
      </c>
      <c r="E40" s="458">
        <v>0</v>
      </c>
      <c r="F40" s="458"/>
      <c r="G40" s="468">
        <v>1472</v>
      </c>
      <c r="H40" s="468">
        <v>1565</v>
      </c>
      <c r="I40" s="469">
        <v>3037</v>
      </c>
    </row>
    <row r="41" spans="1:9" ht="15">
      <c r="A41" s="457" t="s">
        <v>56</v>
      </c>
      <c r="B41" s="458" t="s">
        <v>607</v>
      </c>
      <c r="C41" s="458">
        <v>16</v>
      </c>
      <c r="D41" s="458">
        <v>95.9</v>
      </c>
      <c r="E41" s="458">
        <v>0</v>
      </c>
      <c r="F41" s="458"/>
      <c r="G41" s="468">
        <v>915</v>
      </c>
      <c r="H41" s="468">
        <v>1109</v>
      </c>
      <c r="I41" s="469">
        <v>2024</v>
      </c>
    </row>
    <row r="42" spans="1:9" ht="15">
      <c r="A42" s="457" t="s">
        <v>56</v>
      </c>
      <c r="B42" s="458" t="s">
        <v>608</v>
      </c>
      <c r="C42" s="458">
        <v>16.399999999999999</v>
      </c>
      <c r="D42" s="458">
        <v>60.7</v>
      </c>
      <c r="E42" s="458">
        <v>0</v>
      </c>
      <c r="F42" s="458"/>
      <c r="G42" s="468">
        <v>1445</v>
      </c>
      <c r="H42" s="468">
        <v>1778</v>
      </c>
      <c r="I42" s="469">
        <v>3223</v>
      </c>
    </row>
    <row r="43" spans="1:9" ht="15">
      <c r="A43" s="457" t="s">
        <v>56</v>
      </c>
      <c r="B43" s="458" t="s">
        <v>609</v>
      </c>
      <c r="C43" s="458">
        <v>47</v>
      </c>
      <c r="D43" s="458">
        <v>30.1</v>
      </c>
      <c r="E43" s="458">
        <v>0</v>
      </c>
      <c r="F43" s="458"/>
      <c r="G43" s="468">
        <v>542</v>
      </c>
      <c r="H43" s="468">
        <v>587</v>
      </c>
      <c r="I43" s="469">
        <v>1129</v>
      </c>
    </row>
    <row r="44" spans="1:9" ht="15">
      <c r="A44" s="457" t="s">
        <v>56</v>
      </c>
      <c r="B44" s="458" t="s">
        <v>610</v>
      </c>
      <c r="C44" s="458">
        <v>79</v>
      </c>
      <c r="D44" s="458">
        <v>0.2</v>
      </c>
      <c r="E44" s="458">
        <v>0</v>
      </c>
      <c r="F44" s="458"/>
      <c r="G44" s="468">
        <v>95</v>
      </c>
      <c r="H44" s="468">
        <v>116</v>
      </c>
      <c r="I44" s="469">
        <v>211</v>
      </c>
    </row>
    <row r="45" spans="1:9" ht="15">
      <c r="A45" s="470" t="s">
        <v>56</v>
      </c>
      <c r="B45" s="471" t="s">
        <v>611</v>
      </c>
      <c r="C45" s="471">
        <v>74.8</v>
      </c>
      <c r="D45" s="471">
        <v>2.5</v>
      </c>
      <c r="E45" s="471">
        <v>0</v>
      </c>
      <c r="F45" s="471"/>
      <c r="G45" s="472">
        <v>260</v>
      </c>
      <c r="H45" s="472">
        <v>224</v>
      </c>
      <c r="I45" s="473">
        <v>484</v>
      </c>
    </row>
    <row r="49" spans="1:10" ht="15.75" thickBot="1">
      <c r="A49" s="474" t="s">
        <v>792</v>
      </c>
      <c r="B49" s="475" t="s">
        <v>144</v>
      </c>
      <c r="C49" s="476" t="s">
        <v>145</v>
      </c>
      <c r="E49" s="580" t="s">
        <v>243</v>
      </c>
      <c r="F49" s="581" t="s">
        <v>56</v>
      </c>
      <c r="G49" s="581" t="s">
        <v>150</v>
      </c>
      <c r="H49" s="581" t="s">
        <v>749</v>
      </c>
      <c r="I49" s="581" t="s">
        <v>276</v>
      </c>
      <c r="J49" s="582" t="s">
        <v>872</v>
      </c>
    </row>
    <row r="50" spans="1:10" ht="15">
      <c r="A50" s="477" t="s">
        <v>15</v>
      </c>
      <c r="B50" s="478">
        <v>388</v>
      </c>
      <c r="C50" s="479">
        <v>328</v>
      </c>
      <c r="E50" s="583" t="s">
        <v>591</v>
      </c>
      <c r="F50" s="584">
        <v>23.4</v>
      </c>
      <c r="G50" s="584">
        <v>102</v>
      </c>
      <c r="H50" s="135">
        <f>MIN(F50:G50)</f>
        <v>23.4</v>
      </c>
      <c r="I50" s="135" t="str">
        <f>IF(F50&lt;G50,$F$49,$G$49)</f>
        <v>Trashigang</v>
      </c>
      <c r="J50" s="267"/>
    </row>
    <row r="51" spans="1:10" ht="15">
      <c r="A51" s="480" t="s">
        <v>16</v>
      </c>
      <c r="B51" s="481">
        <v>453</v>
      </c>
      <c r="C51" s="482">
        <v>337</v>
      </c>
      <c r="E51" s="585" t="s">
        <v>592</v>
      </c>
      <c r="F51" s="586">
        <v>34.6</v>
      </c>
      <c r="G51" s="586">
        <v>113.6</v>
      </c>
      <c r="H51" s="135">
        <f t="shared" ref="H51:H70" si="2">MIN(F51:G51)</f>
        <v>34.6</v>
      </c>
      <c r="I51" s="135" t="str">
        <f t="shared" ref="I51:I70" si="3">IF(F51&lt;G51,$F$49,$G$49)</f>
        <v>Trashigang</v>
      </c>
      <c r="J51" s="267"/>
    </row>
    <row r="52" spans="1:10" ht="15">
      <c r="A52" s="477" t="s">
        <v>17</v>
      </c>
      <c r="B52" s="478">
        <v>521</v>
      </c>
      <c r="C52" s="479">
        <v>382</v>
      </c>
      <c r="E52" s="583" t="s">
        <v>593</v>
      </c>
      <c r="F52" s="584">
        <v>22</v>
      </c>
      <c r="G52" s="584">
        <v>63.6</v>
      </c>
      <c r="H52" s="135">
        <f t="shared" si="2"/>
        <v>22</v>
      </c>
      <c r="I52" s="135" t="str">
        <f t="shared" si="3"/>
        <v>Trashigang</v>
      </c>
      <c r="J52" s="267">
        <v>89</v>
      </c>
    </row>
    <row r="53" spans="1:10" ht="15">
      <c r="A53" s="480" t="s">
        <v>18</v>
      </c>
      <c r="B53" s="481">
        <v>231</v>
      </c>
      <c r="C53" s="482">
        <v>239</v>
      </c>
      <c r="E53" s="585" t="s">
        <v>594</v>
      </c>
      <c r="F53" s="586">
        <v>55</v>
      </c>
      <c r="G53" s="586">
        <v>27</v>
      </c>
      <c r="H53" s="135">
        <f t="shared" si="2"/>
        <v>27</v>
      </c>
      <c r="I53" s="135" t="str">
        <f t="shared" si="3"/>
        <v>Riserboo</v>
      </c>
      <c r="J53" s="267">
        <v>147</v>
      </c>
    </row>
    <row r="54" spans="1:10" ht="15">
      <c r="A54" s="477" t="s">
        <v>19</v>
      </c>
      <c r="B54" s="478">
        <v>320</v>
      </c>
      <c r="C54" s="479">
        <v>266</v>
      </c>
      <c r="E54" s="583" t="s">
        <v>595</v>
      </c>
      <c r="F54" s="584">
        <v>107</v>
      </c>
      <c r="G54" s="584">
        <v>48.9</v>
      </c>
      <c r="H54" s="135">
        <f t="shared" si="2"/>
        <v>48.9</v>
      </c>
      <c r="I54" s="135" t="str">
        <f t="shared" si="3"/>
        <v>Riserboo</v>
      </c>
      <c r="J54" s="267"/>
    </row>
    <row r="55" spans="1:10" ht="15">
      <c r="A55" s="480" t="s">
        <v>20</v>
      </c>
      <c r="B55" s="481">
        <v>287</v>
      </c>
      <c r="C55" s="482">
        <v>234</v>
      </c>
      <c r="E55" s="585" t="s">
        <v>596</v>
      </c>
      <c r="F55" s="586">
        <v>16.7</v>
      </c>
      <c r="G55" s="586">
        <v>92.9</v>
      </c>
      <c r="H55" s="135">
        <f t="shared" si="2"/>
        <v>16.7</v>
      </c>
      <c r="I55" s="135" t="str">
        <f t="shared" si="3"/>
        <v>Trashigang</v>
      </c>
      <c r="J55" s="267"/>
    </row>
    <row r="56" spans="1:10" ht="15">
      <c r="A56" s="477" t="s">
        <v>21</v>
      </c>
      <c r="B56" s="478">
        <v>368</v>
      </c>
      <c r="C56" s="479">
        <v>317</v>
      </c>
      <c r="E56" s="583" t="s">
        <v>597</v>
      </c>
      <c r="F56" s="584">
        <v>44.8</v>
      </c>
      <c r="G56" s="584">
        <v>115</v>
      </c>
      <c r="H56" s="135">
        <f t="shared" si="2"/>
        <v>44.8</v>
      </c>
      <c r="I56" s="135" t="str">
        <f t="shared" si="3"/>
        <v>Trashigang</v>
      </c>
      <c r="J56" s="267"/>
    </row>
    <row r="57" spans="1:10" ht="15">
      <c r="A57" s="480" t="s">
        <v>15</v>
      </c>
      <c r="B57" s="481">
        <v>388</v>
      </c>
      <c r="C57" s="482">
        <v>328</v>
      </c>
      <c r="E57" s="585" t="s">
        <v>598</v>
      </c>
      <c r="F57" s="586">
        <v>25</v>
      </c>
      <c r="G57" s="586">
        <v>105.1</v>
      </c>
      <c r="H57" s="135">
        <f t="shared" si="2"/>
        <v>25</v>
      </c>
      <c r="I57" s="135" t="str">
        <f t="shared" si="3"/>
        <v>Trashigang</v>
      </c>
      <c r="J57" s="267">
        <v>133</v>
      </c>
    </row>
    <row r="58" spans="1:10" ht="15">
      <c r="A58" s="477" t="s">
        <v>16</v>
      </c>
      <c r="B58" s="478">
        <v>453</v>
      </c>
      <c r="C58" s="479">
        <v>337</v>
      </c>
      <c r="E58" s="583" t="s">
        <v>599</v>
      </c>
      <c r="F58" s="584">
        <v>82.6</v>
      </c>
      <c r="G58" s="584">
        <v>24.1</v>
      </c>
      <c r="H58" s="135">
        <f t="shared" si="2"/>
        <v>24.1</v>
      </c>
      <c r="I58" s="135" t="str">
        <f t="shared" si="3"/>
        <v>Riserboo</v>
      </c>
      <c r="J58" s="267">
        <v>59</v>
      </c>
    </row>
    <row r="59" spans="1:10" ht="15">
      <c r="A59" s="480" t="s">
        <v>17</v>
      </c>
      <c r="B59" s="481">
        <v>521</v>
      </c>
      <c r="C59" s="482">
        <v>382</v>
      </c>
      <c r="E59" s="585" t="s">
        <v>600</v>
      </c>
      <c r="F59" s="586">
        <v>50.8</v>
      </c>
      <c r="G59" s="586">
        <v>72.599999999999994</v>
      </c>
      <c r="H59" s="135">
        <f t="shared" si="2"/>
        <v>50.8</v>
      </c>
      <c r="I59" s="135" t="str">
        <f t="shared" si="3"/>
        <v>Trashigang</v>
      </c>
      <c r="J59" s="267"/>
    </row>
    <row r="60" spans="1:10" ht="15">
      <c r="A60" s="477" t="s">
        <v>18</v>
      </c>
      <c r="B60" s="478">
        <v>231</v>
      </c>
      <c r="C60" s="479">
        <v>239</v>
      </c>
      <c r="E60" s="583" t="s">
        <v>601</v>
      </c>
      <c r="F60" s="584">
        <v>39.1</v>
      </c>
      <c r="G60" s="584">
        <v>44.2</v>
      </c>
      <c r="H60" s="135">
        <f t="shared" si="2"/>
        <v>39.1</v>
      </c>
      <c r="I60" s="135" t="str">
        <f t="shared" si="3"/>
        <v>Trashigang</v>
      </c>
      <c r="J60" s="267"/>
    </row>
    <row r="61" spans="1:10" ht="15">
      <c r="A61" s="480" t="s">
        <v>19</v>
      </c>
      <c r="B61" s="481">
        <v>320</v>
      </c>
      <c r="C61" s="482">
        <v>266</v>
      </c>
      <c r="E61" s="585" t="s">
        <v>602</v>
      </c>
      <c r="F61" s="586">
        <v>22.9</v>
      </c>
      <c r="G61" s="586">
        <v>108</v>
      </c>
      <c r="H61" s="135">
        <f t="shared" si="2"/>
        <v>22.9</v>
      </c>
      <c r="I61" s="135" t="str">
        <f t="shared" si="3"/>
        <v>Trashigang</v>
      </c>
      <c r="J61" s="267"/>
    </row>
    <row r="62" spans="1:10" ht="15">
      <c r="A62" s="477" t="s">
        <v>20</v>
      </c>
      <c r="B62" s="478">
        <v>287</v>
      </c>
      <c r="C62" s="479">
        <v>234</v>
      </c>
      <c r="E62" s="583" t="s">
        <v>603</v>
      </c>
      <c r="F62" s="584">
        <v>16.3</v>
      </c>
      <c r="G62" s="584">
        <v>108</v>
      </c>
      <c r="H62" s="135">
        <f t="shared" si="2"/>
        <v>16.3</v>
      </c>
      <c r="I62" s="135" t="str">
        <f t="shared" si="3"/>
        <v>Trashigang</v>
      </c>
      <c r="J62" s="267"/>
    </row>
    <row r="63" spans="1:10" ht="15">
      <c r="A63" s="483" t="s">
        <v>21</v>
      </c>
      <c r="B63" s="484">
        <v>368</v>
      </c>
      <c r="C63" s="485">
        <v>317</v>
      </c>
      <c r="E63" s="585" t="s">
        <v>604</v>
      </c>
      <c r="F63" s="586">
        <v>28.8</v>
      </c>
      <c r="G63" s="586">
        <v>34</v>
      </c>
      <c r="H63" s="135">
        <f t="shared" si="2"/>
        <v>28.8</v>
      </c>
      <c r="I63" s="135" t="str">
        <f t="shared" si="3"/>
        <v>Trashigang</v>
      </c>
      <c r="J63" s="267"/>
    </row>
    <row r="64" spans="1:10" ht="15">
      <c r="E64" s="583" t="s">
        <v>605</v>
      </c>
      <c r="F64" s="584">
        <v>84.3</v>
      </c>
      <c r="G64" s="584">
        <v>7.3</v>
      </c>
      <c r="H64" s="135">
        <f t="shared" si="2"/>
        <v>7.3</v>
      </c>
      <c r="I64" s="135" t="str">
        <f t="shared" si="3"/>
        <v>Riserboo</v>
      </c>
      <c r="J64" s="267">
        <v>120</v>
      </c>
    </row>
    <row r="65" spans="1:12" ht="15">
      <c r="E65" s="585" t="s">
        <v>606</v>
      </c>
      <c r="F65" s="586">
        <v>0.5</v>
      </c>
      <c r="G65" s="586">
        <v>79</v>
      </c>
      <c r="H65" s="135">
        <f t="shared" si="2"/>
        <v>0.5</v>
      </c>
      <c r="I65" s="135" t="str">
        <f t="shared" si="3"/>
        <v>Trashigang</v>
      </c>
      <c r="J65" s="267"/>
    </row>
    <row r="66" spans="1:12" ht="15">
      <c r="E66" s="583" t="s">
        <v>607</v>
      </c>
      <c r="F66" s="584">
        <v>16</v>
      </c>
      <c r="G66" s="584">
        <v>95.9</v>
      </c>
      <c r="H66" s="135">
        <f t="shared" si="2"/>
        <v>16</v>
      </c>
      <c r="I66" s="135" t="str">
        <f t="shared" si="3"/>
        <v>Trashigang</v>
      </c>
      <c r="J66" s="267">
        <v>137</v>
      </c>
    </row>
    <row r="67" spans="1:12" ht="15">
      <c r="E67" s="585" t="s">
        <v>608</v>
      </c>
      <c r="F67" s="586">
        <v>16.399999999999999</v>
      </c>
      <c r="G67" s="586">
        <v>60.7</v>
      </c>
      <c r="H67" s="135">
        <f t="shared" si="2"/>
        <v>16.399999999999999</v>
      </c>
      <c r="I67" s="135" t="str">
        <f t="shared" si="3"/>
        <v>Trashigang</v>
      </c>
      <c r="J67" s="267"/>
    </row>
    <row r="68" spans="1:12" ht="15">
      <c r="E68" s="583" t="s">
        <v>609</v>
      </c>
      <c r="F68" s="584">
        <v>47</v>
      </c>
      <c r="G68" s="584">
        <v>30.1</v>
      </c>
      <c r="H68" s="135">
        <f t="shared" si="2"/>
        <v>30.1</v>
      </c>
      <c r="I68" s="135" t="str">
        <f t="shared" si="3"/>
        <v>Riserboo</v>
      </c>
      <c r="J68" s="267"/>
    </row>
    <row r="69" spans="1:12" ht="15">
      <c r="E69" s="585" t="s">
        <v>610</v>
      </c>
      <c r="F69" s="586">
        <v>79</v>
      </c>
      <c r="G69" s="586">
        <v>0.2</v>
      </c>
      <c r="H69" s="135">
        <f t="shared" si="2"/>
        <v>0.2</v>
      </c>
      <c r="I69" s="135" t="str">
        <f t="shared" si="3"/>
        <v>Riserboo</v>
      </c>
      <c r="J69" s="267"/>
    </row>
    <row r="70" spans="1:12" ht="15">
      <c r="E70" s="587" t="s">
        <v>611</v>
      </c>
      <c r="F70" s="588">
        <v>74.8</v>
      </c>
      <c r="G70" s="588">
        <v>2.5</v>
      </c>
      <c r="H70" s="308">
        <f t="shared" si="2"/>
        <v>2.5</v>
      </c>
      <c r="I70" s="308" t="str">
        <f t="shared" si="3"/>
        <v>Riserboo</v>
      </c>
      <c r="J70" s="269"/>
    </row>
    <row r="79" spans="1:12" ht="13.5" thickBot="1"/>
    <row r="80" spans="1:12" ht="16.5" thickBot="1">
      <c r="A80" s="448" t="s">
        <v>0</v>
      </c>
      <c r="B80" s="1" t="s">
        <v>1</v>
      </c>
      <c r="C80" s="2" t="s">
        <v>2</v>
      </c>
      <c r="D80" s="2" t="s">
        <v>3</v>
      </c>
      <c r="E80" s="3" t="s">
        <v>4</v>
      </c>
      <c r="F80" s="3" t="s">
        <v>5</v>
      </c>
      <c r="G80" s="3" t="s">
        <v>6</v>
      </c>
      <c r="H80" s="3" t="s">
        <v>7</v>
      </c>
      <c r="I80" s="3" t="s">
        <v>8</v>
      </c>
      <c r="J80" s="3" t="s">
        <v>9</v>
      </c>
      <c r="K80" s="3" t="s">
        <v>10</v>
      </c>
      <c r="L80" s="3" t="s">
        <v>11</v>
      </c>
    </row>
    <row r="81" spans="1:12" ht="15">
      <c r="A81" s="10" t="s">
        <v>12</v>
      </c>
      <c r="B81" s="11" t="s">
        <v>56</v>
      </c>
      <c r="C81" s="153">
        <v>27.4</v>
      </c>
      <c r="D81" s="153">
        <v>91.4</v>
      </c>
      <c r="E81" s="125" t="s">
        <v>57</v>
      </c>
      <c r="F81" s="126">
        <v>27.334012168301701</v>
      </c>
      <c r="G81" s="126">
        <v>91.555058439999996</v>
      </c>
      <c r="H81" s="125" t="s">
        <v>15</v>
      </c>
      <c r="I81" s="126">
        <v>388</v>
      </c>
      <c r="J81" s="126">
        <v>328</v>
      </c>
      <c r="K81" s="126">
        <v>716</v>
      </c>
      <c r="L81" s="126">
        <v>11</v>
      </c>
    </row>
    <row r="82" spans="1:12" ht="15">
      <c r="A82" s="10" t="s">
        <v>12</v>
      </c>
      <c r="B82" s="11" t="s">
        <v>56</v>
      </c>
      <c r="C82" s="153">
        <v>27.4</v>
      </c>
      <c r="D82" s="153">
        <v>91.4</v>
      </c>
      <c r="E82" s="125" t="s">
        <v>57</v>
      </c>
      <c r="F82" s="126">
        <v>27.334012168301701</v>
      </c>
      <c r="G82" s="126">
        <v>91.555058439999996</v>
      </c>
      <c r="H82" s="125" t="s">
        <v>16</v>
      </c>
      <c r="I82" s="126">
        <v>453</v>
      </c>
      <c r="J82" s="126">
        <v>337</v>
      </c>
      <c r="K82" s="126">
        <v>790</v>
      </c>
      <c r="L82" s="126">
        <v>12</v>
      </c>
    </row>
    <row r="83" spans="1:12" ht="15">
      <c r="A83" s="10" t="s">
        <v>12</v>
      </c>
      <c r="B83" s="11" t="s">
        <v>56</v>
      </c>
      <c r="C83" s="153">
        <v>27.4</v>
      </c>
      <c r="D83" s="153">
        <v>91.4</v>
      </c>
      <c r="E83" s="125" t="s">
        <v>57</v>
      </c>
      <c r="F83" s="126">
        <v>27.334012168301701</v>
      </c>
      <c r="G83" s="126">
        <v>91.555058439999996</v>
      </c>
      <c r="H83" s="125" t="s">
        <v>17</v>
      </c>
      <c r="I83" s="126">
        <v>521</v>
      </c>
      <c r="J83" s="126">
        <v>382</v>
      </c>
      <c r="K83" s="126">
        <v>903</v>
      </c>
      <c r="L83" s="126">
        <v>13</v>
      </c>
    </row>
    <row r="84" spans="1:12" ht="15">
      <c r="A84" s="10" t="s">
        <v>12</v>
      </c>
      <c r="B84" s="11" t="s">
        <v>56</v>
      </c>
      <c r="C84" s="153">
        <v>27.4</v>
      </c>
      <c r="D84" s="153">
        <v>91.4</v>
      </c>
      <c r="E84" s="125" t="s">
        <v>57</v>
      </c>
      <c r="F84" s="126">
        <v>27.334012168301701</v>
      </c>
      <c r="G84" s="126">
        <v>91.555058439999996</v>
      </c>
      <c r="H84" s="125" t="s">
        <v>18</v>
      </c>
      <c r="I84" s="126">
        <v>231</v>
      </c>
      <c r="J84" s="126">
        <v>239</v>
      </c>
      <c r="K84" s="126">
        <v>470</v>
      </c>
      <c r="L84" s="126">
        <v>14</v>
      </c>
    </row>
    <row r="85" spans="1:12" ht="15">
      <c r="A85" s="10" t="s">
        <v>12</v>
      </c>
      <c r="B85" s="11" t="s">
        <v>56</v>
      </c>
      <c r="C85" s="153">
        <v>27.4</v>
      </c>
      <c r="D85" s="153">
        <v>91.4</v>
      </c>
      <c r="E85" s="125" t="s">
        <v>57</v>
      </c>
      <c r="F85" s="126">
        <v>27.334012168301701</v>
      </c>
      <c r="G85" s="126">
        <v>91.555058439999996</v>
      </c>
      <c r="H85" s="125" t="s">
        <v>19</v>
      </c>
      <c r="I85" s="126">
        <v>320</v>
      </c>
      <c r="J85" s="126">
        <v>266</v>
      </c>
      <c r="K85" s="126">
        <v>586</v>
      </c>
      <c r="L85" s="126">
        <v>15</v>
      </c>
    </row>
    <row r="86" spans="1:12" ht="15">
      <c r="A86" s="10" t="s">
        <v>12</v>
      </c>
      <c r="B86" s="11" t="s">
        <v>56</v>
      </c>
      <c r="C86" s="153">
        <v>27.4</v>
      </c>
      <c r="D86" s="153">
        <v>91.4</v>
      </c>
      <c r="E86" s="125" t="s">
        <v>57</v>
      </c>
      <c r="F86" s="126">
        <v>27.334012168301701</v>
      </c>
      <c r="G86" s="126">
        <v>91.555058439999996</v>
      </c>
      <c r="H86" s="125" t="s">
        <v>20</v>
      </c>
      <c r="I86" s="126">
        <v>287</v>
      </c>
      <c r="J86" s="126">
        <v>234</v>
      </c>
      <c r="K86" s="126">
        <v>521</v>
      </c>
      <c r="L86" s="126">
        <v>16</v>
      </c>
    </row>
    <row r="87" spans="1:12" ht="15">
      <c r="A87" s="10" t="s">
        <v>12</v>
      </c>
      <c r="B87" s="11" t="s">
        <v>56</v>
      </c>
      <c r="C87" s="153">
        <v>27.4</v>
      </c>
      <c r="D87" s="153">
        <v>91.4</v>
      </c>
      <c r="E87" s="125" t="s">
        <v>57</v>
      </c>
      <c r="F87" s="126">
        <v>27.334012168301701</v>
      </c>
      <c r="G87" s="126">
        <v>91.555058439999996</v>
      </c>
      <c r="H87" s="125" t="s">
        <v>21</v>
      </c>
      <c r="I87" s="126">
        <v>368</v>
      </c>
      <c r="J87" s="126">
        <v>317</v>
      </c>
      <c r="K87" s="126">
        <v>685</v>
      </c>
      <c r="L87" s="126">
        <v>17</v>
      </c>
    </row>
    <row r="88" spans="1:12" ht="15">
      <c r="A88" s="10" t="s">
        <v>12</v>
      </c>
      <c r="B88" s="11" t="s">
        <v>56</v>
      </c>
      <c r="C88" s="153">
        <v>27.4</v>
      </c>
      <c r="D88" s="153">
        <v>91.4</v>
      </c>
      <c r="E88" s="125" t="s">
        <v>58</v>
      </c>
      <c r="F88" s="126">
        <v>27.121934909126502</v>
      </c>
      <c r="G88" s="126">
        <v>91.549818959999996</v>
      </c>
      <c r="H88" s="125" t="s">
        <v>15</v>
      </c>
      <c r="I88" s="126">
        <v>388</v>
      </c>
      <c r="J88" s="126">
        <v>328</v>
      </c>
      <c r="K88" s="126">
        <v>716</v>
      </c>
      <c r="L88" s="126">
        <v>11</v>
      </c>
    </row>
    <row r="89" spans="1:12" ht="15">
      <c r="A89" s="10" t="s">
        <v>12</v>
      </c>
      <c r="B89" s="11" t="s">
        <v>56</v>
      </c>
      <c r="C89" s="153">
        <v>27.4</v>
      </c>
      <c r="D89" s="153">
        <v>91.4</v>
      </c>
      <c r="E89" s="125" t="s">
        <v>58</v>
      </c>
      <c r="F89" s="126">
        <v>27.121934909126502</v>
      </c>
      <c r="G89" s="126">
        <v>91.549818959999996</v>
      </c>
      <c r="H89" s="125" t="s">
        <v>16</v>
      </c>
      <c r="I89" s="126">
        <v>453</v>
      </c>
      <c r="J89" s="126">
        <v>337</v>
      </c>
      <c r="K89" s="126">
        <v>790</v>
      </c>
      <c r="L89" s="126">
        <v>12</v>
      </c>
    </row>
    <row r="90" spans="1:12" ht="15">
      <c r="A90" s="10" t="s">
        <v>12</v>
      </c>
      <c r="B90" s="11" t="s">
        <v>56</v>
      </c>
      <c r="C90" s="153">
        <v>27.4</v>
      </c>
      <c r="D90" s="153">
        <v>91.4</v>
      </c>
      <c r="E90" s="125" t="s">
        <v>58</v>
      </c>
      <c r="F90" s="126">
        <v>27.121934909126502</v>
      </c>
      <c r="G90" s="126">
        <v>91.549818959999996</v>
      </c>
      <c r="H90" s="125" t="s">
        <v>17</v>
      </c>
      <c r="I90" s="126">
        <v>521</v>
      </c>
      <c r="J90" s="126">
        <v>382</v>
      </c>
      <c r="K90" s="126">
        <v>903</v>
      </c>
      <c r="L90" s="126">
        <v>13</v>
      </c>
    </row>
    <row r="91" spans="1:12" ht="15">
      <c r="A91" s="10" t="s">
        <v>12</v>
      </c>
      <c r="B91" s="11" t="s">
        <v>56</v>
      </c>
      <c r="C91" s="153">
        <v>27.4</v>
      </c>
      <c r="D91" s="153">
        <v>91.4</v>
      </c>
      <c r="E91" s="125" t="s">
        <v>58</v>
      </c>
      <c r="F91" s="126">
        <v>27.121934909126502</v>
      </c>
      <c r="G91" s="126">
        <v>91.549818959999996</v>
      </c>
      <c r="H91" s="125" t="s">
        <v>18</v>
      </c>
      <c r="I91" s="126">
        <v>231</v>
      </c>
      <c r="J91" s="126">
        <v>239</v>
      </c>
      <c r="K91" s="126">
        <v>470</v>
      </c>
      <c r="L91" s="126">
        <v>14</v>
      </c>
    </row>
    <row r="92" spans="1:12" ht="15">
      <c r="A92" s="10" t="s">
        <v>12</v>
      </c>
      <c r="B92" s="11" t="s">
        <v>56</v>
      </c>
      <c r="C92" s="153">
        <v>27.4</v>
      </c>
      <c r="D92" s="153">
        <v>91.4</v>
      </c>
      <c r="E92" s="125" t="s">
        <v>58</v>
      </c>
      <c r="F92" s="126">
        <v>27.121934909126502</v>
      </c>
      <c r="G92" s="126">
        <v>91.549818959999996</v>
      </c>
      <c r="H92" s="125" t="s">
        <v>19</v>
      </c>
      <c r="I92" s="126">
        <v>320</v>
      </c>
      <c r="J92" s="126">
        <v>266</v>
      </c>
      <c r="K92" s="126">
        <v>586</v>
      </c>
      <c r="L92" s="126">
        <v>15</v>
      </c>
    </row>
    <row r="93" spans="1:12" ht="15">
      <c r="A93" s="10" t="s">
        <v>12</v>
      </c>
      <c r="B93" s="11" t="s">
        <v>56</v>
      </c>
      <c r="C93" s="153">
        <v>27.4</v>
      </c>
      <c r="D93" s="153">
        <v>91.4</v>
      </c>
      <c r="E93" s="125" t="s">
        <v>58</v>
      </c>
      <c r="F93" s="126">
        <v>27.121934909126502</v>
      </c>
      <c r="G93" s="126">
        <v>91.549818959999996</v>
      </c>
      <c r="H93" s="125" t="s">
        <v>20</v>
      </c>
      <c r="I93" s="126">
        <v>287</v>
      </c>
      <c r="J93" s="126">
        <v>234</v>
      </c>
      <c r="K93" s="126">
        <v>521</v>
      </c>
      <c r="L93" s="126">
        <v>16</v>
      </c>
    </row>
    <row r="94" spans="1:12" ht="15">
      <c r="A94" s="10" t="s">
        <v>12</v>
      </c>
      <c r="B94" s="11" t="s">
        <v>56</v>
      </c>
      <c r="C94" s="153">
        <v>27.4</v>
      </c>
      <c r="D94" s="153">
        <v>91.4</v>
      </c>
      <c r="E94" s="125" t="s">
        <v>58</v>
      </c>
      <c r="F94" s="126">
        <v>27.121934909126502</v>
      </c>
      <c r="G94" s="126">
        <v>91.549818959999996</v>
      </c>
      <c r="H94" s="125" t="s">
        <v>21</v>
      </c>
      <c r="I94" s="126">
        <v>368</v>
      </c>
      <c r="J94" s="126">
        <v>317</v>
      </c>
      <c r="K94" s="126">
        <v>685</v>
      </c>
      <c r="L94" s="126">
        <v>17</v>
      </c>
    </row>
    <row r="100" spans="1:7" ht="13.5" thickBot="1"/>
    <row r="101" spans="1:7" ht="16.5" thickBot="1">
      <c r="A101" s="448" t="s">
        <v>0</v>
      </c>
      <c r="B101" s="1" t="s">
        <v>1</v>
      </c>
      <c r="C101" s="2" t="s">
        <v>2</v>
      </c>
      <c r="D101" s="2" t="s">
        <v>3</v>
      </c>
      <c r="E101" s="3" t="s">
        <v>4</v>
      </c>
      <c r="F101" s="3" t="s">
        <v>5</v>
      </c>
      <c r="G101" s="3" t="s">
        <v>6</v>
      </c>
    </row>
    <row r="102" spans="1:7" ht="15">
      <c r="A102" s="10" t="s">
        <v>12</v>
      </c>
      <c r="B102" s="11" t="s">
        <v>56</v>
      </c>
      <c r="C102" s="153">
        <v>27.4</v>
      </c>
      <c r="D102" s="153">
        <v>91.4</v>
      </c>
      <c r="E102" s="125" t="s">
        <v>57</v>
      </c>
      <c r="F102" s="126">
        <v>27.334012168301701</v>
      </c>
      <c r="G102" s="126">
        <v>91.555058439999996</v>
      </c>
    </row>
    <row r="103" spans="1:7" ht="13.5" thickBot="1"/>
    <row r="104" spans="1:7" ht="16.5" thickBot="1">
      <c r="A104" s="448" t="s">
        <v>0</v>
      </c>
      <c r="B104" s="1" t="s">
        <v>1</v>
      </c>
      <c r="C104" s="2" t="s">
        <v>2</v>
      </c>
      <c r="D104" s="2" t="s">
        <v>3</v>
      </c>
      <c r="E104" s="3" t="s">
        <v>4</v>
      </c>
      <c r="F104" s="3" t="s">
        <v>5</v>
      </c>
      <c r="G104" s="3" t="s">
        <v>6</v>
      </c>
    </row>
    <row r="105" spans="1:7" ht="15">
      <c r="A105" s="10" t="s">
        <v>12</v>
      </c>
      <c r="B105" s="11" t="s">
        <v>56</v>
      </c>
      <c r="C105" s="153">
        <v>27.4</v>
      </c>
      <c r="D105" s="153">
        <v>91.4</v>
      </c>
      <c r="E105" s="125" t="s">
        <v>58</v>
      </c>
      <c r="F105" s="126">
        <v>27.121934909126502</v>
      </c>
      <c r="G105" s="126">
        <v>91.549818959999996</v>
      </c>
    </row>
    <row r="109" spans="1:7">
      <c r="B109" s="463" t="s">
        <v>873</v>
      </c>
      <c r="C109" s="463" t="s">
        <v>144</v>
      </c>
      <c r="D109" s="463" t="s">
        <v>145</v>
      </c>
    </row>
    <row r="110" spans="1:7">
      <c r="B110" s="554" t="s">
        <v>874</v>
      </c>
      <c r="C110" s="135">
        <v>0</v>
      </c>
      <c r="D110" s="135">
        <v>0</v>
      </c>
    </row>
    <row r="111" spans="1:7">
      <c r="B111" s="554" t="s">
        <v>875</v>
      </c>
      <c r="C111" s="135">
        <v>0</v>
      </c>
      <c r="D111" s="135">
        <v>0</v>
      </c>
    </row>
    <row r="112" spans="1:7">
      <c r="B112" s="554" t="s">
        <v>346</v>
      </c>
      <c r="C112" s="135">
        <v>0</v>
      </c>
      <c r="D112" s="135">
        <v>0</v>
      </c>
    </row>
    <row r="113" spans="2:4">
      <c r="B113" s="554" t="s">
        <v>598</v>
      </c>
      <c r="C113" s="135">
        <v>0</v>
      </c>
      <c r="D113" s="135">
        <v>0</v>
      </c>
    </row>
    <row r="114" spans="2:4">
      <c r="B114" s="554" t="s">
        <v>876</v>
      </c>
      <c r="C114" s="135">
        <v>0</v>
      </c>
      <c r="D114" s="135">
        <v>0</v>
      </c>
    </row>
    <row r="115" spans="2:4">
      <c r="B115" s="554" t="s">
        <v>877</v>
      </c>
      <c r="C115" s="135">
        <v>0</v>
      </c>
      <c r="D115" s="135">
        <v>0</v>
      </c>
    </row>
    <row r="116" spans="2:4">
      <c r="B116" s="554" t="s">
        <v>878</v>
      </c>
      <c r="C116" s="135">
        <v>0</v>
      </c>
      <c r="D116" s="135">
        <v>0</v>
      </c>
    </row>
    <row r="117" spans="2:4">
      <c r="B117" s="554" t="s">
        <v>879</v>
      </c>
      <c r="C117" s="135">
        <v>0</v>
      </c>
      <c r="D117" s="135">
        <v>0</v>
      </c>
    </row>
    <row r="118" spans="2:4">
      <c r="B118" s="554" t="s">
        <v>880</v>
      </c>
      <c r="C118" s="135">
        <v>0</v>
      </c>
      <c r="D118" s="135">
        <v>0</v>
      </c>
    </row>
    <row r="119" spans="2:4">
      <c r="B119" s="554" t="s">
        <v>881</v>
      </c>
      <c r="C119" s="135">
        <v>0</v>
      </c>
      <c r="D119" s="135">
        <v>0</v>
      </c>
    </row>
    <row r="120" spans="2:4">
      <c r="B120" s="554" t="s">
        <v>882</v>
      </c>
      <c r="C120" s="135">
        <v>0</v>
      </c>
      <c r="D120" s="135">
        <v>0</v>
      </c>
    </row>
    <row r="121" spans="2:4">
      <c r="B121" s="554" t="s">
        <v>883</v>
      </c>
      <c r="C121" s="135">
        <v>0</v>
      </c>
      <c r="D121" s="135">
        <v>0</v>
      </c>
    </row>
    <row r="122" spans="2:4">
      <c r="B122" s="554" t="s">
        <v>884</v>
      </c>
      <c r="C122" s="135">
        <v>0</v>
      </c>
      <c r="D122" s="135">
        <v>0</v>
      </c>
    </row>
    <row r="123" spans="2:4">
      <c r="B123" s="554" t="s">
        <v>885</v>
      </c>
      <c r="C123" s="135">
        <v>0</v>
      </c>
      <c r="D123" s="135">
        <v>0</v>
      </c>
    </row>
    <row r="124" spans="2:4">
      <c r="B124" s="554" t="s">
        <v>886</v>
      </c>
      <c r="C124" s="135">
        <v>0</v>
      </c>
      <c r="D124" s="135">
        <v>0</v>
      </c>
    </row>
    <row r="125" spans="2:4">
      <c r="B125" s="554" t="s">
        <v>887</v>
      </c>
      <c r="C125" s="135">
        <v>0</v>
      </c>
      <c r="D125" s="135">
        <v>0</v>
      </c>
    </row>
    <row r="126" spans="2:4">
      <c r="B126" s="554" t="s">
        <v>593</v>
      </c>
      <c r="C126" s="135">
        <v>0</v>
      </c>
      <c r="D126" s="135">
        <v>0</v>
      </c>
    </row>
    <row r="127" spans="2:4">
      <c r="B127" s="554" t="s">
        <v>888</v>
      </c>
      <c r="C127" s="135">
        <v>0</v>
      </c>
      <c r="D127" s="135">
        <v>0</v>
      </c>
    </row>
    <row r="128" spans="2:4">
      <c r="B128" s="554" t="s">
        <v>605</v>
      </c>
      <c r="C128" s="135">
        <v>0</v>
      </c>
      <c r="D128" s="135">
        <v>0</v>
      </c>
    </row>
    <row r="129" spans="2:4">
      <c r="B129" s="554" t="s">
        <v>604</v>
      </c>
      <c r="C129" s="135">
        <v>0</v>
      </c>
      <c r="D129" s="135">
        <v>0</v>
      </c>
    </row>
    <row r="130" spans="2:4">
      <c r="B130" s="554" t="s">
        <v>889</v>
      </c>
      <c r="C130" s="135">
        <v>0</v>
      </c>
      <c r="D130" s="135">
        <v>0</v>
      </c>
    </row>
    <row r="131" spans="2:4">
      <c r="B131" s="554" t="s">
        <v>890</v>
      </c>
      <c r="C131" s="135">
        <v>0</v>
      </c>
      <c r="D131" s="135">
        <v>0</v>
      </c>
    </row>
    <row r="132" spans="2:4">
      <c r="B132" s="554" t="s">
        <v>891</v>
      </c>
      <c r="C132" s="135">
        <v>0</v>
      </c>
      <c r="D132" s="135">
        <v>0</v>
      </c>
    </row>
    <row r="133" spans="2:4">
      <c r="B133" s="554" t="s">
        <v>892</v>
      </c>
      <c r="C133" s="135">
        <v>0</v>
      </c>
      <c r="D133" s="135">
        <v>0</v>
      </c>
    </row>
    <row r="134" spans="2:4">
      <c r="B134" s="554" t="s">
        <v>603</v>
      </c>
      <c r="C134" s="135">
        <v>0</v>
      </c>
      <c r="D134" s="135">
        <v>0</v>
      </c>
    </row>
    <row r="135" spans="2:4">
      <c r="B135" s="554" t="s">
        <v>893</v>
      </c>
      <c r="C135" s="135">
        <v>0</v>
      </c>
      <c r="D135" s="135">
        <v>0</v>
      </c>
    </row>
    <row r="136" spans="2:4">
      <c r="B136" s="554" t="s">
        <v>894</v>
      </c>
      <c r="C136" s="135">
        <v>0</v>
      </c>
      <c r="D136" s="135">
        <v>0</v>
      </c>
    </row>
    <row r="137" spans="2:4">
      <c r="B137" s="554" t="s">
        <v>895</v>
      </c>
      <c r="C137" s="135">
        <v>0</v>
      </c>
      <c r="D137" s="135">
        <v>0</v>
      </c>
    </row>
    <row r="138" spans="2:4">
      <c r="B138" s="554" t="s">
        <v>669</v>
      </c>
      <c r="C138" s="135">
        <v>0</v>
      </c>
      <c r="D138" s="135">
        <v>0</v>
      </c>
    </row>
    <row r="139" spans="2:4">
      <c r="B139" s="554" t="s">
        <v>896</v>
      </c>
      <c r="C139" s="135">
        <v>0</v>
      </c>
      <c r="D139" s="135">
        <v>0</v>
      </c>
    </row>
    <row r="140" spans="2:4">
      <c r="B140" s="554" t="s">
        <v>897</v>
      </c>
      <c r="C140" s="135">
        <v>0</v>
      </c>
      <c r="D140" s="135">
        <v>0</v>
      </c>
    </row>
    <row r="141" spans="2:4">
      <c r="B141" s="554" t="s">
        <v>898</v>
      </c>
      <c r="C141" s="135">
        <v>0</v>
      </c>
      <c r="D141" s="135">
        <v>0</v>
      </c>
    </row>
    <row r="142" spans="2:4">
      <c r="B142" s="554" t="s">
        <v>899</v>
      </c>
      <c r="C142" s="135">
        <v>0</v>
      </c>
      <c r="D142" s="135">
        <v>0</v>
      </c>
    </row>
    <row r="143" spans="2:4">
      <c r="B143" s="554" t="s">
        <v>900</v>
      </c>
      <c r="C143" s="135">
        <v>0</v>
      </c>
      <c r="D143" s="135">
        <v>0</v>
      </c>
    </row>
    <row r="144" spans="2:4">
      <c r="B144" s="554" t="s">
        <v>901</v>
      </c>
      <c r="C144" s="135">
        <v>0</v>
      </c>
      <c r="D144" s="135">
        <v>0</v>
      </c>
    </row>
    <row r="145" spans="2:4">
      <c r="B145" s="554" t="s">
        <v>902</v>
      </c>
      <c r="C145" s="135">
        <v>0</v>
      </c>
      <c r="D145" s="135">
        <v>0</v>
      </c>
    </row>
    <row r="146" spans="2:4">
      <c r="B146" s="554" t="s">
        <v>903</v>
      </c>
      <c r="C146" s="135">
        <v>0</v>
      </c>
      <c r="D146" s="135">
        <v>0</v>
      </c>
    </row>
    <row r="147" spans="2:4">
      <c r="B147" s="554" t="s">
        <v>904</v>
      </c>
      <c r="C147" s="135">
        <v>0</v>
      </c>
      <c r="D147" s="135">
        <v>0</v>
      </c>
    </row>
    <row r="148" spans="2:4">
      <c r="B148" s="554" t="s">
        <v>592</v>
      </c>
      <c r="C148" s="135">
        <v>0</v>
      </c>
      <c r="D148" s="135">
        <v>0</v>
      </c>
    </row>
    <row r="149" spans="2:4">
      <c r="B149" s="554" t="s">
        <v>905</v>
      </c>
      <c r="C149" s="135">
        <v>0</v>
      </c>
      <c r="D149" s="135">
        <v>0</v>
      </c>
    </row>
    <row r="150" spans="2:4">
      <c r="B150" s="554" t="s">
        <v>707</v>
      </c>
      <c r="C150" s="135">
        <v>0</v>
      </c>
      <c r="D150" s="135">
        <v>0</v>
      </c>
    </row>
    <row r="151" spans="2:4">
      <c r="B151" s="554" t="s">
        <v>594</v>
      </c>
      <c r="C151" s="135">
        <v>0</v>
      </c>
      <c r="D151" s="135">
        <v>0</v>
      </c>
    </row>
    <row r="152" spans="2:4">
      <c r="B152" s="554" t="s">
        <v>906</v>
      </c>
      <c r="C152" s="135">
        <v>0</v>
      </c>
      <c r="D152" s="135">
        <v>0</v>
      </c>
    </row>
    <row r="153" spans="2:4">
      <c r="B153" s="554" t="s">
        <v>907</v>
      </c>
      <c r="C153" s="135">
        <v>0</v>
      </c>
      <c r="D153" s="135">
        <v>0</v>
      </c>
    </row>
    <row r="154" spans="2:4">
      <c r="B154" s="554" t="s">
        <v>908</v>
      </c>
      <c r="C154" s="135">
        <v>0</v>
      </c>
      <c r="D154" s="135">
        <v>0</v>
      </c>
    </row>
    <row r="155" spans="2:4">
      <c r="B155" s="554" t="s">
        <v>909</v>
      </c>
      <c r="C155" s="135">
        <v>0</v>
      </c>
      <c r="D155" s="135">
        <v>0</v>
      </c>
    </row>
    <row r="156" spans="2:4">
      <c r="B156" s="554" t="s">
        <v>910</v>
      </c>
      <c r="C156" s="135">
        <v>0</v>
      </c>
      <c r="D156" s="135">
        <v>0</v>
      </c>
    </row>
    <row r="157" spans="2:4">
      <c r="B157" s="554" t="s">
        <v>56</v>
      </c>
      <c r="C157" s="135">
        <v>0</v>
      </c>
      <c r="D157" s="135">
        <v>0</v>
      </c>
    </row>
    <row r="158" spans="2:4">
      <c r="B158" s="554" t="s">
        <v>911</v>
      </c>
      <c r="C158" s="135">
        <v>0</v>
      </c>
      <c r="D158" s="135">
        <v>0</v>
      </c>
    </row>
    <row r="159" spans="2:4">
      <c r="B159" s="554" t="s">
        <v>912</v>
      </c>
      <c r="C159" s="135">
        <v>62</v>
      </c>
      <c r="D159" s="135">
        <v>71</v>
      </c>
    </row>
    <row r="160" spans="2:4">
      <c r="B160" s="554" t="s">
        <v>913</v>
      </c>
      <c r="C160" s="135">
        <v>50</v>
      </c>
      <c r="D160" s="135">
        <v>39</v>
      </c>
    </row>
    <row r="161" spans="2:5">
      <c r="B161" s="554" t="s">
        <v>914</v>
      </c>
      <c r="C161" s="135">
        <v>77</v>
      </c>
      <c r="D161" s="135">
        <v>70</v>
      </c>
    </row>
    <row r="162" spans="2:5">
      <c r="B162" s="554" t="s">
        <v>915</v>
      </c>
      <c r="C162" s="135">
        <v>76</v>
      </c>
      <c r="D162" s="135">
        <v>61</v>
      </c>
      <c r="E162">
        <f>SUM(C162,D162)</f>
        <v>137</v>
      </c>
    </row>
    <row r="163" spans="2:5">
      <c r="B163" s="554" t="s">
        <v>916</v>
      </c>
      <c r="C163" s="135">
        <v>73</v>
      </c>
      <c r="D163" s="135">
        <v>47</v>
      </c>
      <c r="E163">
        <f>SUM(C163,D163)</f>
        <v>120</v>
      </c>
    </row>
    <row r="164" spans="2:5">
      <c r="B164" s="554" t="s">
        <v>917</v>
      </c>
      <c r="C164" s="135">
        <v>30</v>
      </c>
      <c r="D164" s="135">
        <v>29</v>
      </c>
      <c r="E164">
        <f>SUM(C164,D164)</f>
        <v>59</v>
      </c>
    </row>
    <row r="165" spans="2:5" ht="13.5" thickBot="1">
      <c r="B165" s="559" t="s">
        <v>918</v>
      </c>
      <c r="C165" s="308">
        <v>0</v>
      </c>
      <c r="D165" s="308">
        <v>0</v>
      </c>
    </row>
    <row r="166" spans="2:5" ht="15.75" thickBot="1">
      <c r="B166" s="589" t="s">
        <v>919</v>
      </c>
      <c r="C166" s="561">
        <f t="shared" ref="C166:D166" si="4">SUM(C110:C165)</f>
        <v>368</v>
      </c>
      <c r="D166" s="561">
        <f t="shared" si="4"/>
        <v>317</v>
      </c>
    </row>
    <row r="168" spans="2:5">
      <c r="C168" s="463" t="s">
        <v>920</v>
      </c>
      <c r="D168">
        <f>SUM(C166,D166)</f>
        <v>685</v>
      </c>
    </row>
    <row r="171" spans="2:5">
      <c r="C171" s="463" t="s">
        <v>144</v>
      </c>
      <c r="D171">
        <f>C166</f>
        <v>368</v>
      </c>
    </row>
    <row r="172" spans="2:5">
      <c r="C172" s="463" t="s">
        <v>921</v>
      </c>
      <c r="D172">
        <f>D166</f>
        <v>317</v>
      </c>
    </row>
  </sheetData>
  <pageMargins left="0.7" right="0.7" top="0.75" bottom="0.75" header="0.3" footer="0.3"/>
  <drawing r:id="rId2"/>
  <tableParts count="5">
    <tablePart r:id="rId3"/>
    <tablePart r:id="rId4"/>
    <tablePart r:id="rId5"/>
    <tablePart r:id="rId6"/>
    <tablePart r:id="rId7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A258-7409-4A0E-AF21-CE51BF85FE7F}">
  <sheetPr>
    <tabColor theme="0" tint="-0.499984740745262"/>
  </sheetPr>
  <dimension ref="A1:AF134"/>
  <sheetViews>
    <sheetView zoomScale="19" workbookViewId="0">
      <selection sqref="A1:AF141"/>
    </sheetView>
  </sheetViews>
  <sheetFormatPr defaultColWidth="12.5703125" defaultRowHeight="15.75" customHeight="1"/>
  <cols>
    <col min="1" max="1" width="19.42578125" bestFit="1" customWidth="1"/>
    <col min="2" max="2" width="21.140625" bestFit="1" customWidth="1"/>
    <col min="3" max="3" width="22.5703125" customWidth="1"/>
    <col min="4" max="4" width="19" customWidth="1"/>
    <col min="5" max="5" width="19.5703125" customWidth="1"/>
    <col min="6" max="6" width="19.28515625" customWidth="1"/>
    <col min="7" max="7" width="17.85546875" customWidth="1"/>
    <col min="8" max="8" width="17.140625" customWidth="1"/>
    <col min="9" max="9" width="14.5703125" customWidth="1"/>
    <col min="10" max="10" width="15.85546875" customWidth="1"/>
    <col min="13" max="13" width="16.140625" customWidth="1"/>
    <col min="14" max="14" width="15.140625" customWidth="1"/>
    <col min="15" max="15" width="13.85546875" customWidth="1"/>
    <col min="16" max="16" width="17.85546875" customWidth="1"/>
    <col min="18" max="18" width="14.85546875" bestFit="1" customWidth="1"/>
    <col min="19" max="19" width="16.140625" customWidth="1"/>
    <col min="20" max="20" width="19.42578125" customWidth="1"/>
    <col min="21" max="21" width="21.85546875" customWidth="1"/>
    <col min="22" max="22" width="17.85546875" bestFit="1" customWidth="1"/>
    <col min="23" max="23" width="15.85546875" customWidth="1"/>
    <col min="24" max="24" width="16.140625" customWidth="1"/>
  </cols>
  <sheetData>
    <row r="1" spans="1:32" ht="15.75" customHeight="1">
      <c r="A1" s="423" t="s">
        <v>71</v>
      </c>
      <c r="B1" s="423" t="s">
        <v>2</v>
      </c>
      <c r="C1" s="423" t="s">
        <v>3</v>
      </c>
      <c r="D1" s="423" t="s">
        <v>4</v>
      </c>
      <c r="E1" s="423" t="s">
        <v>5</v>
      </c>
      <c r="F1" s="423" t="s">
        <v>6</v>
      </c>
      <c r="G1" s="423" t="s">
        <v>7</v>
      </c>
      <c r="H1" s="423" t="s">
        <v>8</v>
      </c>
      <c r="I1" s="423" t="s">
        <v>9</v>
      </c>
      <c r="J1" s="423" t="s">
        <v>10</v>
      </c>
      <c r="K1" s="423" t="s">
        <v>11</v>
      </c>
    </row>
    <row r="2" spans="1:32" ht="15.75" customHeight="1">
      <c r="A2" s="423" t="s">
        <v>79</v>
      </c>
      <c r="B2" s="423">
        <v>27.6418</v>
      </c>
      <c r="C2" s="423">
        <v>90.677300000000002</v>
      </c>
      <c r="D2" s="423" t="s">
        <v>54</v>
      </c>
      <c r="E2" s="423">
        <v>27.632290000000001</v>
      </c>
      <c r="F2" s="423">
        <v>91.505610000000004</v>
      </c>
      <c r="G2" s="423" t="s">
        <v>15</v>
      </c>
      <c r="H2" s="423">
        <v>180</v>
      </c>
      <c r="I2" s="423">
        <v>153</v>
      </c>
      <c r="J2" s="423">
        <v>333</v>
      </c>
      <c r="K2" s="423">
        <v>11</v>
      </c>
    </row>
    <row r="3" spans="1:32" ht="15.75" customHeight="1">
      <c r="A3" s="423" t="s">
        <v>79</v>
      </c>
      <c r="B3" s="423">
        <v>27.6418</v>
      </c>
      <c r="C3" s="423">
        <v>90.677300000000002</v>
      </c>
      <c r="D3" s="423" t="s">
        <v>54</v>
      </c>
      <c r="E3" s="423">
        <v>27.632290000000001</v>
      </c>
      <c r="F3" s="423">
        <v>91.505610000000004</v>
      </c>
      <c r="G3" s="423" t="s">
        <v>16</v>
      </c>
      <c r="H3" s="423">
        <v>217</v>
      </c>
      <c r="I3" s="423">
        <v>184</v>
      </c>
      <c r="J3" s="423">
        <v>401</v>
      </c>
      <c r="K3" s="423">
        <v>12</v>
      </c>
    </row>
    <row r="4" spans="1:32" ht="15.75" customHeight="1">
      <c r="A4" s="423" t="s">
        <v>79</v>
      </c>
      <c r="B4" s="423">
        <v>27.6418</v>
      </c>
      <c r="C4" s="423">
        <v>90.677300000000002</v>
      </c>
      <c r="D4" s="423" t="s">
        <v>54</v>
      </c>
      <c r="E4" s="423">
        <v>27.632290000000001</v>
      </c>
      <c r="F4" s="423">
        <v>91.505610000000004</v>
      </c>
      <c r="G4" s="423" t="s">
        <v>17</v>
      </c>
      <c r="H4" s="423">
        <v>267</v>
      </c>
      <c r="I4" s="423">
        <v>198</v>
      </c>
      <c r="J4" s="423">
        <v>465</v>
      </c>
      <c r="K4" s="423">
        <v>13</v>
      </c>
    </row>
    <row r="5" spans="1:32" ht="15.75" customHeight="1">
      <c r="A5" s="423" t="s">
        <v>79</v>
      </c>
      <c r="B5" s="423">
        <v>27.6418</v>
      </c>
      <c r="C5" s="423">
        <v>90.677300000000002</v>
      </c>
      <c r="D5" s="423" t="s">
        <v>54</v>
      </c>
      <c r="E5" s="423">
        <v>27.632290000000001</v>
      </c>
      <c r="F5" s="423">
        <v>91.505610000000004</v>
      </c>
      <c r="G5" s="423" t="s">
        <v>18</v>
      </c>
      <c r="H5" s="423">
        <v>130</v>
      </c>
      <c r="I5" s="423">
        <v>97</v>
      </c>
      <c r="J5" s="423">
        <v>227</v>
      </c>
      <c r="K5" s="423">
        <v>14</v>
      </c>
    </row>
    <row r="6" spans="1:32" ht="15.75" customHeight="1">
      <c r="A6" s="423" t="s">
        <v>79</v>
      </c>
      <c r="B6" s="423">
        <v>27.6418</v>
      </c>
      <c r="C6" s="423">
        <v>90.677300000000002</v>
      </c>
      <c r="D6" s="423" t="s">
        <v>54</v>
      </c>
      <c r="E6" s="423">
        <v>27.632290000000001</v>
      </c>
      <c r="F6" s="423">
        <v>91.505610000000004</v>
      </c>
      <c r="G6" s="423" t="s">
        <v>19</v>
      </c>
      <c r="H6" s="423">
        <v>184</v>
      </c>
      <c r="I6" s="423">
        <v>135</v>
      </c>
      <c r="J6" s="423">
        <v>319</v>
      </c>
      <c r="K6" s="423">
        <v>15</v>
      </c>
      <c r="M6" s="424"/>
      <c r="N6" s="424"/>
      <c r="O6" s="424"/>
      <c r="P6" s="425"/>
      <c r="Q6" s="425"/>
    </row>
    <row r="7" spans="1:32" ht="15.75" customHeight="1">
      <c r="A7" s="423" t="s">
        <v>79</v>
      </c>
      <c r="B7" s="423">
        <v>27.6418</v>
      </c>
      <c r="C7" s="423">
        <v>90.677300000000002</v>
      </c>
      <c r="D7" s="423" t="s">
        <v>54</v>
      </c>
      <c r="E7" s="423">
        <v>27.632290000000001</v>
      </c>
      <c r="F7" s="423">
        <v>91.505610000000004</v>
      </c>
      <c r="G7" s="423" t="s">
        <v>20</v>
      </c>
      <c r="H7" s="423">
        <v>108</v>
      </c>
      <c r="I7" s="423">
        <v>84</v>
      </c>
      <c r="J7" s="423">
        <v>192</v>
      </c>
      <c r="K7" s="423">
        <v>16</v>
      </c>
      <c r="M7" s="157"/>
      <c r="N7" s="157"/>
      <c r="O7" s="157"/>
      <c r="P7" s="426"/>
      <c r="Q7" s="426"/>
    </row>
    <row r="8" spans="1:32" ht="15.75" customHeight="1">
      <c r="A8" s="423" t="s">
        <v>79</v>
      </c>
      <c r="B8" s="423">
        <v>27.6418</v>
      </c>
      <c r="C8" s="423">
        <v>90.677300000000002</v>
      </c>
      <c r="D8" s="423" t="s">
        <v>54</v>
      </c>
      <c r="E8" s="423">
        <v>27.632290000000001</v>
      </c>
      <c r="F8" s="423">
        <v>91.505610000000004</v>
      </c>
      <c r="G8" s="423" t="s">
        <v>21</v>
      </c>
      <c r="H8" s="423">
        <v>162</v>
      </c>
      <c r="I8" s="423">
        <v>123</v>
      </c>
      <c r="J8" s="423">
        <v>285</v>
      </c>
      <c r="K8" s="423">
        <v>17</v>
      </c>
    </row>
    <row r="9" spans="1:32" ht="12.75">
      <c r="A9" s="427" t="s">
        <v>130</v>
      </c>
      <c r="H9" s="427">
        <f>SUM(H2:H8)</f>
        <v>1248</v>
      </c>
      <c r="I9" s="427">
        <f>SUM(I2:I8)</f>
        <v>974</v>
      </c>
      <c r="J9" s="427">
        <f>SUM(J2:J8)</f>
        <v>2222</v>
      </c>
      <c r="M9" s="425"/>
      <c r="N9" s="425"/>
      <c r="O9" s="425"/>
      <c r="P9" s="425"/>
      <c r="Q9" s="425"/>
    </row>
    <row r="10" spans="1:32" ht="12.75">
      <c r="A10" s="427" t="s">
        <v>146</v>
      </c>
      <c r="H10" s="428">
        <f>($H$9/$J$9)*100%</f>
        <v>0.56165616561656162</v>
      </c>
      <c r="I10" s="428">
        <f>($I$9/$J$9)*100%</f>
        <v>0.43834383438343832</v>
      </c>
      <c r="J10" s="428">
        <f>($J$9/$J$9)*100%</f>
        <v>1</v>
      </c>
      <c r="P10" s="426"/>
      <c r="Q10" s="426"/>
    </row>
    <row r="11" spans="1:32" ht="12.75">
      <c r="A11" s="427" t="s">
        <v>147</v>
      </c>
      <c r="H11" s="429">
        <f>SUM(H6:H8)</f>
        <v>454</v>
      </c>
      <c r="I11" s="429">
        <f>SUM(I6:I8)</f>
        <v>342</v>
      </c>
      <c r="J11" s="429">
        <f>SUM(J6:J8)</f>
        <v>796</v>
      </c>
    </row>
    <row r="13" spans="1:32" ht="15.75" customHeight="1">
      <c r="A13" s="134" t="s">
        <v>779</v>
      </c>
      <c r="B13" s="134" t="s">
        <v>149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</row>
    <row r="14" spans="1:32" ht="15.75" customHeight="1">
      <c r="A14">
        <v>1248</v>
      </c>
      <c r="B14">
        <v>974</v>
      </c>
    </row>
    <row r="16" spans="1:32" ht="15.75" customHeight="1">
      <c r="A16" s="430" t="s">
        <v>130</v>
      </c>
      <c r="B16" s="430" t="s">
        <v>138</v>
      </c>
      <c r="C16" s="430" t="s">
        <v>136</v>
      </c>
      <c r="D16" s="431" t="s">
        <v>780</v>
      </c>
      <c r="E16" s="431" t="s">
        <v>781</v>
      </c>
      <c r="G16" s="431" t="s">
        <v>144</v>
      </c>
      <c r="H16" s="431" t="s">
        <v>145</v>
      </c>
    </row>
    <row r="17" spans="1:8" ht="15.75" customHeight="1">
      <c r="A17" s="135">
        <f>SUM(C17,B17)</f>
        <v>2222</v>
      </c>
      <c r="B17" s="135">
        <f>SUM(H2:H8)</f>
        <v>1248</v>
      </c>
      <c r="C17" s="266">
        <f>SUM(I2:I8)</f>
        <v>974</v>
      </c>
      <c r="D17" s="426">
        <f>(B17/A17)*100%</f>
        <v>0.56165616561656162</v>
      </c>
      <c r="E17" s="426">
        <f>(C17/B17)*100%</f>
        <v>0.78044871794871795</v>
      </c>
      <c r="G17" s="135">
        <f>SUM(H6:H8)</f>
        <v>454</v>
      </c>
      <c r="H17" s="266">
        <f>SUM(I6:I8)</f>
        <v>342</v>
      </c>
    </row>
    <row r="19" spans="1:8" ht="15.75" customHeight="1">
      <c r="A19" s="430" t="s">
        <v>782</v>
      </c>
      <c r="B19" s="431" t="s">
        <v>783</v>
      </c>
      <c r="C19" s="431" t="s">
        <v>784</v>
      </c>
      <c r="D19" s="431" t="s">
        <v>143</v>
      </c>
      <c r="E19" s="431" t="s">
        <v>785</v>
      </c>
    </row>
    <row r="20" spans="1:8" ht="15.75" customHeight="1">
      <c r="A20">
        <f>SUM(J6,J7,J8)</f>
        <v>796</v>
      </c>
      <c r="B20">
        <f>SUM(H6,H7,H8)</f>
        <v>454</v>
      </c>
      <c r="C20">
        <f>SUM(I6,I7,I8)</f>
        <v>342</v>
      </c>
      <c r="D20" s="426">
        <f>(B20/B17)*100%</f>
        <v>0.36378205128205127</v>
      </c>
      <c r="E20" s="426">
        <f>(C20/C17)*100%</f>
        <v>0.35112936344969198</v>
      </c>
    </row>
    <row r="21" spans="1:8" ht="15.75" customHeight="1">
      <c r="A21" s="430" t="s">
        <v>71</v>
      </c>
      <c r="B21" s="431" t="s">
        <v>4</v>
      </c>
      <c r="C21" s="431" t="s">
        <v>5</v>
      </c>
      <c r="D21" s="431" t="s">
        <v>6</v>
      </c>
    </row>
    <row r="22" spans="1:8" ht="15.75" customHeight="1">
      <c r="A22" s="117" t="s">
        <v>79</v>
      </c>
      <c r="B22" s="117" t="s">
        <v>786</v>
      </c>
      <c r="C22" s="117">
        <v>27.632290000000001</v>
      </c>
      <c r="D22" s="117">
        <v>91.505610000000004</v>
      </c>
    </row>
    <row r="23" spans="1:8" ht="15.75" customHeight="1" thickBot="1"/>
    <row r="24" spans="1:8" ht="15.75" customHeight="1" thickBot="1">
      <c r="A24" s="160" t="s">
        <v>71</v>
      </c>
      <c r="B24" s="160" t="s">
        <v>2</v>
      </c>
      <c r="C24" s="160" t="s">
        <v>3</v>
      </c>
      <c r="D24" s="160" t="s">
        <v>72</v>
      </c>
      <c r="E24" s="160" t="s">
        <v>73</v>
      </c>
      <c r="F24" s="160" t="s">
        <v>74</v>
      </c>
    </row>
    <row r="25" spans="1:8" ht="15.75" customHeight="1" thickBot="1">
      <c r="A25" s="160" t="s">
        <v>54</v>
      </c>
      <c r="B25" s="166">
        <v>27.4</v>
      </c>
      <c r="C25" s="166">
        <v>91.25</v>
      </c>
      <c r="D25" s="166">
        <v>8232</v>
      </c>
      <c r="E25" s="166">
        <v>8341</v>
      </c>
      <c r="F25" s="432">
        <v>16573</v>
      </c>
    </row>
    <row r="30" spans="1:8" ht="15.75" customHeight="1">
      <c r="A30" s="433"/>
      <c r="B30" s="157"/>
      <c r="C30" s="361"/>
      <c r="D30" s="226"/>
      <c r="E30" s="226"/>
    </row>
    <row r="31" spans="1:8" ht="15.75" customHeight="1">
      <c r="A31" t="s">
        <v>787</v>
      </c>
      <c r="B31" s="423" t="s">
        <v>71</v>
      </c>
      <c r="C31" s="423" t="s">
        <v>2</v>
      </c>
      <c r="D31" s="423" t="s">
        <v>3</v>
      </c>
      <c r="E31" s="423" t="s">
        <v>4</v>
      </c>
      <c r="F31" s="423" t="s">
        <v>5</v>
      </c>
      <c r="G31" s="423" t="s">
        <v>6</v>
      </c>
    </row>
    <row r="32" spans="1:8" ht="15.75" customHeight="1">
      <c r="A32" t="s">
        <v>788</v>
      </c>
      <c r="B32" s="423" t="s">
        <v>79</v>
      </c>
      <c r="C32" s="423">
        <v>27.6418</v>
      </c>
      <c r="D32" s="423">
        <v>90.677300000000002</v>
      </c>
      <c r="E32" s="423" t="s">
        <v>54</v>
      </c>
      <c r="F32" s="423">
        <v>27.632290000000001</v>
      </c>
      <c r="G32" s="423">
        <v>91.505610000000004</v>
      </c>
    </row>
    <row r="39" spans="1:3" ht="15.75" customHeight="1">
      <c r="A39" s="423" t="s">
        <v>7</v>
      </c>
      <c r="B39" s="423" t="s">
        <v>144</v>
      </c>
      <c r="C39" s="423" t="s">
        <v>145</v>
      </c>
    </row>
    <row r="40" spans="1:3" ht="15.75" customHeight="1">
      <c r="A40" s="423" t="s">
        <v>15</v>
      </c>
      <c r="B40" s="423">
        <v>180</v>
      </c>
      <c r="C40" s="423">
        <v>153</v>
      </c>
    </row>
    <row r="41" spans="1:3" ht="15.75" customHeight="1">
      <c r="A41" s="423" t="s">
        <v>16</v>
      </c>
      <c r="B41" s="423">
        <v>217</v>
      </c>
      <c r="C41" s="423">
        <v>184</v>
      </c>
    </row>
    <row r="42" spans="1:3" ht="15.75" customHeight="1">
      <c r="A42" s="423" t="s">
        <v>17</v>
      </c>
      <c r="B42" s="423">
        <v>267</v>
      </c>
      <c r="C42" s="423">
        <v>198</v>
      </c>
    </row>
    <row r="43" spans="1:3" ht="15.75" customHeight="1">
      <c r="A43" s="423" t="s">
        <v>18</v>
      </c>
      <c r="B43" s="423">
        <v>130</v>
      </c>
      <c r="C43" s="423">
        <v>97</v>
      </c>
    </row>
    <row r="44" spans="1:3" ht="15.75" customHeight="1">
      <c r="A44" s="423" t="s">
        <v>19</v>
      </c>
      <c r="B44" s="423">
        <v>184</v>
      </c>
      <c r="C44" s="423">
        <v>135</v>
      </c>
    </row>
    <row r="45" spans="1:3" ht="15.75" customHeight="1">
      <c r="A45" s="423" t="s">
        <v>20</v>
      </c>
      <c r="B45" s="423">
        <v>108</v>
      </c>
      <c r="C45" s="423">
        <v>84</v>
      </c>
    </row>
    <row r="46" spans="1:3" ht="15.75" customHeight="1">
      <c r="A46" s="423" t="s">
        <v>21</v>
      </c>
      <c r="B46" s="423">
        <v>162</v>
      </c>
      <c r="C46" s="423">
        <v>123</v>
      </c>
    </row>
    <row r="51" spans="1:9" ht="15.75" customHeight="1">
      <c r="A51" s="434" t="s">
        <v>437</v>
      </c>
      <c r="B51" s="435" t="s">
        <v>243</v>
      </c>
      <c r="C51" s="435" t="s">
        <v>789</v>
      </c>
      <c r="D51" s="435" t="s">
        <v>245</v>
      </c>
      <c r="E51" s="435" t="s">
        <v>246</v>
      </c>
      <c r="F51" s="435" t="s">
        <v>247</v>
      </c>
      <c r="G51" s="435" t="s">
        <v>144</v>
      </c>
      <c r="H51" s="436" t="s">
        <v>145</v>
      </c>
      <c r="I51" s="437" t="s">
        <v>790</v>
      </c>
    </row>
    <row r="52" spans="1:9" ht="15.75" customHeight="1">
      <c r="A52" s="438" t="s">
        <v>546</v>
      </c>
      <c r="B52" s="439" t="s">
        <v>547</v>
      </c>
      <c r="C52" s="439">
        <v>9.4</v>
      </c>
      <c r="D52" s="439">
        <v>0</v>
      </c>
      <c r="E52" s="439">
        <v>0</v>
      </c>
      <c r="F52" s="439"/>
      <c r="G52" s="440">
        <v>1099</v>
      </c>
      <c r="H52" s="440">
        <v>1043</v>
      </c>
      <c r="I52" s="441">
        <v>2142</v>
      </c>
    </row>
    <row r="53" spans="1:9" ht="15.75" customHeight="1">
      <c r="A53" s="438" t="s">
        <v>546</v>
      </c>
      <c r="B53" s="439" t="s">
        <v>548</v>
      </c>
      <c r="C53" s="439">
        <v>39.200000000000003</v>
      </c>
      <c r="D53" s="439">
        <v>0</v>
      </c>
      <c r="E53" s="439">
        <v>0</v>
      </c>
      <c r="F53" s="439"/>
      <c r="G53" s="440">
        <v>483</v>
      </c>
      <c r="H53" s="440">
        <v>516</v>
      </c>
      <c r="I53" s="441">
        <v>999</v>
      </c>
    </row>
    <row r="54" spans="1:9" ht="15.75" customHeight="1">
      <c r="A54" s="438" t="s">
        <v>546</v>
      </c>
      <c r="B54" s="439" t="s">
        <v>549</v>
      </c>
      <c r="C54" s="439">
        <v>44.9</v>
      </c>
      <c r="D54" s="439">
        <v>0</v>
      </c>
      <c r="E54" s="439">
        <v>0</v>
      </c>
      <c r="F54" s="439"/>
      <c r="G54" s="440">
        <v>892</v>
      </c>
      <c r="H54" s="440">
        <v>890</v>
      </c>
      <c r="I54" s="441">
        <v>1782</v>
      </c>
    </row>
    <row r="55" spans="1:9" ht="15.75" customHeight="1">
      <c r="A55" s="438" t="s">
        <v>546</v>
      </c>
      <c r="B55" s="439" t="s">
        <v>550</v>
      </c>
      <c r="C55" s="439">
        <v>12.8</v>
      </c>
      <c r="D55" s="439">
        <v>0</v>
      </c>
      <c r="E55" s="439">
        <v>0</v>
      </c>
      <c r="F55" s="439"/>
      <c r="G55" s="440">
        <v>669</v>
      </c>
      <c r="H55" s="440">
        <v>684</v>
      </c>
      <c r="I55" s="441">
        <v>1353</v>
      </c>
    </row>
    <row r="56" spans="1:9" ht="15.75" customHeight="1">
      <c r="A56" s="438" t="s">
        <v>546</v>
      </c>
      <c r="B56" s="439" t="s">
        <v>551</v>
      </c>
      <c r="C56" s="439">
        <v>45.6</v>
      </c>
      <c r="D56" s="439">
        <v>0</v>
      </c>
      <c r="E56" s="439">
        <v>0</v>
      </c>
      <c r="F56" s="439"/>
      <c r="G56" s="440">
        <v>589</v>
      </c>
      <c r="H56" s="440">
        <v>624</v>
      </c>
      <c r="I56" s="441">
        <v>1213</v>
      </c>
    </row>
    <row r="57" spans="1:9" ht="15.75" customHeight="1">
      <c r="A57" s="438" t="s">
        <v>546</v>
      </c>
      <c r="B57" s="439" t="s">
        <v>552</v>
      </c>
      <c r="C57" s="439">
        <v>26.6</v>
      </c>
      <c r="D57" s="439">
        <v>0</v>
      </c>
      <c r="E57" s="439">
        <v>0</v>
      </c>
      <c r="F57" s="439"/>
      <c r="G57" s="440">
        <v>1668</v>
      </c>
      <c r="H57" s="440">
        <v>1644</v>
      </c>
      <c r="I57" s="441">
        <v>3312</v>
      </c>
    </row>
    <row r="58" spans="1:9" ht="15.75" customHeight="1">
      <c r="A58" s="438" t="s">
        <v>546</v>
      </c>
      <c r="B58" s="439" t="s">
        <v>553</v>
      </c>
      <c r="C58" s="439">
        <v>34.799999999999997</v>
      </c>
      <c r="D58" s="439">
        <v>0</v>
      </c>
      <c r="E58" s="439">
        <v>0</v>
      </c>
      <c r="F58" s="439"/>
      <c r="G58" s="440">
        <v>836</v>
      </c>
      <c r="H58" s="440">
        <v>744</v>
      </c>
      <c r="I58" s="441">
        <v>1580</v>
      </c>
    </row>
    <row r="59" spans="1:9" ht="15.75" customHeight="1">
      <c r="A59" s="438" t="s">
        <v>546</v>
      </c>
      <c r="B59" s="439" t="s">
        <v>554</v>
      </c>
      <c r="C59" s="439">
        <v>30.5</v>
      </c>
      <c r="D59" s="439">
        <v>0</v>
      </c>
      <c r="E59" s="439">
        <v>0</v>
      </c>
      <c r="F59" s="439"/>
      <c r="G59" s="440">
        <v>685</v>
      </c>
      <c r="H59" s="440">
        <v>687</v>
      </c>
      <c r="I59" s="441">
        <v>1372</v>
      </c>
    </row>
    <row r="60" spans="1:9" ht="15.75" customHeight="1">
      <c r="A60" s="438" t="s">
        <v>546</v>
      </c>
      <c r="B60" s="439" t="s">
        <v>555</v>
      </c>
      <c r="C60" s="439">
        <v>1.6</v>
      </c>
      <c r="D60" s="439">
        <v>0</v>
      </c>
      <c r="E60" s="439">
        <v>0</v>
      </c>
      <c r="F60" s="439"/>
      <c r="G60" s="440">
        <v>1526</v>
      </c>
      <c r="H60" s="440">
        <v>1661</v>
      </c>
      <c r="I60" s="441">
        <v>3187</v>
      </c>
    </row>
    <row r="61" spans="1:9" ht="15.75" customHeight="1">
      <c r="A61" s="442" t="s">
        <v>546</v>
      </c>
      <c r="B61" s="443" t="s">
        <v>556</v>
      </c>
      <c r="C61" s="443">
        <v>11.2</v>
      </c>
      <c r="D61" s="443">
        <v>0</v>
      </c>
      <c r="E61" s="443">
        <v>0</v>
      </c>
      <c r="F61" s="443"/>
      <c r="G61" s="444">
        <v>134</v>
      </c>
      <c r="H61" s="444">
        <v>226</v>
      </c>
      <c r="I61" s="445">
        <v>360</v>
      </c>
    </row>
    <row r="65" spans="1:12" ht="15.75" customHeight="1">
      <c r="A65" s="446" t="s">
        <v>243</v>
      </c>
      <c r="B65" s="446" t="s">
        <v>244</v>
      </c>
      <c r="D65" s="590" t="s">
        <v>243</v>
      </c>
      <c r="E65" s="591" t="s">
        <v>749</v>
      </c>
      <c r="F65" s="591" t="s">
        <v>276</v>
      </c>
      <c r="G65" s="592" t="s">
        <v>922</v>
      </c>
    </row>
    <row r="66" spans="1:12" ht="15.75" customHeight="1">
      <c r="A66" s="447" t="s">
        <v>547</v>
      </c>
      <c r="B66" s="447">
        <v>9.4</v>
      </c>
      <c r="D66" s="593" t="s">
        <v>547</v>
      </c>
      <c r="E66" s="594">
        <v>9.4</v>
      </c>
      <c r="F66" s="117" t="s">
        <v>714</v>
      </c>
      <c r="G66" s="267"/>
    </row>
    <row r="67" spans="1:12" ht="15.75" customHeight="1">
      <c r="A67" s="439" t="s">
        <v>548</v>
      </c>
      <c r="B67" s="439">
        <v>39.200000000000003</v>
      </c>
      <c r="D67" s="595" t="s">
        <v>548</v>
      </c>
      <c r="E67" s="596">
        <v>39.200000000000003</v>
      </c>
      <c r="F67" s="117" t="s">
        <v>714</v>
      </c>
      <c r="G67" s="267"/>
    </row>
    <row r="68" spans="1:12" ht="15.75" customHeight="1">
      <c r="A68" s="447" t="s">
        <v>549</v>
      </c>
      <c r="B68" s="447">
        <v>44.9</v>
      </c>
      <c r="D68" s="593" t="s">
        <v>549</v>
      </c>
      <c r="E68" s="594">
        <v>44.9</v>
      </c>
      <c r="F68" s="117" t="s">
        <v>714</v>
      </c>
      <c r="G68" s="267">
        <v>65</v>
      </c>
    </row>
    <row r="69" spans="1:12" ht="15.75" customHeight="1">
      <c r="A69" s="439" t="s">
        <v>550</v>
      </c>
      <c r="B69" s="439">
        <v>12.8</v>
      </c>
      <c r="D69" s="595" t="s">
        <v>550</v>
      </c>
      <c r="E69" s="596">
        <v>12.8</v>
      </c>
      <c r="F69" s="117" t="s">
        <v>714</v>
      </c>
      <c r="G69" s="267"/>
    </row>
    <row r="70" spans="1:12" ht="15.75" customHeight="1">
      <c r="A70" s="447" t="s">
        <v>551</v>
      </c>
      <c r="B70" s="447">
        <v>45.6</v>
      </c>
      <c r="D70" s="593" t="s">
        <v>551</v>
      </c>
      <c r="E70" s="594">
        <v>45.6</v>
      </c>
      <c r="F70" s="117" t="s">
        <v>714</v>
      </c>
      <c r="G70" s="267"/>
    </row>
    <row r="71" spans="1:12" ht="15.75" customHeight="1">
      <c r="A71" s="439" t="s">
        <v>552</v>
      </c>
      <c r="B71" s="439">
        <v>26.6</v>
      </c>
      <c r="D71" s="595" t="s">
        <v>552</v>
      </c>
      <c r="E71" s="596">
        <v>26.6</v>
      </c>
      <c r="F71" s="117" t="s">
        <v>714</v>
      </c>
      <c r="G71" s="267">
        <v>91</v>
      </c>
    </row>
    <row r="72" spans="1:12" ht="15.75" customHeight="1">
      <c r="A72" s="447" t="s">
        <v>553</v>
      </c>
      <c r="B72" s="447">
        <v>34.799999999999997</v>
      </c>
      <c r="D72" s="593" t="s">
        <v>553</v>
      </c>
      <c r="E72" s="594">
        <v>34.799999999999997</v>
      </c>
      <c r="F72" s="117" t="s">
        <v>714</v>
      </c>
      <c r="G72" s="267"/>
    </row>
    <row r="73" spans="1:12" ht="15.75" customHeight="1">
      <c r="A73" s="439" t="s">
        <v>554</v>
      </c>
      <c r="B73" s="439">
        <v>30.5</v>
      </c>
      <c r="D73" s="595" t="s">
        <v>554</v>
      </c>
      <c r="E73" s="596">
        <v>30.5</v>
      </c>
      <c r="F73" s="117" t="s">
        <v>714</v>
      </c>
      <c r="G73" s="267"/>
    </row>
    <row r="74" spans="1:12" ht="15.75" customHeight="1">
      <c r="A74" s="447" t="s">
        <v>555</v>
      </c>
      <c r="B74" s="447">
        <v>1.6</v>
      </c>
      <c r="D74" s="593" t="s">
        <v>555</v>
      </c>
      <c r="E74" s="594">
        <v>1.6</v>
      </c>
      <c r="F74" s="117" t="s">
        <v>714</v>
      </c>
      <c r="G74" s="267">
        <v>129</v>
      </c>
    </row>
    <row r="75" spans="1:12" ht="15.75" customHeight="1">
      <c r="A75" s="439" t="s">
        <v>556</v>
      </c>
      <c r="B75" s="439">
        <v>11.2</v>
      </c>
      <c r="D75" s="597" t="s">
        <v>556</v>
      </c>
      <c r="E75" s="598">
        <v>11.2</v>
      </c>
      <c r="F75" s="230" t="s">
        <v>714</v>
      </c>
      <c r="G75" s="269"/>
    </row>
    <row r="78" spans="1:12" ht="15.75" customHeight="1" thickBot="1"/>
    <row r="79" spans="1:12" ht="15.75" customHeight="1" thickBot="1">
      <c r="A79" s="448" t="s">
        <v>0</v>
      </c>
      <c r="B79" s="1" t="s">
        <v>1</v>
      </c>
      <c r="C79" s="2" t="s">
        <v>2</v>
      </c>
      <c r="D79" s="2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10</v>
      </c>
      <c r="L79" s="3" t="s">
        <v>11</v>
      </c>
    </row>
    <row r="80" spans="1:12" ht="15.75" customHeight="1">
      <c r="A80" s="10" t="s">
        <v>12</v>
      </c>
      <c r="B80" s="11" t="s">
        <v>54</v>
      </c>
      <c r="C80" s="153">
        <v>27.4</v>
      </c>
      <c r="D80" s="153">
        <v>91.25</v>
      </c>
      <c r="E80" s="125" t="s">
        <v>55</v>
      </c>
      <c r="F80" s="126">
        <v>27.466269570043298</v>
      </c>
      <c r="G80" s="126">
        <v>91.573835410000001</v>
      </c>
      <c r="H80" s="125" t="s">
        <v>15</v>
      </c>
      <c r="I80" s="126">
        <v>180</v>
      </c>
      <c r="J80" s="126">
        <v>153</v>
      </c>
      <c r="K80" s="126">
        <v>333</v>
      </c>
      <c r="L80" s="126">
        <v>11</v>
      </c>
    </row>
    <row r="81" spans="1:12" ht="15.75" customHeight="1">
      <c r="A81" s="10" t="s">
        <v>12</v>
      </c>
      <c r="B81" s="11" t="s">
        <v>54</v>
      </c>
      <c r="C81" s="153">
        <v>27.4</v>
      </c>
      <c r="D81" s="153">
        <v>91.25</v>
      </c>
      <c r="E81" s="125" t="s">
        <v>55</v>
      </c>
      <c r="F81" s="126">
        <v>27.466269570043298</v>
      </c>
      <c r="G81" s="126">
        <v>91.573835410000001</v>
      </c>
      <c r="H81" s="125" t="s">
        <v>16</v>
      </c>
      <c r="I81" s="126">
        <v>217</v>
      </c>
      <c r="J81" s="126">
        <v>184</v>
      </c>
      <c r="K81" s="126">
        <v>401</v>
      </c>
      <c r="L81" s="126">
        <v>12</v>
      </c>
    </row>
    <row r="82" spans="1:12" ht="15.75" customHeight="1">
      <c r="A82" s="10" t="s">
        <v>12</v>
      </c>
      <c r="B82" s="11" t="s">
        <v>54</v>
      </c>
      <c r="C82" s="153">
        <v>27.4</v>
      </c>
      <c r="D82" s="153">
        <v>91.25</v>
      </c>
      <c r="E82" s="125" t="s">
        <v>55</v>
      </c>
      <c r="F82" s="126">
        <v>27.466269570043298</v>
      </c>
      <c r="G82" s="126">
        <v>91.573835410000001</v>
      </c>
      <c r="H82" s="125" t="s">
        <v>17</v>
      </c>
      <c r="I82" s="126">
        <v>267</v>
      </c>
      <c r="J82" s="126">
        <v>198</v>
      </c>
      <c r="K82" s="126">
        <v>465</v>
      </c>
      <c r="L82" s="126">
        <v>13</v>
      </c>
    </row>
    <row r="83" spans="1:12" ht="15.75" customHeight="1">
      <c r="A83" s="10" t="s">
        <v>12</v>
      </c>
      <c r="B83" s="11" t="s">
        <v>54</v>
      </c>
      <c r="C83" s="153">
        <v>27.4</v>
      </c>
      <c r="D83" s="153">
        <v>91.25</v>
      </c>
      <c r="E83" s="125" t="s">
        <v>55</v>
      </c>
      <c r="F83" s="126">
        <v>27.466269570043298</v>
      </c>
      <c r="G83" s="126">
        <v>91.573835410000001</v>
      </c>
      <c r="H83" s="125" t="s">
        <v>18</v>
      </c>
      <c r="I83" s="126">
        <v>130</v>
      </c>
      <c r="J83" s="126">
        <v>97</v>
      </c>
      <c r="K83" s="126">
        <v>227</v>
      </c>
      <c r="L83" s="126">
        <v>14</v>
      </c>
    </row>
    <row r="84" spans="1:12" ht="15.75" customHeight="1">
      <c r="A84" s="10" t="s">
        <v>12</v>
      </c>
      <c r="B84" s="11" t="s">
        <v>54</v>
      </c>
      <c r="C84" s="153">
        <v>27.4</v>
      </c>
      <c r="D84" s="153">
        <v>91.25</v>
      </c>
      <c r="E84" s="125" t="s">
        <v>55</v>
      </c>
      <c r="F84" s="126">
        <v>27.466269570043298</v>
      </c>
      <c r="G84" s="126">
        <v>91.573835410000001</v>
      </c>
      <c r="H84" s="125" t="s">
        <v>19</v>
      </c>
      <c r="I84" s="126">
        <v>184</v>
      </c>
      <c r="J84" s="126">
        <v>135</v>
      </c>
      <c r="K84" s="126">
        <v>319</v>
      </c>
      <c r="L84" s="126">
        <v>15</v>
      </c>
    </row>
    <row r="85" spans="1:12" ht="15.75" customHeight="1">
      <c r="A85" s="10" t="s">
        <v>12</v>
      </c>
      <c r="B85" s="11" t="s">
        <v>54</v>
      </c>
      <c r="C85" s="153">
        <v>27.4</v>
      </c>
      <c r="D85" s="153">
        <v>91.25</v>
      </c>
      <c r="E85" s="125" t="s">
        <v>55</v>
      </c>
      <c r="F85" s="126">
        <v>27.466269570043298</v>
      </c>
      <c r="G85" s="126">
        <v>91.573835410000001</v>
      </c>
      <c r="H85" s="125" t="s">
        <v>20</v>
      </c>
      <c r="I85" s="126">
        <v>108</v>
      </c>
      <c r="J85" s="126">
        <v>84</v>
      </c>
      <c r="K85" s="126">
        <v>192</v>
      </c>
      <c r="L85" s="126">
        <v>16</v>
      </c>
    </row>
    <row r="86" spans="1:12" ht="15.75" customHeight="1">
      <c r="A86" s="10" t="s">
        <v>12</v>
      </c>
      <c r="B86" s="11" t="s">
        <v>54</v>
      </c>
      <c r="C86" s="153">
        <v>27.4</v>
      </c>
      <c r="D86" s="153">
        <v>91.25</v>
      </c>
      <c r="E86" s="125" t="s">
        <v>55</v>
      </c>
      <c r="F86" s="126">
        <v>27.466269570043298</v>
      </c>
      <c r="G86" s="126">
        <v>91.573835410000001</v>
      </c>
      <c r="H86" s="125" t="s">
        <v>21</v>
      </c>
      <c r="I86" s="126">
        <v>162</v>
      </c>
      <c r="J86" s="126">
        <v>123</v>
      </c>
      <c r="K86" s="126">
        <v>285</v>
      </c>
      <c r="L86" s="126">
        <v>17</v>
      </c>
    </row>
    <row r="88" spans="1:12" ht="15.75" customHeight="1" thickBot="1"/>
    <row r="89" spans="1:12" ht="15.75" customHeight="1" thickBot="1">
      <c r="A89" s="448" t="s">
        <v>0</v>
      </c>
      <c r="B89" s="1" t="s">
        <v>1</v>
      </c>
      <c r="C89" s="2" t="s">
        <v>2</v>
      </c>
      <c r="D89" s="2" t="s">
        <v>3</v>
      </c>
      <c r="E89" s="3" t="s">
        <v>4</v>
      </c>
      <c r="F89" s="3" t="s">
        <v>5</v>
      </c>
      <c r="G89" s="3" t="s">
        <v>6</v>
      </c>
    </row>
    <row r="90" spans="1:12" ht="15.75" customHeight="1">
      <c r="A90" s="10" t="s">
        <v>12</v>
      </c>
      <c r="B90" s="11" t="s">
        <v>54</v>
      </c>
      <c r="C90" s="153">
        <v>27.4</v>
      </c>
      <c r="D90" s="153">
        <v>91.25</v>
      </c>
      <c r="E90" s="125" t="s">
        <v>55</v>
      </c>
      <c r="F90" s="126">
        <v>27.466269570043298</v>
      </c>
      <c r="G90" s="126">
        <v>91.573835410000001</v>
      </c>
    </row>
    <row r="92" spans="1:12" ht="15.75" customHeight="1" thickBot="1"/>
    <row r="93" spans="1:12" ht="15.75" customHeight="1" thickBot="1">
      <c r="A93" s="448" t="s">
        <v>0</v>
      </c>
      <c r="B93" s="1" t="s">
        <v>1</v>
      </c>
      <c r="C93" s="2" t="s">
        <v>2</v>
      </c>
      <c r="D93" s="2" t="s">
        <v>3</v>
      </c>
      <c r="E93" s="3" t="s">
        <v>4</v>
      </c>
      <c r="F93" s="3" t="s">
        <v>5</v>
      </c>
      <c r="G93" s="3" t="s">
        <v>6</v>
      </c>
    </row>
    <row r="94" spans="1:12" ht="15.75" customHeight="1">
      <c r="A94" s="10" t="s">
        <v>12</v>
      </c>
      <c r="B94" s="11" t="s">
        <v>56</v>
      </c>
      <c r="C94" s="153">
        <v>27.4</v>
      </c>
      <c r="D94" s="153">
        <v>91.4</v>
      </c>
      <c r="E94" s="125" t="s">
        <v>57</v>
      </c>
      <c r="F94" s="126">
        <v>27.334012168301701</v>
      </c>
      <c r="G94" s="126">
        <v>91.555058439999996</v>
      </c>
    </row>
    <row r="95" spans="1:12" ht="15.75" customHeight="1" thickBot="1"/>
    <row r="96" spans="1:12" ht="15.75" customHeight="1" thickBot="1">
      <c r="A96" s="448" t="s">
        <v>0</v>
      </c>
      <c r="B96" s="1" t="s">
        <v>1</v>
      </c>
      <c r="C96" s="2" t="s">
        <v>2</v>
      </c>
      <c r="D96" s="2" t="s">
        <v>3</v>
      </c>
      <c r="E96" s="3" t="s">
        <v>4</v>
      </c>
      <c r="F96" s="3" t="s">
        <v>5</v>
      </c>
      <c r="G96" s="3" t="s">
        <v>6</v>
      </c>
    </row>
    <row r="97" spans="1:7" ht="15.75" customHeight="1">
      <c r="A97" s="10" t="s">
        <v>12</v>
      </c>
      <c r="B97" s="11" t="s">
        <v>56</v>
      </c>
      <c r="C97" s="153">
        <v>27.4</v>
      </c>
      <c r="D97" s="153">
        <v>91.4</v>
      </c>
      <c r="E97" s="125" t="s">
        <v>58</v>
      </c>
      <c r="F97" s="126">
        <v>27.121934909126502</v>
      </c>
      <c r="G97" s="126">
        <v>91.549818959999996</v>
      </c>
    </row>
    <row r="99" spans="1:7" ht="15.75" customHeight="1">
      <c r="A99" s="490" t="s">
        <v>873</v>
      </c>
      <c r="B99" s="463" t="s">
        <v>144</v>
      </c>
      <c r="C99" s="463" t="s">
        <v>145</v>
      </c>
    </row>
    <row r="100" spans="1:7" ht="15.75" customHeight="1">
      <c r="A100" s="554" t="s">
        <v>923</v>
      </c>
      <c r="B100" s="135">
        <v>0</v>
      </c>
      <c r="C100" s="135">
        <v>0</v>
      </c>
    </row>
    <row r="101" spans="1:7" ht="15.75" customHeight="1">
      <c r="A101" s="554" t="s">
        <v>924</v>
      </c>
      <c r="B101" s="135">
        <v>0</v>
      </c>
      <c r="C101" s="135">
        <v>0</v>
      </c>
    </row>
    <row r="102" spans="1:7" ht="15.75" customHeight="1">
      <c r="A102" s="554" t="s">
        <v>925</v>
      </c>
      <c r="B102" s="135">
        <v>0</v>
      </c>
      <c r="C102" s="135">
        <v>0</v>
      </c>
    </row>
    <row r="103" spans="1:7" ht="15.75" customHeight="1">
      <c r="A103" s="554" t="s">
        <v>926</v>
      </c>
      <c r="B103" s="135">
        <v>0</v>
      </c>
      <c r="C103" s="135">
        <v>0</v>
      </c>
    </row>
    <row r="104" spans="1:7" ht="15.75" customHeight="1">
      <c r="A104" s="554" t="s">
        <v>927</v>
      </c>
      <c r="B104" s="135">
        <v>0</v>
      </c>
      <c r="C104" s="135">
        <v>0</v>
      </c>
    </row>
    <row r="105" spans="1:7" ht="15.75" customHeight="1">
      <c r="A105" s="554" t="s">
        <v>718</v>
      </c>
      <c r="B105" s="135">
        <v>0</v>
      </c>
      <c r="C105" s="135">
        <v>0</v>
      </c>
    </row>
    <row r="106" spans="1:7" ht="15.75" customHeight="1">
      <c r="A106" s="554" t="s">
        <v>928</v>
      </c>
      <c r="B106" s="135">
        <v>0</v>
      </c>
      <c r="C106" s="135">
        <v>0</v>
      </c>
    </row>
    <row r="107" spans="1:7" ht="15.75" customHeight="1">
      <c r="A107" s="554" t="s">
        <v>929</v>
      </c>
      <c r="B107" s="135">
        <v>0</v>
      </c>
      <c r="C107" s="135">
        <v>0</v>
      </c>
    </row>
    <row r="108" spans="1:7" ht="15.75" customHeight="1">
      <c r="A108" s="554" t="s">
        <v>930</v>
      </c>
      <c r="B108" s="135">
        <v>0</v>
      </c>
      <c r="C108" s="135">
        <v>0</v>
      </c>
    </row>
    <row r="109" spans="1:7" ht="15.75" customHeight="1">
      <c r="A109" s="554" t="s">
        <v>931</v>
      </c>
      <c r="B109" s="135">
        <v>0</v>
      </c>
      <c r="C109" s="135">
        <v>0</v>
      </c>
    </row>
    <row r="110" spans="1:7" ht="15.75" customHeight="1">
      <c r="A110" s="554" t="s">
        <v>932</v>
      </c>
      <c r="B110" s="135">
        <v>0</v>
      </c>
      <c r="C110" s="135">
        <v>0</v>
      </c>
    </row>
    <row r="111" spans="1:7" ht="15.75" customHeight="1">
      <c r="A111" s="554" t="s">
        <v>933</v>
      </c>
      <c r="B111" s="135">
        <v>0</v>
      </c>
      <c r="C111" s="135">
        <v>0</v>
      </c>
    </row>
    <row r="112" spans="1:7" ht="15.75" customHeight="1">
      <c r="A112" s="554" t="s">
        <v>934</v>
      </c>
      <c r="B112" s="135">
        <v>0</v>
      </c>
      <c r="C112" s="135">
        <v>0</v>
      </c>
    </row>
    <row r="113" spans="1:4" ht="15.75" customHeight="1">
      <c r="A113" s="554" t="s">
        <v>458</v>
      </c>
      <c r="B113" s="135">
        <v>0</v>
      </c>
      <c r="C113" s="135">
        <v>0</v>
      </c>
    </row>
    <row r="114" spans="1:4" ht="15.75" customHeight="1">
      <c r="A114" s="554" t="s">
        <v>935</v>
      </c>
      <c r="B114" s="135">
        <v>0</v>
      </c>
      <c r="C114" s="135">
        <v>0</v>
      </c>
    </row>
    <row r="115" spans="1:4" ht="15.75" customHeight="1">
      <c r="A115" s="554" t="s">
        <v>936</v>
      </c>
      <c r="B115" s="135">
        <v>0</v>
      </c>
      <c r="C115" s="135">
        <v>0</v>
      </c>
    </row>
    <row r="116" spans="1:4" ht="15.75" customHeight="1">
      <c r="A116" s="554" t="s">
        <v>937</v>
      </c>
      <c r="B116" s="135">
        <v>0</v>
      </c>
      <c r="C116" s="135">
        <v>0</v>
      </c>
    </row>
    <row r="117" spans="1:4" ht="15.75" customHeight="1">
      <c r="A117" s="554" t="s">
        <v>938</v>
      </c>
      <c r="B117" s="135">
        <v>0</v>
      </c>
      <c r="C117" s="135">
        <v>0</v>
      </c>
    </row>
    <row r="118" spans="1:4" ht="15.75" customHeight="1">
      <c r="A118" s="554" t="s">
        <v>54</v>
      </c>
      <c r="B118" s="135">
        <v>0</v>
      </c>
      <c r="C118" s="135">
        <v>0</v>
      </c>
    </row>
    <row r="119" spans="1:4" ht="15.75" customHeight="1">
      <c r="A119" s="554" t="s">
        <v>939</v>
      </c>
      <c r="B119" s="135">
        <v>0</v>
      </c>
      <c r="C119" s="135">
        <v>0</v>
      </c>
    </row>
    <row r="120" spans="1:4" ht="15.75" customHeight="1">
      <c r="A120" s="554" t="s">
        <v>940</v>
      </c>
      <c r="B120" s="135">
        <v>0</v>
      </c>
      <c r="C120" s="135">
        <v>0</v>
      </c>
    </row>
    <row r="121" spans="1:4" ht="15.75" customHeight="1">
      <c r="A121" s="554" t="s">
        <v>941</v>
      </c>
      <c r="B121" s="135">
        <v>0</v>
      </c>
      <c r="C121" s="135">
        <v>0</v>
      </c>
    </row>
    <row r="122" spans="1:4" ht="15.75" customHeight="1">
      <c r="A122" s="554" t="s">
        <v>942</v>
      </c>
      <c r="B122" s="135">
        <v>0</v>
      </c>
      <c r="C122" s="135">
        <v>0</v>
      </c>
    </row>
    <row r="123" spans="1:4" ht="15.75" customHeight="1">
      <c r="A123" s="554" t="s">
        <v>943</v>
      </c>
      <c r="B123" s="135">
        <v>0</v>
      </c>
      <c r="C123" s="135">
        <v>0</v>
      </c>
    </row>
    <row r="124" spans="1:4" ht="15.75" customHeight="1">
      <c r="A124" s="554" t="s">
        <v>944</v>
      </c>
      <c r="B124" s="135">
        <v>0</v>
      </c>
      <c r="C124" s="135">
        <v>0</v>
      </c>
    </row>
    <row r="125" spans="1:4" ht="15.75" customHeight="1">
      <c r="A125" s="554" t="s">
        <v>721</v>
      </c>
      <c r="B125" s="135">
        <v>0</v>
      </c>
      <c r="C125" s="135">
        <v>0</v>
      </c>
    </row>
    <row r="126" spans="1:4" ht="15.75" customHeight="1">
      <c r="A126" s="554" t="s">
        <v>945</v>
      </c>
      <c r="B126" s="135">
        <v>70</v>
      </c>
      <c r="C126" s="135">
        <v>59</v>
      </c>
      <c r="D126">
        <f>SUM(B126,C126)</f>
        <v>129</v>
      </c>
    </row>
    <row r="127" spans="1:4" ht="15.75" customHeight="1">
      <c r="A127" s="554" t="s">
        <v>946</v>
      </c>
      <c r="B127" s="135">
        <v>36</v>
      </c>
      <c r="C127" s="135">
        <v>29</v>
      </c>
      <c r="D127">
        <f>SUM(B127,C127)</f>
        <v>65</v>
      </c>
    </row>
    <row r="128" spans="1:4" ht="15.75" customHeight="1" thickBot="1">
      <c r="A128" s="559" t="s">
        <v>947</v>
      </c>
      <c r="B128" s="308">
        <v>56</v>
      </c>
      <c r="C128" s="308">
        <v>35</v>
      </c>
      <c r="D128">
        <f>SUM(B128,C128)</f>
        <v>91</v>
      </c>
    </row>
    <row r="129" spans="1:3" ht="15.75" customHeight="1" thickBot="1">
      <c r="A129" s="490" t="s">
        <v>948</v>
      </c>
      <c r="B129" s="561">
        <f t="shared" ref="B129:C129" si="0">SUM(B100:B128)</f>
        <v>162</v>
      </c>
      <c r="C129" s="561">
        <f t="shared" si="0"/>
        <v>123</v>
      </c>
    </row>
    <row r="131" spans="1:3" ht="15.75" customHeight="1">
      <c r="B131" s="463" t="s">
        <v>920</v>
      </c>
      <c r="C131">
        <f>SUM(B129,C129)</f>
        <v>285</v>
      </c>
    </row>
    <row r="133" spans="1:3" ht="15.75" customHeight="1">
      <c r="B133" s="463" t="s">
        <v>144</v>
      </c>
      <c r="C133">
        <f>B129</f>
        <v>162</v>
      </c>
    </row>
    <row r="134" spans="1:3" ht="15.75" customHeight="1">
      <c r="B134" s="463" t="s">
        <v>921</v>
      </c>
      <c r="C134">
        <f>C129</f>
        <v>123</v>
      </c>
    </row>
  </sheetData>
  <pageMargins left="0.7" right="0.7" top="0.75" bottom="0.75" header="0.3" footer="0.3"/>
  <drawing r:id="rId2"/>
  <tableParts count="4">
    <tablePart r:id="rId3"/>
    <tablePart r:id="rId4"/>
    <tablePart r:id="rId5"/>
    <tablePart r:id="rId6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DED8-FAE7-4811-8FDA-C20A600E26FF}">
  <sheetPr>
    <tabColor theme="5" tint="0.79998168889431442"/>
  </sheetPr>
  <dimension ref="B2:AA90"/>
  <sheetViews>
    <sheetView topLeftCell="A46" zoomScale="40" zoomScaleNormal="55" workbookViewId="0">
      <selection activeCell="O98" sqref="O98:O105"/>
    </sheetView>
  </sheetViews>
  <sheetFormatPr defaultColWidth="8.7109375" defaultRowHeight="12.75"/>
  <cols>
    <col min="2" max="2" width="20.85546875" bestFit="1" customWidth="1"/>
    <col min="3" max="3" width="23.5703125" bestFit="1" customWidth="1"/>
    <col min="4" max="4" width="20.42578125" bestFit="1" customWidth="1"/>
    <col min="5" max="5" width="21.7109375" bestFit="1" customWidth="1"/>
    <col min="6" max="6" width="28.140625" bestFit="1" customWidth="1"/>
    <col min="7" max="7" width="21.5703125" bestFit="1" customWidth="1"/>
    <col min="8" max="8" width="19.85546875" bestFit="1" customWidth="1"/>
    <col min="9" max="9" width="18.5703125" bestFit="1" customWidth="1"/>
    <col min="10" max="10" width="16" bestFit="1" customWidth="1"/>
    <col min="11" max="11" width="17.42578125" bestFit="1" customWidth="1"/>
    <col min="12" max="12" width="6.42578125" bestFit="1" customWidth="1"/>
    <col min="13" max="13" width="8.5703125" bestFit="1" customWidth="1"/>
    <col min="14" max="14" width="22" customWidth="1"/>
    <col min="15" max="15" width="17.28515625" customWidth="1"/>
    <col min="16" max="16" width="19" customWidth="1"/>
    <col min="17" max="17" width="14.85546875" customWidth="1"/>
    <col min="18" max="18" width="16.5703125" customWidth="1"/>
    <col min="19" max="19" width="19.140625" customWidth="1"/>
    <col min="20" max="20" width="14.85546875" customWidth="1"/>
    <col min="21" max="21" width="8.5703125" bestFit="1" customWidth="1"/>
    <col min="22" max="22" width="20" customWidth="1"/>
    <col min="23" max="23" width="17.5703125" customWidth="1"/>
    <col min="24" max="24" width="16.85546875" customWidth="1"/>
    <col min="25" max="26" width="16.5703125" customWidth="1"/>
    <col min="27" max="27" width="17.140625" bestFit="1" customWidth="1"/>
    <col min="28" max="28" width="16.42578125" bestFit="1" customWidth="1"/>
    <col min="29" max="29" width="14.140625" bestFit="1" customWidth="1"/>
    <col min="30" max="30" width="15.42578125" bestFit="1" customWidth="1"/>
    <col min="31" max="31" width="17.140625" bestFit="1" customWidth="1"/>
    <col min="32" max="35" width="9.28515625" bestFit="1" customWidth="1"/>
  </cols>
  <sheetData>
    <row r="2" spans="2:12">
      <c r="B2" s="173" t="s">
        <v>71</v>
      </c>
      <c r="C2" s="173" t="s">
        <v>2</v>
      </c>
      <c r="D2" s="173" t="s">
        <v>3</v>
      </c>
      <c r="E2" s="173" t="s">
        <v>4</v>
      </c>
      <c r="F2" s="173" t="s">
        <v>5</v>
      </c>
      <c r="G2" s="173" t="s">
        <v>6</v>
      </c>
      <c r="H2" s="173" t="s">
        <v>7</v>
      </c>
      <c r="I2" s="173" t="s">
        <v>8</v>
      </c>
      <c r="J2" s="173" t="s">
        <v>9</v>
      </c>
      <c r="K2" s="173" t="s">
        <v>10</v>
      </c>
      <c r="L2" s="178" t="s">
        <v>11</v>
      </c>
    </row>
    <row r="3" spans="2:12" ht="15">
      <c r="B3" s="117" t="s">
        <v>59</v>
      </c>
      <c r="C3" s="180">
        <v>27.35</v>
      </c>
      <c r="D3" s="180">
        <v>89.35</v>
      </c>
      <c r="E3" s="117" t="s">
        <v>152</v>
      </c>
      <c r="F3" s="180">
        <v>27.404900699999999</v>
      </c>
      <c r="G3" s="180">
        <v>89.569418639999995</v>
      </c>
      <c r="H3" s="117" t="s">
        <v>15</v>
      </c>
      <c r="I3" s="117">
        <v>146</v>
      </c>
      <c r="J3" s="117">
        <v>125</v>
      </c>
      <c r="K3" s="117">
        <v>271</v>
      </c>
      <c r="L3" s="117">
        <v>11</v>
      </c>
    </row>
    <row r="4" spans="2:12" ht="15">
      <c r="B4" s="117" t="s">
        <v>59</v>
      </c>
      <c r="C4" s="180">
        <v>27.35</v>
      </c>
      <c r="D4" s="180">
        <v>89.35</v>
      </c>
      <c r="E4" s="117" t="s">
        <v>152</v>
      </c>
      <c r="F4" s="180">
        <v>27.404900699999999</v>
      </c>
      <c r="G4" s="180">
        <v>89.569418639999995</v>
      </c>
      <c r="H4" s="117" t="s">
        <v>16</v>
      </c>
      <c r="I4" s="117">
        <v>168</v>
      </c>
      <c r="J4" s="117">
        <v>154</v>
      </c>
      <c r="K4" s="117">
        <v>322</v>
      </c>
      <c r="L4" s="117">
        <v>12</v>
      </c>
    </row>
    <row r="5" spans="2:12" ht="15">
      <c r="B5" s="117" t="s">
        <v>59</v>
      </c>
      <c r="C5" s="180">
        <v>27.35</v>
      </c>
      <c r="D5" s="180">
        <v>89.35</v>
      </c>
      <c r="E5" s="117" t="s">
        <v>152</v>
      </c>
      <c r="F5" s="180">
        <v>27.404900699999999</v>
      </c>
      <c r="G5" s="180">
        <v>89.569418639999995</v>
      </c>
      <c r="H5" s="117" t="s">
        <v>17</v>
      </c>
      <c r="I5" s="117">
        <v>190</v>
      </c>
      <c r="J5" s="117">
        <v>138</v>
      </c>
      <c r="K5" s="117">
        <v>328</v>
      </c>
      <c r="L5" s="117">
        <v>13</v>
      </c>
    </row>
    <row r="6" spans="2:12" ht="15">
      <c r="B6" s="117" t="s">
        <v>59</v>
      </c>
      <c r="C6" s="180">
        <v>27.35</v>
      </c>
      <c r="D6" s="180">
        <v>89.35</v>
      </c>
      <c r="E6" s="117" t="s">
        <v>152</v>
      </c>
      <c r="F6" s="180">
        <v>27.404900699999999</v>
      </c>
      <c r="G6" s="180">
        <v>89.569418639999995</v>
      </c>
      <c r="H6" s="117" t="s">
        <v>18</v>
      </c>
      <c r="I6" s="117">
        <v>100</v>
      </c>
      <c r="J6" s="117">
        <v>112</v>
      </c>
      <c r="K6" s="117">
        <v>212</v>
      </c>
      <c r="L6" s="117">
        <v>14</v>
      </c>
    </row>
    <row r="7" spans="2:12" ht="15">
      <c r="B7" s="117" t="s">
        <v>59</v>
      </c>
      <c r="C7" s="180">
        <v>27.35</v>
      </c>
      <c r="D7" s="180">
        <v>89.35</v>
      </c>
      <c r="E7" s="117" t="s">
        <v>152</v>
      </c>
      <c r="F7" s="180">
        <v>27.404900699999999</v>
      </c>
      <c r="G7" s="180">
        <v>89.569418639999995</v>
      </c>
      <c r="H7" s="117" t="s">
        <v>19</v>
      </c>
      <c r="I7" s="117">
        <v>153</v>
      </c>
      <c r="J7" s="117">
        <v>125</v>
      </c>
      <c r="K7" s="117">
        <v>278</v>
      </c>
      <c r="L7" s="117">
        <v>15</v>
      </c>
    </row>
    <row r="8" spans="2:12" ht="15">
      <c r="B8" s="117" t="s">
        <v>59</v>
      </c>
      <c r="C8" s="180">
        <v>27.35</v>
      </c>
      <c r="D8" s="180">
        <v>89.35</v>
      </c>
      <c r="E8" s="117" t="s">
        <v>152</v>
      </c>
      <c r="F8" s="180">
        <v>27.404900699999999</v>
      </c>
      <c r="G8" s="180">
        <v>89.569418639999995</v>
      </c>
      <c r="H8" s="117" t="s">
        <v>20</v>
      </c>
      <c r="I8" s="117">
        <v>130</v>
      </c>
      <c r="J8" s="117">
        <v>95</v>
      </c>
      <c r="K8" s="117">
        <v>225</v>
      </c>
      <c r="L8" s="117">
        <v>16</v>
      </c>
    </row>
    <row r="9" spans="2:12" ht="15">
      <c r="B9" s="117" t="s">
        <v>59</v>
      </c>
      <c r="C9" s="180">
        <v>27.35</v>
      </c>
      <c r="D9" s="180">
        <v>89.35</v>
      </c>
      <c r="E9" s="117" t="s">
        <v>152</v>
      </c>
      <c r="F9" s="180">
        <v>27.404900699999999</v>
      </c>
      <c r="G9" s="180">
        <v>89.569418639999995</v>
      </c>
      <c r="H9" s="117" t="s">
        <v>21</v>
      </c>
      <c r="I9" s="117">
        <v>403</v>
      </c>
      <c r="J9" s="117">
        <v>341</v>
      </c>
      <c r="K9" s="117">
        <v>744</v>
      </c>
      <c r="L9" s="117">
        <v>17</v>
      </c>
    </row>
    <row r="10" spans="2:12" ht="15">
      <c r="B10" s="117" t="s">
        <v>61</v>
      </c>
      <c r="C10" s="180">
        <v>27.282</v>
      </c>
      <c r="D10" s="180">
        <v>89.381</v>
      </c>
      <c r="E10" s="117" t="s">
        <v>151</v>
      </c>
      <c r="F10" s="180">
        <v>27.463819709999999</v>
      </c>
      <c r="G10" s="180">
        <v>89.638207850000001</v>
      </c>
      <c r="H10" s="117" t="s">
        <v>15</v>
      </c>
      <c r="I10" s="117">
        <v>907</v>
      </c>
      <c r="J10" s="117">
        <v>907</v>
      </c>
      <c r="K10" s="117">
        <v>1814</v>
      </c>
      <c r="L10" s="117">
        <v>11</v>
      </c>
    </row>
    <row r="11" spans="2:12" ht="15">
      <c r="B11" s="117" t="s">
        <v>61</v>
      </c>
      <c r="C11" s="180">
        <v>27.282</v>
      </c>
      <c r="D11" s="180">
        <v>89.381</v>
      </c>
      <c r="E11" s="117" t="s">
        <v>151</v>
      </c>
      <c r="F11" s="180">
        <v>27.463819709999999</v>
      </c>
      <c r="G11" s="180">
        <v>89.638207850000001</v>
      </c>
      <c r="H11" s="117" t="s">
        <v>16</v>
      </c>
      <c r="I11" s="117">
        <v>1053</v>
      </c>
      <c r="J11" s="117">
        <v>1004</v>
      </c>
      <c r="K11" s="117">
        <v>2057</v>
      </c>
      <c r="L11" s="117">
        <v>12</v>
      </c>
    </row>
    <row r="12" spans="2:12" ht="15">
      <c r="B12" s="117" t="s">
        <v>61</v>
      </c>
      <c r="C12" s="180">
        <v>27.282</v>
      </c>
      <c r="D12" s="180">
        <v>89.381</v>
      </c>
      <c r="E12" s="117" t="s">
        <v>151</v>
      </c>
      <c r="F12" s="180">
        <v>27.463819709999999</v>
      </c>
      <c r="G12" s="180">
        <v>89.638207850000001</v>
      </c>
      <c r="H12" s="117" t="s">
        <v>17</v>
      </c>
      <c r="I12" s="117">
        <v>1132</v>
      </c>
      <c r="J12" s="117">
        <v>1097</v>
      </c>
      <c r="K12" s="117">
        <v>2229</v>
      </c>
      <c r="L12" s="117">
        <v>13</v>
      </c>
    </row>
    <row r="13" spans="2:12" ht="15">
      <c r="B13" s="117" t="s">
        <v>61</v>
      </c>
      <c r="C13" s="180">
        <v>27.282</v>
      </c>
      <c r="D13" s="180">
        <v>89.381</v>
      </c>
      <c r="E13" s="117" t="s">
        <v>151</v>
      </c>
      <c r="F13" s="180">
        <v>27.463819709999999</v>
      </c>
      <c r="G13" s="180">
        <v>89.638207850000001</v>
      </c>
      <c r="H13" s="117" t="s">
        <v>18</v>
      </c>
      <c r="I13" s="117">
        <v>720</v>
      </c>
      <c r="J13" s="117">
        <v>640</v>
      </c>
      <c r="K13" s="117">
        <v>1360</v>
      </c>
      <c r="L13" s="117">
        <v>14</v>
      </c>
    </row>
    <row r="14" spans="2:12" ht="15">
      <c r="B14" s="117" t="s">
        <v>61</v>
      </c>
      <c r="C14" s="180">
        <v>27.282</v>
      </c>
      <c r="D14" s="180">
        <v>89.381</v>
      </c>
      <c r="E14" s="117" t="s">
        <v>151</v>
      </c>
      <c r="F14" s="180">
        <v>27.463819709999999</v>
      </c>
      <c r="G14" s="180">
        <v>89.638207850000001</v>
      </c>
      <c r="H14" s="117" t="s">
        <v>19</v>
      </c>
      <c r="I14" s="117">
        <v>832</v>
      </c>
      <c r="J14" s="117">
        <v>776</v>
      </c>
      <c r="K14" s="117">
        <v>1608</v>
      </c>
      <c r="L14" s="117">
        <v>15</v>
      </c>
    </row>
    <row r="15" spans="2:12" ht="15">
      <c r="B15" s="117" t="s">
        <v>61</v>
      </c>
      <c r="C15" s="180">
        <v>27.282</v>
      </c>
      <c r="D15" s="180">
        <v>89.381</v>
      </c>
      <c r="E15" s="117" t="s">
        <v>151</v>
      </c>
      <c r="F15" s="180">
        <v>27.463819709999999</v>
      </c>
      <c r="G15" s="180">
        <v>89.638207850000001</v>
      </c>
      <c r="H15" s="117" t="s">
        <v>20</v>
      </c>
      <c r="I15" s="117">
        <v>673</v>
      </c>
      <c r="J15" s="117">
        <v>543</v>
      </c>
      <c r="K15" s="117">
        <v>1216</v>
      </c>
      <c r="L15" s="117">
        <v>16</v>
      </c>
    </row>
    <row r="16" spans="2:12" ht="15">
      <c r="B16" s="117" t="s">
        <v>61</v>
      </c>
      <c r="C16" s="180">
        <v>27.282</v>
      </c>
      <c r="D16" s="180">
        <v>89.381</v>
      </c>
      <c r="E16" s="117" t="s">
        <v>151</v>
      </c>
      <c r="F16" s="180">
        <v>27.463819709999999</v>
      </c>
      <c r="G16" s="180">
        <v>89.638207850000001</v>
      </c>
      <c r="H16" s="117" t="s">
        <v>21</v>
      </c>
      <c r="I16" s="117">
        <v>714</v>
      </c>
      <c r="J16" s="117">
        <v>572</v>
      </c>
      <c r="K16" s="117">
        <v>1286</v>
      </c>
      <c r="L16" s="117">
        <v>17</v>
      </c>
    </row>
    <row r="17" spans="2:27">
      <c r="B17" s="117"/>
      <c r="C17" s="117"/>
      <c r="D17" s="117"/>
      <c r="E17" s="117"/>
      <c r="F17" s="117"/>
      <c r="G17" s="117"/>
      <c r="H17" s="117"/>
      <c r="I17" s="117">
        <f>SUM(I3:I16)</f>
        <v>7321</v>
      </c>
      <c r="J17" s="117">
        <f>SUM(J3:J16)</f>
        <v>6629</v>
      </c>
      <c r="K17" s="117">
        <f>SUM(K3:K16)</f>
        <v>13950</v>
      </c>
      <c r="L17" s="117"/>
    </row>
    <row r="19" spans="2:27" ht="15">
      <c r="B19" s="206" t="s">
        <v>71</v>
      </c>
      <c r="C19" s="206" t="s">
        <v>227</v>
      </c>
      <c r="D19" s="206" t="s">
        <v>228</v>
      </c>
      <c r="E19" s="206" t="s">
        <v>229</v>
      </c>
      <c r="F19" s="206" t="s">
        <v>205</v>
      </c>
      <c r="G19" s="206" t="s">
        <v>206</v>
      </c>
      <c r="H19" s="206" t="s">
        <v>74</v>
      </c>
      <c r="I19" s="206" t="s">
        <v>277</v>
      </c>
      <c r="J19" s="206" t="s">
        <v>278</v>
      </c>
      <c r="K19" s="206" t="s">
        <v>279</v>
      </c>
    </row>
    <row r="20" spans="2:27" ht="24" customHeight="1">
      <c r="B20" s="201" t="s">
        <v>59</v>
      </c>
      <c r="C20" s="201" t="s">
        <v>61</v>
      </c>
      <c r="D20" s="207">
        <v>27.469125439999999</v>
      </c>
      <c r="E20" s="207">
        <v>89.639552429999995</v>
      </c>
      <c r="F20" s="180">
        <v>55555</v>
      </c>
      <c r="G20" s="180">
        <v>58996</v>
      </c>
      <c r="H20" s="180">
        <v>114551</v>
      </c>
      <c r="I20" s="180">
        <v>1.4</v>
      </c>
      <c r="J20" s="180">
        <v>18</v>
      </c>
      <c r="K20" s="180">
        <v>0</v>
      </c>
    </row>
    <row r="21" spans="2:27" ht="15">
      <c r="B21" s="201" t="s">
        <v>59</v>
      </c>
      <c r="C21" s="201" t="s">
        <v>280</v>
      </c>
      <c r="D21" s="207">
        <v>27.38689132</v>
      </c>
      <c r="E21" s="207">
        <v>89.582154759999995</v>
      </c>
      <c r="F21" s="180">
        <v>509</v>
      </c>
      <c r="G21" s="180">
        <v>457</v>
      </c>
      <c r="H21" s="180">
        <v>966</v>
      </c>
      <c r="I21" s="180">
        <v>4.7</v>
      </c>
      <c r="J21" s="180">
        <v>15</v>
      </c>
      <c r="K21" s="180">
        <v>0</v>
      </c>
      <c r="T21" s="208"/>
    </row>
    <row r="22" spans="2:27" ht="18.75" customHeight="1">
      <c r="B22" s="201" t="s">
        <v>59</v>
      </c>
      <c r="C22" s="201" t="s">
        <v>281</v>
      </c>
      <c r="D22" s="207">
        <v>27.48242625</v>
      </c>
      <c r="E22" s="207">
        <v>89.630991620000003</v>
      </c>
      <c r="F22" s="180">
        <v>2292</v>
      </c>
      <c r="G22" s="180">
        <v>3185</v>
      </c>
      <c r="H22" s="180">
        <v>5477</v>
      </c>
      <c r="I22" s="180">
        <v>28.9</v>
      </c>
      <c r="J22" s="180">
        <v>12.7</v>
      </c>
      <c r="K22" s="180">
        <v>0</v>
      </c>
      <c r="T22" s="208"/>
    </row>
    <row r="23" spans="2:27" ht="15">
      <c r="B23" s="201" t="s">
        <v>59</v>
      </c>
      <c r="C23" s="201" t="s">
        <v>282</v>
      </c>
      <c r="D23" s="207">
        <v>27.861856970000002</v>
      </c>
      <c r="E23" s="207">
        <v>89.435786629999996</v>
      </c>
      <c r="F23" s="180">
        <v>214</v>
      </c>
      <c r="G23" s="180">
        <v>276</v>
      </c>
      <c r="H23" s="180">
        <v>490</v>
      </c>
      <c r="I23" s="180">
        <v>35.200000000000003</v>
      </c>
      <c r="J23" s="180">
        <v>48.6</v>
      </c>
      <c r="K23" s="180">
        <v>0</v>
      </c>
      <c r="T23" s="157"/>
    </row>
    <row r="24" spans="2:27" ht="15">
      <c r="B24" s="201" t="s">
        <v>59</v>
      </c>
      <c r="C24" s="201" t="s">
        <v>283</v>
      </c>
      <c r="D24" s="207">
        <v>27.69214655</v>
      </c>
      <c r="E24" s="207">
        <v>89.598267809999996</v>
      </c>
      <c r="F24" s="180">
        <v>87</v>
      </c>
      <c r="G24" s="180">
        <v>163</v>
      </c>
      <c r="H24" s="180">
        <v>250</v>
      </c>
      <c r="I24" s="180">
        <v>32</v>
      </c>
      <c r="J24" s="180">
        <v>25.9</v>
      </c>
      <c r="K24" s="180">
        <v>0</v>
      </c>
      <c r="T24" s="157"/>
    </row>
    <row r="25" spans="2:27" ht="15">
      <c r="B25" s="201" t="s">
        <v>59</v>
      </c>
      <c r="C25" s="201" t="s">
        <v>284</v>
      </c>
      <c r="D25" s="207">
        <v>27.76758851</v>
      </c>
      <c r="E25" s="207">
        <v>89.334654549999996</v>
      </c>
      <c r="F25" s="180">
        <v>81</v>
      </c>
      <c r="G25" s="180">
        <v>101</v>
      </c>
      <c r="H25" s="180">
        <v>182</v>
      </c>
      <c r="I25" s="180">
        <v>46.4</v>
      </c>
      <c r="J25" s="180">
        <v>45.4</v>
      </c>
      <c r="K25" s="180">
        <v>0</v>
      </c>
      <c r="T25" s="157"/>
    </row>
    <row r="26" spans="2:27" ht="15">
      <c r="B26" s="201" t="s">
        <v>59</v>
      </c>
      <c r="C26" s="201" t="s">
        <v>285</v>
      </c>
      <c r="D26" s="207">
        <v>27.44121612</v>
      </c>
      <c r="E26" s="207">
        <v>89.668661099999994</v>
      </c>
      <c r="F26" s="180">
        <v>2951</v>
      </c>
      <c r="G26" s="180">
        <v>3801</v>
      </c>
      <c r="H26" s="180">
        <v>6752</v>
      </c>
      <c r="I26" s="180">
        <v>15.7</v>
      </c>
      <c r="J26" s="180">
        <v>7.1</v>
      </c>
      <c r="K26" s="180">
        <v>0</v>
      </c>
      <c r="T26" s="157"/>
    </row>
    <row r="27" spans="2:27" ht="15">
      <c r="B27" s="201" t="s">
        <v>59</v>
      </c>
      <c r="C27" s="201" t="s">
        <v>286</v>
      </c>
      <c r="D27" s="207">
        <v>27.409899630000002</v>
      </c>
      <c r="E27" s="207">
        <v>89.70065176</v>
      </c>
      <c r="F27" s="180">
        <v>707</v>
      </c>
      <c r="G27" s="180">
        <v>1387</v>
      </c>
      <c r="H27" s="180">
        <v>2094</v>
      </c>
      <c r="I27" s="180">
        <v>20.7</v>
      </c>
      <c r="J27" s="180">
        <v>11</v>
      </c>
      <c r="K27" s="180">
        <v>0</v>
      </c>
      <c r="T27" s="157"/>
    </row>
    <row r="28" spans="2:27" ht="15">
      <c r="B28" s="201" t="s">
        <v>59</v>
      </c>
      <c r="C28" s="201" t="s">
        <v>287</v>
      </c>
      <c r="D28" s="207">
        <v>27.58236226</v>
      </c>
      <c r="E28" s="207">
        <v>89.862984019999999</v>
      </c>
      <c r="F28" s="180">
        <v>544</v>
      </c>
      <c r="G28" s="180">
        <v>597</v>
      </c>
      <c r="H28" s="180">
        <v>1141</v>
      </c>
      <c r="I28" s="180">
        <v>15.3</v>
      </c>
      <c r="J28" s="180">
        <v>25.6</v>
      </c>
      <c r="K28" s="180">
        <v>0</v>
      </c>
      <c r="T28" s="157"/>
      <c r="AA28" s="208"/>
    </row>
    <row r="29" spans="2:27" ht="15">
      <c r="B29" s="201" t="s">
        <v>59</v>
      </c>
      <c r="C29" s="201" t="s">
        <v>288</v>
      </c>
      <c r="D29" s="207">
        <v>27.565265360000001</v>
      </c>
      <c r="E29" s="207">
        <v>89.654148530000001</v>
      </c>
      <c r="F29" s="180">
        <v>3274</v>
      </c>
      <c r="G29" s="180">
        <v>3559</v>
      </c>
      <c r="H29" s="180">
        <v>6833</v>
      </c>
      <c r="I29" s="180">
        <v>4.3</v>
      </c>
      <c r="J29" s="180">
        <v>14.6</v>
      </c>
      <c r="K29" s="180">
        <v>0</v>
      </c>
      <c r="T29" s="157"/>
      <c r="AA29" s="208"/>
    </row>
    <row r="30" spans="2:27">
      <c r="T30" s="157"/>
      <c r="AA30" s="208"/>
    </row>
    <row r="31" spans="2:27">
      <c r="AA31" s="208"/>
    </row>
    <row r="32" spans="2:27">
      <c r="AA32" s="208"/>
    </row>
    <row r="33" spans="2:27">
      <c r="AA33" s="208"/>
    </row>
    <row r="34" spans="2:27">
      <c r="AA34" s="208"/>
    </row>
    <row r="35" spans="2:27">
      <c r="B35" s="173" t="s">
        <v>153</v>
      </c>
      <c r="C35" s="209" t="s">
        <v>154</v>
      </c>
      <c r="D35" s="209" t="s">
        <v>155</v>
      </c>
      <c r="E35" s="209" t="s">
        <v>144</v>
      </c>
      <c r="F35" s="209" t="s">
        <v>145</v>
      </c>
      <c r="H35" s="209" t="s">
        <v>144</v>
      </c>
      <c r="I35" s="209" t="s">
        <v>145</v>
      </c>
      <c r="J35" s="173" t="s">
        <v>153</v>
      </c>
    </row>
    <row r="36" spans="2:27">
      <c r="B36" s="118">
        <f>SUM(K17)</f>
        <v>13950</v>
      </c>
      <c r="C36" s="176">
        <f>(J17/B36)*100%</f>
        <v>0.47519713261648744</v>
      </c>
      <c r="D36" s="176">
        <f>(I17/B36)*100%</f>
        <v>0.52480286738351256</v>
      </c>
      <c r="E36" s="118">
        <f>SUM(I17)</f>
        <v>7321</v>
      </c>
      <c r="F36" s="118">
        <f>SUM(J17)</f>
        <v>6629</v>
      </c>
      <c r="H36" s="135">
        <v>1117</v>
      </c>
      <c r="I36" s="135">
        <v>913</v>
      </c>
      <c r="J36" s="117">
        <v>2030</v>
      </c>
    </row>
    <row r="38" spans="2:27">
      <c r="B38" s="173" t="s">
        <v>125</v>
      </c>
      <c r="C38" s="173" t="s">
        <v>126</v>
      </c>
      <c r="D38" s="173" t="s">
        <v>127</v>
      </c>
      <c r="E38" s="173" t="s">
        <v>128</v>
      </c>
      <c r="F38" s="173" t="s">
        <v>129</v>
      </c>
      <c r="H38" s="173" t="s">
        <v>128</v>
      </c>
      <c r="I38" s="173" t="s">
        <v>129</v>
      </c>
      <c r="J38" s="173" t="s">
        <v>125</v>
      </c>
    </row>
    <row r="39" spans="2:27">
      <c r="B39" s="135">
        <f>SUM(C39:D39)</f>
        <v>5357</v>
      </c>
      <c r="C39" s="135">
        <f>SUM(J7:J9,J14:J16)</f>
        <v>2452</v>
      </c>
      <c r="D39" s="135">
        <f>SUM(I7:I9,I14:I16)</f>
        <v>2905</v>
      </c>
      <c r="E39" s="176">
        <f>(C39/F36)*100%</f>
        <v>0.3698898778096244</v>
      </c>
      <c r="F39" s="177">
        <f>(D39/E36)*100%</f>
        <v>0.39680371533943448</v>
      </c>
      <c r="H39" s="197">
        <f>(I36/F36)*100%</f>
        <v>0.13772816412731936</v>
      </c>
      <c r="I39" s="197">
        <f>(H36/E36)*100%</f>
        <v>0.15257478486545553</v>
      </c>
      <c r="J39" s="117">
        <v>2030</v>
      </c>
    </row>
    <row r="41" spans="2:27">
      <c r="B41" s="173" t="s">
        <v>71</v>
      </c>
      <c r="C41" s="173" t="s">
        <v>81</v>
      </c>
      <c r="D41" s="173" t="s">
        <v>210</v>
      </c>
      <c r="E41" s="173" t="s">
        <v>4</v>
      </c>
      <c r="F41" s="173" t="s">
        <v>5</v>
      </c>
      <c r="G41" s="173" t="s">
        <v>6</v>
      </c>
    </row>
    <row r="42" spans="2:27" ht="15">
      <c r="B42" s="117" t="s">
        <v>59</v>
      </c>
      <c r="C42" s="180">
        <v>27.35</v>
      </c>
      <c r="D42" s="180">
        <v>89.35</v>
      </c>
      <c r="E42" s="117" t="s">
        <v>231</v>
      </c>
      <c r="F42" s="180">
        <v>27.404900699999999</v>
      </c>
      <c r="G42" s="180">
        <v>89.569418639999995</v>
      </c>
    </row>
    <row r="44" spans="2:27">
      <c r="B44" s="173" t="s">
        <v>71</v>
      </c>
      <c r="C44" s="173" t="s">
        <v>81</v>
      </c>
      <c r="D44" s="173" t="s">
        <v>210</v>
      </c>
      <c r="E44" s="173" t="s">
        <v>4</v>
      </c>
      <c r="F44" s="173" t="s">
        <v>5</v>
      </c>
      <c r="G44" s="173" t="s">
        <v>6</v>
      </c>
    </row>
    <row r="45" spans="2:27">
      <c r="B45" s="135" t="s">
        <v>36</v>
      </c>
      <c r="C45" s="135">
        <v>27.428599999999999</v>
      </c>
      <c r="D45" s="135">
        <v>89.416700000000006</v>
      </c>
      <c r="E45" s="135" t="s">
        <v>36</v>
      </c>
      <c r="F45" s="135">
        <v>28.428270000000001</v>
      </c>
      <c r="G45" s="135">
        <v>89.405100000000004</v>
      </c>
    </row>
    <row r="47" spans="2:27">
      <c r="B47" s="179" t="s">
        <v>205</v>
      </c>
      <c r="C47" s="174" t="s">
        <v>206</v>
      </c>
      <c r="D47" s="174" t="s">
        <v>74</v>
      </c>
    </row>
    <row r="48" spans="2:27" ht="15">
      <c r="B48" s="172">
        <v>79270</v>
      </c>
      <c r="C48" s="172">
        <v>83323</v>
      </c>
      <c r="D48" s="181">
        <v>162593</v>
      </c>
    </row>
    <row r="50" spans="2:15">
      <c r="B50" s="173" t="s">
        <v>71</v>
      </c>
      <c r="C50" s="173" t="s">
        <v>81</v>
      </c>
      <c r="D50" s="173" t="s">
        <v>210</v>
      </c>
      <c r="E50" s="173" t="s">
        <v>4</v>
      </c>
      <c r="F50" s="173" t="s">
        <v>5</v>
      </c>
      <c r="G50" s="173" t="s">
        <v>6</v>
      </c>
    </row>
    <row r="51" spans="2:15" ht="15">
      <c r="B51" s="117" t="s">
        <v>61</v>
      </c>
      <c r="C51" s="180">
        <v>27.282</v>
      </c>
      <c r="D51" s="180">
        <v>89.381</v>
      </c>
      <c r="E51" s="117" t="s">
        <v>151</v>
      </c>
      <c r="F51" s="180">
        <v>27.463819709999999</v>
      </c>
      <c r="G51" s="180">
        <v>89.638207850000001</v>
      </c>
    </row>
    <row r="54" spans="2:15" ht="15">
      <c r="B54" s="210" t="s">
        <v>227</v>
      </c>
      <c r="C54" s="173" t="s">
        <v>151</v>
      </c>
      <c r="D54" s="173" t="s">
        <v>152</v>
      </c>
      <c r="E54" s="206" t="s">
        <v>37</v>
      </c>
      <c r="F54" s="206" t="s">
        <v>289</v>
      </c>
      <c r="G54" s="206" t="s">
        <v>4</v>
      </c>
      <c r="H54" s="206" t="s">
        <v>185</v>
      </c>
    </row>
    <row r="55" spans="2:15" ht="15">
      <c r="B55" s="201" t="s">
        <v>61</v>
      </c>
      <c r="C55" s="180">
        <v>1.4</v>
      </c>
      <c r="D55" s="180">
        <v>18</v>
      </c>
      <c r="E55" s="180">
        <v>1.9</v>
      </c>
      <c r="F55" s="180">
        <f t="shared" ref="F55:F64" si="0">MIN(D55,E55,C55)</f>
        <v>1.4</v>
      </c>
      <c r="G55" s="180" t="s">
        <v>151</v>
      </c>
      <c r="H55" s="180">
        <v>1286</v>
      </c>
    </row>
    <row r="56" spans="2:15" ht="15">
      <c r="B56" s="201" t="s">
        <v>280</v>
      </c>
      <c r="C56" s="180">
        <v>4.7</v>
      </c>
      <c r="D56" s="180">
        <v>15</v>
      </c>
      <c r="E56" s="180">
        <v>70</v>
      </c>
      <c r="F56" s="180">
        <f t="shared" si="0"/>
        <v>4.7</v>
      </c>
      <c r="G56" s="180" t="s">
        <v>151</v>
      </c>
      <c r="H56" s="180"/>
      <c r="M56" s="490" t="s">
        <v>793</v>
      </c>
      <c r="N56" s="490" t="s">
        <v>794</v>
      </c>
    </row>
    <row r="57" spans="2:15" ht="15">
      <c r="B57" s="201" t="s">
        <v>281</v>
      </c>
      <c r="C57" s="180">
        <v>28.9</v>
      </c>
      <c r="D57" s="180">
        <v>12.7</v>
      </c>
      <c r="E57" s="180">
        <v>26.7</v>
      </c>
      <c r="F57" s="180">
        <f t="shared" si="0"/>
        <v>12.7</v>
      </c>
      <c r="G57" s="180" t="s">
        <v>152</v>
      </c>
      <c r="H57" s="180">
        <f>SUM(J57,K57)</f>
        <v>582</v>
      </c>
      <c r="J57" s="135">
        <v>322</v>
      </c>
      <c r="K57" s="135">
        <v>260</v>
      </c>
      <c r="L57" s="491" t="s">
        <v>795</v>
      </c>
      <c r="M57" s="135">
        <v>53</v>
      </c>
      <c r="N57" s="135">
        <v>40</v>
      </c>
      <c r="O57" s="135" t="s">
        <v>796</v>
      </c>
    </row>
    <row r="58" spans="2:15" ht="15">
      <c r="B58" s="201" t="s">
        <v>282</v>
      </c>
      <c r="C58" s="180">
        <v>35.200000000000003</v>
      </c>
      <c r="D58" s="180">
        <v>48.6</v>
      </c>
      <c r="E58" s="180">
        <v>6.2</v>
      </c>
      <c r="F58" s="180">
        <f t="shared" si="0"/>
        <v>6.2</v>
      </c>
      <c r="G58" s="180" t="s">
        <v>36</v>
      </c>
      <c r="H58" s="180"/>
      <c r="M58" s="135">
        <v>0</v>
      </c>
      <c r="N58" s="135">
        <v>0</v>
      </c>
      <c r="O58" s="135" t="s">
        <v>797</v>
      </c>
    </row>
    <row r="59" spans="2:15" ht="15">
      <c r="B59" s="201" t="s">
        <v>283</v>
      </c>
      <c r="C59" s="180">
        <v>32</v>
      </c>
      <c r="D59" s="180">
        <v>25.9</v>
      </c>
      <c r="E59" s="180">
        <v>3.2</v>
      </c>
      <c r="F59" s="180">
        <f t="shared" si="0"/>
        <v>3.2</v>
      </c>
      <c r="G59" s="180" t="s">
        <v>36</v>
      </c>
      <c r="H59" s="180"/>
      <c r="M59" s="135">
        <v>63</v>
      </c>
      <c r="N59" s="135">
        <v>52</v>
      </c>
      <c r="O59" s="135" t="s">
        <v>798</v>
      </c>
    </row>
    <row r="60" spans="2:15" ht="15">
      <c r="B60" s="201" t="s">
        <v>284</v>
      </c>
      <c r="C60" s="180">
        <v>46.4</v>
      </c>
      <c r="D60" s="180">
        <v>45.4</v>
      </c>
      <c r="E60" s="180">
        <v>3.2</v>
      </c>
      <c r="F60" s="180">
        <f t="shared" si="0"/>
        <v>3.2</v>
      </c>
      <c r="G60" s="180" t="s">
        <v>36</v>
      </c>
      <c r="H60" s="180"/>
      <c r="M60" s="135">
        <v>10</v>
      </c>
      <c r="N60" s="135">
        <v>20</v>
      </c>
      <c r="O60" s="135" t="s">
        <v>799</v>
      </c>
    </row>
    <row r="61" spans="2:15" ht="15">
      <c r="B61" s="201" t="s">
        <v>285</v>
      </c>
      <c r="C61" s="180">
        <v>15.7</v>
      </c>
      <c r="D61" s="180">
        <v>7.1</v>
      </c>
      <c r="E61" s="180">
        <v>5.6</v>
      </c>
      <c r="F61" s="180">
        <f t="shared" si="0"/>
        <v>5.6</v>
      </c>
      <c r="G61" s="180" t="s">
        <v>36</v>
      </c>
      <c r="H61" s="180"/>
      <c r="M61" s="135">
        <v>0</v>
      </c>
      <c r="N61" s="135">
        <v>0</v>
      </c>
      <c r="O61" s="135" t="s">
        <v>800</v>
      </c>
    </row>
    <row r="62" spans="2:15" ht="15">
      <c r="B62" s="201" t="s">
        <v>286</v>
      </c>
      <c r="C62" s="180">
        <v>20.7</v>
      </c>
      <c r="D62" s="180">
        <v>11</v>
      </c>
      <c r="E62" s="180">
        <v>8.4</v>
      </c>
      <c r="F62" s="180">
        <f t="shared" si="0"/>
        <v>8.4</v>
      </c>
      <c r="G62" s="180" t="s">
        <v>36</v>
      </c>
      <c r="H62" s="180">
        <f>SUM(J62,K62)</f>
        <v>115</v>
      </c>
      <c r="J62" s="135">
        <v>51</v>
      </c>
      <c r="K62" s="135">
        <v>64</v>
      </c>
      <c r="L62" s="449" t="s">
        <v>801</v>
      </c>
      <c r="M62" s="135">
        <v>6</v>
      </c>
      <c r="N62" s="135">
        <v>3</v>
      </c>
      <c r="O62" s="135" t="s">
        <v>802</v>
      </c>
    </row>
    <row r="63" spans="2:15" ht="15">
      <c r="B63" s="201" t="s">
        <v>287</v>
      </c>
      <c r="C63" s="180">
        <v>15.3</v>
      </c>
      <c r="D63" s="180">
        <v>25.6</v>
      </c>
      <c r="E63" s="180">
        <v>3.5</v>
      </c>
      <c r="F63" s="180">
        <f t="shared" si="0"/>
        <v>3.5</v>
      </c>
      <c r="G63" s="180" t="s">
        <v>36</v>
      </c>
      <c r="H63" s="180">
        <f>SUM(J63,K63)</f>
        <v>47</v>
      </c>
      <c r="J63" s="135">
        <v>30</v>
      </c>
      <c r="K63" s="135">
        <v>17</v>
      </c>
      <c r="L63" s="492" t="s">
        <v>803</v>
      </c>
      <c r="M63" s="135">
        <v>264</v>
      </c>
      <c r="N63" s="135">
        <v>199</v>
      </c>
      <c r="O63" s="135" t="s">
        <v>804</v>
      </c>
    </row>
    <row r="64" spans="2:15" ht="15">
      <c r="B64" s="201" t="s">
        <v>288</v>
      </c>
      <c r="C64" s="180">
        <v>4.3</v>
      </c>
      <c r="D64" s="180">
        <v>14.6</v>
      </c>
      <c r="E64" s="180">
        <v>8.1</v>
      </c>
      <c r="F64" s="180">
        <f t="shared" si="0"/>
        <v>4.3</v>
      </c>
      <c r="G64" s="180" t="s">
        <v>151</v>
      </c>
      <c r="H64" s="180"/>
      <c r="M64" s="135">
        <v>74</v>
      </c>
      <c r="N64" s="135">
        <v>47</v>
      </c>
      <c r="O64" s="135" t="s">
        <v>805</v>
      </c>
    </row>
    <row r="65" spans="2:15">
      <c r="M65" s="135">
        <v>13</v>
      </c>
      <c r="N65" s="135">
        <v>17</v>
      </c>
      <c r="O65" s="135" t="s">
        <v>806</v>
      </c>
    </row>
    <row r="66" spans="2:15">
      <c r="B66" s="173" t="s">
        <v>7</v>
      </c>
      <c r="C66" s="173" t="s">
        <v>8</v>
      </c>
      <c r="D66" s="173" t="s">
        <v>9</v>
      </c>
      <c r="E66" s="173" t="s">
        <v>10</v>
      </c>
      <c r="M66" s="135">
        <v>231</v>
      </c>
      <c r="N66" s="135">
        <v>194</v>
      </c>
      <c r="O66" s="135" t="s">
        <v>807</v>
      </c>
    </row>
    <row r="67" spans="2:15">
      <c r="B67" s="117" t="s">
        <v>15</v>
      </c>
      <c r="C67" s="117">
        <v>146</v>
      </c>
      <c r="D67" s="117">
        <v>125</v>
      </c>
      <c r="E67" s="117">
        <v>271</v>
      </c>
    </row>
    <row r="68" spans="2:15">
      <c r="B68" s="117" t="s">
        <v>16</v>
      </c>
      <c r="C68" s="117">
        <v>168</v>
      </c>
      <c r="D68" s="117">
        <v>154</v>
      </c>
      <c r="E68" s="117">
        <v>322</v>
      </c>
    </row>
    <row r="69" spans="2:15">
      <c r="B69" s="117" t="s">
        <v>17</v>
      </c>
      <c r="C69" s="117">
        <v>190</v>
      </c>
      <c r="D69" s="117">
        <v>138</v>
      </c>
      <c r="E69" s="117">
        <v>328</v>
      </c>
      <c r="N69">
        <f>SUM(M57:M66,N57:N66)</f>
        <v>1286</v>
      </c>
    </row>
    <row r="70" spans="2:15">
      <c r="B70" s="117" t="s">
        <v>18</v>
      </c>
      <c r="C70" s="117">
        <v>100</v>
      </c>
      <c r="D70" s="117">
        <v>112</v>
      </c>
      <c r="E70" s="117">
        <v>212</v>
      </c>
    </row>
    <row r="71" spans="2:15">
      <c r="B71" s="117" t="s">
        <v>19</v>
      </c>
      <c r="C71" s="117">
        <v>153</v>
      </c>
      <c r="D71" s="117">
        <v>125</v>
      </c>
      <c r="E71" s="117">
        <v>278</v>
      </c>
    </row>
    <row r="72" spans="2:15">
      <c r="B72" s="117" t="s">
        <v>20</v>
      </c>
      <c r="C72" s="117">
        <v>130</v>
      </c>
      <c r="D72" s="117">
        <v>95</v>
      </c>
      <c r="E72" s="117">
        <v>225</v>
      </c>
    </row>
    <row r="73" spans="2:15">
      <c r="B73" s="117" t="s">
        <v>21</v>
      </c>
      <c r="C73" s="117">
        <v>403</v>
      </c>
      <c r="D73" s="117">
        <v>341</v>
      </c>
      <c r="E73" s="117">
        <v>744</v>
      </c>
    </row>
    <row r="74" spans="2:15">
      <c r="B74" s="117" t="s">
        <v>15</v>
      </c>
      <c r="C74" s="117">
        <v>907</v>
      </c>
      <c r="D74" s="117">
        <v>907</v>
      </c>
      <c r="E74" s="117">
        <v>1814</v>
      </c>
    </row>
    <row r="75" spans="2:15">
      <c r="B75" s="117" t="s">
        <v>16</v>
      </c>
      <c r="C75" s="117">
        <v>1053</v>
      </c>
      <c r="D75" s="117">
        <v>1004</v>
      </c>
      <c r="E75" s="117">
        <v>2057</v>
      </c>
    </row>
    <row r="76" spans="2:15">
      <c r="B76" s="117" t="s">
        <v>17</v>
      </c>
      <c r="C76" s="117">
        <v>1132</v>
      </c>
      <c r="D76" s="117">
        <v>1097</v>
      </c>
      <c r="E76" s="117">
        <v>2229</v>
      </c>
    </row>
    <row r="77" spans="2:15">
      <c r="B77" s="117" t="s">
        <v>18</v>
      </c>
      <c r="C77" s="117">
        <v>720</v>
      </c>
      <c r="D77" s="117">
        <v>640</v>
      </c>
      <c r="E77" s="117">
        <v>1360</v>
      </c>
    </row>
    <row r="78" spans="2:15">
      <c r="B78" s="117" t="s">
        <v>19</v>
      </c>
      <c r="C78" s="117">
        <v>832</v>
      </c>
      <c r="D78" s="117">
        <v>776</v>
      </c>
      <c r="E78" s="117">
        <v>1608</v>
      </c>
    </row>
    <row r="79" spans="2:15">
      <c r="B79" s="117" t="s">
        <v>20</v>
      </c>
      <c r="C79" s="117">
        <v>673</v>
      </c>
      <c r="D79" s="117">
        <v>543</v>
      </c>
      <c r="E79" s="117">
        <v>1216</v>
      </c>
    </row>
    <row r="80" spans="2:15">
      <c r="B80" s="117" t="s">
        <v>21</v>
      </c>
      <c r="C80" s="117">
        <v>714</v>
      </c>
      <c r="D80" s="117">
        <v>572</v>
      </c>
      <c r="E80" s="117">
        <v>1286</v>
      </c>
    </row>
    <row r="83" spans="2:5">
      <c r="B83" s="173" t="s">
        <v>7</v>
      </c>
      <c r="C83" s="173" t="s">
        <v>8</v>
      </c>
      <c r="D83" s="173" t="s">
        <v>9</v>
      </c>
      <c r="E83" s="173" t="s">
        <v>10</v>
      </c>
    </row>
    <row r="84" spans="2:5">
      <c r="B84" s="117" t="s">
        <v>15</v>
      </c>
      <c r="C84" s="135">
        <f t="shared" ref="C84:D90" si="1">SUM(C67,C74)</f>
        <v>1053</v>
      </c>
      <c r="D84" s="135">
        <f t="shared" si="1"/>
        <v>1032</v>
      </c>
      <c r="E84" s="135">
        <f>SUM(C84,D84)</f>
        <v>2085</v>
      </c>
    </row>
    <row r="85" spans="2:5">
      <c r="B85" s="117" t="s">
        <v>16</v>
      </c>
      <c r="C85" s="135">
        <f t="shared" si="1"/>
        <v>1221</v>
      </c>
      <c r="D85" s="135">
        <f t="shared" si="1"/>
        <v>1158</v>
      </c>
      <c r="E85" s="135">
        <f t="shared" ref="E85:E89" si="2">SUM(C85,D85)</f>
        <v>2379</v>
      </c>
    </row>
    <row r="86" spans="2:5">
      <c r="B86" s="117" t="s">
        <v>17</v>
      </c>
      <c r="C86" s="135">
        <f t="shared" si="1"/>
        <v>1322</v>
      </c>
      <c r="D86" s="135">
        <f t="shared" si="1"/>
        <v>1235</v>
      </c>
      <c r="E86" s="135">
        <f t="shared" si="2"/>
        <v>2557</v>
      </c>
    </row>
    <row r="87" spans="2:5">
      <c r="B87" s="117" t="s">
        <v>18</v>
      </c>
      <c r="C87" s="135">
        <f t="shared" si="1"/>
        <v>820</v>
      </c>
      <c r="D87" s="135">
        <f t="shared" si="1"/>
        <v>752</v>
      </c>
      <c r="E87" s="135">
        <f t="shared" si="2"/>
        <v>1572</v>
      </c>
    </row>
    <row r="88" spans="2:5">
      <c r="B88" s="117" t="s">
        <v>19</v>
      </c>
      <c r="C88" s="135">
        <f t="shared" si="1"/>
        <v>985</v>
      </c>
      <c r="D88" s="135">
        <f t="shared" si="1"/>
        <v>901</v>
      </c>
      <c r="E88" s="135">
        <f t="shared" si="2"/>
        <v>1886</v>
      </c>
    </row>
    <row r="89" spans="2:5">
      <c r="B89" s="117" t="s">
        <v>20</v>
      </c>
      <c r="C89" s="135">
        <f t="shared" si="1"/>
        <v>803</v>
      </c>
      <c r="D89" s="135">
        <f t="shared" si="1"/>
        <v>638</v>
      </c>
      <c r="E89" s="135">
        <f t="shared" si="2"/>
        <v>1441</v>
      </c>
    </row>
    <row r="90" spans="2:5">
      <c r="B90" s="117" t="s">
        <v>21</v>
      </c>
      <c r="C90" s="135">
        <f t="shared" si="1"/>
        <v>1117</v>
      </c>
      <c r="D90" s="135">
        <f t="shared" si="1"/>
        <v>913</v>
      </c>
      <c r="E90" s="135">
        <f>SUM(C90,D90)</f>
        <v>2030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1F68-D37A-4914-B710-103890A65365}">
  <sheetPr>
    <tabColor theme="6" tint="0.79998168889431442"/>
  </sheetPr>
  <dimension ref="B5:T80"/>
  <sheetViews>
    <sheetView topLeftCell="E27" zoomScale="20" workbookViewId="0">
      <selection activeCell="T112" sqref="T112"/>
    </sheetView>
  </sheetViews>
  <sheetFormatPr defaultColWidth="8.7109375" defaultRowHeight="12.75"/>
  <cols>
    <col min="1" max="1" width="23.85546875" bestFit="1" customWidth="1"/>
    <col min="2" max="2" width="26.140625" bestFit="1" customWidth="1"/>
    <col min="3" max="3" width="26.42578125" bestFit="1" customWidth="1"/>
    <col min="4" max="4" width="25.140625" bestFit="1" customWidth="1"/>
    <col min="5" max="5" width="26.140625" bestFit="1" customWidth="1"/>
    <col min="6" max="6" width="22.85546875" bestFit="1" customWidth="1"/>
    <col min="7" max="7" width="23.28515625" bestFit="1" customWidth="1"/>
    <col min="8" max="8" width="20.5703125" bestFit="1" customWidth="1"/>
    <col min="9" max="10" width="21.85546875" bestFit="1" customWidth="1"/>
    <col min="11" max="11" width="6.28515625" bestFit="1" customWidth="1"/>
    <col min="12" max="12" width="26.140625" bestFit="1" customWidth="1"/>
    <col min="13" max="13" width="20.5703125" bestFit="1" customWidth="1"/>
    <col min="14" max="14" width="20.5703125" customWidth="1"/>
    <col min="15" max="15" width="22.85546875" bestFit="1" customWidth="1"/>
    <col min="16" max="16" width="22.85546875" customWidth="1"/>
    <col min="17" max="17" width="8.42578125" bestFit="1" customWidth="1"/>
    <col min="18" max="18" width="22.7109375" bestFit="1" customWidth="1"/>
    <col min="19" max="19" width="18.140625" bestFit="1" customWidth="1"/>
    <col min="20" max="20" width="18.140625" customWidth="1"/>
    <col min="21" max="21" width="18.5703125" customWidth="1"/>
    <col min="30" max="30" width="17.42578125" bestFit="1" customWidth="1"/>
    <col min="31" max="31" width="15.28515625" bestFit="1" customWidth="1"/>
  </cols>
  <sheetData>
    <row r="5" spans="2:20">
      <c r="B5" s="173" t="s">
        <v>71</v>
      </c>
      <c r="C5" s="173" t="s">
        <v>2</v>
      </c>
      <c r="D5" s="173" t="s">
        <v>3</v>
      </c>
      <c r="E5" s="173" t="s">
        <v>4</v>
      </c>
      <c r="F5" s="173" t="s">
        <v>5</v>
      </c>
      <c r="G5" s="173" t="s">
        <v>6</v>
      </c>
      <c r="H5" s="173" t="s">
        <v>7</v>
      </c>
      <c r="I5" s="173" t="s">
        <v>8</v>
      </c>
      <c r="J5" s="173" t="s">
        <v>9</v>
      </c>
      <c r="K5" s="173" t="s">
        <v>10</v>
      </c>
      <c r="L5" s="173" t="s">
        <v>11</v>
      </c>
    </row>
    <row r="6" spans="2:20">
      <c r="B6" s="117" t="s">
        <v>26</v>
      </c>
      <c r="C6" s="117">
        <v>27.032299999999999</v>
      </c>
      <c r="D6" s="117">
        <v>89.887900000000002</v>
      </c>
      <c r="E6" s="117" t="s">
        <v>92</v>
      </c>
      <c r="F6" s="117">
        <v>26.934069999999998</v>
      </c>
      <c r="G6" s="117">
        <v>89.955079999999995</v>
      </c>
      <c r="H6" s="117" t="s">
        <v>15</v>
      </c>
      <c r="I6" s="117">
        <v>200</v>
      </c>
      <c r="J6" s="117">
        <v>224</v>
      </c>
      <c r="K6" s="117">
        <v>424</v>
      </c>
      <c r="L6" s="117">
        <v>11</v>
      </c>
    </row>
    <row r="7" spans="2:20">
      <c r="B7" s="117" t="s">
        <v>26</v>
      </c>
      <c r="C7" s="117">
        <v>27.032299999999999</v>
      </c>
      <c r="D7" s="117">
        <v>89.887900000000002</v>
      </c>
      <c r="E7" s="117" t="s">
        <v>92</v>
      </c>
      <c r="F7" s="117">
        <v>26.934069999999998</v>
      </c>
      <c r="G7" s="117">
        <v>89.955079999999995</v>
      </c>
      <c r="H7" s="117" t="s">
        <v>16</v>
      </c>
      <c r="I7" s="117">
        <v>217</v>
      </c>
      <c r="J7" s="117">
        <v>254</v>
      </c>
      <c r="K7" s="117">
        <v>471</v>
      </c>
      <c r="L7" s="117">
        <v>12</v>
      </c>
    </row>
    <row r="8" spans="2:20">
      <c r="B8" s="117" t="s">
        <v>26</v>
      </c>
      <c r="C8" s="117">
        <v>27.032299999999999</v>
      </c>
      <c r="D8" s="117">
        <v>89.887900000000002</v>
      </c>
      <c r="E8" s="117" t="s">
        <v>92</v>
      </c>
      <c r="F8" s="117">
        <v>26.934069999999998</v>
      </c>
      <c r="G8" s="117">
        <v>89.955079999999995</v>
      </c>
      <c r="H8" s="117" t="s">
        <v>17</v>
      </c>
      <c r="I8" s="117">
        <v>359</v>
      </c>
      <c r="J8" s="117">
        <v>290</v>
      </c>
      <c r="K8" s="117">
        <v>649</v>
      </c>
      <c r="L8" s="117">
        <v>13</v>
      </c>
    </row>
    <row r="9" spans="2:20">
      <c r="B9" s="117" t="s">
        <v>26</v>
      </c>
      <c r="C9" s="117">
        <v>27.032299999999999</v>
      </c>
      <c r="D9" s="117">
        <v>89.887900000000002</v>
      </c>
      <c r="E9" s="117" t="s">
        <v>92</v>
      </c>
      <c r="F9" s="117">
        <v>26.934069999999998</v>
      </c>
      <c r="G9" s="117">
        <v>89.955079999999995</v>
      </c>
      <c r="H9" s="117" t="s">
        <v>18</v>
      </c>
      <c r="I9" s="117">
        <v>114</v>
      </c>
      <c r="J9" s="117">
        <v>175</v>
      </c>
      <c r="K9" s="117">
        <v>289</v>
      </c>
      <c r="L9" s="117">
        <v>14</v>
      </c>
    </row>
    <row r="10" spans="2:20" ht="15">
      <c r="B10" s="117" t="s">
        <v>26</v>
      </c>
      <c r="C10" s="117">
        <v>27.032299999999999</v>
      </c>
      <c r="D10" s="117">
        <v>89.887900000000002</v>
      </c>
      <c r="E10" s="117" t="s">
        <v>92</v>
      </c>
      <c r="F10" s="117">
        <v>26.934069999999998</v>
      </c>
      <c r="G10" s="117">
        <v>89.955079999999995</v>
      </c>
      <c r="H10" s="117" t="s">
        <v>19</v>
      </c>
      <c r="I10" s="117">
        <v>251</v>
      </c>
      <c r="J10" s="117">
        <v>216</v>
      </c>
      <c r="K10" s="117">
        <v>467</v>
      </c>
      <c r="L10" s="117">
        <v>15</v>
      </c>
      <c r="O10" s="225"/>
      <c r="P10" s="225"/>
      <c r="Q10" s="225"/>
      <c r="R10" s="226"/>
      <c r="S10" s="226"/>
      <c r="T10" s="226"/>
    </row>
    <row r="11" spans="2:20" ht="18.75" customHeight="1">
      <c r="B11" s="117" t="s">
        <v>26</v>
      </c>
      <c r="C11" s="117">
        <v>27.032299999999999</v>
      </c>
      <c r="D11" s="117">
        <v>89.887900000000002</v>
      </c>
      <c r="E11" s="117" t="s">
        <v>92</v>
      </c>
      <c r="F11" s="117">
        <v>26.934069999999998</v>
      </c>
      <c r="G11" s="117">
        <v>89.955079999999995</v>
      </c>
      <c r="H11" s="117" t="s">
        <v>20</v>
      </c>
      <c r="I11" s="117">
        <v>190</v>
      </c>
      <c r="J11" s="117">
        <v>142</v>
      </c>
      <c r="K11" s="117">
        <v>332</v>
      </c>
      <c r="L11" s="117">
        <v>16</v>
      </c>
    </row>
    <row r="12" spans="2:20" ht="18" customHeight="1">
      <c r="B12" s="117" t="s">
        <v>26</v>
      </c>
      <c r="C12" s="117">
        <v>27.032299999999999</v>
      </c>
      <c r="D12" s="117">
        <v>89.887900000000002</v>
      </c>
      <c r="E12" s="117" t="s">
        <v>92</v>
      </c>
      <c r="F12" s="117">
        <v>26.934069999999998</v>
      </c>
      <c r="G12" s="117">
        <v>89.955079999999995</v>
      </c>
      <c r="H12" s="117" t="s">
        <v>21</v>
      </c>
      <c r="I12" s="117">
        <v>170</v>
      </c>
      <c r="J12" s="117">
        <v>155</v>
      </c>
      <c r="K12" s="117">
        <v>325</v>
      </c>
      <c r="L12" s="117">
        <v>17</v>
      </c>
    </row>
    <row r="13" spans="2:20" ht="18.75" customHeight="1">
      <c r="B13" s="135"/>
      <c r="C13" s="135"/>
      <c r="D13" s="135"/>
      <c r="E13" s="135"/>
      <c r="F13" s="135"/>
      <c r="G13" s="135"/>
      <c r="H13" s="135"/>
      <c r="I13" s="118">
        <f>SUM(I6:I12)</f>
        <v>1501</v>
      </c>
      <c r="J13" s="118">
        <f>SUM(J6:J12)</f>
        <v>1456</v>
      </c>
      <c r="K13" s="118">
        <f>SUM(K6:K12)</f>
        <v>2957</v>
      </c>
      <c r="L13" s="135"/>
    </row>
    <row r="14" spans="2:20" ht="21.75" customHeight="1">
      <c r="B14" s="157"/>
      <c r="C14" s="157"/>
      <c r="D14" s="157"/>
      <c r="E14" s="157"/>
      <c r="F14" s="157"/>
      <c r="G14" s="157"/>
      <c r="H14" s="157"/>
      <c r="I14" s="225"/>
      <c r="J14" s="225"/>
      <c r="K14" s="225"/>
      <c r="L14" s="157"/>
      <c r="M14" s="225"/>
      <c r="N14" s="225"/>
    </row>
    <row r="15" spans="2:20" ht="15.75" customHeight="1">
      <c r="B15" s="206" t="s">
        <v>71</v>
      </c>
      <c r="C15" s="206" t="s">
        <v>227</v>
      </c>
      <c r="D15" s="206" t="s">
        <v>228</v>
      </c>
      <c r="E15" s="206" t="s">
        <v>229</v>
      </c>
      <c r="F15" s="206" t="s">
        <v>205</v>
      </c>
      <c r="G15" s="206" t="s">
        <v>206</v>
      </c>
      <c r="H15" s="206" t="s">
        <v>74</v>
      </c>
      <c r="I15" s="206" t="s">
        <v>277</v>
      </c>
      <c r="J15" s="206" t="s">
        <v>278</v>
      </c>
      <c r="K15" s="206" t="s">
        <v>279</v>
      </c>
    </row>
    <row r="16" spans="2:20" ht="14.25" customHeight="1">
      <c r="B16" s="227" t="s">
        <v>26</v>
      </c>
      <c r="C16" s="227" t="s">
        <v>290</v>
      </c>
      <c r="D16" s="228">
        <v>27.097296419999999</v>
      </c>
      <c r="E16" s="228">
        <v>89.873666369999995</v>
      </c>
      <c r="F16" s="229">
        <v>695</v>
      </c>
      <c r="G16" s="229">
        <v>852</v>
      </c>
      <c r="H16" s="229">
        <v>1547</v>
      </c>
      <c r="I16" s="229">
        <v>43.9</v>
      </c>
      <c r="J16" s="229">
        <v>0</v>
      </c>
      <c r="K16" s="229">
        <v>0</v>
      </c>
    </row>
    <row r="17" spans="2:11" ht="14.25" customHeight="1">
      <c r="B17" s="201" t="s">
        <v>26</v>
      </c>
      <c r="C17" s="201" t="s">
        <v>291</v>
      </c>
      <c r="D17" s="207">
        <v>26.714034980000001</v>
      </c>
      <c r="E17" s="207">
        <v>89.850645510000007</v>
      </c>
      <c r="F17" s="180">
        <v>970</v>
      </c>
      <c r="G17" s="180">
        <v>991</v>
      </c>
      <c r="H17" s="180">
        <v>1961</v>
      </c>
      <c r="I17" s="180">
        <v>12.2</v>
      </c>
      <c r="J17" s="180">
        <v>0</v>
      </c>
      <c r="K17" s="180">
        <v>0</v>
      </c>
    </row>
    <row r="18" spans="2:11" ht="18" customHeight="1">
      <c r="B18" s="201" t="s">
        <v>26</v>
      </c>
      <c r="C18" s="201" t="s">
        <v>292</v>
      </c>
      <c r="D18" s="207">
        <v>26.94112282</v>
      </c>
      <c r="E18" s="207">
        <v>89.922795320000006</v>
      </c>
      <c r="F18" s="180">
        <v>246</v>
      </c>
      <c r="G18" s="180">
        <v>332</v>
      </c>
      <c r="H18" s="180">
        <v>578</v>
      </c>
      <c r="I18" s="180">
        <v>13</v>
      </c>
      <c r="J18" s="180">
        <v>0</v>
      </c>
      <c r="K18" s="180">
        <v>0</v>
      </c>
    </row>
    <row r="19" spans="2:11" ht="15">
      <c r="B19" s="201" t="s">
        <v>26</v>
      </c>
      <c r="C19" s="201" t="s">
        <v>293</v>
      </c>
      <c r="D19" s="207">
        <v>26.979944459999999</v>
      </c>
      <c r="E19" s="207">
        <v>90.050737119999994</v>
      </c>
      <c r="F19" s="180">
        <v>325</v>
      </c>
      <c r="G19" s="180">
        <v>250</v>
      </c>
      <c r="H19" s="180">
        <v>575</v>
      </c>
      <c r="I19" s="180">
        <v>42</v>
      </c>
      <c r="J19" s="180">
        <v>0</v>
      </c>
      <c r="K19" s="180">
        <v>0</v>
      </c>
    </row>
    <row r="20" spans="2:11" ht="15">
      <c r="B20" s="201" t="s">
        <v>26</v>
      </c>
      <c r="C20" s="201" t="s">
        <v>294</v>
      </c>
      <c r="D20" s="207">
        <v>27.017574249999999</v>
      </c>
      <c r="E20" s="207">
        <v>90.039310670000006</v>
      </c>
      <c r="F20" s="180">
        <v>27</v>
      </c>
      <c r="G20" s="180">
        <v>25</v>
      </c>
      <c r="H20" s="180">
        <v>52</v>
      </c>
      <c r="I20" s="180">
        <v>52</v>
      </c>
      <c r="J20" s="180">
        <v>0</v>
      </c>
      <c r="K20" s="180">
        <v>0</v>
      </c>
    </row>
    <row r="21" spans="2:11" ht="15">
      <c r="B21" s="201" t="s">
        <v>26</v>
      </c>
      <c r="C21" s="201" t="s">
        <v>295</v>
      </c>
      <c r="D21" s="207">
        <v>26.94112282</v>
      </c>
      <c r="E21" s="207">
        <v>89.922795320000006</v>
      </c>
      <c r="F21" s="180">
        <v>977</v>
      </c>
      <c r="G21" s="180">
        <v>965</v>
      </c>
      <c r="H21" s="180">
        <v>1942</v>
      </c>
      <c r="I21" s="180">
        <v>41.9</v>
      </c>
      <c r="J21" s="180">
        <v>0</v>
      </c>
      <c r="K21" s="180">
        <v>0</v>
      </c>
    </row>
    <row r="22" spans="2:11" ht="15">
      <c r="B22" s="201" t="s">
        <v>26</v>
      </c>
      <c r="C22" s="201" t="s">
        <v>296</v>
      </c>
      <c r="D22" s="207">
        <v>26.95091596</v>
      </c>
      <c r="E22" s="207">
        <v>89.944737520000004</v>
      </c>
      <c r="F22" s="180">
        <v>1251</v>
      </c>
      <c r="G22" s="180">
        <v>1256</v>
      </c>
      <c r="H22" s="180">
        <v>2507</v>
      </c>
      <c r="I22" s="180">
        <v>9</v>
      </c>
      <c r="J22" s="180">
        <v>0</v>
      </c>
      <c r="K22" s="180">
        <v>0</v>
      </c>
    </row>
    <row r="23" spans="2:11" ht="16.5" customHeight="1">
      <c r="B23" s="201" t="s">
        <v>26</v>
      </c>
      <c r="C23" s="201" t="s">
        <v>297</v>
      </c>
      <c r="D23" s="207">
        <v>27.018547739999999</v>
      </c>
      <c r="E23" s="207">
        <v>89.945552530000001</v>
      </c>
      <c r="F23" s="180">
        <v>1239</v>
      </c>
      <c r="G23" s="180">
        <v>1271</v>
      </c>
      <c r="H23" s="180">
        <v>2510</v>
      </c>
      <c r="I23" s="180">
        <v>25.3</v>
      </c>
      <c r="J23" s="180">
        <v>0</v>
      </c>
      <c r="K23" s="180">
        <v>0</v>
      </c>
    </row>
    <row r="24" spans="2:11" ht="17.25" customHeight="1">
      <c r="B24" s="201" t="s">
        <v>26</v>
      </c>
      <c r="C24" s="201" t="s">
        <v>298</v>
      </c>
      <c r="D24" s="207">
        <v>26.94926362</v>
      </c>
      <c r="E24" s="207">
        <v>89.984106519999997</v>
      </c>
      <c r="F24" s="180">
        <v>618</v>
      </c>
      <c r="G24" s="180">
        <v>597</v>
      </c>
      <c r="H24" s="180">
        <v>1215</v>
      </c>
      <c r="I24" s="180">
        <v>27.7</v>
      </c>
      <c r="J24" s="180">
        <v>0</v>
      </c>
      <c r="K24" s="180">
        <v>0</v>
      </c>
    </row>
    <row r="25" spans="2:11" ht="14.25" customHeight="1">
      <c r="B25" s="201" t="s">
        <v>26</v>
      </c>
      <c r="C25" s="201" t="s">
        <v>299</v>
      </c>
      <c r="D25" s="207">
        <v>27.091227409999998</v>
      </c>
      <c r="E25" s="207">
        <v>90.03194877</v>
      </c>
      <c r="F25" s="180">
        <v>389</v>
      </c>
      <c r="G25" s="180">
        <v>454</v>
      </c>
      <c r="H25" s="180">
        <v>843</v>
      </c>
      <c r="I25" s="180">
        <v>27.7</v>
      </c>
      <c r="J25" s="180">
        <v>0</v>
      </c>
      <c r="K25" s="180">
        <v>0</v>
      </c>
    </row>
    <row r="26" spans="2:11" ht="15.75" customHeight="1">
      <c r="B26" s="201" t="s">
        <v>26</v>
      </c>
      <c r="C26" s="201" t="s">
        <v>300</v>
      </c>
      <c r="D26" s="207">
        <v>27.09540376</v>
      </c>
      <c r="E26" s="207">
        <v>89.860444650000005</v>
      </c>
      <c r="F26" s="180">
        <v>541</v>
      </c>
      <c r="G26" s="180">
        <v>554</v>
      </c>
      <c r="H26" s="180">
        <v>1095</v>
      </c>
      <c r="I26" s="180">
        <v>52.2</v>
      </c>
      <c r="J26" s="180">
        <v>0</v>
      </c>
      <c r="K26" s="180">
        <v>0</v>
      </c>
    </row>
    <row r="27" spans="2:11" ht="17.25" customHeight="1">
      <c r="B27" s="201" t="s">
        <v>26</v>
      </c>
      <c r="C27" s="201" t="s">
        <v>301</v>
      </c>
      <c r="D27" s="207">
        <v>27.041486939999999</v>
      </c>
      <c r="E27" s="207">
        <v>90.03777101</v>
      </c>
      <c r="F27" s="180">
        <v>817</v>
      </c>
      <c r="G27" s="180">
        <v>838</v>
      </c>
      <c r="H27" s="180">
        <v>1655</v>
      </c>
      <c r="I27" s="180">
        <v>43.7</v>
      </c>
      <c r="J27" s="180">
        <v>0</v>
      </c>
      <c r="K27" s="180">
        <v>0</v>
      </c>
    </row>
    <row r="28" spans="2:11" ht="14.25" customHeight="1">
      <c r="B28" s="201" t="s">
        <v>26</v>
      </c>
      <c r="C28" s="201" t="s">
        <v>302</v>
      </c>
      <c r="D28" s="207">
        <v>26.797908639999999</v>
      </c>
      <c r="E28" s="207">
        <v>89.864855719999994</v>
      </c>
      <c r="F28" s="180">
        <v>539</v>
      </c>
      <c r="G28" s="180">
        <v>785</v>
      </c>
      <c r="H28" s="180">
        <v>1324</v>
      </c>
      <c r="I28" s="180">
        <v>221</v>
      </c>
      <c r="J28" s="180">
        <v>0</v>
      </c>
      <c r="K28" s="180">
        <v>0</v>
      </c>
    </row>
    <row r="29" spans="2:11" ht="18" customHeight="1">
      <c r="B29" s="201" t="s">
        <v>26</v>
      </c>
      <c r="C29" s="201" t="s">
        <v>303</v>
      </c>
      <c r="D29" s="207">
        <v>26.90649913</v>
      </c>
      <c r="E29" s="207">
        <v>89.857590079999994</v>
      </c>
      <c r="F29" s="180">
        <v>337</v>
      </c>
      <c r="G29" s="180">
        <v>415</v>
      </c>
      <c r="H29" s="180">
        <v>752</v>
      </c>
      <c r="I29" s="180">
        <v>14</v>
      </c>
      <c r="J29" s="180">
        <v>0</v>
      </c>
      <c r="K29" s="180">
        <v>0</v>
      </c>
    </row>
    <row r="30" spans="2:11" ht="19.5" customHeight="1">
      <c r="B30" s="201" t="s">
        <v>26</v>
      </c>
      <c r="C30" s="201" t="s">
        <v>304</v>
      </c>
      <c r="D30" s="207">
        <v>26.915416860000001</v>
      </c>
      <c r="E30" s="207">
        <v>89.897880700000002</v>
      </c>
      <c r="F30" s="180">
        <v>730</v>
      </c>
      <c r="G30" s="180">
        <v>933</v>
      </c>
      <c r="H30" s="180">
        <v>1663</v>
      </c>
      <c r="I30" s="180">
        <v>15.8</v>
      </c>
      <c r="J30" s="180">
        <v>0</v>
      </c>
      <c r="K30" s="180">
        <v>0</v>
      </c>
    </row>
    <row r="31" spans="2:11" ht="15">
      <c r="B31" s="201" t="s">
        <v>26</v>
      </c>
      <c r="C31" s="201" t="s">
        <v>305</v>
      </c>
      <c r="D31" s="207">
        <v>26.714034980000001</v>
      </c>
      <c r="E31" s="207">
        <v>89.850645510000007</v>
      </c>
      <c r="F31" s="180">
        <v>364</v>
      </c>
      <c r="G31" s="180">
        <v>432</v>
      </c>
      <c r="H31" s="180">
        <v>796</v>
      </c>
      <c r="I31" s="180">
        <v>12.2</v>
      </c>
      <c r="J31" s="180">
        <v>0</v>
      </c>
      <c r="K31" s="180">
        <v>0</v>
      </c>
    </row>
    <row r="32" spans="2:11" ht="15">
      <c r="B32" s="201" t="s">
        <v>26</v>
      </c>
      <c r="C32" s="201" t="s">
        <v>306</v>
      </c>
      <c r="D32" s="207">
        <v>26.753348030000002</v>
      </c>
      <c r="E32" s="207">
        <v>89.905578739999996</v>
      </c>
      <c r="F32" s="180">
        <v>192</v>
      </c>
      <c r="G32" s="180">
        <v>242</v>
      </c>
      <c r="H32" s="180">
        <v>434</v>
      </c>
      <c r="I32" s="180">
        <v>221</v>
      </c>
      <c r="J32" s="180">
        <v>0</v>
      </c>
      <c r="K32" s="180">
        <v>0</v>
      </c>
    </row>
    <row r="33" spans="2:11" ht="15">
      <c r="B33" s="201" t="s">
        <v>26</v>
      </c>
      <c r="C33" s="201" t="s">
        <v>307</v>
      </c>
      <c r="D33" s="207">
        <v>26.937950669999999</v>
      </c>
      <c r="E33" s="207">
        <v>90.004436690000006</v>
      </c>
      <c r="F33" s="180">
        <v>844</v>
      </c>
      <c r="G33" s="180">
        <v>843</v>
      </c>
      <c r="H33" s="180">
        <v>1687</v>
      </c>
      <c r="I33" s="180">
        <v>12.2</v>
      </c>
      <c r="J33" s="180">
        <v>0</v>
      </c>
      <c r="K33" s="180">
        <v>0</v>
      </c>
    </row>
    <row r="34" spans="2:11" ht="15">
      <c r="B34" s="201" t="s">
        <v>26</v>
      </c>
      <c r="C34" s="201" t="s">
        <v>308</v>
      </c>
      <c r="D34" s="207">
        <v>26.93342728</v>
      </c>
      <c r="E34" s="207">
        <v>89.957484570000005</v>
      </c>
      <c r="F34" s="180">
        <v>908</v>
      </c>
      <c r="G34" s="180">
        <v>221</v>
      </c>
      <c r="H34" s="180">
        <v>1129</v>
      </c>
      <c r="I34" s="180">
        <v>1.7</v>
      </c>
      <c r="J34" s="180">
        <v>0</v>
      </c>
      <c r="K34" s="180">
        <v>0</v>
      </c>
    </row>
    <row r="36" spans="2:11">
      <c r="B36" s="173" t="s">
        <v>125</v>
      </c>
      <c r="C36" s="173" t="s">
        <v>126</v>
      </c>
      <c r="D36" s="173" t="s">
        <v>127</v>
      </c>
      <c r="E36" s="173" t="s">
        <v>128</v>
      </c>
      <c r="F36" s="173" t="s">
        <v>129</v>
      </c>
      <c r="H36" s="173" t="s">
        <v>128</v>
      </c>
      <c r="I36" s="173" t="s">
        <v>129</v>
      </c>
      <c r="J36" s="173" t="s">
        <v>125</v>
      </c>
    </row>
    <row r="37" spans="2:11">
      <c r="B37" s="135">
        <f>SUM(I10,I11,I12)</f>
        <v>611</v>
      </c>
      <c r="C37" s="135">
        <f>SUM(J10,J11,J12)</f>
        <v>513</v>
      </c>
      <c r="D37" s="135">
        <f>SUM(I10,I11,I12)</f>
        <v>611</v>
      </c>
      <c r="E37" s="176">
        <f>(C37/F40)*100%</f>
        <v>0.35233516483516486</v>
      </c>
      <c r="F37" s="177">
        <f>(D37/E40)*100%</f>
        <v>0.40706195869420386</v>
      </c>
      <c r="H37" s="197">
        <f>(I40/J37)*100%</f>
        <v>0.47692307692307695</v>
      </c>
      <c r="I37" s="197">
        <f>(H40/J37)*100%</f>
        <v>0.52307692307692311</v>
      </c>
      <c r="J37" s="117">
        <v>325</v>
      </c>
    </row>
    <row r="39" spans="2:11">
      <c r="B39" s="173" t="s">
        <v>153</v>
      </c>
      <c r="C39" s="209" t="s">
        <v>156</v>
      </c>
      <c r="D39" s="209" t="s">
        <v>155</v>
      </c>
      <c r="E39" s="209" t="s">
        <v>144</v>
      </c>
      <c r="F39" s="209" t="s">
        <v>145</v>
      </c>
      <c r="H39" s="209" t="s">
        <v>144</v>
      </c>
      <c r="I39" s="209" t="s">
        <v>145</v>
      </c>
      <c r="J39" s="173" t="s">
        <v>153</v>
      </c>
    </row>
    <row r="40" spans="2:11">
      <c r="B40" s="118">
        <f>SUM(K13)</f>
        <v>2957</v>
      </c>
      <c r="C40" s="176">
        <f>(J13/B40)*100%</f>
        <v>0.49239093676022994</v>
      </c>
      <c r="D40" s="176">
        <f>(I13/B40)*100%</f>
        <v>0.50760906323977006</v>
      </c>
      <c r="E40" s="118">
        <v>1501</v>
      </c>
      <c r="F40" s="118">
        <v>1456</v>
      </c>
      <c r="H40" s="117">
        <v>170</v>
      </c>
      <c r="I40" s="117">
        <v>155</v>
      </c>
      <c r="J40" s="117">
        <v>325</v>
      </c>
    </row>
    <row r="42" spans="2:11">
      <c r="B42" s="173" t="s">
        <v>71</v>
      </c>
      <c r="C42" s="173" t="s">
        <v>81</v>
      </c>
      <c r="D42" s="173" t="s">
        <v>210</v>
      </c>
      <c r="E42" s="173" t="s">
        <v>4</v>
      </c>
      <c r="F42" s="173" t="s">
        <v>5</v>
      </c>
      <c r="G42" s="173" t="s">
        <v>6</v>
      </c>
    </row>
    <row r="43" spans="2:11">
      <c r="B43" s="117" t="s">
        <v>26</v>
      </c>
      <c r="C43" s="230">
        <v>27.032299999999999</v>
      </c>
      <c r="D43" s="230">
        <v>89.887900000000002</v>
      </c>
      <c r="E43" s="117" t="s">
        <v>230</v>
      </c>
      <c r="F43" s="117">
        <v>26.934069999999998</v>
      </c>
      <c r="G43" s="117">
        <v>89.955079999999995</v>
      </c>
    </row>
    <row r="44" spans="2:11">
      <c r="B44" s="173" t="s">
        <v>71</v>
      </c>
      <c r="C44" s="173" t="s">
        <v>81</v>
      </c>
      <c r="D44" s="173" t="s">
        <v>210</v>
      </c>
      <c r="E44" s="173" t="s">
        <v>4</v>
      </c>
      <c r="F44" s="173" t="s">
        <v>5</v>
      </c>
      <c r="G44" s="173" t="s">
        <v>6</v>
      </c>
    </row>
    <row r="45" spans="2:11" ht="15">
      <c r="B45" s="231" t="s">
        <v>65</v>
      </c>
      <c r="C45" s="172">
        <v>26.55</v>
      </c>
      <c r="D45" s="172">
        <v>90.5</v>
      </c>
      <c r="E45" s="232" t="s">
        <v>66</v>
      </c>
      <c r="F45" s="233">
        <v>27.004173269999999</v>
      </c>
      <c r="G45" s="233">
        <v>90.124947399999996</v>
      </c>
    </row>
    <row r="47" spans="2:11">
      <c r="B47" s="175" t="s">
        <v>205</v>
      </c>
      <c r="C47" s="175" t="s">
        <v>206</v>
      </c>
      <c r="D47" s="175" t="s">
        <v>74</v>
      </c>
    </row>
    <row r="48" spans="2:11" ht="15">
      <c r="B48" s="172">
        <v>12378</v>
      </c>
      <c r="C48" s="172">
        <v>13524</v>
      </c>
      <c r="D48" s="172">
        <v>25902</v>
      </c>
    </row>
    <row r="51" spans="2:13" ht="15">
      <c r="B51" s="206" t="s">
        <v>227</v>
      </c>
      <c r="C51" s="206" t="s">
        <v>92</v>
      </c>
      <c r="D51" s="206" t="s">
        <v>309</v>
      </c>
      <c r="E51" s="206" t="s">
        <v>289</v>
      </c>
      <c r="F51" s="206" t="s">
        <v>4</v>
      </c>
      <c r="G51" s="173" t="s">
        <v>153</v>
      </c>
      <c r="H51" s="157"/>
    </row>
    <row r="52" spans="2:13" ht="15">
      <c r="B52" s="227" t="s">
        <v>290</v>
      </c>
      <c r="C52" s="229">
        <v>43.9</v>
      </c>
      <c r="D52" s="180">
        <v>13.3</v>
      </c>
      <c r="E52" s="180">
        <f>MIN(C52,D52)</f>
        <v>13.3</v>
      </c>
      <c r="F52" s="180" t="s">
        <v>309</v>
      </c>
      <c r="G52" s="135"/>
      <c r="H52" s="157"/>
    </row>
    <row r="53" spans="2:13" ht="15">
      <c r="B53" s="201" t="s">
        <v>291</v>
      </c>
      <c r="C53" s="180">
        <v>12.2</v>
      </c>
      <c r="D53" s="180">
        <v>13.7</v>
      </c>
      <c r="E53" s="180">
        <f t="shared" ref="E53:E70" si="0">MIN(C53,D53)</f>
        <v>12.2</v>
      </c>
      <c r="F53" s="180" t="s">
        <v>92</v>
      </c>
      <c r="G53" s="135"/>
      <c r="H53" s="157"/>
    </row>
    <row r="54" spans="2:13" ht="15">
      <c r="B54" s="201" t="s">
        <v>292</v>
      </c>
      <c r="C54" s="180">
        <v>13</v>
      </c>
      <c r="D54" s="180">
        <v>28</v>
      </c>
      <c r="E54" s="180">
        <f t="shared" si="0"/>
        <v>13</v>
      </c>
      <c r="F54" s="180" t="s">
        <v>92</v>
      </c>
      <c r="G54" s="135"/>
      <c r="H54" s="157"/>
    </row>
    <row r="55" spans="2:13" ht="15">
      <c r="B55" s="201" t="s">
        <v>293</v>
      </c>
      <c r="C55" s="180">
        <v>42</v>
      </c>
      <c r="D55" s="180">
        <v>9.1999999999999993</v>
      </c>
      <c r="E55" s="180">
        <f t="shared" si="0"/>
        <v>9.1999999999999993</v>
      </c>
      <c r="F55" s="180" t="s">
        <v>309</v>
      </c>
      <c r="G55" s="135">
        <f>SUM(L56,M56)</f>
        <v>139</v>
      </c>
      <c r="K55" s="493" t="s">
        <v>808</v>
      </c>
      <c r="L55" s="135">
        <v>44</v>
      </c>
      <c r="M55" s="135">
        <v>52</v>
      </c>
    </row>
    <row r="56" spans="2:13" ht="15">
      <c r="B56" s="201" t="s">
        <v>294</v>
      </c>
      <c r="C56" s="180">
        <v>52</v>
      </c>
      <c r="D56" s="180">
        <v>4.4000000000000004</v>
      </c>
      <c r="E56" s="180">
        <f t="shared" si="0"/>
        <v>4.4000000000000004</v>
      </c>
      <c r="F56" s="180" t="s">
        <v>309</v>
      </c>
      <c r="G56" s="135"/>
      <c r="K56" s="494" t="s">
        <v>809</v>
      </c>
      <c r="L56" s="135">
        <v>68</v>
      </c>
      <c r="M56" s="135">
        <v>71</v>
      </c>
    </row>
    <row r="57" spans="2:13" ht="15">
      <c r="B57" s="201" t="s">
        <v>295</v>
      </c>
      <c r="C57" s="180">
        <v>41.9</v>
      </c>
      <c r="D57" s="180">
        <v>13.7</v>
      </c>
      <c r="E57" s="180">
        <f t="shared" si="0"/>
        <v>13.7</v>
      </c>
      <c r="F57" s="180" t="s">
        <v>309</v>
      </c>
      <c r="G57" s="135"/>
      <c r="K57" s="495" t="s">
        <v>810</v>
      </c>
      <c r="L57" s="135">
        <v>58</v>
      </c>
      <c r="M57" s="135">
        <v>32</v>
      </c>
    </row>
    <row r="58" spans="2:13" ht="15">
      <c r="B58" s="201" t="s">
        <v>296</v>
      </c>
      <c r="C58" s="180">
        <v>9</v>
      </c>
      <c r="D58" s="180">
        <v>3.6</v>
      </c>
      <c r="E58" s="180">
        <f t="shared" si="0"/>
        <v>3.6</v>
      </c>
      <c r="F58" s="180" t="s">
        <v>309</v>
      </c>
      <c r="G58" s="135"/>
      <c r="H58" s="157"/>
    </row>
    <row r="59" spans="2:13" ht="15">
      <c r="B59" s="201" t="s">
        <v>297</v>
      </c>
      <c r="C59" s="180">
        <v>25.3</v>
      </c>
      <c r="D59" s="180">
        <v>12.6</v>
      </c>
      <c r="E59" s="180">
        <f t="shared" si="0"/>
        <v>12.6</v>
      </c>
      <c r="F59" s="180" t="s">
        <v>309</v>
      </c>
      <c r="G59" s="135"/>
      <c r="H59" s="157"/>
    </row>
    <row r="60" spans="2:13" ht="15">
      <c r="B60" s="201" t="s">
        <v>298</v>
      </c>
      <c r="C60" s="180">
        <v>27.7</v>
      </c>
      <c r="D60" s="180">
        <v>8.9</v>
      </c>
      <c r="E60" s="180">
        <f t="shared" si="0"/>
        <v>8.9</v>
      </c>
      <c r="F60" s="180" t="s">
        <v>309</v>
      </c>
      <c r="G60" s="135"/>
      <c r="H60" s="157"/>
    </row>
    <row r="61" spans="2:13" ht="15">
      <c r="B61" s="201" t="s">
        <v>299</v>
      </c>
      <c r="C61" s="180">
        <v>27.7</v>
      </c>
      <c r="D61" s="180">
        <v>7.1</v>
      </c>
      <c r="E61" s="180">
        <f t="shared" si="0"/>
        <v>7.1</v>
      </c>
      <c r="F61" s="180" t="s">
        <v>309</v>
      </c>
      <c r="G61" s="135"/>
      <c r="H61" s="157"/>
    </row>
    <row r="62" spans="2:13" ht="15">
      <c r="B62" s="201" t="s">
        <v>300</v>
      </c>
      <c r="C62" s="180">
        <v>52.2</v>
      </c>
      <c r="D62" s="180">
        <v>26.4</v>
      </c>
      <c r="E62" s="180">
        <f t="shared" si="0"/>
        <v>26.4</v>
      </c>
      <c r="F62" s="180" t="s">
        <v>309</v>
      </c>
      <c r="G62" s="135">
        <f>SUM(L55,M55)</f>
        <v>96</v>
      </c>
      <c r="H62" s="157"/>
    </row>
    <row r="63" spans="2:13" ht="15">
      <c r="B63" s="201" t="s">
        <v>301</v>
      </c>
      <c r="C63" s="180">
        <v>43.7</v>
      </c>
      <c r="D63" s="180">
        <v>25.3</v>
      </c>
      <c r="E63" s="180">
        <f t="shared" si="0"/>
        <v>25.3</v>
      </c>
      <c r="F63" s="180" t="s">
        <v>309</v>
      </c>
      <c r="G63" s="135"/>
      <c r="H63" s="157"/>
    </row>
    <row r="64" spans="2:13" ht="15">
      <c r="B64" s="201" t="s">
        <v>302</v>
      </c>
      <c r="C64" s="180">
        <v>221</v>
      </c>
      <c r="D64" s="180">
        <v>13.3</v>
      </c>
      <c r="E64" s="180">
        <f t="shared" si="0"/>
        <v>13.3</v>
      </c>
      <c r="F64" s="180" t="s">
        <v>309</v>
      </c>
      <c r="G64" s="135"/>
      <c r="H64" s="157"/>
    </row>
    <row r="65" spans="2:8" ht="15">
      <c r="B65" s="201" t="s">
        <v>303</v>
      </c>
      <c r="C65" s="180">
        <v>14</v>
      </c>
      <c r="D65" s="180">
        <v>20.399999999999999</v>
      </c>
      <c r="E65" s="180">
        <f t="shared" si="0"/>
        <v>14</v>
      </c>
      <c r="F65" s="180" t="s">
        <v>92</v>
      </c>
      <c r="G65" s="135"/>
      <c r="H65" s="157"/>
    </row>
    <row r="66" spans="2:8" ht="15">
      <c r="B66" s="201" t="s">
        <v>304</v>
      </c>
      <c r="C66" s="180">
        <v>15.8</v>
      </c>
      <c r="D66" s="234"/>
      <c r="E66" s="180">
        <f t="shared" si="0"/>
        <v>15.8</v>
      </c>
      <c r="F66" s="180" t="s">
        <v>92</v>
      </c>
      <c r="G66" s="135">
        <f>SUM(L57,M57)</f>
        <v>90</v>
      </c>
      <c r="H66" s="157"/>
    </row>
    <row r="67" spans="2:8" ht="15">
      <c r="B67" s="201" t="s">
        <v>305</v>
      </c>
      <c r="C67" s="180">
        <v>12.2</v>
      </c>
      <c r="D67" s="235"/>
      <c r="E67" s="180">
        <f t="shared" si="0"/>
        <v>12.2</v>
      </c>
      <c r="F67" s="180" t="s">
        <v>92</v>
      </c>
      <c r="G67" s="135"/>
      <c r="H67" s="157"/>
    </row>
    <row r="68" spans="2:8" ht="15">
      <c r="B68" s="201" t="s">
        <v>306</v>
      </c>
      <c r="C68" s="180">
        <v>221</v>
      </c>
      <c r="D68" s="235"/>
      <c r="E68" s="180">
        <f t="shared" si="0"/>
        <v>221</v>
      </c>
      <c r="F68" s="180" t="s">
        <v>92</v>
      </c>
      <c r="G68" s="135"/>
      <c r="H68" s="157"/>
    </row>
    <row r="69" spans="2:8" ht="15">
      <c r="B69" s="201" t="s">
        <v>307</v>
      </c>
      <c r="C69" s="180">
        <v>12.2</v>
      </c>
      <c r="D69" s="235"/>
      <c r="E69" s="180">
        <f t="shared" si="0"/>
        <v>12.2</v>
      </c>
      <c r="F69" s="180" t="s">
        <v>92</v>
      </c>
      <c r="G69" s="135"/>
      <c r="H69" s="157"/>
    </row>
    <row r="70" spans="2:8" ht="15">
      <c r="B70" s="201" t="s">
        <v>308</v>
      </c>
      <c r="C70" s="180">
        <v>1.7</v>
      </c>
      <c r="D70" s="235"/>
      <c r="E70" s="180">
        <f t="shared" si="0"/>
        <v>1.7</v>
      </c>
      <c r="F70" s="180" t="s">
        <v>92</v>
      </c>
      <c r="G70" s="135"/>
      <c r="H70" s="157"/>
    </row>
    <row r="73" spans="2:8">
      <c r="B73" s="173" t="s">
        <v>7</v>
      </c>
      <c r="C73" s="173" t="s">
        <v>8</v>
      </c>
      <c r="D73" s="173" t="s">
        <v>9</v>
      </c>
      <c r="E73" s="173" t="s">
        <v>10</v>
      </c>
    </row>
    <row r="74" spans="2:8">
      <c r="B74" s="117" t="s">
        <v>15</v>
      </c>
      <c r="C74" s="117">
        <v>200</v>
      </c>
      <c r="D74" s="117">
        <v>224</v>
      </c>
      <c r="E74" s="117">
        <v>424</v>
      </c>
    </row>
    <row r="75" spans="2:8">
      <c r="B75" s="117" t="s">
        <v>16</v>
      </c>
      <c r="C75" s="117">
        <v>217</v>
      </c>
      <c r="D75" s="117">
        <v>254</v>
      </c>
      <c r="E75" s="117">
        <v>471</v>
      </c>
    </row>
    <row r="76" spans="2:8">
      <c r="B76" s="117" t="s">
        <v>17</v>
      </c>
      <c r="C76" s="117">
        <v>359</v>
      </c>
      <c r="D76" s="117">
        <v>290</v>
      </c>
      <c r="E76" s="117">
        <v>649</v>
      </c>
    </row>
    <row r="77" spans="2:8">
      <c r="B77" s="117" t="s">
        <v>18</v>
      </c>
      <c r="C77" s="117">
        <v>114</v>
      </c>
      <c r="D77" s="117">
        <v>175</v>
      </c>
      <c r="E77" s="117">
        <v>289</v>
      </c>
    </row>
    <row r="78" spans="2:8">
      <c r="B78" s="117" t="s">
        <v>19</v>
      </c>
      <c r="C78" s="117">
        <v>251</v>
      </c>
      <c r="D78" s="117">
        <v>216</v>
      </c>
      <c r="E78" s="117">
        <v>467</v>
      </c>
    </row>
    <row r="79" spans="2:8">
      <c r="B79" s="117" t="s">
        <v>20</v>
      </c>
      <c r="C79" s="117">
        <v>190</v>
      </c>
      <c r="D79" s="117">
        <v>142</v>
      </c>
      <c r="E79" s="117">
        <v>332</v>
      </c>
    </row>
    <row r="80" spans="2:8">
      <c r="B80" s="117" t="s">
        <v>21</v>
      </c>
      <c r="C80" s="117">
        <v>170</v>
      </c>
      <c r="D80" s="117">
        <v>155</v>
      </c>
      <c r="E80" s="117">
        <v>325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83BDC-78C9-4977-BEA0-639208E3C58C}">
  <sheetPr>
    <tabColor theme="7" tint="0.79998168889431442"/>
  </sheetPr>
  <dimension ref="A1:P76"/>
  <sheetViews>
    <sheetView topLeftCell="D42" zoomScale="58" workbookViewId="0">
      <selection activeCell="O2" sqref="O2:P3"/>
    </sheetView>
  </sheetViews>
  <sheetFormatPr defaultColWidth="19" defaultRowHeight="12.75"/>
  <cols>
    <col min="1" max="1" width="9.42578125" customWidth="1"/>
    <col min="2" max="2" width="16.42578125" customWidth="1"/>
    <col min="3" max="3" width="21" customWidth="1"/>
    <col min="4" max="4" width="16.5703125" customWidth="1"/>
    <col min="5" max="5" width="18" customWidth="1"/>
    <col min="6" max="6" width="19.85546875" customWidth="1"/>
    <col min="7" max="7" width="8.85546875" customWidth="1"/>
    <col min="8" max="8" width="19.42578125" customWidth="1"/>
    <col min="9" max="9" width="19.5703125" customWidth="1"/>
    <col min="10" max="10" width="25.5703125" bestFit="1" customWidth="1"/>
    <col min="11" max="11" width="18.42578125" customWidth="1"/>
    <col min="12" max="12" width="22.28515625" customWidth="1"/>
    <col min="13" max="13" width="16.42578125" customWidth="1"/>
    <col min="14" max="14" width="15.85546875" customWidth="1"/>
    <col min="15" max="15" width="10.28515625" customWidth="1"/>
    <col min="16" max="16" width="12" customWidth="1"/>
    <col min="19" max="19" width="26.28515625" customWidth="1"/>
  </cols>
  <sheetData>
    <row r="1" spans="1:16" ht="13.5" thickBot="1"/>
    <row r="2" spans="1:16" ht="18.95" customHeight="1" thickBot="1">
      <c r="A2" s="380" t="s">
        <v>0</v>
      </c>
      <c r="B2" s="381" t="s">
        <v>7</v>
      </c>
      <c r="C2" s="381" t="s">
        <v>8</v>
      </c>
      <c r="D2" s="381" t="s">
        <v>9</v>
      </c>
      <c r="E2" s="381" t="s">
        <v>10</v>
      </c>
      <c r="F2" s="382" t="s">
        <v>11</v>
      </c>
      <c r="G2" s="383" t="s">
        <v>232</v>
      </c>
      <c r="H2" s="383" t="s">
        <v>233</v>
      </c>
      <c r="I2" s="383" t="s">
        <v>234</v>
      </c>
      <c r="J2" s="383" t="s">
        <v>235</v>
      </c>
      <c r="K2" s="383" t="s">
        <v>995</v>
      </c>
      <c r="L2" s="383" t="s">
        <v>996</v>
      </c>
      <c r="M2" s="383" t="s">
        <v>169</v>
      </c>
      <c r="N2" s="182" t="s">
        <v>170</v>
      </c>
      <c r="O2" s="384" t="s">
        <v>751</v>
      </c>
      <c r="P2" s="385" t="s">
        <v>752</v>
      </c>
    </row>
    <row r="3" spans="1:16" ht="15.75" thickBot="1">
      <c r="A3" s="386" t="s">
        <v>12</v>
      </c>
      <c r="B3" s="387" t="s">
        <v>15</v>
      </c>
      <c r="C3" s="388">
        <v>339</v>
      </c>
      <c r="D3" s="388">
        <v>294</v>
      </c>
      <c r="E3" s="388">
        <v>633</v>
      </c>
      <c r="F3" s="388">
        <v>11</v>
      </c>
      <c r="G3">
        <f>SUM(E3:E9)</f>
        <v>3388</v>
      </c>
      <c r="H3">
        <f>SUM(D3:D9)</f>
        <v>1503</v>
      </c>
      <c r="I3">
        <f>SUM(C3:C9)</f>
        <v>1885</v>
      </c>
      <c r="J3">
        <f>SUM(E7:E9)</f>
        <v>1030</v>
      </c>
      <c r="K3" s="389">
        <f>(I3/G3)*100%</f>
        <v>0.55637544273907913</v>
      </c>
      <c r="L3" s="185">
        <f>(I3/G3)*100%</f>
        <v>0.55637544273907913</v>
      </c>
      <c r="M3">
        <v>143</v>
      </c>
      <c r="N3">
        <v>162</v>
      </c>
      <c r="O3" s="185">
        <f>(K28/I3)*100%</f>
        <v>8.5941644562334218E-2</v>
      </c>
      <c r="P3" s="185">
        <f>(L28/H3)*100%</f>
        <v>9.5143047238855624E-2</v>
      </c>
    </row>
    <row r="4" spans="1:16" ht="15.75" thickBot="1">
      <c r="A4" s="386" t="s">
        <v>12</v>
      </c>
      <c r="B4" s="387" t="s">
        <v>16</v>
      </c>
      <c r="C4" s="388">
        <v>362</v>
      </c>
      <c r="D4" s="388">
        <v>298</v>
      </c>
      <c r="E4" s="388">
        <v>660</v>
      </c>
      <c r="F4" s="388">
        <v>12</v>
      </c>
    </row>
    <row r="5" spans="1:16" ht="15.75" thickBot="1">
      <c r="A5" s="386" t="s">
        <v>12</v>
      </c>
      <c r="B5" s="387" t="s">
        <v>17</v>
      </c>
      <c r="C5" s="388">
        <v>465</v>
      </c>
      <c r="D5" s="388">
        <v>297</v>
      </c>
      <c r="E5" s="388">
        <v>762</v>
      </c>
      <c r="F5" s="388">
        <v>13</v>
      </c>
    </row>
    <row r="6" spans="1:16" ht="15.75" thickBot="1">
      <c r="A6" s="386" t="s">
        <v>12</v>
      </c>
      <c r="B6" s="387" t="s">
        <v>18</v>
      </c>
      <c r="C6" s="388">
        <v>154</v>
      </c>
      <c r="D6" s="388">
        <v>149</v>
      </c>
      <c r="E6" s="388">
        <v>303</v>
      </c>
      <c r="F6" s="388">
        <v>14</v>
      </c>
    </row>
    <row r="7" spans="1:16" ht="15.75" thickBot="1">
      <c r="A7" s="386" t="s">
        <v>12</v>
      </c>
      <c r="B7" s="387" t="s">
        <v>19</v>
      </c>
      <c r="C7" s="388">
        <v>271</v>
      </c>
      <c r="D7" s="388">
        <v>200</v>
      </c>
      <c r="E7" s="388">
        <v>471</v>
      </c>
      <c r="F7" s="388">
        <v>15</v>
      </c>
    </row>
    <row r="8" spans="1:16" ht="15.75" thickBot="1">
      <c r="A8" s="386" t="s">
        <v>12</v>
      </c>
      <c r="B8" s="387" t="s">
        <v>20</v>
      </c>
      <c r="C8" s="388">
        <v>132</v>
      </c>
      <c r="D8" s="388">
        <v>122</v>
      </c>
      <c r="E8" s="388">
        <v>254</v>
      </c>
      <c r="F8" s="388">
        <v>16</v>
      </c>
    </row>
    <row r="9" spans="1:16" ht="15.75" thickBot="1">
      <c r="A9" s="386" t="s">
        <v>12</v>
      </c>
      <c r="B9" s="387" t="s">
        <v>21</v>
      </c>
      <c r="C9" s="388">
        <v>162</v>
      </c>
      <c r="D9" s="388">
        <v>143</v>
      </c>
      <c r="E9" s="388">
        <v>305</v>
      </c>
      <c r="F9" s="388">
        <v>17</v>
      </c>
    </row>
    <row r="15" spans="1:16" ht="20.100000000000001" customHeight="1">
      <c r="D15" s="390" t="s">
        <v>7</v>
      </c>
      <c r="E15" s="390" t="s">
        <v>8</v>
      </c>
      <c r="F15" s="390" t="s">
        <v>9</v>
      </c>
    </row>
    <row r="16" spans="1:16" ht="15">
      <c r="D16" s="391" t="s">
        <v>15</v>
      </c>
      <c r="E16" s="392">
        <v>339</v>
      </c>
      <c r="F16" s="392">
        <v>294</v>
      </c>
    </row>
    <row r="17" spans="2:13" ht="15">
      <c r="D17" s="391" t="s">
        <v>16</v>
      </c>
      <c r="E17" s="392">
        <v>362</v>
      </c>
      <c r="F17" s="392">
        <v>298</v>
      </c>
    </row>
    <row r="18" spans="2:13" ht="15">
      <c r="D18" s="391" t="s">
        <v>17</v>
      </c>
      <c r="E18" s="392">
        <v>465</v>
      </c>
      <c r="F18" s="392">
        <v>297</v>
      </c>
    </row>
    <row r="19" spans="2:13" ht="15">
      <c r="D19" s="391" t="s">
        <v>18</v>
      </c>
      <c r="E19" s="392">
        <v>154</v>
      </c>
      <c r="F19" s="392">
        <v>149</v>
      </c>
    </row>
    <row r="20" spans="2:13" ht="15">
      <c r="D20" s="391" t="s">
        <v>19</v>
      </c>
      <c r="E20" s="392">
        <v>271</v>
      </c>
      <c r="F20" s="392">
        <v>200</v>
      </c>
    </row>
    <row r="23" spans="2:13" ht="45">
      <c r="B23" s="393" t="s">
        <v>753</v>
      </c>
      <c r="C23" s="393" t="s">
        <v>754</v>
      </c>
      <c r="D23" s="393" t="s">
        <v>755</v>
      </c>
      <c r="E23" s="393" t="s">
        <v>756</v>
      </c>
      <c r="F23" s="393" t="s">
        <v>757</v>
      </c>
      <c r="G23" s="393" t="s">
        <v>758</v>
      </c>
      <c r="H23" s="238" t="s">
        <v>749</v>
      </c>
      <c r="J23" s="620" t="s">
        <v>988</v>
      </c>
      <c r="K23" s="620" t="s">
        <v>989</v>
      </c>
      <c r="L23" s="620" t="s">
        <v>921</v>
      </c>
      <c r="M23" s="620" t="s">
        <v>994</v>
      </c>
    </row>
    <row r="24" spans="2:13" ht="15">
      <c r="B24" s="394" t="s">
        <v>759</v>
      </c>
      <c r="C24" s="394" t="s">
        <v>760</v>
      </c>
      <c r="D24" s="395">
        <v>34.5</v>
      </c>
      <c r="E24" s="395">
        <v>153</v>
      </c>
      <c r="F24" s="395">
        <v>58.3</v>
      </c>
      <c r="G24" s="395">
        <v>46.8</v>
      </c>
      <c r="H24" s="135">
        <f>MIN(D24:G24)</f>
        <v>34.5</v>
      </c>
      <c r="J24" t="s">
        <v>990</v>
      </c>
      <c r="K24">
        <v>46</v>
      </c>
      <c r="L24">
        <v>51</v>
      </c>
      <c r="M24">
        <f>SUM(K28:L28)</f>
        <v>305</v>
      </c>
    </row>
    <row r="25" spans="2:13" ht="15">
      <c r="B25" s="394" t="s">
        <v>759</v>
      </c>
      <c r="C25" s="394" t="s">
        <v>761</v>
      </c>
      <c r="D25" s="395">
        <v>10.199999999999999</v>
      </c>
      <c r="E25" s="395">
        <v>106</v>
      </c>
      <c r="F25" s="395">
        <v>105</v>
      </c>
      <c r="G25" s="395">
        <v>27</v>
      </c>
      <c r="H25" s="135">
        <f t="shared" ref="H25:H41" si="0">MIN(D25:G25)</f>
        <v>10.199999999999999</v>
      </c>
      <c r="J25" t="s">
        <v>991</v>
      </c>
      <c r="K25">
        <v>57</v>
      </c>
      <c r="L25">
        <v>56</v>
      </c>
    </row>
    <row r="26" spans="2:13" ht="15">
      <c r="B26" s="394" t="s">
        <v>759</v>
      </c>
      <c r="C26" s="394" t="s">
        <v>762</v>
      </c>
      <c r="D26" s="395">
        <v>33.700000000000003</v>
      </c>
      <c r="E26" s="395">
        <v>0</v>
      </c>
      <c r="F26" s="395">
        <v>0</v>
      </c>
      <c r="G26" s="395">
        <v>0</v>
      </c>
      <c r="H26" s="135">
        <v>33.700000000000003</v>
      </c>
      <c r="J26" s="157" t="s">
        <v>992</v>
      </c>
      <c r="K26" s="157">
        <v>0</v>
      </c>
      <c r="L26" s="157">
        <v>0</v>
      </c>
    </row>
    <row r="27" spans="2:13" ht="15">
      <c r="B27" s="394" t="s">
        <v>759</v>
      </c>
      <c r="C27" s="394" t="s">
        <v>763</v>
      </c>
      <c r="D27" s="395">
        <v>16.7</v>
      </c>
      <c r="E27" s="395">
        <v>135</v>
      </c>
      <c r="F27" s="395">
        <v>98.5</v>
      </c>
      <c r="G27" s="395">
        <v>29</v>
      </c>
      <c r="H27" s="135">
        <f t="shared" si="0"/>
        <v>16.7</v>
      </c>
      <c r="J27" s="157" t="s">
        <v>993</v>
      </c>
      <c r="K27" s="157">
        <v>59</v>
      </c>
      <c r="L27" s="157">
        <v>36</v>
      </c>
    </row>
    <row r="28" spans="2:13" ht="15">
      <c r="B28" s="394" t="s">
        <v>759</v>
      </c>
      <c r="C28" s="394" t="s">
        <v>764</v>
      </c>
      <c r="D28" s="395">
        <v>21.4</v>
      </c>
      <c r="E28" s="395">
        <v>0</v>
      </c>
      <c r="F28" s="395">
        <v>0</v>
      </c>
      <c r="G28" s="395">
        <v>0</v>
      </c>
      <c r="H28" s="135">
        <v>21.4</v>
      </c>
      <c r="K28">
        <f>SUM(K24:K27)</f>
        <v>162</v>
      </c>
      <c r="L28">
        <f>SUM(L24:L27)</f>
        <v>143</v>
      </c>
    </row>
    <row r="29" spans="2:13" ht="15">
      <c r="B29" s="394" t="s">
        <v>759</v>
      </c>
      <c r="C29" s="394" t="s">
        <v>765</v>
      </c>
      <c r="D29" s="395">
        <v>14.4</v>
      </c>
      <c r="E29" s="395">
        <v>133</v>
      </c>
      <c r="F29" s="395">
        <v>102</v>
      </c>
      <c r="G29" s="395">
        <v>26.6</v>
      </c>
      <c r="H29" s="135">
        <f t="shared" si="0"/>
        <v>14.4</v>
      </c>
    </row>
    <row r="30" spans="2:13" ht="15">
      <c r="B30" s="394" t="s">
        <v>759</v>
      </c>
      <c r="C30" s="394" t="s">
        <v>766</v>
      </c>
      <c r="D30" s="395">
        <v>3.6</v>
      </c>
      <c r="E30" s="395">
        <v>120</v>
      </c>
      <c r="F30" s="395">
        <v>92</v>
      </c>
      <c r="G30" s="395">
        <v>13.3</v>
      </c>
      <c r="H30" s="135">
        <f t="shared" si="0"/>
        <v>3.6</v>
      </c>
    </row>
    <row r="31" spans="2:13" ht="15">
      <c r="B31" s="394" t="s">
        <v>759</v>
      </c>
      <c r="C31" s="394" t="s">
        <v>767</v>
      </c>
      <c r="D31" s="395">
        <v>5.7</v>
      </c>
      <c r="E31" s="395">
        <v>124</v>
      </c>
      <c r="F31" s="395">
        <v>90.6</v>
      </c>
      <c r="G31" s="395">
        <v>18</v>
      </c>
      <c r="H31" s="135">
        <f t="shared" si="0"/>
        <v>5.7</v>
      </c>
    </row>
    <row r="32" spans="2:13" ht="15">
      <c r="B32" s="394" t="s">
        <v>759</v>
      </c>
      <c r="C32" s="394" t="s">
        <v>768</v>
      </c>
      <c r="D32" s="395">
        <v>61</v>
      </c>
      <c r="E32" s="395">
        <v>91.8</v>
      </c>
      <c r="F32" s="395">
        <v>149</v>
      </c>
      <c r="G32" s="395">
        <v>71</v>
      </c>
      <c r="H32" s="135">
        <f t="shared" si="0"/>
        <v>61</v>
      </c>
    </row>
    <row r="33" spans="2:8" ht="17.100000000000001" customHeight="1">
      <c r="B33" s="394" t="s">
        <v>759</v>
      </c>
      <c r="C33" s="394" t="s">
        <v>769</v>
      </c>
      <c r="D33" s="395">
        <v>60.7</v>
      </c>
      <c r="E33" s="395">
        <v>75.400000000000006</v>
      </c>
      <c r="F33" s="395">
        <v>149</v>
      </c>
      <c r="G33" s="395">
        <v>70.7</v>
      </c>
      <c r="H33" s="135">
        <f t="shared" si="0"/>
        <v>60.7</v>
      </c>
    </row>
    <row r="34" spans="2:8" ht="15">
      <c r="B34" s="394" t="s">
        <v>759</v>
      </c>
      <c r="C34" s="394" t="s">
        <v>770</v>
      </c>
      <c r="D34" s="395">
        <v>20.3</v>
      </c>
      <c r="E34" s="395">
        <v>114</v>
      </c>
      <c r="F34" s="395">
        <v>109</v>
      </c>
      <c r="G34" s="395">
        <v>30.3</v>
      </c>
      <c r="H34" s="135">
        <f t="shared" si="0"/>
        <v>20.3</v>
      </c>
    </row>
    <row r="35" spans="2:8" ht="15">
      <c r="B35" s="394" t="s">
        <v>759</v>
      </c>
      <c r="C35" s="394" t="s">
        <v>771</v>
      </c>
      <c r="D35" s="395">
        <v>15.1</v>
      </c>
      <c r="E35" s="395">
        <v>111</v>
      </c>
      <c r="F35" s="395">
        <v>104</v>
      </c>
      <c r="G35" s="395">
        <v>25.1</v>
      </c>
      <c r="H35" s="135">
        <f t="shared" si="0"/>
        <v>15.1</v>
      </c>
    </row>
    <row r="36" spans="2:8" ht="15">
      <c r="B36" s="394" t="s">
        <v>759</v>
      </c>
      <c r="C36" s="394" t="s">
        <v>772</v>
      </c>
      <c r="D36" s="395">
        <v>14.5</v>
      </c>
      <c r="E36" s="395">
        <v>114</v>
      </c>
      <c r="F36" s="395">
        <v>103</v>
      </c>
      <c r="G36" s="395">
        <v>24.5</v>
      </c>
      <c r="H36" s="135">
        <f t="shared" si="0"/>
        <v>14.5</v>
      </c>
    </row>
    <row r="37" spans="2:8" ht="15">
      <c r="B37" s="394" t="s">
        <v>759</v>
      </c>
      <c r="C37" s="394" t="s">
        <v>773</v>
      </c>
      <c r="D37" s="395">
        <v>68.7</v>
      </c>
      <c r="E37" s="395">
        <v>83.5</v>
      </c>
      <c r="F37" s="395">
        <v>157</v>
      </c>
      <c r="G37" s="395">
        <v>78.8</v>
      </c>
      <c r="H37" s="135">
        <f t="shared" si="0"/>
        <v>68.7</v>
      </c>
    </row>
    <row r="38" spans="2:8" ht="15">
      <c r="B38" s="394" t="s">
        <v>759</v>
      </c>
      <c r="C38" s="394" t="s">
        <v>774</v>
      </c>
      <c r="D38" s="395">
        <v>73.8</v>
      </c>
      <c r="E38" s="395">
        <v>49</v>
      </c>
      <c r="F38" s="395">
        <v>162</v>
      </c>
      <c r="G38" s="395">
        <v>83.8</v>
      </c>
      <c r="H38" s="135">
        <f t="shared" si="0"/>
        <v>49</v>
      </c>
    </row>
    <row r="39" spans="2:8" ht="18" customHeight="1">
      <c r="B39" s="394" t="s">
        <v>759</v>
      </c>
      <c r="C39" s="394" t="s">
        <v>775</v>
      </c>
      <c r="D39" s="395">
        <v>3.9</v>
      </c>
      <c r="E39" s="395">
        <v>119</v>
      </c>
      <c r="F39" s="395">
        <v>92.4</v>
      </c>
      <c r="G39" s="395">
        <v>13.2</v>
      </c>
      <c r="H39" s="135">
        <f t="shared" si="0"/>
        <v>3.9</v>
      </c>
    </row>
    <row r="40" spans="2:8" ht="15">
      <c r="B40" s="394" t="s">
        <v>759</v>
      </c>
      <c r="C40" s="394" t="s">
        <v>776</v>
      </c>
      <c r="D40" s="394">
        <v>2.5</v>
      </c>
      <c r="E40" s="394"/>
      <c r="F40" s="394"/>
      <c r="G40" s="395"/>
      <c r="H40" s="135">
        <v>2.5</v>
      </c>
    </row>
    <row r="41" spans="2:8" ht="15">
      <c r="B41" s="394" t="s">
        <v>759</v>
      </c>
      <c r="C41" s="394" t="s">
        <v>777</v>
      </c>
      <c r="D41" s="395">
        <v>42.9</v>
      </c>
      <c r="E41" s="395">
        <v>79.8</v>
      </c>
      <c r="F41" s="395">
        <v>131</v>
      </c>
      <c r="G41" s="395">
        <v>53</v>
      </c>
      <c r="H41" s="135">
        <f t="shared" si="0"/>
        <v>42.9</v>
      </c>
    </row>
    <row r="43" spans="2:8" ht="17.100000000000001" customHeight="1"/>
    <row r="44" spans="2:8" ht="20.100000000000001" customHeight="1">
      <c r="B44" s="393" t="s">
        <v>243</v>
      </c>
      <c r="C44" s="396" t="s">
        <v>68</v>
      </c>
      <c r="D44" s="238" t="s">
        <v>987</v>
      </c>
    </row>
    <row r="45" spans="2:8" ht="20.100000000000001" customHeight="1">
      <c r="B45" s="394" t="s">
        <v>760</v>
      </c>
      <c r="C45" s="397">
        <f>MIN(P29:S29)</f>
        <v>0</v>
      </c>
      <c r="D45" s="135">
        <v>0</v>
      </c>
    </row>
    <row r="46" spans="2:8" ht="17.100000000000001" customHeight="1">
      <c r="B46" s="394" t="s">
        <v>761</v>
      </c>
      <c r="C46" s="397">
        <f>MIN(P30:S30)</f>
        <v>0</v>
      </c>
      <c r="D46" s="135">
        <v>0</v>
      </c>
    </row>
    <row r="47" spans="2:8" ht="15">
      <c r="B47" s="394" t="s">
        <v>762</v>
      </c>
      <c r="C47" s="397">
        <f>MIN(P31:S31)</f>
        <v>0</v>
      </c>
      <c r="D47" s="135">
        <v>0</v>
      </c>
    </row>
    <row r="48" spans="2:8" ht="15">
      <c r="B48" s="394" t="s">
        <v>763</v>
      </c>
      <c r="C48" s="397">
        <f>MIN(P32:S32)</f>
        <v>0</v>
      </c>
      <c r="D48" s="135">
        <v>0</v>
      </c>
    </row>
    <row r="49" spans="2:4" ht="15">
      <c r="B49" s="394" t="s">
        <v>764</v>
      </c>
      <c r="C49" s="397">
        <v>21.4</v>
      </c>
      <c r="D49" s="135">
        <v>113</v>
      </c>
    </row>
    <row r="50" spans="2:4" ht="15">
      <c r="B50" s="394" t="s">
        <v>765</v>
      </c>
      <c r="C50" s="397">
        <f t="shared" ref="C50:C62" si="1">MIN(P34:S34)</f>
        <v>0</v>
      </c>
      <c r="D50" s="135">
        <v>0</v>
      </c>
    </row>
    <row r="51" spans="2:4" ht="15">
      <c r="B51" s="394" t="s">
        <v>766</v>
      </c>
      <c r="C51" s="397">
        <f t="shared" si="1"/>
        <v>0</v>
      </c>
      <c r="D51" s="135">
        <v>0</v>
      </c>
    </row>
    <row r="52" spans="2:4" ht="15">
      <c r="B52" s="394" t="s">
        <v>767</v>
      </c>
      <c r="C52" s="397">
        <f t="shared" si="1"/>
        <v>0</v>
      </c>
      <c r="D52" s="135">
        <v>0</v>
      </c>
    </row>
    <row r="53" spans="2:4" ht="15">
      <c r="B53" s="394" t="s">
        <v>768</v>
      </c>
      <c r="C53" s="397">
        <f t="shared" si="1"/>
        <v>0</v>
      </c>
      <c r="D53" s="135">
        <v>0</v>
      </c>
    </row>
    <row r="54" spans="2:4" ht="15">
      <c r="B54" s="394" t="s">
        <v>769</v>
      </c>
      <c r="C54" s="397">
        <f t="shared" si="1"/>
        <v>0</v>
      </c>
      <c r="D54" s="135">
        <v>0</v>
      </c>
    </row>
    <row r="55" spans="2:4" ht="15">
      <c r="B55" s="394" t="s">
        <v>770</v>
      </c>
      <c r="C55" s="397">
        <f t="shared" si="1"/>
        <v>0</v>
      </c>
      <c r="D55" s="135">
        <v>0</v>
      </c>
    </row>
    <row r="56" spans="2:4" ht="15">
      <c r="B56" s="394" t="s">
        <v>771</v>
      </c>
      <c r="C56" s="397">
        <f t="shared" si="1"/>
        <v>0</v>
      </c>
      <c r="D56" s="135">
        <v>0</v>
      </c>
    </row>
    <row r="57" spans="2:4" ht="15">
      <c r="B57" s="394" t="s">
        <v>772</v>
      </c>
      <c r="C57" s="397">
        <f t="shared" si="1"/>
        <v>0</v>
      </c>
      <c r="D57" s="135">
        <v>143</v>
      </c>
    </row>
    <row r="58" spans="2:4" ht="15">
      <c r="B58" s="394" t="s">
        <v>773</v>
      </c>
      <c r="C58" s="397">
        <f t="shared" si="1"/>
        <v>0</v>
      </c>
      <c r="D58" s="135">
        <v>0</v>
      </c>
    </row>
    <row r="59" spans="2:4" ht="15">
      <c r="B59" s="394" t="s">
        <v>774</v>
      </c>
      <c r="C59" s="397">
        <f t="shared" si="1"/>
        <v>0</v>
      </c>
      <c r="D59" s="135">
        <v>0</v>
      </c>
    </row>
    <row r="60" spans="2:4" ht="21.95" customHeight="1">
      <c r="B60" s="394" t="s">
        <v>775</v>
      </c>
      <c r="C60" s="397">
        <f t="shared" si="1"/>
        <v>0</v>
      </c>
      <c r="D60" s="135">
        <v>94</v>
      </c>
    </row>
    <row r="61" spans="2:4" ht="30">
      <c r="B61" s="394" t="s">
        <v>776</v>
      </c>
      <c r="C61" s="397">
        <v>2.5</v>
      </c>
      <c r="D61" s="135">
        <v>0</v>
      </c>
    </row>
    <row r="62" spans="2:4" ht="15">
      <c r="B62" s="394" t="s">
        <v>777</v>
      </c>
      <c r="C62" s="397">
        <f t="shared" si="1"/>
        <v>0</v>
      </c>
      <c r="D62" s="135">
        <v>0</v>
      </c>
    </row>
    <row r="68" spans="2:8" ht="15.75">
      <c r="B68" s="135" t="s">
        <v>0</v>
      </c>
      <c r="C68" s="398" t="s">
        <v>1</v>
      </c>
      <c r="D68" s="399" t="s">
        <v>2</v>
      </c>
      <c r="E68" s="399" t="s">
        <v>3</v>
      </c>
      <c r="F68" s="398" t="s">
        <v>4</v>
      </c>
      <c r="G68" s="398" t="s">
        <v>5</v>
      </c>
      <c r="H68" s="398" t="s">
        <v>6</v>
      </c>
    </row>
    <row r="69" spans="2:8" ht="15">
      <c r="B69" s="400" t="s">
        <v>12</v>
      </c>
      <c r="C69" s="401" t="s">
        <v>67</v>
      </c>
      <c r="D69" s="402">
        <v>27.4</v>
      </c>
      <c r="E69" s="402">
        <v>90.1</v>
      </c>
      <c r="F69" s="401" t="s">
        <v>68</v>
      </c>
      <c r="G69" s="403">
        <v>27.503094652487299</v>
      </c>
      <c r="H69" s="404">
        <v>89.893741610000006</v>
      </c>
    </row>
    <row r="72" spans="2:8" ht="15.75">
      <c r="B72" s="135" t="s">
        <v>0</v>
      </c>
      <c r="C72" s="398" t="s">
        <v>1</v>
      </c>
      <c r="D72" s="399" t="s">
        <v>2</v>
      </c>
      <c r="E72" s="399" t="s">
        <v>3</v>
      </c>
      <c r="F72" s="398" t="s">
        <v>4</v>
      </c>
      <c r="G72" s="398" t="s">
        <v>5</v>
      </c>
      <c r="H72" s="398" t="s">
        <v>6</v>
      </c>
    </row>
    <row r="73" spans="2:8" ht="15">
      <c r="B73" s="135" t="s">
        <v>12</v>
      </c>
      <c r="C73" s="401" t="s">
        <v>65</v>
      </c>
      <c r="D73" s="402">
        <v>27.4</v>
      </c>
      <c r="E73" s="405">
        <v>90.5</v>
      </c>
      <c r="F73" s="401" t="s">
        <v>66</v>
      </c>
      <c r="G73" s="404">
        <v>27.0041732710283</v>
      </c>
      <c r="H73" s="404">
        <v>90.124947399999996</v>
      </c>
    </row>
    <row r="75" spans="2:8" ht="15.75">
      <c r="B75" s="135" t="s">
        <v>0</v>
      </c>
      <c r="C75" s="398" t="s">
        <v>1</v>
      </c>
      <c r="D75" s="399" t="s">
        <v>2</v>
      </c>
      <c r="E75" s="399" t="s">
        <v>3</v>
      </c>
      <c r="F75" s="398" t="s">
        <v>4</v>
      </c>
      <c r="G75" s="398" t="s">
        <v>5</v>
      </c>
      <c r="H75" s="398" t="s">
        <v>6</v>
      </c>
    </row>
    <row r="76" spans="2:8" ht="15">
      <c r="B76" s="135" t="s">
        <v>12</v>
      </c>
      <c r="C76" s="401" t="s">
        <v>63</v>
      </c>
      <c r="D76" s="402">
        <v>27.4</v>
      </c>
      <c r="E76" s="402">
        <v>90.25</v>
      </c>
      <c r="F76" s="401" t="s">
        <v>64</v>
      </c>
      <c r="G76" s="404">
        <v>27.504331738540898</v>
      </c>
      <c r="H76" s="404">
        <v>90.505650070000002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E8982-0131-4962-A79D-F8C5F7B72D35}">
  <sheetPr>
    <tabColor theme="7" tint="0.79998168889431442"/>
  </sheetPr>
  <dimension ref="AO27"/>
  <sheetViews>
    <sheetView showGridLines="0" zoomScale="72" zoomScaleNormal="70" workbookViewId="0"/>
  </sheetViews>
  <sheetFormatPr defaultRowHeight="12.75"/>
  <sheetData>
    <row r="27" spans="41:41">
      <c r="AO27" t="s">
        <v>25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221E-5500-4044-A5CD-97B7182DB62D}">
  <sheetPr>
    <tabColor theme="9" tint="0.79998168889431442"/>
  </sheetPr>
  <dimension ref="A2:S33"/>
  <sheetViews>
    <sheetView topLeftCell="F1" zoomScale="63" workbookViewId="0">
      <selection activeCell="P2" sqref="P2:Q3"/>
    </sheetView>
  </sheetViews>
  <sheetFormatPr defaultColWidth="8.7109375" defaultRowHeight="12.75"/>
  <cols>
    <col min="1" max="1" width="25.140625" bestFit="1" customWidth="1"/>
    <col min="2" max="2" width="20.28515625" bestFit="1" customWidth="1"/>
    <col min="3" max="3" width="21.85546875" bestFit="1" customWidth="1"/>
    <col min="4" max="5" width="17.140625" bestFit="1" customWidth="1"/>
    <col min="6" max="6" width="20.85546875" customWidth="1"/>
    <col min="7" max="7" width="16.5703125" bestFit="1" customWidth="1"/>
    <col min="8" max="8" width="15.85546875" bestFit="1" customWidth="1"/>
    <col min="9" max="9" width="13.85546875" bestFit="1" customWidth="1"/>
    <col min="10" max="10" width="14.85546875" bestFit="1" customWidth="1"/>
    <col min="11" max="11" width="4.42578125" bestFit="1" customWidth="1"/>
    <col min="12" max="12" width="9.28515625" bestFit="1" customWidth="1"/>
    <col min="13" max="13" width="8.85546875" bestFit="1" customWidth="1"/>
    <col min="14" max="14" width="14" customWidth="1"/>
    <col min="15" max="15" width="16.85546875" bestFit="1" customWidth="1"/>
    <col min="16" max="16" width="18.85546875" bestFit="1" customWidth="1"/>
    <col min="17" max="17" width="20.42578125" bestFit="1" customWidth="1"/>
    <col min="18" max="18" width="12.85546875" bestFit="1" customWidth="1"/>
    <col min="19" max="19" width="15.28515625" bestFit="1" customWidth="1"/>
    <col min="24" max="24" width="27.5703125" customWidth="1"/>
    <col min="25" max="25" width="23.28515625" customWidth="1"/>
  </cols>
  <sheetData>
    <row r="2" spans="1:19" ht="31.5">
      <c r="A2" s="414" t="s">
        <v>1</v>
      </c>
      <c r="B2" s="414" t="s">
        <v>2</v>
      </c>
      <c r="C2" s="414" t="s">
        <v>3</v>
      </c>
      <c r="D2" s="414" t="s">
        <v>4</v>
      </c>
      <c r="E2" s="414" t="s">
        <v>5</v>
      </c>
      <c r="F2" s="414" t="s">
        <v>6</v>
      </c>
      <c r="G2" s="414" t="s">
        <v>7</v>
      </c>
      <c r="H2" s="414" t="s">
        <v>8</v>
      </c>
      <c r="I2" s="414" t="s">
        <v>9</v>
      </c>
      <c r="J2" s="414" t="s">
        <v>10</v>
      </c>
      <c r="K2" s="414" t="s">
        <v>11</v>
      </c>
      <c r="L2" s="413" t="s">
        <v>232</v>
      </c>
      <c r="M2" s="409" t="s">
        <v>233</v>
      </c>
      <c r="N2" s="409" t="s">
        <v>234</v>
      </c>
      <c r="O2" s="409" t="s">
        <v>235</v>
      </c>
      <c r="P2" s="409" t="s">
        <v>236</v>
      </c>
      <c r="Q2" s="409" t="s">
        <v>237</v>
      </c>
      <c r="R2" s="409" t="s">
        <v>169</v>
      </c>
      <c r="S2" s="410" t="s">
        <v>170</v>
      </c>
    </row>
    <row r="3" spans="1:19" ht="15">
      <c r="A3" s="171" t="s">
        <v>63</v>
      </c>
      <c r="B3" s="172">
        <v>27.4</v>
      </c>
      <c r="C3" s="172">
        <v>90.25</v>
      </c>
      <c r="D3" s="171" t="s">
        <v>64</v>
      </c>
      <c r="E3" s="172">
        <v>27.504331740000001</v>
      </c>
      <c r="F3" s="172">
        <v>90.505650070000002</v>
      </c>
      <c r="G3" s="171" t="s">
        <v>15</v>
      </c>
      <c r="H3" s="172">
        <v>105</v>
      </c>
      <c r="I3" s="172">
        <v>75</v>
      </c>
      <c r="J3" s="172">
        <v>180</v>
      </c>
      <c r="K3" s="172">
        <v>11</v>
      </c>
      <c r="L3" s="266">
        <f>SUM(J3:J9)</f>
        <v>1477</v>
      </c>
      <c r="M3" s="135">
        <f>SUM(I3:I9)</f>
        <v>703</v>
      </c>
      <c r="N3" s="135">
        <f>SUM(H3:H9)</f>
        <v>874</v>
      </c>
      <c r="O3" s="135">
        <f>SUM(J7:J9)</f>
        <v>571</v>
      </c>
      <c r="P3" s="197">
        <f>(I9/M3)*100%</f>
        <v>0.22475106685633001</v>
      </c>
      <c r="Q3" s="197">
        <f>(H9/N3)*100%</f>
        <v>0.19336384439359267</v>
      </c>
      <c r="R3" s="135">
        <v>158</v>
      </c>
      <c r="S3" s="135">
        <v>169</v>
      </c>
    </row>
    <row r="4" spans="1:19" ht="15">
      <c r="A4" s="171" t="s">
        <v>63</v>
      </c>
      <c r="B4" s="172">
        <v>27.4</v>
      </c>
      <c r="C4" s="172">
        <v>90.25</v>
      </c>
      <c r="D4" s="171" t="s">
        <v>64</v>
      </c>
      <c r="E4" s="172">
        <v>27.504331740000001</v>
      </c>
      <c r="F4" s="172">
        <v>90.505650070000002</v>
      </c>
      <c r="G4" s="171" t="s">
        <v>16</v>
      </c>
      <c r="H4" s="172">
        <v>126</v>
      </c>
      <c r="I4" s="172">
        <v>123</v>
      </c>
      <c r="J4" s="172">
        <v>249</v>
      </c>
      <c r="K4" s="172">
        <v>12</v>
      </c>
      <c r="L4" s="266"/>
      <c r="M4" s="135"/>
      <c r="N4" s="135"/>
      <c r="O4" s="135"/>
      <c r="P4" s="135"/>
      <c r="Q4" s="135"/>
      <c r="R4" s="135"/>
      <c r="S4" s="135"/>
    </row>
    <row r="5" spans="1:19" ht="15">
      <c r="A5" s="171" t="s">
        <v>63</v>
      </c>
      <c r="B5" s="172">
        <v>27.4</v>
      </c>
      <c r="C5" s="172">
        <v>90.25</v>
      </c>
      <c r="D5" s="171" t="s">
        <v>64</v>
      </c>
      <c r="E5" s="172">
        <v>27.504331740000001</v>
      </c>
      <c r="F5" s="172">
        <v>90.505650070000002</v>
      </c>
      <c r="G5" s="171" t="s">
        <v>17</v>
      </c>
      <c r="H5" s="172">
        <v>183</v>
      </c>
      <c r="I5" s="172">
        <v>106</v>
      </c>
      <c r="J5" s="172">
        <v>289</v>
      </c>
      <c r="K5" s="172">
        <v>13</v>
      </c>
      <c r="L5" s="266"/>
      <c r="M5" s="135"/>
      <c r="N5" s="411" t="s">
        <v>778</v>
      </c>
      <c r="O5" s="411" t="s">
        <v>752</v>
      </c>
      <c r="P5" s="135"/>
      <c r="Q5" s="135"/>
      <c r="R5" s="135"/>
      <c r="S5" s="135"/>
    </row>
    <row r="6" spans="1:19" ht="15">
      <c r="A6" s="171" t="s">
        <v>63</v>
      </c>
      <c r="B6" s="172">
        <v>27.4</v>
      </c>
      <c r="C6" s="172">
        <v>90.25</v>
      </c>
      <c r="D6" s="171" t="s">
        <v>64</v>
      </c>
      <c r="E6" s="172">
        <v>27.504331740000001</v>
      </c>
      <c r="F6" s="172">
        <v>90.505650070000002</v>
      </c>
      <c r="G6" s="171" t="s">
        <v>18</v>
      </c>
      <c r="H6" s="172">
        <v>101</v>
      </c>
      <c r="I6" s="172">
        <v>87</v>
      </c>
      <c r="J6" s="172">
        <v>188</v>
      </c>
      <c r="K6" s="172">
        <v>14</v>
      </c>
      <c r="L6" s="266"/>
      <c r="M6" s="135"/>
      <c r="N6" s="412">
        <f>(M3/L3)*100%</f>
        <v>0.47596479350033855</v>
      </c>
      <c r="O6" s="412">
        <f>(N3/L3)*100%</f>
        <v>0.5917400135409614</v>
      </c>
      <c r="P6" s="135"/>
      <c r="Q6" s="135"/>
      <c r="R6" s="135"/>
      <c r="S6" s="135"/>
    </row>
    <row r="7" spans="1:19" ht="15">
      <c r="A7" s="171" t="s">
        <v>63</v>
      </c>
      <c r="B7" s="172">
        <v>27.4</v>
      </c>
      <c r="C7" s="172">
        <v>90.25</v>
      </c>
      <c r="D7" s="171" t="s">
        <v>64</v>
      </c>
      <c r="E7" s="172">
        <v>27.504331740000001</v>
      </c>
      <c r="F7" s="172">
        <v>90.505650070000002</v>
      </c>
      <c r="G7" s="171" t="s">
        <v>19</v>
      </c>
      <c r="H7" s="172">
        <v>111</v>
      </c>
      <c r="I7" s="172">
        <v>92</v>
      </c>
      <c r="J7" s="172">
        <v>103</v>
      </c>
      <c r="K7" s="172">
        <v>15</v>
      </c>
      <c r="L7" s="157"/>
    </row>
    <row r="8" spans="1:19" ht="15">
      <c r="A8" s="171" t="s">
        <v>63</v>
      </c>
      <c r="B8" s="172">
        <v>27.4</v>
      </c>
      <c r="C8" s="172">
        <v>90.25</v>
      </c>
      <c r="D8" s="171" t="s">
        <v>64</v>
      </c>
      <c r="E8" s="172">
        <v>27.504331740000001</v>
      </c>
      <c r="F8" s="172">
        <v>90.505650070000002</v>
      </c>
      <c r="G8" s="171" t="s">
        <v>20</v>
      </c>
      <c r="H8" s="172">
        <v>79</v>
      </c>
      <c r="I8" s="172">
        <v>62</v>
      </c>
      <c r="J8" s="172">
        <v>141</v>
      </c>
      <c r="K8" s="172">
        <v>16</v>
      </c>
      <c r="L8" s="157"/>
    </row>
    <row r="9" spans="1:19" ht="15">
      <c r="A9" s="171" t="s">
        <v>63</v>
      </c>
      <c r="B9" s="172">
        <v>27.4</v>
      </c>
      <c r="C9" s="172">
        <v>90.25</v>
      </c>
      <c r="D9" s="171" t="s">
        <v>64</v>
      </c>
      <c r="E9" s="172">
        <v>27.504331740000001</v>
      </c>
      <c r="F9" s="172">
        <v>90.505650070000002</v>
      </c>
      <c r="G9" s="171" t="s">
        <v>21</v>
      </c>
      <c r="H9" s="172">
        <v>169</v>
      </c>
      <c r="I9" s="172">
        <v>158</v>
      </c>
      <c r="J9" s="172">
        <v>327</v>
      </c>
      <c r="K9" s="172">
        <v>17</v>
      </c>
      <c r="L9" s="157"/>
    </row>
    <row r="13" spans="1:19" ht="15.75">
      <c r="A13" s="415" t="s">
        <v>1</v>
      </c>
      <c r="B13" s="416" t="s">
        <v>2</v>
      </c>
      <c r="C13" s="416" t="s">
        <v>3</v>
      </c>
      <c r="D13" s="415" t="s">
        <v>4</v>
      </c>
      <c r="E13" s="415" t="s">
        <v>5</v>
      </c>
      <c r="F13" s="415" t="s">
        <v>6</v>
      </c>
    </row>
    <row r="14" spans="1:19" ht="15">
      <c r="A14" s="417" t="s">
        <v>63</v>
      </c>
      <c r="B14" s="418">
        <v>27.4</v>
      </c>
      <c r="C14" s="418">
        <v>90.25</v>
      </c>
      <c r="D14" s="417" t="s">
        <v>64</v>
      </c>
      <c r="E14" s="419">
        <v>27.504331738540898</v>
      </c>
      <c r="F14" s="419">
        <v>90.505650070000002</v>
      </c>
    </row>
    <row r="17" spans="1:6" ht="15.75">
      <c r="A17" s="415" t="s">
        <v>1</v>
      </c>
      <c r="B17" s="416" t="s">
        <v>2</v>
      </c>
      <c r="C17" s="416" t="s">
        <v>3</v>
      </c>
      <c r="D17" s="415" t="s">
        <v>4</v>
      </c>
      <c r="E17" s="415" t="s">
        <v>5</v>
      </c>
      <c r="F17" s="415" t="s">
        <v>6</v>
      </c>
    </row>
    <row r="18" spans="1:6" ht="15">
      <c r="A18" s="417" t="s">
        <v>69</v>
      </c>
      <c r="B18" s="418">
        <v>27.4</v>
      </c>
      <c r="C18" s="418">
        <v>90.45</v>
      </c>
      <c r="D18" s="417" t="s">
        <v>70</v>
      </c>
      <c r="E18" s="419">
        <v>27.1331971914903</v>
      </c>
      <c r="F18" s="419">
        <v>90.700950340709895</v>
      </c>
    </row>
    <row r="26" spans="1:6" ht="15.75">
      <c r="A26" s="421" t="s">
        <v>227</v>
      </c>
      <c r="B26" s="422" t="s">
        <v>64</v>
      </c>
      <c r="C26" s="420" t="s">
        <v>153</v>
      </c>
    </row>
    <row r="27" spans="1:6" ht="15">
      <c r="A27" s="362" t="s">
        <v>708</v>
      </c>
      <c r="B27" s="406">
        <v>1.5</v>
      </c>
      <c r="C27" s="171">
        <v>73</v>
      </c>
    </row>
    <row r="28" spans="1:6" ht="15">
      <c r="A28" s="362" t="s">
        <v>709</v>
      </c>
      <c r="B28" s="406">
        <v>23.5</v>
      </c>
      <c r="C28" s="171">
        <v>116</v>
      </c>
    </row>
    <row r="29" spans="1:6" ht="15">
      <c r="A29" s="362" t="s">
        <v>710</v>
      </c>
      <c r="B29" s="406">
        <v>24.7</v>
      </c>
      <c r="C29" s="171">
        <v>0</v>
      </c>
    </row>
    <row r="30" spans="1:6" ht="15">
      <c r="A30" s="362" t="s">
        <v>711</v>
      </c>
      <c r="B30" s="406">
        <v>11.5</v>
      </c>
      <c r="C30" s="171">
        <v>29</v>
      </c>
    </row>
    <row r="31" spans="1:6" ht="15">
      <c r="A31" s="362" t="s">
        <v>712</v>
      </c>
      <c r="B31" s="406">
        <v>22.3</v>
      </c>
      <c r="C31" s="171">
        <v>0</v>
      </c>
    </row>
    <row r="32" spans="1:6" ht="15">
      <c r="A32" s="362" t="s">
        <v>558</v>
      </c>
      <c r="B32" s="406">
        <v>20.399999999999999</v>
      </c>
      <c r="C32" s="171">
        <v>59</v>
      </c>
    </row>
    <row r="33" spans="1:3" ht="15">
      <c r="A33" s="407" t="s">
        <v>713</v>
      </c>
      <c r="B33" s="408">
        <v>22.3</v>
      </c>
      <c r="C33" s="171">
        <v>0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7E56-20F9-4897-8435-B0E153AD9CB5}">
  <sheetPr>
    <tabColor theme="6"/>
  </sheetPr>
  <dimension ref="A1"/>
  <sheetViews>
    <sheetView showGridLines="0" zoomScale="38" workbookViewId="0"/>
  </sheetViews>
  <sheetFormatPr defaultColWidth="8.7109375" defaultRowHeight="12.75"/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270-46DA-4F2A-BB48-B550B8FF49AC}">
  <dimension ref="B2:H54"/>
  <sheetViews>
    <sheetView showGridLines="0" topLeftCell="A22" zoomScaleNormal="100" workbookViewId="0">
      <selection activeCell="G32" sqref="G32"/>
    </sheetView>
  </sheetViews>
  <sheetFormatPr defaultRowHeight="12.75"/>
  <cols>
    <col min="2" max="2" width="19.42578125" customWidth="1"/>
    <col min="3" max="3" width="21" customWidth="1"/>
    <col min="4" max="4" width="22.140625" customWidth="1"/>
    <col min="5" max="5" width="9.140625" customWidth="1"/>
    <col min="6" max="6" width="19.42578125" bestFit="1" customWidth="1"/>
    <col min="7" max="7" width="23" bestFit="1" customWidth="1"/>
    <col min="8" max="8" width="19.5703125" bestFit="1" customWidth="1"/>
  </cols>
  <sheetData>
    <row r="2" spans="2:8" ht="15">
      <c r="B2" s="709" t="s">
        <v>997</v>
      </c>
      <c r="C2" s="710" t="s">
        <v>961</v>
      </c>
      <c r="D2" s="710" t="s">
        <v>998</v>
      </c>
      <c r="F2" s="646" t="s">
        <v>997</v>
      </c>
      <c r="G2" s="646" t="s">
        <v>961</v>
      </c>
      <c r="H2" s="647" t="s">
        <v>1010</v>
      </c>
    </row>
    <row r="3" spans="2:8">
      <c r="B3" s="781" t="s">
        <v>67</v>
      </c>
      <c r="C3" s="621" t="s">
        <v>68</v>
      </c>
      <c r="D3" s="711">
        <v>353</v>
      </c>
      <c r="F3" s="730" t="s">
        <v>67</v>
      </c>
      <c r="G3" s="488" t="s">
        <v>68</v>
      </c>
      <c r="H3" s="733">
        <v>353</v>
      </c>
    </row>
    <row r="4" spans="2:8">
      <c r="B4" s="781"/>
      <c r="C4" s="621" t="s">
        <v>64</v>
      </c>
      <c r="D4" s="711">
        <v>0</v>
      </c>
      <c r="F4" s="730" t="s">
        <v>63</v>
      </c>
      <c r="G4" s="488" t="s">
        <v>64</v>
      </c>
      <c r="H4" s="733">
        <v>277</v>
      </c>
    </row>
    <row r="5" spans="2:8">
      <c r="B5" s="781"/>
      <c r="C5" s="621" t="s">
        <v>29</v>
      </c>
      <c r="D5" s="711">
        <v>0</v>
      </c>
      <c r="F5" s="730" t="s">
        <v>42</v>
      </c>
      <c r="G5" s="488" t="s">
        <v>29</v>
      </c>
      <c r="H5" s="733">
        <v>798</v>
      </c>
    </row>
    <row r="6" spans="2:8">
      <c r="B6" s="782" t="s">
        <v>63</v>
      </c>
      <c r="C6" s="622" t="s">
        <v>64</v>
      </c>
      <c r="D6" s="712">
        <v>277</v>
      </c>
      <c r="F6" s="730" t="s">
        <v>69</v>
      </c>
      <c r="G6" s="488" t="s">
        <v>70</v>
      </c>
      <c r="H6" s="733">
        <v>170</v>
      </c>
    </row>
    <row r="7" spans="2:8">
      <c r="B7" s="782"/>
      <c r="C7" s="622" t="s">
        <v>70</v>
      </c>
      <c r="D7" s="712">
        <v>0</v>
      </c>
      <c r="F7" s="730" t="s">
        <v>32</v>
      </c>
      <c r="G7" s="488" t="s">
        <v>811</v>
      </c>
      <c r="H7" s="733">
        <v>228</v>
      </c>
    </row>
    <row r="8" spans="2:8">
      <c r="B8" s="783" t="s">
        <v>999</v>
      </c>
      <c r="C8" s="135" t="s">
        <v>811</v>
      </c>
      <c r="D8" s="657">
        <v>228</v>
      </c>
      <c r="F8" s="730" t="s">
        <v>34</v>
      </c>
      <c r="G8" s="488" t="s">
        <v>1011</v>
      </c>
      <c r="H8" s="733">
        <v>457</v>
      </c>
    </row>
    <row r="9" spans="2:8">
      <c r="B9" s="783"/>
      <c r="C9" s="135" t="s">
        <v>812</v>
      </c>
      <c r="D9" s="657">
        <v>0</v>
      </c>
      <c r="F9" s="730" t="s">
        <v>1012</v>
      </c>
      <c r="G9" s="488" t="s">
        <v>815</v>
      </c>
      <c r="H9" s="733">
        <v>378</v>
      </c>
    </row>
    <row r="10" spans="2:8">
      <c r="B10" s="784" t="s">
        <v>1000</v>
      </c>
      <c r="C10" s="623" t="s">
        <v>814</v>
      </c>
      <c r="D10" s="671">
        <v>457</v>
      </c>
      <c r="F10" s="730" t="s">
        <v>56</v>
      </c>
      <c r="G10" s="488" t="s">
        <v>57</v>
      </c>
      <c r="H10" s="733">
        <v>422</v>
      </c>
    </row>
    <row r="11" spans="2:8">
      <c r="B11" s="784"/>
      <c r="C11" s="623" t="s">
        <v>57</v>
      </c>
      <c r="D11" s="671">
        <v>63</v>
      </c>
      <c r="F11" s="730" t="s">
        <v>56</v>
      </c>
      <c r="G11" s="488" t="s">
        <v>816</v>
      </c>
      <c r="H11" s="733">
        <v>326</v>
      </c>
    </row>
    <row r="12" spans="2:8">
      <c r="B12" s="785" t="s">
        <v>1001</v>
      </c>
      <c r="C12" s="624" t="s">
        <v>815</v>
      </c>
      <c r="D12" s="713">
        <v>378</v>
      </c>
      <c r="F12" s="730" t="s">
        <v>59</v>
      </c>
      <c r="G12" s="488" t="s">
        <v>62</v>
      </c>
      <c r="H12" s="734">
        <v>1286</v>
      </c>
    </row>
    <row r="13" spans="2:8">
      <c r="B13" s="785"/>
      <c r="C13" s="624" t="s">
        <v>816</v>
      </c>
      <c r="D13" s="713">
        <v>0</v>
      </c>
      <c r="F13" s="730" t="s">
        <v>59</v>
      </c>
      <c r="G13" s="488" t="s">
        <v>60</v>
      </c>
      <c r="H13" s="733">
        <v>582</v>
      </c>
    </row>
    <row r="14" spans="2:8" ht="15">
      <c r="B14" s="786" t="s">
        <v>1002</v>
      </c>
      <c r="C14" s="625" t="s">
        <v>62</v>
      </c>
      <c r="D14" s="714">
        <v>1286</v>
      </c>
      <c r="F14" s="730" t="s">
        <v>36</v>
      </c>
      <c r="G14" s="488" t="s">
        <v>37</v>
      </c>
      <c r="H14" s="734">
        <v>1004</v>
      </c>
    </row>
    <row r="15" spans="2:8">
      <c r="B15" s="786"/>
      <c r="C15" s="625" t="s">
        <v>60</v>
      </c>
      <c r="D15" s="715">
        <v>582</v>
      </c>
      <c r="F15" s="730" t="s">
        <v>65</v>
      </c>
      <c r="G15" s="488" t="s">
        <v>66</v>
      </c>
      <c r="H15" s="733">
        <v>649</v>
      </c>
    </row>
    <row r="16" spans="2:8" ht="15">
      <c r="B16" s="786"/>
      <c r="C16" s="626" t="s">
        <v>37</v>
      </c>
      <c r="D16" s="715">
        <v>162</v>
      </c>
      <c r="F16" s="730" t="s">
        <v>26</v>
      </c>
      <c r="G16" s="488" t="s">
        <v>27</v>
      </c>
      <c r="H16" s="733">
        <v>94</v>
      </c>
    </row>
    <row r="17" spans="2:8">
      <c r="B17" s="787" t="s">
        <v>26</v>
      </c>
      <c r="C17" s="627" t="s">
        <v>66</v>
      </c>
      <c r="D17" s="716">
        <v>235</v>
      </c>
      <c r="F17" s="730" t="s">
        <v>30</v>
      </c>
      <c r="G17" s="488" t="s">
        <v>1013</v>
      </c>
      <c r="H17" s="733">
        <v>256</v>
      </c>
    </row>
    <row r="18" spans="2:8">
      <c r="B18" s="787"/>
      <c r="C18" s="627" t="s">
        <v>27</v>
      </c>
      <c r="D18" s="716">
        <v>94</v>
      </c>
      <c r="F18" s="730" t="s">
        <v>47</v>
      </c>
      <c r="G18" s="488" t="s">
        <v>1014</v>
      </c>
      <c r="H18" s="733">
        <v>54</v>
      </c>
    </row>
    <row r="19" spans="2:8" ht="15">
      <c r="B19" s="787"/>
      <c r="C19" s="628" t="s">
        <v>23</v>
      </c>
      <c r="D19" s="716">
        <v>0</v>
      </c>
      <c r="F19" s="730" t="s">
        <v>321</v>
      </c>
      <c r="G19" s="488" t="s">
        <v>1015</v>
      </c>
      <c r="H19" s="733">
        <v>0</v>
      </c>
    </row>
    <row r="20" spans="2:8">
      <c r="B20" s="788" t="s">
        <v>30</v>
      </c>
      <c r="C20" s="629" t="s">
        <v>31</v>
      </c>
      <c r="D20" s="717">
        <v>211</v>
      </c>
      <c r="F20" s="730" t="s">
        <v>321</v>
      </c>
      <c r="G20" s="488" t="s">
        <v>89</v>
      </c>
      <c r="H20" s="733">
        <v>581</v>
      </c>
    </row>
    <row r="21" spans="2:8">
      <c r="B21" s="788"/>
      <c r="C21" s="629" t="s">
        <v>49</v>
      </c>
      <c r="D21" s="717">
        <v>0</v>
      </c>
      <c r="F21" s="730" t="s">
        <v>321</v>
      </c>
      <c r="G21" s="488" t="s">
        <v>41</v>
      </c>
      <c r="H21" s="733">
        <v>246</v>
      </c>
    </row>
    <row r="22" spans="2:8" ht="15">
      <c r="B22" s="788"/>
      <c r="C22" s="630" t="s">
        <v>41</v>
      </c>
      <c r="D22" s="717">
        <v>0</v>
      </c>
      <c r="F22" s="730" t="s">
        <v>47</v>
      </c>
      <c r="G22" s="488" t="s">
        <v>1016</v>
      </c>
      <c r="H22" s="733">
        <v>426</v>
      </c>
    </row>
    <row r="23" spans="2:8">
      <c r="B23" s="788"/>
      <c r="C23" s="629" t="s">
        <v>47</v>
      </c>
      <c r="D23" s="717">
        <v>0</v>
      </c>
      <c r="F23" s="730" t="s">
        <v>50</v>
      </c>
      <c r="G23" s="488" t="s">
        <v>51</v>
      </c>
      <c r="H23" s="733">
        <v>558</v>
      </c>
    </row>
    <row r="24" spans="2:8">
      <c r="B24" s="731" t="s">
        <v>42</v>
      </c>
      <c r="C24" s="631" t="s">
        <v>29</v>
      </c>
      <c r="D24" s="718">
        <v>717</v>
      </c>
      <c r="F24" s="730" t="s">
        <v>1017</v>
      </c>
      <c r="G24" s="488" t="s">
        <v>1018</v>
      </c>
      <c r="H24" s="733">
        <v>273</v>
      </c>
    </row>
    <row r="25" spans="2:8">
      <c r="B25" s="789" t="s">
        <v>36</v>
      </c>
      <c r="C25" s="220" t="s">
        <v>37</v>
      </c>
      <c r="D25" s="719">
        <v>842</v>
      </c>
      <c r="F25" s="730" t="s">
        <v>1019</v>
      </c>
      <c r="G25" s="488" t="s">
        <v>1006</v>
      </c>
      <c r="H25" s="733">
        <v>285</v>
      </c>
    </row>
    <row r="26" spans="2:8">
      <c r="B26" s="789"/>
      <c r="C26" s="220" t="s">
        <v>31</v>
      </c>
      <c r="D26" s="719">
        <v>45</v>
      </c>
      <c r="F26" s="730" t="s">
        <v>43</v>
      </c>
      <c r="G26" s="488" t="s">
        <v>44</v>
      </c>
      <c r="H26" s="733">
        <v>53</v>
      </c>
    </row>
    <row r="27" spans="2:8">
      <c r="B27" s="789"/>
      <c r="C27" s="220" t="s">
        <v>60</v>
      </c>
      <c r="D27" s="719">
        <v>0</v>
      </c>
      <c r="F27" s="730" t="s">
        <v>43</v>
      </c>
      <c r="G27" s="488" t="s">
        <v>1020</v>
      </c>
      <c r="H27" s="733">
        <v>308</v>
      </c>
    </row>
    <row r="28" spans="2:8" ht="15">
      <c r="B28" s="732" t="s">
        <v>65</v>
      </c>
      <c r="C28" s="135" t="s">
        <v>66</v>
      </c>
      <c r="D28" s="657">
        <v>414</v>
      </c>
      <c r="F28" s="730" t="s">
        <v>13</v>
      </c>
      <c r="G28" s="619" t="s">
        <v>949</v>
      </c>
      <c r="H28" s="733">
        <v>281</v>
      </c>
    </row>
    <row r="29" spans="2:8">
      <c r="B29" s="790" t="s">
        <v>50</v>
      </c>
      <c r="C29" s="632" t="s">
        <v>1003</v>
      </c>
      <c r="D29" s="720">
        <v>558</v>
      </c>
      <c r="F29" s="730" t="s">
        <v>130</v>
      </c>
      <c r="G29" s="488"/>
      <c r="H29" s="735">
        <f>SUM(H3:H28)</f>
        <v>10345</v>
      </c>
    </row>
    <row r="30" spans="2:8" ht="15">
      <c r="B30" s="790"/>
      <c r="C30" s="633" t="s">
        <v>53</v>
      </c>
      <c r="D30" s="720">
        <v>137</v>
      </c>
    </row>
    <row r="31" spans="2:8">
      <c r="B31" s="790"/>
      <c r="C31" s="632" t="s">
        <v>1004</v>
      </c>
      <c r="D31" s="720">
        <v>0</v>
      </c>
    </row>
    <row r="32" spans="2:8">
      <c r="B32" s="790"/>
      <c r="C32" s="632" t="s">
        <v>1005</v>
      </c>
      <c r="D32" s="720">
        <v>0</v>
      </c>
    </row>
    <row r="33" spans="2:4">
      <c r="B33" s="791" t="s">
        <v>714</v>
      </c>
      <c r="C33" s="211" t="s">
        <v>1006</v>
      </c>
      <c r="D33" s="721">
        <v>285</v>
      </c>
    </row>
    <row r="34" spans="2:4">
      <c r="B34" s="791"/>
      <c r="C34" s="211" t="s">
        <v>57</v>
      </c>
      <c r="D34" s="721">
        <v>0</v>
      </c>
    </row>
    <row r="35" spans="2:4" ht="15">
      <c r="B35" s="780" t="s">
        <v>1007</v>
      </c>
      <c r="C35" s="634" t="s">
        <v>57</v>
      </c>
      <c r="D35" s="722">
        <v>359</v>
      </c>
    </row>
    <row r="36" spans="2:4" ht="15">
      <c r="B36" s="780"/>
      <c r="C36" s="634" t="s">
        <v>58</v>
      </c>
      <c r="D36" s="722">
        <v>326</v>
      </c>
    </row>
    <row r="37" spans="2:4" ht="15">
      <c r="B37" s="775" t="s">
        <v>1008</v>
      </c>
      <c r="C37" s="635" t="s">
        <v>44</v>
      </c>
      <c r="D37" s="723">
        <v>53</v>
      </c>
    </row>
    <row r="38" spans="2:4">
      <c r="B38" s="775"/>
      <c r="C38" s="636" t="s">
        <v>46</v>
      </c>
      <c r="D38" s="723">
        <v>308</v>
      </c>
    </row>
    <row r="39" spans="2:4">
      <c r="B39" s="775"/>
      <c r="C39" s="636" t="s">
        <v>815</v>
      </c>
      <c r="D39" s="723">
        <v>0</v>
      </c>
    </row>
    <row r="40" spans="2:4" ht="15">
      <c r="B40" s="775"/>
      <c r="C40" s="637" t="s">
        <v>58</v>
      </c>
      <c r="D40" s="723">
        <v>0</v>
      </c>
    </row>
    <row r="41" spans="2:4">
      <c r="B41" s="776" t="s">
        <v>69</v>
      </c>
      <c r="C41" s="638" t="s">
        <v>70</v>
      </c>
      <c r="D41" s="724">
        <v>170</v>
      </c>
    </row>
    <row r="42" spans="2:4" ht="15">
      <c r="B42" s="776"/>
      <c r="C42" s="639" t="s">
        <v>53</v>
      </c>
      <c r="D42" s="724">
        <v>136</v>
      </c>
    </row>
    <row r="43" spans="2:4">
      <c r="B43" s="776"/>
      <c r="C43" s="638" t="s">
        <v>64</v>
      </c>
      <c r="D43" s="724">
        <v>0</v>
      </c>
    </row>
    <row r="44" spans="2:4">
      <c r="B44" s="777" t="s">
        <v>28</v>
      </c>
      <c r="C44" s="640" t="s">
        <v>29</v>
      </c>
      <c r="D44" s="725">
        <v>81</v>
      </c>
    </row>
    <row r="45" spans="2:4" ht="15">
      <c r="B45" s="777"/>
      <c r="C45" s="641" t="s">
        <v>68</v>
      </c>
      <c r="D45" s="726">
        <v>0</v>
      </c>
    </row>
    <row r="46" spans="2:4">
      <c r="B46" s="777"/>
      <c r="C46" s="642" t="s">
        <v>62</v>
      </c>
      <c r="D46" s="726">
        <v>0</v>
      </c>
    </row>
    <row r="47" spans="2:4">
      <c r="B47" s="777"/>
      <c r="C47" s="642" t="s">
        <v>60</v>
      </c>
      <c r="D47" s="726">
        <v>0</v>
      </c>
    </row>
    <row r="48" spans="2:4">
      <c r="B48" s="778" t="s">
        <v>1009</v>
      </c>
      <c r="C48" s="643" t="s">
        <v>48</v>
      </c>
      <c r="D48" s="727">
        <v>426</v>
      </c>
    </row>
    <row r="49" spans="2:4">
      <c r="B49" s="778"/>
      <c r="C49" s="643" t="s">
        <v>49</v>
      </c>
      <c r="D49" s="727">
        <v>54</v>
      </c>
    </row>
    <row r="50" spans="2:4">
      <c r="B50" s="730" t="s">
        <v>13</v>
      </c>
      <c r="C50" s="239" t="s">
        <v>949</v>
      </c>
      <c r="D50" s="657">
        <v>281</v>
      </c>
    </row>
    <row r="51" spans="2:4">
      <c r="B51" s="779" t="s">
        <v>321</v>
      </c>
      <c r="C51" s="644" t="s">
        <v>24</v>
      </c>
      <c r="D51" s="728">
        <v>581</v>
      </c>
    </row>
    <row r="52" spans="2:4" ht="15">
      <c r="B52" s="779"/>
      <c r="C52" s="645" t="s">
        <v>41</v>
      </c>
      <c r="D52" s="728">
        <v>246</v>
      </c>
    </row>
    <row r="53" spans="2:4">
      <c r="B53" s="779"/>
      <c r="C53" s="729" t="s">
        <v>23</v>
      </c>
      <c r="D53" s="728">
        <v>0</v>
      </c>
    </row>
    <row r="54" spans="2:4">
      <c r="B54" s="730" t="s">
        <v>130</v>
      </c>
      <c r="C54" s="135"/>
      <c r="D54" s="657">
        <f>SUM(D3:D53)</f>
        <v>10345</v>
      </c>
    </row>
  </sheetData>
  <mergeCells count="17">
    <mergeCell ref="B35:B36"/>
    <mergeCell ref="B3:B5"/>
    <mergeCell ref="B6:B7"/>
    <mergeCell ref="B8:B9"/>
    <mergeCell ref="B10:B11"/>
    <mergeCell ref="B12:B13"/>
    <mergeCell ref="B14:B16"/>
    <mergeCell ref="B17:B19"/>
    <mergeCell ref="B20:B23"/>
    <mergeCell ref="B25:B27"/>
    <mergeCell ref="B29:B32"/>
    <mergeCell ref="B33:B34"/>
    <mergeCell ref="B37:B40"/>
    <mergeCell ref="B41:B43"/>
    <mergeCell ref="B44:B47"/>
    <mergeCell ref="B48:B49"/>
    <mergeCell ref="B51:B5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BC8CF-7E5A-479A-88FD-48FF02523467}">
  <dimension ref="B2:M45"/>
  <sheetViews>
    <sheetView topLeftCell="A25" workbookViewId="0">
      <selection activeCell="H53" sqref="H53"/>
    </sheetView>
  </sheetViews>
  <sheetFormatPr defaultRowHeight="12.75"/>
  <cols>
    <col min="2" max="2" width="12.7109375" bestFit="1" customWidth="1"/>
    <col min="3" max="3" width="9.42578125" customWidth="1"/>
    <col min="4" max="4" width="21" customWidth="1"/>
    <col min="5" max="5" width="12.42578125" bestFit="1" customWidth="1"/>
    <col min="6" max="6" width="15" bestFit="1" customWidth="1"/>
    <col min="7" max="7" width="10.140625" customWidth="1"/>
    <col min="8" max="8" width="11.7109375" customWidth="1"/>
  </cols>
  <sheetData>
    <row r="2" spans="2:13" ht="15.75">
      <c r="B2" s="805" t="s">
        <v>1021</v>
      </c>
      <c r="C2" s="807" t="s">
        <v>1022</v>
      </c>
      <c r="D2" s="809" t="s">
        <v>71</v>
      </c>
      <c r="E2" s="809" t="s">
        <v>206</v>
      </c>
      <c r="F2" s="809" t="s">
        <v>205</v>
      </c>
      <c r="G2" s="811" t="s">
        <v>1023</v>
      </c>
      <c r="H2" s="812"/>
      <c r="I2" s="648"/>
      <c r="J2" s="801" t="s">
        <v>145</v>
      </c>
      <c r="K2" s="802"/>
      <c r="L2" s="803" t="s">
        <v>144</v>
      </c>
      <c r="M2" s="804"/>
    </row>
    <row r="3" spans="2:13" ht="12.6" customHeight="1">
      <c r="B3" s="806"/>
      <c r="C3" s="808"/>
      <c r="D3" s="810"/>
      <c r="E3" s="810"/>
      <c r="F3" s="810"/>
      <c r="G3" s="649" t="s">
        <v>145</v>
      </c>
      <c r="H3" s="650" t="s">
        <v>144</v>
      </c>
      <c r="I3" s="648" t="s">
        <v>25</v>
      </c>
      <c r="J3" s="135" t="s">
        <v>1024</v>
      </c>
      <c r="K3" s="135" t="s">
        <v>1025</v>
      </c>
      <c r="L3" s="135" t="s">
        <v>1024</v>
      </c>
      <c r="M3" s="135" t="s">
        <v>1025</v>
      </c>
    </row>
    <row r="4" spans="2:13" ht="12.6" customHeight="1">
      <c r="B4" s="798" t="s">
        <v>21</v>
      </c>
      <c r="C4" s="792">
        <v>2024</v>
      </c>
      <c r="D4" s="794" t="s">
        <v>13</v>
      </c>
      <c r="E4" s="796">
        <v>138</v>
      </c>
      <c r="F4" s="796">
        <v>143</v>
      </c>
      <c r="G4" s="651">
        <f>((E4*10)/100+E4)</f>
        <v>151.80000000000001</v>
      </c>
      <c r="H4" s="135">
        <v>157</v>
      </c>
      <c r="I4" s="648"/>
      <c r="J4" s="651">
        <v>151.80000000000001</v>
      </c>
      <c r="K4" s="652">
        <v>-124.2</v>
      </c>
      <c r="L4" s="651">
        <v>157.30000000000001</v>
      </c>
      <c r="M4" s="652">
        <v>-128.69999999999999</v>
      </c>
    </row>
    <row r="5" spans="2:13" ht="12.6" customHeight="1">
      <c r="B5" s="799"/>
      <c r="C5" s="793"/>
      <c r="D5" s="795"/>
      <c r="E5" s="797"/>
      <c r="F5" s="797"/>
      <c r="G5" s="652">
        <v>124</v>
      </c>
      <c r="H5" s="135">
        <v>129</v>
      </c>
      <c r="I5" s="648"/>
      <c r="J5" s="135">
        <v>0</v>
      </c>
      <c r="K5" s="652">
        <v>0</v>
      </c>
      <c r="L5" s="651">
        <v>0</v>
      </c>
      <c r="M5" s="652">
        <v>0</v>
      </c>
    </row>
    <row r="6" spans="2:13" ht="12.6" customHeight="1">
      <c r="B6" s="798" t="s">
        <v>21</v>
      </c>
      <c r="C6" s="792">
        <v>2024</v>
      </c>
      <c r="D6" s="794" t="s">
        <v>22</v>
      </c>
      <c r="E6" s="796">
        <v>359</v>
      </c>
      <c r="F6" s="796">
        <v>428</v>
      </c>
      <c r="G6" s="135">
        <v>395</v>
      </c>
      <c r="H6" s="135">
        <v>471</v>
      </c>
      <c r="I6" s="648"/>
      <c r="J6" s="651">
        <v>394.9</v>
      </c>
      <c r="K6" s="652">
        <v>-323.10000000000002</v>
      </c>
      <c r="L6" s="651">
        <v>470.8</v>
      </c>
      <c r="M6" s="652">
        <v>-385.2</v>
      </c>
    </row>
    <row r="7" spans="2:13" ht="12.6" customHeight="1">
      <c r="B7" s="799"/>
      <c r="C7" s="793"/>
      <c r="D7" s="795"/>
      <c r="E7" s="797"/>
      <c r="F7" s="797"/>
      <c r="G7" s="135">
        <v>323</v>
      </c>
      <c r="H7" s="135">
        <v>385</v>
      </c>
      <c r="I7" s="648"/>
      <c r="J7" s="135">
        <v>0</v>
      </c>
      <c r="K7" s="652">
        <v>0</v>
      </c>
      <c r="L7" s="651">
        <v>0</v>
      </c>
      <c r="M7" s="652">
        <v>0</v>
      </c>
    </row>
    <row r="8" spans="2:13" ht="12.6" customHeight="1">
      <c r="B8" s="798" t="s">
        <v>21</v>
      </c>
      <c r="C8" s="792">
        <v>2024</v>
      </c>
      <c r="D8" s="794" t="s">
        <v>26</v>
      </c>
      <c r="E8" s="796">
        <v>155</v>
      </c>
      <c r="F8" s="796">
        <v>170</v>
      </c>
      <c r="G8" s="135">
        <v>171</v>
      </c>
      <c r="H8" s="135">
        <v>187</v>
      </c>
      <c r="I8" s="648"/>
      <c r="J8" s="651">
        <v>170.5</v>
      </c>
      <c r="K8" s="652">
        <v>-139.5</v>
      </c>
      <c r="L8" s="651">
        <v>187</v>
      </c>
      <c r="M8" s="652">
        <v>-153</v>
      </c>
    </row>
    <row r="9" spans="2:13" ht="12.6" customHeight="1">
      <c r="B9" s="799"/>
      <c r="C9" s="793"/>
      <c r="D9" s="795"/>
      <c r="E9" s="797"/>
      <c r="F9" s="797"/>
      <c r="G9" s="135">
        <v>140</v>
      </c>
      <c r="H9" s="135">
        <v>153</v>
      </c>
      <c r="I9" s="651"/>
      <c r="J9" s="651">
        <v>0</v>
      </c>
      <c r="K9" s="652">
        <v>0</v>
      </c>
      <c r="L9" s="651">
        <v>0</v>
      </c>
      <c r="M9" s="652">
        <v>0</v>
      </c>
    </row>
    <row r="10" spans="2:13" ht="12.6" customHeight="1">
      <c r="B10" s="798" t="s">
        <v>21</v>
      </c>
      <c r="C10" s="792">
        <v>2024</v>
      </c>
      <c r="D10" s="794" t="s">
        <v>28</v>
      </c>
      <c r="E10" s="796">
        <v>34</v>
      </c>
      <c r="F10" s="796">
        <v>47</v>
      </c>
      <c r="G10" s="135">
        <v>37</v>
      </c>
      <c r="H10" s="135">
        <v>52</v>
      </c>
      <c r="I10" s="651"/>
      <c r="J10" s="651">
        <v>37.4</v>
      </c>
      <c r="K10" s="652">
        <v>-30.6</v>
      </c>
      <c r="L10" s="651">
        <v>51.7</v>
      </c>
      <c r="M10" s="652">
        <v>-42.3</v>
      </c>
    </row>
    <row r="11" spans="2:13" ht="12.6" customHeight="1">
      <c r="B11" s="799"/>
      <c r="C11" s="793"/>
      <c r="D11" s="795"/>
      <c r="E11" s="797"/>
      <c r="F11" s="797"/>
      <c r="G11" s="135">
        <v>31</v>
      </c>
      <c r="H11" s="135">
        <v>42</v>
      </c>
      <c r="I11" s="651"/>
      <c r="J11" s="651">
        <v>0</v>
      </c>
      <c r="K11" s="652">
        <v>0</v>
      </c>
      <c r="L11" s="651">
        <v>0</v>
      </c>
      <c r="M11" s="652">
        <v>0</v>
      </c>
    </row>
    <row r="12" spans="2:13" ht="12.6" customHeight="1">
      <c r="B12" s="798" t="s">
        <v>21</v>
      </c>
      <c r="C12" s="792">
        <v>2024</v>
      </c>
      <c r="D12" s="794" t="s">
        <v>75</v>
      </c>
      <c r="E12" s="796">
        <v>112</v>
      </c>
      <c r="F12" s="796">
        <v>99</v>
      </c>
      <c r="G12" s="135">
        <v>123</v>
      </c>
      <c r="H12" s="135">
        <v>109</v>
      </c>
      <c r="I12" s="651"/>
      <c r="J12" s="651">
        <v>123.2</v>
      </c>
      <c r="K12" s="652">
        <v>-100.8</v>
      </c>
      <c r="L12" s="651">
        <v>108.9</v>
      </c>
      <c r="M12" s="652">
        <v>-89.1</v>
      </c>
    </row>
    <row r="13" spans="2:13" ht="12.6" customHeight="1">
      <c r="B13" s="799"/>
      <c r="C13" s="793"/>
      <c r="D13" s="795"/>
      <c r="E13" s="797"/>
      <c r="F13" s="797"/>
      <c r="G13" s="135">
        <v>101</v>
      </c>
      <c r="H13" s="135">
        <v>89</v>
      </c>
      <c r="I13" s="651"/>
      <c r="J13" s="651">
        <v>0</v>
      </c>
      <c r="K13" s="652">
        <v>0</v>
      </c>
      <c r="L13" s="651">
        <v>0</v>
      </c>
      <c r="M13" s="652">
        <v>0</v>
      </c>
    </row>
    <row r="14" spans="2:13" ht="12.6" customHeight="1">
      <c r="B14" s="798" t="s">
        <v>21</v>
      </c>
      <c r="C14" s="792">
        <v>2024</v>
      </c>
      <c r="D14" s="794" t="s">
        <v>32</v>
      </c>
      <c r="E14" s="796">
        <v>89</v>
      </c>
      <c r="F14" s="796">
        <v>139</v>
      </c>
      <c r="G14" s="135">
        <v>98</v>
      </c>
      <c r="H14" s="135">
        <v>153</v>
      </c>
      <c r="I14" s="651"/>
      <c r="J14" s="651">
        <v>97.9</v>
      </c>
      <c r="K14" s="652">
        <v>-80.099999999999994</v>
      </c>
      <c r="L14" s="651">
        <v>152.9</v>
      </c>
      <c r="M14" s="652">
        <v>-125.1</v>
      </c>
    </row>
    <row r="15" spans="2:13" ht="12.6" customHeight="1">
      <c r="B15" s="799"/>
      <c r="C15" s="793"/>
      <c r="D15" s="795"/>
      <c r="E15" s="797"/>
      <c r="F15" s="797"/>
      <c r="G15" s="135">
        <v>80</v>
      </c>
      <c r="H15" s="135">
        <v>125</v>
      </c>
      <c r="I15" s="651"/>
      <c r="J15" s="651">
        <v>0</v>
      </c>
      <c r="K15" s="652">
        <v>0</v>
      </c>
      <c r="L15" s="651">
        <v>0</v>
      </c>
      <c r="M15" s="652">
        <v>0</v>
      </c>
    </row>
    <row r="16" spans="2:13" ht="12.6" customHeight="1">
      <c r="B16" s="798" t="s">
        <v>21</v>
      </c>
      <c r="C16" s="792">
        <v>2024</v>
      </c>
      <c r="D16" s="794" t="s">
        <v>34</v>
      </c>
      <c r="E16" s="796">
        <v>250</v>
      </c>
      <c r="F16" s="796">
        <v>270</v>
      </c>
      <c r="G16" s="135">
        <v>674</v>
      </c>
      <c r="H16" s="135">
        <v>816</v>
      </c>
      <c r="I16" s="651"/>
      <c r="J16" s="651">
        <v>275</v>
      </c>
      <c r="K16" s="652">
        <v>-225</v>
      </c>
      <c r="L16" s="651">
        <v>297</v>
      </c>
      <c r="M16" s="652">
        <v>-243</v>
      </c>
    </row>
    <row r="17" spans="2:13" ht="12.6" customHeight="1">
      <c r="B17" s="799"/>
      <c r="C17" s="793"/>
      <c r="D17" s="795"/>
      <c r="E17" s="797"/>
      <c r="F17" s="797"/>
      <c r="G17" s="135">
        <v>552</v>
      </c>
      <c r="H17" s="135">
        <v>668</v>
      </c>
      <c r="I17" s="651"/>
      <c r="J17" s="651">
        <v>0</v>
      </c>
      <c r="K17" s="652">
        <v>0</v>
      </c>
      <c r="L17" s="651">
        <v>0</v>
      </c>
      <c r="M17" s="652">
        <v>0</v>
      </c>
    </row>
    <row r="18" spans="2:13" ht="12.6" customHeight="1">
      <c r="B18" s="798" t="s">
        <v>21</v>
      </c>
      <c r="C18" s="792">
        <v>2024</v>
      </c>
      <c r="D18" s="794" t="s">
        <v>36</v>
      </c>
      <c r="E18" s="796">
        <v>415</v>
      </c>
      <c r="F18" s="796">
        <v>472</v>
      </c>
      <c r="G18" s="135">
        <v>457</v>
      </c>
      <c r="H18" s="135">
        <v>519</v>
      </c>
      <c r="I18" s="651"/>
      <c r="J18" s="651">
        <v>456.5</v>
      </c>
      <c r="K18" s="652">
        <v>-373.5</v>
      </c>
      <c r="L18" s="651">
        <v>519.20000000000005</v>
      </c>
      <c r="M18" s="652">
        <v>-424.8</v>
      </c>
    </row>
    <row r="19" spans="2:13" ht="12.6" customHeight="1">
      <c r="B19" s="799"/>
      <c r="C19" s="793"/>
      <c r="D19" s="795"/>
      <c r="E19" s="797"/>
      <c r="F19" s="797"/>
      <c r="G19" s="135">
        <v>374</v>
      </c>
      <c r="H19" s="135">
        <v>425</v>
      </c>
      <c r="I19" s="651"/>
      <c r="J19" s="651">
        <v>0</v>
      </c>
      <c r="K19" s="652">
        <v>0</v>
      </c>
      <c r="L19" s="651">
        <v>0</v>
      </c>
      <c r="M19" s="652">
        <v>0</v>
      </c>
    </row>
    <row r="20" spans="2:13" ht="12.6" customHeight="1">
      <c r="B20" s="798" t="s">
        <v>21</v>
      </c>
      <c r="C20" s="792">
        <v>2024</v>
      </c>
      <c r="D20" s="794" t="s">
        <v>38</v>
      </c>
      <c r="E20" s="796">
        <v>181</v>
      </c>
      <c r="F20" s="796">
        <v>197</v>
      </c>
      <c r="G20" s="135">
        <v>199</v>
      </c>
      <c r="H20" s="135">
        <v>217</v>
      </c>
      <c r="I20" s="651"/>
      <c r="J20" s="651">
        <v>199.1</v>
      </c>
      <c r="K20" s="652">
        <v>-162.9</v>
      </c>
      <c r="L20" s="651">
        <v>216.7</v>
      </c>
      <c r="M20" s="652">
        <v>-177.3</v>
      </c>
    </row>
    <row r="21" spans="2:13" ht="12.6" customHeight="1">
      <c r="B21" s="799"/>
      <c r="C21" s="793"/>
      <c r="D21" s="795"/>
      <c r="E21" s="797"/>
      <c r="F21" s="797"/>
      <c r="G21" s="135">
        <v>163</v>
      </c>
      <c r="H21" s="135">
        <v>177</v>
      </c>
      <c r="I21" s="651"/>
      <c r="J21" s="651">
        <v>0</v>
      </c>
      <c r="K21" s="652">
        <v>0</v>
      </c>
      <c r="L21" s="651">
        <v>0</v>
      </c>
      <c r="M21" s="652">
        <v>0</v>
      </c>
    </row>
    <row r="22" spans="2:13" ht="12.6" customHeight="1">
      <c r="B22" s="798" t="s">
        <v>21</v>
      </c>
      <c r="C22" s="792">
        <v>2024</v>
      </c>
      <c r="D22" s="794" t="s">
        <v>42</v>
      </c>
      <c r="E22" s="796">
        <v>361</v>
      </c>
      <c r="F22" s="796">
        <v>371</v>
      </c>
      <c r="G22" s="135">
        <v>397</v>
      </c>
      <c r="H22" s="135">
        <v>408</v>
      </c>
      <c r="I22" s="651"/>
      <c r="J22" s="651">
        <v>397.1</v>
      </c>
      <c r="K22" s="652">
        <v>-324.89999999999998</v>
      </c>
      <c r="L22" s="651">
        <v>408.1</v>
      </c>
      <c r="M22" s="652">
        <v>-333.9</v>
      </c>
    </row>
    <row r="23" spans="2:13" ht="12.6" customHeight="1">
      <c r="B23" s="799"/>
      <c r="C23" s="793"/>
      <c r="D23" s="795"/>
      <c r="E23" s="797"/>
      <c r="F23" s="797"/>
      <c r="G23" s="135">
        <v>325</v>
      </c>
      <c r="H23" s="135">
        <v>334</v>
      </c>
      <c r="I23" s="651"/>
      <c r="J23" s="651">
        <v>0</v>
      </c>
      <c r="K23" s="652">
        <v>0</v>
      </c>
      <c r="L23" s="651">
        <v>0</v>
      </c>
      <c r="M23" s="652">
        <v>0</v>
      </c>
    </row>
    <row r="24" spans="2:13" ht="12.6" customHeight="1">
      <c r="B24" s="798" t="s">
        <v>21</v>
      </c>
      <c r="C24" s="792">
        <v>2024</v>
      </c>
      <c r="D24" s="794" t="s">
        <v>43</v>
      </c>
      <c r="E24" s="796">
        <v>165</v>
      </c>
      <c r="F24" s="796">
        <v>205</v>
      </c>
      <c r="G24" s="135">
        <v>182</v>
      </c>
      <c r="H24" s="135">
        <v>226</v>
      </c>
      <c r="I24" s="651"/>
      <c r="J24" s="651">
        <v>181.5</v>
      </c>
      <c r="K24" s="652">
        <v>-148.5</v>
      </c>
      <c r="L24" s="651">
        <v>225.5</v>
      </c>
      <c r="M24" s="652">
        <v>-184.5</v>
      </c>
    </row>
    <row r="25" spans="2:13" ht="12.6" customHeight="1">
      <c r="B25" s="799"/>
      <c r="C25" s="793"/>
      <c r="D25" s="795"/>
      <c r="E25" s="797"/>
      <c r="F25" s="797"/>
      <c r="G25" s="135">
        <v>149</v>
      </c>
      <c r="H25" s="135">
        <v>185</v>
      </c>
      <c r="I25" s="651"/>
      <c r="J25" s="651">
        <v>0</v>
      </c>
      <c r="K25" s="652">
        <v>0</v>
      </c>
      <c r="L25" s="651">
        <v>0</v>
      </c>
      <c r="M25" s="652">
        <v>0</v>
      </c>
    </row>
    <row r="26" spans="2:13" ht="12.6" customHeight="1">
      <c r="B26" s="798" t="s">
        <v>21</v>
      </c>
      <c r="C26" s="792">
        <v>2024</v>
      </c>
      <c r="D26" s="794" t="s">
        <v>47</v>
      </c>
      <c r="E26" s="796">
        <v>228</v>
      </c>
      <c r="F26" s="796">
        <v>252</v>
      </c>
      <c r="G26" s="135">
        <v>251</v>
      </c>
      <c r="H26" s="135">
        <v>277</v>
      </c>
      <c r="I26" s="651"/>
      <c r="J26" s="651">
        <v>250.8</v>
      </c>
      <c r="K26" s="652">
        <v>-205.2</v>
      </c>
      <c r="L26" s="651">
        <v>277.2</v>
      </c>
      <c r="M26" s="652">
        <v>-226.8</v>
      </c>
    </row>
    <row r="27" spans="2:13" ht="12.6" customHeight="1">
      <c r="B27" s="799"/>
      <c r="C27" s="793"/>
      <c r="D27" s="795"/>
      <c r="E27" s="797"/>
      <c r="F27" s="797"/>
      <c r="G27" s="135">
        <v>205</v>
      </c>
      <c r="H27" s="135">
        <v>227</v>
      </c>
      <c r="I27" s="651"/>
      <c r="J27" s="651">
        <v>0</v>
      </c>
      <c r="K27" s="652">
        <v>0</v>
      </c>
      <c r="L27" s="651">
        <v>0</v>
      </c>
      <c r="M27" s="652">
        <v>0</v>
      </c>
    </row>
    <row r="28" spans="2:13" ht="12.6" customHeight="1">
      <c r="B28" s="798" t="s">
        <v>21</v>
      </c>
      <c r="C28" s="792">
        <v>2024</v>
      </c>
      <c r="D28" s="794" t="s">
        <v>50</v>
      </c>
      <c r="E28" s="796">
        <v>321</v>
      </c>
      <c r="F28" s="796">
        <v>364</v>
      </c>
      <c r="G28" s="135">
        <v>353</v>
      </c>
      <c r="H28" s="135">
        <v>400</v>
      </c>
      <c r="I28" s="651"/>
      <c r="J28" s="651">
        <v>353.1</v>
      </c>
      <c r="K28" s="652">
        <v>-288.89999999999998</v>
      </c>
      <c r="L28" s="651">
        <v>400.4</v>
      </c>
      <c r="M28" s="652">
        <v>-327.60000000000002</v>
      </c>
    </row>
    <row r="29" spans="2:13" ht="12.6" customHeight="1">
      <c r="B29" s="799"/>
      <c r="C29" s="793"/>
      <c r="D29" s="795"/>
      <c r="E29" s="797"/>
      <c r="F29" s="797"/>
      <c r="G29" s="135">
        <v>289</v>
      </c>
      <c r="H29" s="135">
        <v>328</v>
      </c>
      <c r="I29" s="651"/>
      <c r="J29" s="651">
        <v>0</v>
      </c>
      <c r="K29" s="652">
        <v>0</v>
      </c>
      <c r="L29" s="651">
        <v>0</v>
      </c>
      <c r="M29" s="652">
        <v>0</v>
      </c>
    </row>
    <row r="30" spans="2:13" ht="12.6" customHeight="1">
      <c r="B30" s="798" t="s">
        <v>21</v>
      </c>
      <c r="C30" s="792">
        <v>2024</v>
      </c>
      <c r="D30" s="794" t="s">
        <v>54</v>
      </c>
      <c r="E30" s="796">
        <v>123</v>
      </c>
      <c r="F30" s="796">
        <v>162</v>
      </c>
      <c r="G30" s="135">
        <v>135</v>
      </c>
      <c r="H30" s="135">
        <v>178</v>
      </c>
      <c r="I30" s="651"/>
      <c r="J30" s="651">
        <v>135.30000000000001</v>
      </c>
      <c r="K30" s="652">
        <v>-110.7</v>
      </c>
      <c r="L30" s="651">
        <v>178.2</v>
      </c>
      <c r="M30" s="652">
        <v>-145.80000000000001</v>
      </c>
    </row>
    <row r="31" spans="2:13" ht="12.6" customHeight="1">
      <c r="B31" s="799"/>
      <c r="C31" s="793"/>
      <c r="D31" s="795"/>
      <c r="E31" s="797"/>
      <c r="F31" s="797"/>
      <c r="G31" s="135">
        <v>111</v>
      </c>
      <c r="H31" s="135">
        <v>146</v>
      </c>
      <c r="I31" s="651"/>
      <c r="J31" s="651">
        <v>0</v>
      </c>
      <c r="K31" s="652">
        <v>0</v>
      </c>
      <c r="L31" s="651">
        <v>0</v>
      </c>
      <c r="M31" s="652">
        <v>0</v>
      </c>
    </row>
    <row r="32" spans="2:13" ht="12.6" customHeight="1">
      <c r="B32" s="798" t="s">
        <v>21</v>
      </c>
      <c r="C32" s="792">
        <v>2024</v>
      </c>
      <c r="D32" s="794" t="s">
        <v>76</v>
      </c>
      <c r="E32" s="796">
        <v>317</v>
      </c>
      <c r="F32" s="796">
        <v>368</v>
      </c>
      <c r="G32" s="135">
        <v>349</v>
      </c>
      <c r="H32" s="135">
        <v>405</v>
      </c>
      <c r="I32" s="651"/>
      <c r="J32" s="651">
        <v>348.7</v>
      </c>
      <c r="K32" s="652">
        <v>-285.3</v>
      </c>
      <c r="L32" s="651">
        <v>404.8</v>
      </c>
      <c r="M32" s="652">
        <v>-331.2</v>
      </c>
    </row>
    <row r="33" spans="2:13" ht="12.6" customHeight="1">
      <c r="B33" s="799"/>
      <c r="C33" s="793"/>
      <c r="D33" s="795"/>
      <c r="E33" s="797"/>
      <c r="F33" s="797"/>
      <c r="G33" s="135">
        <v>285</v>
      </c>
      <c r="H33" s="135">
        <v>331</v>
      </c>
      <c r="I33" s="651"/>
      <c r="J33" s="651">
        <v>0</v>
      </c>
      <c r="K33" s="652">
        <v>0</v>
      </c>
      <c r="L33" s="651">
        <v>0</v>
      </c>
      <c r="M33" s="652">
        <v>0</v>
      </c>
    </row>
    <row r="34" spans="2:13" ht="12.6" customHeight="1">
      <c r="B34" s="798" t="s">
        <v>21</v>
      </c>
      <c r="C34" s="792">
        <v>2024</v>
      </c>
      <c r="D34" s="794" t="s">
        <v>59</v>
      </c>
      <c r="E34" s="796">
        <v>913</v>
      </c>
      <c r="F34" s="796">
        <v>1117</v>
      </c>
      <c r="G34" s="135">
        <v>1004</v>
      </c>
      <c r="H34" s="135">
        <v>1229</v>
      </c>
      <c r="I34" s="651"/>
      <c r="J34" s="651">
        <v>1004.3</v>
      </c>
      <c r="K34" s="652">
        <v>-821.7</v>
      </c>
      <c r="L34" s="651">
        <v>1228.7</v>
      </c>
      <c r="M34" s="652">
        <v>-1005.3</v>
      </c>
    </row>
    <row r="35" spans="2:13" ht="12.6" customHeight="1">
      <c r="B35" s="799"/>
      <c r="C35" s="793"/>
      <c r="D35" s="795"/>
      <c r="E35" s="797"/>
      <c r="F35" s="797"/>
      <c r="G35" s="135">
        <v>822</v>
      </c>
      <c r="H35" s="135">
        <v>1005</v>
      </c>
      <c r="I35" s="651"/>
      <c r="J35" s="651">
        <v>0</v>
      </c>
      <c r="K35" s="652">
        <v>0</v>
      </c>
      <c r="L35" s="651">
        <v>0</v>
      </c>
      <c r="M35" s="652">
        <v>0</v>
      </c>
    </row>
    <row r="36" spans="2:13" ht="12.6" customHeight="1">
      <c r="B36" s="798" t="s">
        <v>21</v>
      </c>
      <c r="C36" s="792">
        <v>2024</v>
      </c>
      <c r="D36" s="794" t="s">
        <v>63</v>
      </c>
      <c r="E36" s="796">
        <v>158</v>
      </c>
      <c r="F36" s="796">
        <v>169</v>
      </c>
      <c r="G36" s="135">
        <v>174</v>
      </c>
      <c r="H36" s="135">
        <v>186</v>
      </c>
      <c r="I36" s="651"/>
      <c r="J36" s="651">
        <v>173.8</v>
      </c>
      <c r="K36" s="652">
        <v>-142.19999999999999</v>
      </c>
      <c r="L36" s="651">
        <v>185.9</v>
      </c>
      <c r="M36" s="652">
        <v>-152.1</v>
      </c>
    </row>
    <row r="37" spans="2:13" ht="12.6" customHeight="1">
      <c r="B37" s="799"/>
      <c r="C37" s="793"/>
      <c r="D37" s="795"/>
      <c r="E37" s="797"/>
      <c r="F37" s="797"/>
      <c r="G37" s="135">
        <v>142</v>
      </c>
      <c r="H37" s="135">
        <v>152</v>
      </c>
      <c r="I37" s="651"/>
      <c r="J37" s="651">
        <v>0</v>
      </c>
      <c r="K37" s="652">
        <v>0</v>
      </c>
      <c r="L37" s="651">
        <v>0</v>
      </c>
      <c r="M37" s="652">
        <v>0</v>
      </c>
    </row>
    <row r="38" spans="2:13" ht="12.6" customHeight="1">
      <c r="B38" s="798" t="s">
        <v>21</v>
      </c>
      <c r="C38" s="792">
        <v>2024</v>
      </c>
      <c r="D38" s="794" t="s">
        <v>65</v>
      </c>
      <c r="E38" s="796">
        <v>204</v>
      </c>
      <c r="F38" s="796">
        <v>210</v>
      </c>
      <c r="G38" s="135">
        <v>224</v>
      </c>
      <c r="H38" s="135">
        <v>231</v>
      </c>
      <c r="I38" s="651"/>
      <c r="J38" s="651">
        <v>224.4</v>
      </c>
      <c r="K38" s="652">
        <v>-183.6</v>
      </c>
      <c r="L38" s="651">
        <v>231</v>
      </c>
      <c r="M38" s="652">
        <v>-189</v>
      </c>
    </row>
    <row r="39" spans="2:13" ht="12.6" customHeight="1">
      <c r="B39" s="799"/>
      <c r="C39" s="793"/>
      <c r="D39" s="795"/>
      <c r="E39" s="797"/>
      <c r="F39" s="797"/>
      <c r="G39" s="135">
        <v>184</v>
      </c>
      <c r="H39" s="135">
        <v>189</v>
      </c>
      <c r="I39" s="651"/>
      <c r="J39" s="651">
        <v>0</v>
      </c>
      <c r="K39" s="652">
        <v>0</v>
      </c>
      <c r="L39" s="651">
        <v>0</v>
      </c>
      <c r="M39" s="652">
        <v>0</v>
      </c>
    </row>
    <row r="40" spans="2:13" ht="12.6" customHeight="1">
      <c r="B40" s="798" t="s">
        <v>21</v>
      </c>
      <c r="C40" s="792">
        <v>2024</v>
      </c>
      <c r="D40" s="794" t="s">
        <v>67</v>
      </c>
      <c r="E40" s="796">
        <v>143</v>
      </c>
      <c r="F40" s="796">
        <v>162</v>
      </c>
      <c r="G40" s="135">
        <v>157</v>
      </c>
      <c r="H40" s="135">
        <v>178</v>
      </c>
      <c r="I40" s="651"/>
      <c r="J40" s="651">
        <v>157.30000000000001</v>
      </c>
      <c r="K40" s="652">
        <v>-128.69999999999999</v>
      </c>
      <c r="L40" s="651">
        <v>178.2</v>
      </c>
      <c r="M40" s="652">
        <v>-145.80000000000001</v>
      </c>
    </row>
    <row r="41" spans="2:13" ht="12.6" customHeight="1">
      <c r="B41" s="799"/>
      <c r="C41" s="793"/>
      <c r="D41" s="795"/>
      <c r="E41" s="797"/>
      <c r="F41" s="797"/>
      <c r="G41" s="135">
        <v>129</v>
      </c>
      <c r="H41" s="135">
        <v>146</v>
      </c>
      <c r="I41" s="651"/>
      <c r="J41" s="651">
        <v>0</v>
      </c>
      <c r="K41" s="652">
        <v>0</v>
      </c>
      <c r="L41" s="651">
        <v>0</v>
      </c>
      <c r="M41" s="652">
        <v>0</v>
      </c>
    </row>
    <row r="42" spans="2:13" ht="12.6" customHeight="1">
      <c r="B42" s="798" t="s">
        <v>21</v>
      </c>
      <c r="C42" s="792">
        <v>2024</v>
      </c>
      <c r="D42" s="794" t="s">
        <v>69</v>
      </c>
      <c r="E42" s="796">
        <v>157</v>
      </c>
      <c r="F42" s="796">
        <v>177</v>
      </c>
      <c r="G42" s="135">
        <v>173</v>
      </c>
      <c r="H42" s="135">
        <v>195</v>
      </c>
      <c r="I42" s="651"/>
      <c r="J42" s="651">
        <v>172.7</v>
      </c>
      <c r="K42" s="652">
        <v>-141.30000000000001</v>
      </c>
      <c r="L42" s="651">
        <v>194.7</v>
      </c>
      <c r="M42" s="652">
        <v>-159.30000000000001</v>
      </c>
    </row>
    <row r="43" spans="2:13" ht="12.6" customHeight="1">
      <c r="B43" s="799"/>
      <c r="C43" s="793"/>
      <c r="D43" s="795"/>
      <c r="E43" s="797"/>
      <c r="F43" s="797"/>
      <c r="G43" s="135">
        <v>141</v>
      </c>
      <c r="H43" s="135">
        <v>159</v>
      </c>
      <c r="I43" s="651"/>
      <c r="J43" s="651">
        <v>0</v>
      </c>
      <c r="K43" s="652">
        <v>0</v>
      </c>
      <c r="L43" s="651">
        <v>0</v>
      </c>
      <c r="M43" s="652">
        <v>0</v>
      </c>
    </row>
    <row r="44" spans="2:13">
      <c r="E44">
        <f>SUM(E4:E43)</f>
        <v>4823</v>
      </c>
      <c r="F44">
        <f>SUM(F4:F43)</f>
        <v>5522</v>
      </c>
      <c r="G44" s="648"/>
      <c r="H44" s="648"/>
      <c r="I44" s="648"/>
      <c r="J44" s="655">
        <v>5305.3</v>
      </c>
      <c r="K44" s="656">
        <v>-4340.7</v>
      </c>
      <c r="L44" s="655">
        <v>6074.1999999999989</v>
      </c>
      <c r="M44" s="656">
        <v>-4969.8000000000011</v>
      </c>
    </row>
    <row r="45" spans="2:13">
      <c r="F45">
        <f>SUM(E44,F44)</f>
        <v>10345</v>
      </c>
      <c r="G45" s="800"/>
      <c r="H45" s="800"/>
      <c r="I45" s="648"/>
    </row>
  </sheetData>
  <mergeCells count="109">
    <mergeCell ref="B2:B3"/>
    <mergeCell ref="C2:C3"/>
    <mergeCell ref="D2:D3"/>
    <mergeCell ref="E2:E3"/>
    <mergeCell ref="F2:F3"/>
    <mergeCell ref="G2:H2"/>
    <mergeCell ref="B4:B5"/>
    <mergeCell ref="C4:C5"/>
    <mergeCell ref="D4:D5"/>
    <mergeCell ref="E4:E5"/>
    <mergeCell ref="F4:F5"/>
    <mergeCell ref="B6:B7"/>
    <mergeCell ref="C6:C7"/>
    <mergeCell ref="D6:D7"/>
    <mergeCell ref="E6:E7"/>
    <mergeCell ref="F6:F7"/>
    <mergeCell ref="B8:B9"/>
    <mergeCell ref="C8:C9"/>
    <mergeCell ref="D8:D9"/>
    <mergeCell ref="E8:E9"/>
    <mergeCell ref="F8:F9"/>
    <mergeCell ref="B10:B11"/>
    <mergeCell ref="C10:C11"/>
    <mergeCell ref="D10:D11"/>
    <mergeCell ref="E10:E11"/>
    <mergeCell ref="F10:F11"/>
    <mergeCell ref="B12:B13"/>
    <mergeCell ref="C12:C13"/>
    <mergeCell ref="D12:D13"/>
    <mergeCell ref="E12:E13"/>
    <mergeCell ref="F12:F13"/>
    <mergeCell ref="B14:B15"/>
    <mergeCell ref="C14:C15"/>
    <mergeCell ref="D14:D15"/>
    <mergeCell ref="E14:E15"/>
    <mergeCell ref="F14:F15"/>
    <mergeCell ref="B16:B17"/>
    <mergeCell ref="C16:C17"/>
    <mergeCell ref="D16:D17"/>
    <mergeCell ref="E16:E17"/>
    <mergeCell ref="F16:F17"/>
    <mergeCell ref="B18:B19"/>
    <mergeCell ref="C18:C19"/>
    <mergeCell ref="D18:D19"/>
    <mergeCell ref="E18:E19"/>
    <mergeCell ref="F18:F19"/>
    <mergeCell ref="B20:B21"/>
    <mergeCell ref="C20:C21"/>
    <mergeCell ref="D20:D21"/>
    <mergeCell ref="E20:E21"/>
    <mergeCell ref="F20:F21"/>
    <mergeCell ref="B22:B23"/>
    <mergeCell ref="C22:C23"/>
    <mergeCell ref="D22:D23"/>
    <mergeCell ref="E22:E23"/>
    <mergeCell ref="F22:F23"/>
    <mergeCell ref="B24:B25"/>
    <mergeCell ref="C24:C25"/>
    <mergeCell ref="D24:D25"/>
    <mergeCell ref="E24:E25"/>
    <mergeCell ref="F24:F25"/>
    <mergeCell ref="B26:B27"/>
    <mergeCell ref="C26:C27"/>
    <mergeCell ref="D26:D27"/>
    <mergeCell ref="E26:E27"/>
    <mergeCell ref="F26:F27"/>
    <mergeCell ref="B28:B29"/>
    <mergeCell ref="C28:C29"/>
    <mergeCell ref="D28:D29"/>
    <mergeCell ref="E28:E29"/>
    <mergeCell ref="F28:F29"/>
    <mergeCell ref="G45:H45"/>
    <mergeCell ref="J2:K2"/>
    <mergeCell ref="L2:M2"/>
    <mergeCell ref="B40:B41"/>
    <mergeCell ref="C40:C41"/>
    <mergeCell ref="D40:D41"/>
    <mergeCell ref="E40:E41"/>
    <mergeCell ref="F40:F41"/>
    <mergeCell ref="B42:B43"/>
    <mergeCell ref="C42:C43"/>
    <mergeCell ref="D42:D43"/>
    <mergeCell ref="E42:E43"/>
    <mergeCell ref="F42:F43"/>
    <mergeCell ref="B36:B37"/>
    <mergeCell ref="C36:C37"/>
    <mergeCell ref="D36:D37"/>
    <mergeCell ref="E36:E37"/>
    <mergeCell ref="F36:F37"/>
    <mergeCell ref="B38:B39"/>
    <mergeCell ref="B30:B31"/>
    <mergeCell ref="C30:C31"/>
    <mergeCell ref="D30:D31"/>
    <mergeCell ref="E30:E31"/>
    <mergeCell ref="F30:F31"/>
    <mergeCell ref="C38:C39"/>
    <mergeCell ref="D38:D39"/>
    <mergeCell ref="E38:E39"/>
    <mergeCell ref="F38:F39"/>
    <mergeCell ref="B32:B33"/>
    <mergeCell ref="B34:B35"/>
    <mergeCell ref="C34:C35"/>
    <mergeCell ref="D34:D35"/>
    <mergeCell ref="E34:E35"/>
    <mergeCell ref="F34:F35"/>
    <mergeCell ref="C32:C33"/>
    <mergeCell ref="D32:D33"/>
    <mergeCell ref="E32:E33"/>
    <mergeCell ref="F32:F3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FAE-9D51-4A21-A029-04A251029819}">
  <dimension ref="B2:M45"/>
  <sheetViews>
    <sheetView zoomScale="55" workbookViewId="0">
      <selection activeCell="P6" sqref="P6"/>
    </sheetView>
  </sheetViews>
  <sheetFormatPr defaultRowHeight="12.75"/>
  <cols>
    <col min="2" max="2" width="12.7109375" bestFit="1" customWidth="1"/>
    <col min="3" max="3" width="6.140625" bestFit="1" customWidth="1"/>
    <col min="4" max="4" width="20" bestFit="1" customWidth="1"/>
    <col min="5" max="5" width="12.42578125" bestFit="1" customWidth="1"/>
    <col min="6" max="6" width="15" bestFit="1" customWidth="1"/>
    <col min="7" max="7" width="10.42578125" customWidth="1"/>
    <col min="8" max="8" width="10.140625" customWidth="1"/>
  </cols>
  <sheetData>
    <row r="2" spans="2:13" ht="15.75">
      <c r="B2" s="819" t="s">
        <v>1021</v>
      </c>
      <c r="C2" s="820" t="s">
        <v>1022</v>
      </c>
      <c r="D2" s="821" t="s">
        <v>71</v>
      </c>
      <c r="E2" s="821" t="s">
        <v>206</v>
      </c>
      <c r="F2" s="821" t="s">
        <v>205</v>
      </c>
      <c r="G2" s="822" t="s">
        <v>1023</v>
      </c>
      <c r="H2" s="822"/>
      <c r="J2" s="813" t="s">
        <v>145</v>
      </c>
      <c r="K2" s="813"/>
      <c r="L2" s="814" t="s">
        <v>144</v>
      </c>
      <c r="M2" s="814"/>
    </row>
    <row r="3" spans="2:13">
      <c r="B3" s="816"/>
      <c r="C3" s="820"/>
      <c r="D3" s="821"/>
      <c r="E3" s="821"/>
      <c r="F3" s="821"/>
      <c r="G3" s="649" t="s">
        <v>145</v>
      </c>
      <c r="H3" s="650" t="s">
        <v>144</v>
      </c>
      <c r="J3" s="135" t="s">
        <v>1024</v>
      </c>
      <c r="K3" s="135" t="s">
        <v>1025</v>
      </c>
      <c r="L3" s="135" t="s">
        <v>1024</v>
      </c>
      <c r="M3" s="135" t="s">
        <v>1025</v>
      </c>
    </row>
    <row r="4" spans="2:13">
      <c r="B4" s="815" t="s">
        <v>20</v>
      </c>
      <c r="C4" s="816">
        <v>2025</v>
      </c>
      <c r="D4" s="817" t="s">
        <v>13</v>
      </c>
      <c r="E4" s="818">
        <v>109</v>
      </c>
      <c r="F4" s="818">
        <v>115</v>
      </c>
      <c r="G4" s="651">
        <f>((E4*10)/100+E4)</f>
        <v>119.9</v>
      </c>
      <c r="H4" s="135">
        <v>127</v>
      </c>
      <c r="J4" s="651">
        <v>119.9</v>
      </c>
      <c r="K4" s="652">
        <v>-98.1</v>
      </c>
      <c r="L4" s="651">
        <v>126.5</v>
      </c>
      <c r="M4" s="652">
        <v>-103.5</v>
      </c>
    </row>
    <row r="5" spans="2:13">
      <c r="B5" s="815"/>
      <c r="C5" s="816"/>
      <c r="D5" s="817"/>
      <c r="E5" s="818"/>
      <c r="F5" s="818"/>
      <c r="G5" s="652">
        <v>98</v>
      </c>
      <c r="H5" s="135">
        <v>104</v>
      </c>
      <c r="J5" s="651">
        <v>0</v>
      </c>
      <c r="K5" s="652">
        <v>0</v>
      </c>
      <c r="L5" s="651">
        <v>0</v>
      </c>
      <c r="M5" s="652">
        <v>0</v>
      </c>
    </row>
    <row r="6" spans="2:13">
      <c r="B6" s="815" t="s">
        <v>20</v>
      </c>
      <c r="C6" s="816">
        <v>2025</v>
      </c>
      <c r="D6" s="817" t="s">
        <v>22</v>
      </c>
      <c r="E6" s="818">
        <v>227</v>
      </c>
      <c r="F6" s="818">
        <v>246</v>
      </c>
      <c r="G6" s="135">
        <v>250</v>
      </c>
      <c r="H6" s="135">
        <v>271</v>
      </c>
      <c r="J6" s="651">
        <v>249.7</v>
      </c>
      <c r="K6" s="652">
        <v>-204.3</v>
      </c>
      <c r="L6" s="651">
        <v>270.60000000000002</v>
      </c>
      <c r="M6" s="652">
        <v>-221.4</v>
      </c>
    </row>
    <row r="7" spans="2:13">
      <c r="B7" s="815"/>
      <c r="C7" s="816"/>
      <c r="D7" s="817"/>
      <c r="E7" s="818"/>
      <c r="F7" s="818"/>
      <c r="G7" s="135">
        <v>204</v>
      </c>
      <c r="H7" s="135">
        <v>221</v>
      </c>
      <c r="J7" s="651">
        <v>0</v>
      </c>
      <c r="K7" s="652">
        <v>0</v>
      </c>
      <c r="L7" s="651">
        <v>0</v>
      </c>
      <c r="M7" s="652">
        <v>0</v>
      </c>
    </row>
    <row r="8" spans="2:13">
      <c r="B8" s="815" t="s">
        <v>20</v>
      </c>
      <c r="C8" s="816">
        <v>2025</v>
      </c>
      <c r="D8" s="817" t="s">
        <v>26</v>
      </c>
      <c r="E8" s="818">
        <v>142</v>
      </c>
      <c r="F8" s="818">
        <v>190</v>
      </c>
      <c r="G8" s="135">
        <v>156</v>
      </c>
      <c r="H8" s="135">
        <v>209</v>
      </c>
      <c r="J8" s="651">
        <v>156.19999999999999</v>
      </c>
      <c r="K8" s="652">
        <v>-127.8</v>
      </c>
      <c r="L8" s="651">
        <v>209</v>
      </c>
      <c r="M8" s="652">
        <v>-171</v>
      </c>
    </row>
    <row r="9" spans="2:13">
      <c r="B9" s="815"/>
      <c r="C9" s="816"/>
      <c r="D9" s="817"/>
      <c r="E9" s="818"/>
      <c r="F9" s="818"/>
      <c r="G9" s="135">
        <v>128</v>
      </c>
      <c r="H9" s="135">
        <v>171</v>
      </c>
      <c r="J9" s="651">
        <v>0</v>
      </c>
      <c r="K9" s="652">
        <v>0</v>
      </c>
      <c r="L9" s="651">
        <v>0</v>
      </c>
      <c r="M9" s="652">
        <v>0</v>
      </c>
    </row>
    <row r="10" spans="2:13">
      <c r="B10" s="815" t="s">
        <v>20</v>
      </c>
      <c r="C10" s="816">
        <v>2025</v>
      </c>
      <c r="D10" s="817" t="s">
        <v>28</v>
      </c>
      <c r="E10" s="818">
        <v>6</v>
      </c>
      <c r="F10" s="818">
        <v>10</v>
      </c>
      <c r="G10" s="135">
        <v>7</v>
      </c>
      <c r="H10" s="135">
        <v>11</v>
      </c>
      <c r="J10" s="651">
        <v>6.6</v>
      </c>
      <c r="K10" s="652">
        <v>-5.4</v>
      </c>
      <c r="L10" s="651">
        <v>11</v>
      </c>
      <c r="M10" s="652">
        <v>-9</v>
      </c>
    </row>
    <row r="11" spans="2:13">
      <c r="B11" s="815"/>
      <c r="C11" s="816"/>
      <c r="D11" s="817"/>
      <c r="E11" s="818"/>
      <c r="F11" s="818"/>
      <c r="G11" s="135">
        <v>5</v>
      </c>
      <c r="H11" s="135">
        <v>9</v>
      </c>
      <c r="J11" s="651">
        <v>0</v>
      </c>
      <c r="K11" s="652">
        <v>0</v>
      </c>
      <c r="L11" s="651">
        <v>0</v>
      </c>
      <c r="M11" s="652">
        <v>0</v>
      </c>
    </row>
    <row r="12" spans="2:13">
      <c r="B12" s="815" t="s">
        <v>20</v>
      </c>
      <c r="C12" s="816">
        <v>2025</v>
      </c>
      <c r="D12" s="817" t="s">
        <v>75</v>
      </c>
      <c r="E12" s="818">
        <v>119</v>
      </c>
      <c r="F12" s="818">
        <v>123</v>
      </c>
      <c r="G12" s="135">
        <v>131</v>
      </c>
      <c r="H12" s="135">
        <v>135</v>
      </c>
      <c r="J12" s="651">
        <v>130.9</v>
      </c>
      <c r="K12" s="652">
        <v>-107.1</v>
      </c>
      <c r="L12" s="651">
        <v>135.30000000000001</v>
      </c>
      <c r="M12" s="652">
        <v>-110.7</v>
      </c>
    </row>
    <row r="13" spans="2:13">
      <c r="B13" s="815"/>
      <c r="C13" s="816"/>
      <c r="D13" s="817"/>
      <c r="E13" s="818"/>
      <c r="F13" s="818"/>
      <c r="G13" s="135">
        <v>107</v>
      </c>
      <c r="H13" s="135">
        <v>111</v>
      </c>
      <c r="J13" s="651">
        <v>0</v>
      </c>
      <c r="K13" s="652">
        <v>0</v>
      </c>
      <c r="L13" s="651">
        <v>0</v>
      </c>
      <c r="M13" s="652">
        <v>0</v>
      </c>
    </row>
    <row r="14" spans="2:13">
      <c r="B14" s="815" t="s">
        <v>20</v>
      </c>
      <c r="C14" s="816">
        <v>2025</v>
      </c>
      <c r="D14" s="817" t="s">
        <v>32</v>
      </c>
      <c r="E14" s="818">
        <v>73</v>
      </c>
      <c r="F14" s="818">
        <v>64</v>
      </c>
      <c r="G14" s="135">
        <v>80</v>
      </c>
      <c r="H14" s="135">
        <v>70</v>
      </c>
      <c r="J14" s="651">
        <v>80.3</v>
      </c>
      <c r="K14" s="652">
        <v>-65.7</v>
      </c>
      <c r="L14" s="651">
        <v>70.400000000000006</v>
      </c>
      <c r="M14" s="652">
        <v>-57.6</v>
      </c>
    </row>
    <row r="15" spans="2:13">
      <c r="B15" s="815"/>
      <c r="C15" s="816"/>
      <c r="D15" s="817"/>
      <c r="E15" s="818"/>
      <c r="F15" s="818"/>
      <c r="G15" s="135">
        <v>66</v>
      </c>
      <c r="H15" s="135">
        <v>58</v>
      </c>
      <c r="J15" s="651">
        <v>0</v>
      </c>
      <c r="K15" s="652">
        <v>0</v>
      </c>
      <c r="L15" s="651">
        <v>0</v>
      </c>
      <c r="M15" s="652">
        <v>0</v>
      </c>
    </row>
    <row r="16" spans="2:13">
      <c r="B16" s="815" t="s">
        <v>20</v>
      </c>
      <c r="C16" s="816">
        <v>2025</v>
      </c>
      <c r="D16" s="817" t="s">
        <v>34</v>
      </c>
      <c r="E16" s="818">
        <v>159</v>
      </c>
      <c r="F16" s="818">
        <v>181</v>
      </c>
      <c r="G16" s="135">
        <v>175</v>
      </c>
      <c r="H16" s="135">
        <v>199</v>
      </c>
      <c r="J16" s="651">
        <v>174.9</v>
      </c>
      <c r="K16" s="652">
        <v>-143.1</v>
      </c>
      <c r="L16" s="651">
        <v>199.1</v>
      </c>
      <c r="M16" s="652">
        <v>-162.9</v>
      </c>
    </row>
    <row r="17" spans="2:13">
      <c r="B17" s="815"/>
      <c r="C17" s="816"/>
      <c r="D17" s="817"/>
      <c r="E17" s="818"/>
      <c r="F17" s="818"/>
      <c r="G17" s="135">
        <v>143</v>
      </c>
      <c r="H17" s="135">
        <v>163</v>
      </c>
      <c r="J17" s="651">
        <v>0</v>
      </c>
      <c r="K17" s="652">
        <v>0</v>
      </c>
      <c r="L17" s="651">
        <v>0</v>
      </c>
      <c r="M17" s="652">
        <v>0</v>
      </c>
    </row>
    <row r="18" spans="2:13">
      <c r="B18" s="815" t="s">
        <v>20</v>
      </c>
      <c r="C18" s="816">
        <v>2025</v>
      </c>
      <c r="D18" s="817" t="s">
        <v>36</v>
      </c>
      <c r="E18" s="818">
        <v>266</v>
      </c>
      <c r="F18" s="818">
        <v>326</v>
      </c>
      <c r="G18" s="135">
        <v>293</v>
      </c>
      <c r="H18" s="135">
        <v>359</v>
      </c>
      <c r="J18" s="651">
        <v>292.60000000000002</v>
      </c>
      <c r="K18" s="652">
        <v>-239.4</v>
      </c>
      <c r="L18" s="651">
        <v>358.6</v>
      </c>
      <c r="M18" s="652">
        <v>-293.39999999999998</v>
      </c>
    </row>
    <row r="19" spans="2:13">
      <c r="B19" s="815"/>
      <c r="C19" s="816"/>
      <c r="D19" s="817"/>
      <c r="E19" s="818"/>
      <c r="F19" s="818"/>
      <c r="G19" s="135">
        <v>239</v>
      </c>
      <c r="H19" s="135">
        <v>293</v>
      </c>
      <c r="J19" s="651">
        <v>0</v>
      </c>
      <c r="K19" s="652">
        <v>0</v>
      </c>
      <c r="L19" s="651">
        <v>0</v>
      </c>
      <c r="M19" s="652">
        <v>0</v>
      </c>
    </row>
    <row r="20" spans="2:13">
      <c r="B20" s="815" t="s">
        <v>20</v>
      </c>
      <c r="C20" s="816">
        <v>2025</v>
      </c>
      <c r="D20" s="817" t="s">
        <v>38</v>
      </c>
      <c r="E20" s="818">
        <v>113</v>
      </c>
      <c r="F20" s="818">
        <v>106</v>
      </c>
      <c r="G20" s="135">
        <v>124</v>
      </c>
      <c r="H20" s="135">
        <v>117</v>
      </c>
      <c r="J20" s="651">
        <v>124.3</v>
      </c>
      <c r="K20" s="652">
        <v>-101.7</v>
      </c>
      <c r="L20" s="651">
        <v>116.6</v>
      </c>
      <c r="M20" s="652">
        <v>-95.4</v>
      </c>
    </row>
    <row r="21" spans="2:13">
      <c r="B21" s="815"/>
      <c r="C21" s="816"/>
      <c r="D21" s="817"/>
      <c r="E21" s="818"/>
      <c r="F21" s="818"/>
      <c r="G21" s="135">
        <v>102</v>
      </c>
      <c r="H21" s="135">
        <v>95</v>
      </c>
      <c r="J21" s="651">
        <v>0</v>
      </c>
      <c r="K21" s="652">
        <v>0</v>
      </c>
      <c r="L21" s="651">
        <v>0</v>
      </c>
      <c r="M21" s="652">
        <v>0</v>
      </c>
    </row>
    <row r="22" spans="2:13">
      <c r="B22" s="815" t="s">
        <v>20</v>
      </c>
      <c r="C22" s="816">
        <v>2025</v>
      </c>
      <c r="D22" s="817" t="s">
        <v>42</v>
      </c>
      <c r="E22" s="818">
        <v>329</v>
      </c>
      <c r="F22" s="818">
        <v>320</v>
      </c>
      <c r="G22" s="135">
        <v>362</v>
      </c>
      <c r="H22" s="135">
        <v>352</v>
      </c>
      <c r="J22" s="651">
        <v>361.9</v>
      </c>
      <c r="K22" s="652">
        <v>-296.10000000000002</v>
      </c>
      <c r="L22" s="651">
        <v>352</v>
      </c>
      <c r="M22" s="652">
        <v>-288</v>
      </c>
    </row>
    <row r="23" spans="2:13">
      <c r="B23" s="815"/>
      <c r="C23" s="816"/>
      <c r="D23" s="817"/>
      <c r="E23" s="818"/>
      <c r="F23" s="818"/>
      <c r="G23" s="135">
        <v>296</v>
      </c>
      <c r="H23" s="135">
        <v>288</v>
      </c>
      <c r="J23" s="651">
        <v>0</v>
      </c>
      <c r="K23" s="652">
        <v>0</v>
      </c>
      <c r="L23" s="651">
        <v>0</v>
      </c>
      <c r="M23" s="652">
        <v>0</v>
      </c>
    </row>
    <row r="24" spans="2:13">
      <c r="B24" s="815" t="s">
        <v>20</v>
      </c>
      <c r="C24" s="816">
        <v>2025</v>
      </c>
      <c r="D24" s="817" t="s">
        <v>43</v>
      </c>
      <c r="E24" s="818">
        <v>135</v>
      </c>
      <c r="F24" s="818">
        <v>167</v>
      </c>
      <c r="G24" s="135">
        <v>149</v>
      </c>
      <c r="H24" s="135">
        <v>184</v>
      </c>
      <c r="J24" s="651">
        <v>148.5</v>
      </c>
      <c r="K24" s="652">
        <v>-121.5</v>
      </c>
      <c r="L24" s="651">
        <v>183.7</v>
      </c>
      <c r="M24" s="652">
        <v>-150.30000000000001</v>
      </c>
    </row>
    <row r="25" spans="2:13">
      <c r="B25" s="815"/>
      <c r="C25" s="816"/>
      <c r="D25" s="817"/>
      <c r="E25" s="818"/>
      <c r="F25" s="818"/>
      <c r="G25" s="135">
        <v>122</v>
      </c>
      <c r="H25" s="135">
        <v>150</v>
      </c>
      <c r="J25" s="651">
        <v>0</v>
      </c>
      <c r="K25" s="652">
        <v>0</v>
      </c>
      <c r="L25" s="651">
        <v>0</v>
      </c>
      <c r="M25" s="652">
        <v>0</v>
      </c>
    </row>
    <row r="26" spans="2:13">
      <c r="B26" s="815" t="s">
        <v>20</v>
      </c>
      <c r="C26" s="816">
        <v>2025</v>
      </c>
      <c r="D26" s="817" t="s">
        <v>47</v>
      </c>
      <c r="E26" s="818">
        <v>257</v>
      </c>
      <c r="F26" s="818">
        <v>265</v>
      </c>
      <c r="G26" s="135">
        <v>283</v>
      </c>
      <c r="H26" s="135">
        <v>291</v>
      </c>
      <c r="J26" s="651">
        <v>282.7</v>
      </c>
      <c r="K26" s="652">
        <v>-231.3</v>
      </c>
      <c r="L26" s="651">
        <v>291.5</v>
      </c>
      <c r="M26" s="652">
        <v>-238.5</v>
      </c>
    </row>
    <row r="27" spans="2:13">
      <c r="B27" s="815"/>
      <c r="C27" s="816"/>
      <c r="D27" s="817"/>
      <c r="E27" s="818"/>
      <c r="F27" s="818"/>
      <c r="G27" s="135">
        <v>231</v>
      </c>
      <c r="H27" s="135">
        <v>239</v>
      </c>
      <c r="J27" s="651">
        <v>0</v>
      </c>
      <c r="K27" s="652">
        <v>0</v>
      </c>
      <c r="L27" s="651">
        <v>0</v>
      </c>
      <c r="M27" s="652">
        <v>0</v>
      </c>
    </row>
    <row r="28" spans="2:13">
      <c r="B28" s="815" t="s">
        <v>20</v>
      </c>
      <c r="C28" s="816">
        <v>2025</v>
      </c>
      <c r="D28" s="817" t="s">
        <v>50</v>
      </c>
      <c r="E28" s="818">
        <v>275</v>
      </c>
      <c r="F28" s="818">
        <v>306</v>
      </c>
      <c r="G28" s="135">
        <v>303</v>
      </c>
      <c r="H28" s="135">
        <v>337</v>
      </c>
      <c r="J28" s="651">
        <v>302.5</v>
      </c>
      <c r="K28" s="652">
        <v>-247.5</v>
      </c>
      <c r="L28" s="651">
        <v>336.6</v>
      </c>
      <c r="M28" s="652">
        <v>-275.39999999999998</v>
      </c>
    </row>
    <row r="29" spans="2:13">
      <c r="B29" s="815"/>
      <c r="C29" s="816"/>
      <c r="D29" s="817"/>
      <c r="E29" s="818"/>
      <c r="F29" s="818"/>
      <c r="G29" s="135">
        <v>248</v>
      </c>
      <c r="H29" s="135">
        <v>275</v>
      </c>
      <c r="J29" s="651">
        <v>0</v>
      </c>
      <c r="K29" s="652">
        <v>0</v>
      </c>
      <c r="L29" s="651">
        <v>0</v>
      </c>
      <c r="M29" s="652">
        <v>0</v>
      </c>
    </row>
    <row r="30" spans="2:13">
      <c r="B30" s="815" t="s">
        <v>20</v>
      </c>
      <c r="C30" s="816">
        <v>2025</v>
      </c>
      <c r="D30" s="817" t="s">
        <v>54</v>
      </c>
      <c r="E30" s="818">
        <v>84</v>
      </c>
      <c r="F30" s="818">
        <v>108</v>
      </c>
      <c r="G30" s="135">
        <v>92</v>
      </c>
      <c r="H30" s="135">
        <v>119</v>
      </c>
      <c r="J30" s="651">
        <v>92.4</v>
      </c>
      <c r="K30" s="652">
        <v>-75.599999999999994</v>
      </c>
      <c r="L30" s="651">
        <v>118.8</v>
      </c>
      <c r="M30" s="652">
        <v>-97.2</v>
      </c>
    </row>
    <row r="31" spans="2:13">
      <c r="B31" s="815"/>
      <c r="C31" s="816"/>
      <c r="D31" s="817"/>
      <c r="E31" s="818"/>
      <c r="F31" s="818"/>
      <c r="G31" s="135">
        <v>76</v>
      </c>
      <c r="H31" s="135">
        <v>97</v>
      </c>
      <c r="J31" s="651">
        <v>0</v>
      </c>
      <c r="K31" s="652">
        <v>0</v>
      </c>
      <c r="L31" s="651">
        <v>0</v>
      </c>
      <c r="M31" s="652">
        <v>0</v>
      </c>
    </row>
    <row r="32" spans="2:13">
      <c r="B32" s="815" t="s">
        <v>20</v>
      </c>
      <c r="C32" s="816">
        <v>2025</v>
      </c>
      <c r="D32" s="817" t="s">
        <v>76</v>
      </c>
      <c r="E32" s="818">
        <v>234</v>
      </c>
      <c r="F32" s="818">
        <v>287</v>
      </c>
      <c r="G32" s="135">
        <v>257</v>
      </c>
      <c r="H32" s="135">
        <v>316</v>
      </c>
      <c r="J32" s="651">
        <v>257.39999999999998</v>
      </c>
      <c r="K32" s="652">
        <v>-210.6</v>
      </c>
      <c r="L32" s="651">
        <v>315.7</v>
      </c>
      <c r="M32" s="652">
        <v>-258.3</v>
      </c>
    </row>
    <row r="33" spans="2:13">
      <c r="B33" s="815"/>
      <c r="C33" s="816"/>
      <c r="D33" s="817"/>
      <c r="E33" s="818"/>
      <c r="F33" s="818"/>
      <c r="G33" s="135">
        <v>211</v>
      </c>
      <c r="H33" s="135">
        <v>258</v>
      </c>
      <c r="J33" s="651">
        <v>0</v>
      </c>
      <c r="K33" s="652">
        <v>0</v>
      </c>
      <c r="L33" s="651">
        <v>0</v>
      </c>
      <c r="M33" s="652">
        <v>0</v>
      </c>
    </row>
    <row r="34" spans="2:13">
      <c r="B34" s="815" t="s">
        <v>20</v>
      </c>
      <c r="C34" s="816">
        <v>2025</v>
      </c>
      <c r="D34" s="817" t="s">
        <v>59</v>
      </c>
      <c r="E34" s="818">
        <v>638</v>
      </c>
      <c r="F34" s="818">
        <v>803</v>
      </c>
      <c r="G34" s="135">
        <v>702</v>
      </c>
      <c r="H34" s="135">
        <v>883</v>
      </c>
      <c r="J34" s="651">
        <v>701.8</v>
      </c>
      <c r="K34" s="652">
        <v>-574.20000000000005</v>
      </c>
      <c r="L34" s="651">
        <v>883.3</v>
      </c>
      <c r="M34" s="652">
        <v>-722.7</v>
      </c>
    </row>
    <row r="35" spans="2:13">
      <c r="B35" s="815"/>
      <c r="C35" s="816"/>
      <c r="D35" s="817"/>
      <c r="E35" s="818"/>
      <c r="F35" s="818"/>
      <c r="G35" s="135">
        <v>574</v>
      </c>
      <c r="H35" s="135">
        <v>723</v>
      </c>
      <c r="J35" s="651">
        <v>0</v>
      </c>
      <c r="K35" s="652">
        <v>0</v>
      </c>
      <c r="L35" s="651">
        <v>0</v>
      </c>
      <c r="M35" s="652">
        <v>0</v>
      </c>
    </row>
    <row r="36" spans="2:13">
      <c r="B36" s="815" t="s">
        <v>20</v>
      </c>
      <c r="C36" s="816">
        <v>2025</v>
      </c>
      <c r="D36" s="817" t="s">
        <v>63</v>
      </c>
      <c r="E36" s="818">
        <v>62</v>
      </c>
      <c r="F36" s="818">
        <v>79</v>
      </c>
      <c r="G36" s="135">
        <v>68</v>
      </c>
      <c r="H36" s="135">
        <v>87</v>
      </c>
      <c r="J36" s="651">
        <v>68.2</v>
      </c>
      <c r="K36" s="652">
        <v>-55.8</v>
      </c>
      <c r="L36" s="651">
        <v>86.9</v>
      </c>
      <c r="M36" s="652">
        <v>-71.099999999999994</v>
      </c>
    </row>
    <row r="37" spans="2:13">
      <c r="B37" s="815"/>
      <c r="C37" s="816"/>
      <c r="D37" s="817"/>
      <c r="E37" s="818"/>
      <c r="F37" s="818"/>
      <c r="G37" s="135">
        <v>56</v>
      </c>
      <c r="H37" s="135">
        <v>71</v>
      </c>
      <c r="J37" s="651">
        <v>0</v>
      </c>
      <c r="K37" s="652">
        <v>0</v>
      </c>
      <c r="L37" s="651">
        <v>0</v>
      </c>
      <c r="M37" s="652">
        <v>0</v>
      </c>
    </row>
    <row r="38" spans="2:13">
      <c r="B38" s="815" t="s">
        <v>20</v>
      </c>
      <c r="C38" s="816">
        <v>2025</v>
      </c>
      <c r="D38" s="817" t="s">
        <v>65</v>
      </c>
      <c r="E38" s="818">
        <v>193</v>
      </c>
      <c r="F38" s="818">
        <v>182</v>
      </c>
      <c r="G38" s="135">
        <v>212</v>
      </c>
      <c r="H38" s="135">
        <v>200</v>
      </c>
      <c r="J38" s="651">
        <v>212.3</v>
      </c>
      <c r="K38" s="652">
        <v>-173.7</v>
      </c>
      <c r="L38" s="651">
        <v>200.2</v>
      </c>
      <c r="M38" s="652">
        <v>-163.80000000000001</v>
      </c>
    </row>
    <row r="39" spans="2:13">
      <c r="B39" s="815"/>
      <c r="C39" s="816"/>
      <c r="D39" s="817"/>
      <c r="E39" s="818"/>
      <c r="F39" s="818"/>
      <c r="G39" s="135">
        <v>174</v>
      </c>
      <c r="H39" s="135">
        <v>164</v>
      </c>
      <c r="J39" s="651">
        <v>0</v>
      </c>
      <c r="K39" s="652">
        <v>0</v>
      </c>
      <c r="L39" s="651">
        <v>0</v>
      </c>
      <c r="M39" s="652">
        <v>0</v>
      </c>
    </row>
    <row r="40" spans="2:13">
      <c r="B40" s="815" t="s">
        <v>20</v>
      </c>
      <c r="C40" s="816">
        <v>2025</v>
      </c>
      <c r="D40" s="817" t="s">
        <v>67</v>
      </c>
      <c r="E40" s="818">
        <v>122</v>
      </c>
      <c r="F40" s="818">
        <v>132</v>
      </c>
      <c r="G40" s="135">
        <v>134</v>
      </c>
      <c r="H40" s="135">
        <v>145</v>
      </c>
      <c r="J40" s="651">
        <v>134.19999999999999</v>
      </c>
      <c r="K40" s="652">
        <v>-109.8</v>
      </c>
      <c r="L40" s="651">
        <v>145.19999999999999</v>
      </c>
      <c r="M40" s="652">
        <v>-118.8</v>
      </c>
    </row>
    <row r="41" spans="2:13">
      <c r="B41" s="815"/>
      <c r="C41" s="816"/>
      <c r="D41" s="817"/>
      <c r="E41" s="818"/>
      <c r="F41" s="818"/>
      <c r="G41" s="135">
        <v>110</v>
      </c>
      <c r="H41" s="135">
        <v>119</v>
      </c>
      <c r="J41" s="651">
        <v>0</v>
      </c>
      <c r="K41" s="652">
        <v>0</v>
      </c>
      <c r="L41" s="651">
        <v>0</v>
      </c>
      <c r="M41" s="652">
        <v>0</v>
      </c>
    </row>
    <row r="42" spans="2:13">
      <c r="B42" s="815" t="s">
        <v>20</v>
      </c>
      <c r="C42" s="816">
        <v>2025</v>
      </c>
      <c r="D42" s="817" t="s">
        <v>69</v>
      </c>
      <c r="E42" s="818">
        <v>92</v>
      </c>
      <c r="F42" s="818">
        <v>87</v>
      </c>
      <c r="G42" s="135">
        <v>101</v>
      </c>
      <c r="H42" s="135">
        <v>96</v>
      </c>
      <c r="J42" s="651">
        <v>101.2</v>
      </c>
      <c r="K42" s="652">
        <v>-82.8</v>
      </c>
      <c r="L42" s="651">
        <v>95.7</v>
      </c>
      <c r="M42" s="652">
        <v>-78.3</v>
      </c>
    </row>
    <row r="43" spans="2:13">
      <c r="B43" s="815"/>
      <c r="C43" s="816"/>
      <c r="D43" s="817"/>
      <c r="E43" s="818"/>
      <c r="F43" s="818"/>
      <c r="G43" s="135">
        <v>83</v>
      </c>
      <c r="H43" s="135">
        <v>78</v>
      </c>
      <c r="J43" s="651">
        <v>0</v>
      </c>
      <c r="K43" s="652">
        <v>0</v>
      </c>
      <c r="L43" s="651">
        <v>0</v>
      </c>
      <c r="M43" s="652">
        <v>0</v>
      </c>
    </row>
    <row r="44" spans="2:13">
      <c r="E44">
        <f>SUM(E4:E43)</f>
        <v>3635</v>
      </c>
      <c r="F44">
        <f>SUM(F4:F43)</f>
        <v>4097</v>
      </c>
      <c r="G44" s="648">
        <f>SUM(G4:G43)</f>
        <v>7271.9</v>
      </c>
      <c r="H44">
        <f>SUM(H4:H43)</f>
        <v>8195</v>
      </c>
    </row>
    <row r="45" spans="2:13" ht="15">
      <c r="E45" s="658">
        <f>SUM(E44:F44)</f>
        <v>7732</v>
      </c>
      <c r="F45" s="658"/>
      <c r="G45" s="658"/>
      <c r="H45" s="659">
        <f>SUM(G44:H44)</f>
        <v>15466.9</v>
      </c>
    </row>
  </sheetData>
  <mergeCells count="108">
    <mergeCell ref="B2:B3"/>
    <mergeCell ref="C2:C3"/>
    <mergeCell ref="D2:D3"/>
    <mergeCell ref="E2:E3"/>
    <mergeCell ref="F2:F3"/>
    <mergeCell ref="G2:H2"/>
    <mergeCell ref="B4:B5"/>
    <mergeCell ref="C4:C5"/>
    <mergeCell ref="D4:D5"/>
    <mergeCell ref="E4:E5"/>
    <mergeCell ref="F4:F5"/>
    <mergeCell ref="B6:B7"/>
    <mergeCell ref="C6:C7"/>
    <mergeCell ref="D6:D7"/>
    <mergeCell ref="E6:E7"/>
    <mergeCell ref="F6:F7"/>
    <mergeCell ref="B8:B9"/>
    <mergeCell ref="C8:C9"/>
    <mergeCell ref="D8:D9"/>
    <mergeCell ref="E8:E9"/>
    <mergeCell ref="F8:F9"/>
    <mergeCell ref="B10:B11"/>
    <mergeCell ref="C10:C11"/>
    <mergeCell ref="D10:D11"/>
    <mergeCell ref="E10:E11"/>
    <mergeCell ref="F10:F11"/>
    <mergeCell ref="B12:B13"/>
    <mergeCell ref="C12:C13"/>
    <mergeCell ref="D12:D13"/>
    <mergeCell ref="E12:E13"/>
    <mergeCell ref="F12:F13"/>
    <mergeCell ref="B14:B15"/>
    <mergeCell ref="C14:C15"/>
    <mergeCell ref="D14:D15"/>
    <mergeCell ref="E14:E15"/>
    <mergeCell ref="F14:F15"/>
    <mergeCell ref="B16:B17"/>
    <mergeCell ref="C16:C17"/>
    <mergeCell ref="D16:D17"/>
    <mergeCell ref="E16:E17"/>
    <mergeCell ref="F16:F17"/>
    <mergeCell ref="B18:B19"/>
    <mergeCell ref="C18:C19"/>
    <mergeCell ref="D18:D19"/>
    <mergeCell ref="E18:E19"/>
    <mergeCell ref="F18:F19"/>
    <mergeCell ref="B20:B21"/>
    <mergeCell ref="C20:C21"/>
    <mergeCell ref="D20:D21"/>
    <mergeCell ref="E20:E21"/>
    <mergeCell ref="F20:F21"/>
    <mergeCell ref="B22:B23"/>
    <mergeCell ref="C22:C23"/>
    <mergeCell ref="D22:D23"/>
    <mergeCell ref="E22:E23"/>
    <mergeCell ref="F22:F23"/>
    <mergeCell ref="B24:B25"/>
    <mergeCell ref="C24:C25"/>
    <mergeCell ref="D24:D25"/>
    <mergeCell ref="E24:E25"/>
    <mergeCell ref="F24:F25"/>
    <mergeCell ref="B26:B27"/>
    <mergeCell ref="C26:C27"/>
    <mergeCell ref="D26:D27"/>
    <mergeCell ref="E26:E27"/>
    <mergeCell ref="F26:F27"/>
    <mergeCell ref="D32:D33"/>
    <mergeCell ref="E32:E33"/>
    <mergeCell ref="F32:F33"/>
    <mergeCell ref="B34:B35"/>
    <mergeCell ref="C34:C35"/>
    <mergeCell ref="D34:D35"/>
    <mergeCell ref="E34:E35"/>
    <mergeCell ref="F34:F35"/>
    <mergeCell ref="B28:B29"/>
    <mergeCell ref="C28:C29"/>
    <mergeCell ref="D28:D29"/>
    <mergeCell ref="E28:E29"/>
    <mergeCell ref="F28:F29"/>
    <mergeCell ref="B30:B31"/>
    <mergeCell ref="C30:C31"/>
    <mergeCell ref="D30:D31"/>
    <mergeCell ref="E30:E31"/>
    <mergeCell ref="F30:F31"/>
    <mergeCell ref="J2:K2"/>
    <mergeCell ref="L2:M2"/>
    <mergeCell ref="B40:B41"/>
    <mergeCell ref="C40:C41"/>
    <mergeCell ref="D40:D41"/>
    <mergeCell ref="E40:E41"/>
    <mergeCell ref="F40:F41"/>
    <mergeCell ref="B42:B43"/>
    <mergeCell ref="C42:C43"/>
    <mergeCell ref="D42:D43"/>
    <mergeCell ref="E42:E43"/>
    <mergeCell ref="F42:F43"/>
    <mergeCell ref="B36:B37"/>
    <mergeCell ref="C36:C37"/>
    <mergeCell ref="D36:D37"/>
    <mergeCell ref="E36:E37"/>
    <mergeCell ref="F36:F37"/>
    <mergeCell ref="B38:B39"/>
    <mergeCell ref="C38:C39"/>
    <mergeCell ref="D38:D39"/>
    <mergeCell ref="E38:E39"/>
    <mergeCell ref="F38:F39"/>
    <mergeCell ref="B32:B33"/>
    <mergeCell ref="C32:C3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5676-82DF-43C9-8049-0FD9ECFBF9D6}">
  <dimension ref="B2:M47"/>
  <sheetViews>
    <sheetView topLeftCell="A28" workbookViewId="0">
      <selection activeCell="P10" sqref="P10"/>
    </sheetView>
  </sheetViews>
  <sheetFormatPr defaultRowHeight="12.75"/>
  <cols>
    <col min="2" max="2" width="12.5703125" customWidth="1"/>
    <col min="3" max="3" width="6.140625" bestFit="1" customWidth="1"/>
    <col min="4" max="4" width="20" bestFit="1" customWidth="1"/>
    <col min="5" max="5" width="12.42578125" bestFit="1" customWidth="1"/>
    <col min="6" max="6" width="15" bestFit="1" customWidth="1"/>
  </cols>
  <sheetData>
    <row r="2" spans="2:13" ht="15.75">
      <c r="B2" s="819" t="s">
        <v>1021</v>
      </c>
      <c r="C2" s="820" t="s">
        <v>1022</v>
      </c>
      <c r="D2" s="821" t="s">
        <v>71</v>
      </c>
      <c r="E2" s="821" t="s">
        <v>206</v>
      </c>
      <c r="F2" s="821" t="s">
        <v>205</v>
      </c>
      <c r="G2" s="822" t="s">
        <v>1023</v>
      </c>
      <c r="H2" s="822"/>
      <c r="J2" s="813" t="s">
        <v>145</v>
      </c>
      <c r="K2" s="813"/>
      <c r="L2" s="814" t="s">
        <v>144</v>
      </c>
      <c r="M2" s="814"/>
    </row>
    <row r="3" spans="2:13">
      <c r="B3" s="816"/>
      <c r="C3" s="820"/>
      <c r="D3" s="821"/>
      <c r="E3" s="821"/>
      <c r="F3" s="821"/>
      <c r="G3" s="649" t="s">
        <v>145</v>
      </c>
      <c r="H3" s="650" t="s">
        <v>144</v>
      </c>
      <c r="J3" s="135" t="s">
        <v>1024</v>
      </c>
      <c r="K3" s="135" t="s">
        <v>1025</v>
      </c>
      <c r="L3" s="135" t="s">
        <v>1024</v>
      </c>
      <c r="M3" s="135" t="s">
        <v>1025</v>
      </c>
    </row>
    <row r="4" spans="2:13">
      <c r="B4" s="815" t="s">
        <v>19</v>
      </c>
      <c r="C4" s="816">
        <v>2026</v>
      </c>
      <c r="D4" s="817" t="s">
        <v>13</v>
      </c>
      <c r="E4" s="818">
        <v>86</v>
      </c>
      <c r="F4" s="818">
        <v>92</v>
      </c>
      <c r="G4" s="651">
        <f>((E4*10)/100+E4)</f>
        <v>94.6</v>
      </c>
      <c r="H4" s="135">
        <v>101</v>
      </c>
      <c r="J4" s="651">
        <v>94.6</v>
      </c>
      <c r="K4" s="652">
        <v>-77.400000000000006</v>
      </c>
      <c r="L4" s="651">
        <v>101.2</v>
      </c>
      <c r="M4" s="652">
        <v>-82.8</v>
      </c>
    </row>
    <row r="5" spans="2:13">
      <c r="B5" s="815"/>
      <c r="C5" s="816"/>
      <c r="D5" s="817"/>
      <c r="E5" s="818"/>
      <c r="F5" s="818"/>
      <c r="G5" s="652">
        <v>124</v>
      </c>
      <c r="H5" s="135">
        <v>83</v>
      </c>
      <c r="J5" s="651">
        <v>0</v>
      </c>
      <c r="K5" s="652">
        <v>0</v>
      </c>
      <c r="L5" s="651">
        <v>0</v>
      </c>
      <c r="M5" s="652">
        <v>0</v>
      </c>
    </row>
    <row r="6" spans="2:13">
      <c r="B6" s="815" t="s">
        <v>19</v>
      </c>
      <c r="C6" s="816">
        <v>2026</v>
      </c>
      <c r="D6" s="817" t="s">
        <v>22</v>
      </c>
      <c r="E6" s="818">
        <v>459</v>
      </c>
      <c r="F6" s="818">
        <v>518</v>
      </c>
      <c r="G6" s="135">
        <v>505</v>
      </c>
      <c r="H6" s="135">
        <v>570</v>
      </c>
      <c r="J6" s="651">
        <v>504.9</v>
      </c>
      <c r="K6" s="652">
        <v>-413.1</v>
      </c>
      <c r="L6" s="651">
        <v>569.79999999999995</v>
      </c>
      <c r="M6" s="652">
        <v>-466.2</v>
      </c>
    </row>
    <row r="7" spans="2:13">
      <c r="B7" s="815"/>
      <c r="C7" s="816"/>
      <c r="D7" s="817"/>
      <c r="E7" s="818"/>
      <c r="F7" s="818"/>
      <c r="G7" s="135">
        <v>413</v>
      </c>
      <c r="H7" s="135">
        <v>466</v>
      </c>
      <c r="J7" s="651">
        <v>0</v>
      </c>
      <c r="K7" s="652">
        <v>0</v>
      </c>
      <c r="L7" s="651">
        <v>0</v>
      </c>
      <c r="M7" s="652">
        <v>0</v>
      </c>
    </row>
    <row r="8" spans="2:13">
      <c r="B8" s="815" t="s">
        <v>19</v>
      </c>
      <c r="C8" s="816">
        <v>2026</v>
      </c>
      <c r="D8" s="817" t="s">
        <v>26</v>
      </c>
      <c r="E8" s="818">
        <v>216</v>
      </c>
      <c r="F8" s="818">
        <v>251</v>
      </c>
      <c r="G8" s="135">
        <v>238</v>
      </c>
      <c r="H8" s="135">
        <v>276</v>
      </c>
      <c r="J8" s="651">
        <v>237.6</v>
      </c>
      <c r="K8" s="652">
        <v>-194.4</v>
      </c>
      <c r="L8" s="651">
        <v>276.10000000000002</v>
      </c>
      <c r="M8" s="652">
        <v>-225.9</v>
      </c>
    </row>
    <row r="9" spans="2:13">
      <c r="B9" s="815"/>
      <c r="C9" s="816"/>
      <c r="D9" s="817"/>
      <c r="E9" s="818"/>
      <c r="F9" s="818"/>
      <c r="G9" s="135">
        <v>194</v>
      </c>
      <c r="H9" s="135">
        <v>226</v>
      </c>
      <c r="J9" s="651">
        <v>0</v>
      </c>
      <c r="K9" s="652">
        <v>0</v>
      </c>
      <c r="L9" s="651">
        <v>0</v>
      </c>
      <c r="M9" s="652">
        <v>0</v>
      </c>
    </row>
    <row r="10" spans="2:13">
      <c r="B10" s="815" t="s">
        <v>19</v>
      </c>
      <c r="C10" s="816">
        <v>2026</v>
      </c>
      <c r="D10" s="817" t="s">
        <v>28</v>
      </c>
      <c r="E10" s="818">
        <v>48</v>
      </c>
      <c r="F10" s="818">
        <v>55</v>
      </c>
      <c r="G10" s="135">
        <v>53</v>
      </c>
      <c r="H10" s="135">
        <v>61</v>
      </c>
      <c r="J10" s="651">
        <v>52.8</v>
      </c>
      <c r="K10" s="652">
        <v>-43.2</v>
      </c>
      <c r="L10" s="651">
        <v>60.5</v>
      </c>
      <c r="M10" s="652">
        <v>-49.5</v>
      </c>
    </row>
    <row r="11" spans="2:13">
      <c r="B11" s="815"/>
      <c r="C11" s="816"/>
      <c r="D11" s="817"/>
      <c r="E11" s="818"/>
      <c r="F11" s="818"/>
      <c r="G11" s="135">
        <v>43</v>
      </c>
      <c r="H11" s="135">
        <v>50</v>
      </c>
      <c r="J11" s="651">
        <v>0</v>
      </c>
      <c r="K11" s="652">
        <v>0</v>
      </c>
      <c r="L11" s="651">
        <v>0</v>
      </c>
      <c r="M11" s="652">
        <v>0</v>
      </c>
    </row>
    <row r="12" spans="2:13">
      <c r="B12" s="815" t="s">
        <v>19</v>
      </c>
      <c r="C12" s="816">
        <v>2026</v>
      </c>
      <c r="D12" s="817" t="s">
        <v>75</v>
      </c>
      <c r="E12" s="818">
        <v>122</v>
      </c>
      <c r="F12" s="818">
        <v>128</v>
      </c>
      <c r="G12" s="135">
        <v>134</v>
      </c>
      <c r="H12" s="135">
        <v>141</v>
      </c>
      <c r="J12" s="651">
        <v>134.19999999999999</v>
      </c>
      <c r="K12" s="652">
        <v>-109.8</v>
      </c>
      <c r="L12" s="651">
        <v>140.80000000000001</v>
      </c>
      <c r="M12" s="652">
        <v>-115.2</v>
      </c>
    </row>
    <row r="13" spans="2:13">
      <c r="B13" s="815"/>
      <c r="C13" s="816"/>
      <c r="D13" s="817"/>
      <c r="E13" s="818"/>
      <c r="F13" s="818"/>
      <c r="G13" s="135">
        <v>110</v>
      </c>
      <c r="H13" s="135">
        <v>115</v>
      </c>
      <c r="J13" s="651">
        <v>0</v>
      </c>
      <c r="K13" s="652">
        <v>0</v>
      </c>
      <c r="L13" s="651">
        <v>0</v>
      </c>
      <c r="M13" s="652">
        <v>0</v>
      </c>
    </row>
    <row r="14" spans="2:13">
      <c r="B14" s="815" t="s">
        <v>19</v>
      </c>
      <c r="C14" s="816">
        <v>2026</v>
      </c>
      <c r="D14" s="817" t="s">
        <v>32</v>
      </c>
      <c r="E14" s="818">
        <v>129</v>
      </c>
      <c r="F14" s="818">
        <v>90</v>
      </c>
      <c r="G14" s="135">
        <v>142</v>
      </c>
      <c r="H14" s="135">
        <v>99</v>
      </c>
      <c r="J14" s="651">
        <v>141.9</v>
      </c>
      <c r="K14" s="652">
        <v>-116.1</v>
      </c>
      <c r="L14" s="651">
        <v>99</v>
      </c>
      <c r="M14" s="652">
        <v>-81</v>
      </c>
    </row>
    <row r="15" spans="2:13">
      <c r="B15" s="815"/>
      <c r="C15" s="816"/>
      <c r="D15" s="817"/>
      <c r="E15" s="818"/>
      <c r="F15" s="818"/>
      <c r="G15" s="135">
        <v>116</v>
      </c>
      <c r="H15" s="135">
        <v>81</v>
      </c>
      <c r="J15" s="651">
        <v>0</v>
      </c>
      <c r="K15" s="652">
        <v>0</v>
      </c>
      <c r="L15" s="651">
        <v>0</v>
      </c>
      <c r="M15" s="652">
        <v>0</v>
      </c>
    </row>
    <row r="16" spans="2:13">
      <c r="B16" s="815" t="s">
        <v>19</v>
      </c>
      <c r="C16" s="816">
        <v>2026</v>
      </c>
      <c r="D16" s="817" t="s">
        <v>34</v>
      </c>
      <c r="E16" s="818">
        <v>204</v>
      </c>
      <c r="F16" s="818">
        <v>291</v>
      </c>
      <c r="G16" s="135">
        <v>224</v>
      </c>
      <c r="H16" s="135">
        <v>320</v>
      </c>
      <c r="J16" s="651">
        <v>224.4</v>
      </c>
      <c r="K16" s="652">
        <v>-183.6</v>
      </c>
      <c r="L16" s="651">
        <v>320.10000000000002</v>
      </c>
      <c r="M16" s="652">
        <v>-261.89999999999998</v>
      </c>
    </row>
    <row r="17" spans="2:13">
      <c r="B17" s="815"/>
      <c r="C17" s="816"/>
      <c r="D17" s="817"/>
      <c r="E17" s="818"/>
      <c r="F17" s="818"/>
      <c r="G17" s="135">
        <v>184</v>
      </c>
      <c r="H17" s="135">
        <v>262</v>
      </c>
      <c r="J17" s="651">
        <v>0</v>
      </c>
      <c r="K17" s="652">
        <v>0</v>
      </c>
      <c r="L17" s="651">
        <v>0</v>
      </c>
      <c r="M17" s="652">
        <v>0</v>
      </c>
    </row>
    <row r="18" spans="2:13">
      <c r="B18" s="815" t="s">
        <v>19</v>
      </c>
      <c r="C18" s="816">
        <v>2026</v>
      </c>
      <c r="D18" s="817" t="s">
        <v>36</v>
      </c>
      <c r="E18" s="818">
        <v>298</v>
      </c>
      <c r="F18" s="818">
        <v>381</v>
      </c>
      <c r="G18" s="135">
        <v>328</v>
      </c>
      <c r="H18" s="135">
        <v>419</v>
      </c>
      <c r="J18" s="651">
        <v>327.8</v>
      </c>
      <c r="K18" s="652">
        <v>-268.2</v>
      </c>
      <c r="L18" s="651">
        <v>419.1</v>
      </c>
      <c r="M18" s="652">
        <v>-342.9</v>
      </c>
    </row>
    <row r="19" spans="2:13">
      <c r="B19" s="815"/>
      <c r="C19" s="816"/>
      <c r="D19" s="817"/>
      <c r="E19" s="818"/>
      <c r="F19" s="818"/>
      <c r="G19" s="135">
        <v>268</v>
      </c>
      <c r="H19" s="135">
        <v>343</v>
      </c>
      <c r="J19" s="651">
        <v>0</v>
      </c>
      <c r="K19" s="652">
        <v>0</v>
      </c>
      <c r="L19" s="651">
        <v>0</v>
      </c>
      <c r="M19" s="652">
        <v>0</v>
      </c>
    </row>
    <row r="20" spans="2:13">
      <c r="B20" s="815" t="s">
        <v>19</v>
      </c>
      <c r="C20" s="816">
        <v>2026</v>
      </c>
      <c r="D20" s="817" t="s">
        <v>38</v>
      </c>
      <c r="E20" s="818">
        <v>175</v>
      </c>
      <c r="F20" s="818">
        <v>197</v>
      </c>
      <c r="G20" s="135">
        <v>193</v>
      </c>
      <c r="H20" s="135">
        <v>217</v>
      </c>
      <c r="J20" s="651">
        <v>192.5</v>
      </c>
      <c r="K20" s="652">
        <v>-157.5</v>
      </c>
      <c r="L20" s="651">
        <v>216.7</v>
      </c>
      <c r="M20" s="652">
        <v>-177.3</v>
      </c>
    </row>
    <row r="21" spans="2:13">
      <c r="B21" s="815"/>
      <c r="C21" s="816"/>
      <c r="D21" s="817"/>
      <c r="E21" s="818"/>
      <c r="F21" s="818"/>
      <c r="G21" s="135">
        <v>158</v>
      </c>
      <c r="H21" s="135">
        <v>177</v>
      </c>
      <c r="J21" s="651">
        <v>0</v>
      </c>
      <c r="K21" s="652">
        <v>0</v>
      </c>
      <c r="L21" s="651">
        <v>0</v>
      </c>
      <c r="M21" s="652">
        <v>0</v>
      </c>
    </row>
    <row r="22" spans="2:13">
      <c r="B22" s="815" t="s">
        <v>19</v>
      </c>
      <c r="C22" s="816">
        <v>2026</v>
      </c>
      <c r="D22" s="817" t="s">
        <v>42</v>
      </c>
      <c r="E22" s="818">
        <v>266</v>
      </c>
      <c r="F22" s="818">
        <v>313</v>
      </c>
      <c r="G22" s="135">
        <v>239</v>
      </c>
      <c r="H22" s="135">
        <v>344</v>
      </c>
      <c r="J22" s="651">
        <v>292.60000000000002</v>
      </c>
      <c r="K22" s="652">
        <v>-239.4</v>
      </c>
      <c r="L22" s="651">
        <v>344.3</v>
      </c>
      <c r="M22" s="652">
        <v>-281.7</v>
      </c>
    </row>
    <row r="23" spans="2:13">
      <c r="B23" s="815"/>
      <c r="C23" s="816"/>
      <c r="D23" s="817"/>
      <c r="E23" s="818"/>
      <c r="F23" s="818"/>
      <c r="G23" s="135">
        <v>344</v>
      </c>
      <c r="H23" s="135">
        <v>282</v>
      </c>
      <c r="J23" s="651">
        <v>0</v>
      </c>
      <c r="K23" s="652">
        <v>0</v>
      </c>
      <c r="L23" s="651">
        <v>0</v>
      </c>
      <c r="M23" s="652">
        <v>0</v>
      </c>
    </row>
    <row r="24" spans="2:13">
      <c r="B24" s="815" t="s">
        <v>19</v>
      </c>
      <c r="C24" s="816">
        <v>2026</v>
      </c>
      <c r="D24" s="817" t="s">
        <v>43</v>
      </c>
      <c r="E24" s="818">
        <v>234</v>
      </c>
      <c r="F24" s="818">
        <v>297</v>
      </c>
      <c r="G24" s="135">
        <v>257</v>
      </c>
      <c r="H24" s="135">
        <v>327</v>
      </c>
      <c r="J24" s="651">
        <v>257.39999999999998</v>
      </c>
      <c r="K24" s="652">
        <v>-210.6</v>
      </c>
      <c r="L24" s="651">
        <v>326.7</v>
      </c>
      <c r="M24" s="652">
        <v>-267.3</v>
      </c>
    </row>
    <row r="25" spans="2:13">
      <c r="B25" s="815"/>
      <c r="C25" s="816"/>
      <c r="D25" s="817"/>
      <c r="E25" s="818"/>
      <c r="F25" s="818"/>
      <c r="G25" s="135">
        <v>211</v>
      </c>
      <c r="H25" s="135">
        <v>276</v>
      </c>
      <c r="J25" s="651">
        <v>0</v>
      </c>
      <c r="K25" s="652">
        <v>0</v>
      </c>
      <c r="L25" s="651">
        <v>0</v>
      </c>
      <c r="M25" s="652">
        <v>0</v>
      </c>
    </row>
    <row r="26" spans="2:13">
      <c r="B26" s="815" t="s">
        <v>19</v>
      </c>
      <c r="C26" s="816">
        <v>2026</v>
      </c>
      <c r="D26" s="817" t="s">
        <v>47</v>
      </c>
      <c r="E26" s="818">
        <v>501</v>
      </c>
      <c r="F26" s="818">
        <v>569</v>
      </c>
      <c r="G26" s="135">
        <v>551</v>
      </c>
      <c r="H26" s="135">
        <v>626</v>
      </c>
      <c r="J26" s="651">
        <v>551.1</v>
      </c>
      <c r="K26" s="652">
        <v>-450.9</v>
      </c>
      <c r="L26" s="651">
        <v>625.9</v>
      </c>
      <c r="M26" s="652">
        <v>-512.1</v>
      </c>
    </row>
    <row r="27" spans="2:13">
      <c r="B27" s="815"/>
      <c r="C27" s="816"/>
      <c r="D27" s="817"/>
      <c r="E27" s="818"/>
      <c r="F27" s="818"/>
      <c r="G27" s="135">
        <v>451</v>
      </c>
      <c r="H27" s="135">
        <v>512</v>
      </c>
      <c r="J27" s="651">
        <v>0</v>
      </c>
      <c r="K27" s="652">
        <v>0</v>
      </c>
      <c r="L27" s="651">
        <v>0</v>
      </c>
      <c r="M27" s="652">
        <v>0</v>
      </c>
    </row>
    <row r="28" spans="2:13">
      <c r="B28" s="815" t="s">
        <v>19</v>
      </c>
      <c r="C28" s="816">
        <v>2026</v>
      </c>
      <c r="D28" s="817" t="s">
        <v>50</v>
      </c>
      <c r="E28" s="818">
        <v>333</v>
      </c>
      <c r="F28" s="818">
        <v>389</v>
      </c>
      <c r="G28" s="135">
        <v>366</v>
      </c>
      <c r="H28" s="135">
        <v>428</v>
      </c>
      <c r="J28" s="651">
        <v>366.3</v>
      </c>
      <c r="K28" s="652">
        <v>-299.7</v>
      </c>
      <c r="L28" s="651">
        <v>427.9</v>
      </c>
      <c r="M28" s="652">
        <v>-350.1</v>
      </c>
    </row>
    <row r="29" spans="2:13">
      <c r="B29" s="815"/>
      <c r="C29" s="816"/>
      <c r="D29" s="817"/>
      <c r="E29" s="818"/>
      <c r="F29" s="818"/>
      <c r="G29" s="135">
        <v>300</v>
      </c>
      <c r="H29" s="135">
        <v>350</v>
      </c>
      <c r="J29" s="651">
        <v>0</v>
      </c>
      <c r="K29" s="652">
        <v>0</v>
      </c>
      <c r="L29" s="651">
        <v>0</v>
      </c>
      <c r="M29" s="652">
        <v>0</v>
      </c>
    </row>
    <row r="30" spans="2:13">
      <c r="B30" s="815" t="s">
        <v>19</v>
      </c>
      <c r="C30" s="816">
        <v>2026</v>
      </c>
      <c r="D30" s="817" t="s">
        <v>54</v>
      </c>
      <c r="E30" s="818">
        <v>135</v>
      </c>
      <c r="F30" s="818">
        <v>184</v>
      </c>
      <c r="G30" s="135">
        <v>149</v>
      </c>
      <c r="H30" s="135">
        <v>202</v>
      </c>
      <c r="J30" s="651">
        <v>148.5</v>
      </c>
      <c r="K30" s="652">
        <v>-121.5</v>
      </c>
      <c r="L30" s="651">
        <v>202.4</v>
      </c>
      <c r="M30" s="652">
        <v>-165.6</v>
      </c>
    </row>
    <row r="31" spans="2:13">
      <c r="B31" s="815"/>
      <c r="C31" s="816"/>
      <c r="D31" s="817"/>
      <c r="E31" s="818"/>
      <c r="F31" s="818"/>
      <c r="G31" s="135">
        <v>122</v>
      </c>
      <c r="H31" s="135">
        <v>166</v>
      </c>
      <c r="J31" s="651">
        <v>0</v>
      </c>
      <c r="K31" s="652">
        <v>0</v>
      </c>
      <c r="L31" s="651">
        <v>0</v>
      </c>
      <c r="M31" s="652">
        <v>0</v>
      </c>
    </row>
    <row r="32" spans="2:13">
      <c r="B32" s="815" t="s">
        <v>19</v>
      </c>
      <c r="C32" s="816">
        <v>2026</v>
      </c>
      <c r="D32" s="817" t="s">
        <v>76</v>
      </c>
      <c r="E32" s="818">
        <v>266</v>
      </c>
      <c r="F32" s="818">
        <v>320</v>
      </c>
      <c r="G32" s="135">
        <v>293</v>
      </c>
      <c r="H32" s="135">
        <v>352</v>
      </c>
      <c r="J32" s="651">
        <v>292.60000000000002</v>
      </c>
      <c r="K32" s="652">
        <v>-239.4</v>
      </c>
      <c r="L32" s="651">
        <v>352</v>
      </c>
      <c r="M32" s="652">
        <v>-288</v>
      </c>
    </row>
    <row r="33" spans="2:13">
      <c r="B33" s="815"/>
      <c r="C33" s="816"/>
      <c r="D33" s="817"/>
      <c r="E33" s="818"/>
      <c r="F33" s="818"/>
      <c r="G33" s="135">
        <v>239</v>
      </c>
      <c r="H33" s="135">
        <v>288</v>
      </c>
      <c r="J33" s="651">
        <v>0</v>
      </c>
      <c r="K33" s="652">
        <v>0</v>
      </c>
      <c r="L33" s="651">
        <v>0</v>
      </c>
      <c r="M33" s="652">
        <v>0</v>
      </c>
    </row>
    <row r="34" spans="2:13">
      <c r="B34" s="815" t="s">
        <v>19</v>
      </c>
      <c r="C34" s="816">
        <v>2026</v>
      </c>
      <c r="D34" s="817" t="s">
        <v>59</v>
      </c>
      <c r="E34" s="818">
        <v>901</v>
      </c>
      <c r="F34" s="818">
        <v>985</v>
      </c>
      <c r="G34" s="135">
        <v>991</v>
      </c>
      <c r="H34" s="135">
        <v>1084</v>
      </c>
      <c r="J34" s="651">
        <v>991.1</v>
      </c>
      <c r="K34" s="652">
        <v>-810.9</v>
      </c>
      <c r="L34" s="651">
        <v>1083.5</v>
      </c>
      <c r="M34" s="652">
        <v>-886.5</v>
      </c>
    </row>
    <row r="35" spans="2:13">
      <c r="B35" s="815"/>
      <c r="C35" s="816"/>
      <c r="D35" s="817"/>
      <c r="E35" s="818"/>
      <c r="F35" s="818"/>
      <c r="G35" s="135">
        <v>811</v>
      </c>
      <c r="H35" s="135">
        <v>887</v>
      </c>
      <c r="J35" s="651">
        <v>0</v>
      </c>
      <c r="K35" s="652">
        <v>0</v>
      </c>
      <c r="L35" s="651">
        <v>0</v>
      </c>
      <c r="M35" s="652">
        <v>0</v>
      </c>
    </row>
    <row r="36" spans="2:13">
      <c r="B36" s="815" t="s">
        <v>19</v>
      </c>
      <c r="C36" s="816">
        <v>2026</v>
      </c>
      <c r="D36" s="817" t="s">
        <v>63</v>
      </c>
      <c r="E36" s="818">
        <v>92</v>
      </c>
      <c r="F36" s="818">
        <v>111</v>
      </c>
      <c r="G36" s="135">
        <v>101</v>
      </c>
      <c r="H36" s="135">
        <v>122</v>
      </c>
      <c r="J36" s="651">
        <v>101.2</v>
      </c>
      <c r="K36" s="652">
        <v>-82.8</v>
      </c>
      <c r="L36" s="651">
        <v>122.1</v>
      </c>
      <c r="M36" s="652">
        <v>-99.9</v>
      </c>
    </row>
    <row r="37" spans="2:13">
      <c r="B37" s="815"/>
      <c r="C37" s="816"/>
      <c r="D37" s="817"/>
      <c r="E37" s="818"/>
      <c r="F37" s="818"/>
      <c r="G37" s="135">
        <v>83</v>
      </c>
      <c r="H37" s="135">
        <v>100</v>
      </c>
      <c r="J37" s="651">
        <v>0</v>
      </c>
      <c r="K37" s="652">
        <v>0</v>
      </c>
      <c r="L37" s="651">
        <v>0</v>
      </c>
      <c r="M37" s="652">
        <v>0</v>
      </c>
    </row>
    <row r="38" spans="2:13">
      <c r="B38" s="815" t="s">
        <v>19</v>
      </c>
      <c r="C38" s="816">
        <v>2026</v>
      </c>
      <c r="D38" s="817" t="s">
        <v>65</v>
      </c>
      <c r="E38" s="818">
        <v>196</v>
      </c>
      <c r="F38" s="818">
        <v>240</v>
      </c>
      <c r="G38" s="135">
        <v>216</v>
      </c>
      <c r="H38" s="135">
        <v>264</v>
      </c>
      <c r="J38" s="651">
        <v>215.6</v>
      </c>
      <c r="K38" s="652">
        <v>-176.4</v>
      </c>
      <c r="L38" s="651">
        <v>264</v>
      </c>
      <c r="M38" s="652">
        <v>-216</v>
      </c>
    </row>
    <row r="39" spans="2:13">
      <c r="B39" s="815"/>
      <c r="C39" s="816"/>
      <c r="D39" s="817"/>
      <c r="E39" s="818"/>
      <c r="F39" s="818"/>
      <c r="G39" s="135">
        <v>176</v>
      </c>
      <c r="H39" s="135">
        <v>216</v>
      </c>
      <c r="J39" s="651">
        <v>0</v>
      </c>
      <c r="K39" s="652">
        <v>0</v>
      </c>
      <c r="L39" s="651">
        <v>0</v>
      </c>
      <c r="M39" s="652">
        <v>0</v>
      </c>
    </row>
    <row r="40" spans="2:13">
      <c r="B40" s="815" t="s">
        <v>19</v>
      </c>
      <c r="C40" s="816">
        <v>2026</v>
      </c>
      <c r="D40" s="817" t="s">
        <v>67</v>
      </c>
      <c r="E40" s="818">
        <v>200</v>
      </c>
      <c r="F40" s="818">
        <v>271</v>
      </c>
      <c r="G40" s="135">
        <v>220</v>
      </c>
      <c r="H40" s="135">
        <v>298</v>
      </c>
      <c r="J40" s="651">
        <v>220</v>
      </c>
      <c r="K40" s="652">
        <v>-180</v>
      </c>
      <c r="L40" s="651">
        <v>298.10000000000002</v>
      </c>
      <c r="M40" s="652">
        <v>-243.9</v>
      </c>
    </row>
    <row r="41" spans="2:13">
      <c r="B41" s="815"/>
      <c r="C41" s="816"/>
      <c r="D41" s="817"/>
      <c r="E41" s="818"/>
      <c r="F41" s="818"/>
      <c r="G41" s="135">
        <v>180</v>
      </c>
      <c r="H41" s="135">
        <v>244</v>
      </c>
      <c r="J41" s="651">
        <v>0</v>
      </c>
      <c r="K41" s="652">
        <v>0</v>
      </c>
      <c r="L41" s="651">
        <v>0</v>
      </c>
      <c r="M41" s="652">
        <v>0</v>
      </c>
    </row>
    <row r="42" spans="2:13">
      <c r="B42" s="815" t="s">
        <v>19</v>
      </c>
      <c r="C42" s="816">
        <v>2026</v>
      </c>
      <c r="D42" s="817" t="s">
        <v>69</v>
      </c>
      <c r="E42" s="818">
        <v>132</v>
      </c>
      <c r="F42" s="818">
        <v>156</v>
      </c>
      <c r="G42" s="135">
        <v>145</v>
      </c>
      <c r="H42" s="135">
        <v>172</v>
      </c>
      <c r="J42" s="651">
        <v>145.19999999999999</v>
      </c>
      <c r="K42" s="652">
        <v>-118.8</v>
      </c>
      <c r="L42" s="651">
        <v>171.6</v>
      </c>
      <c r="M42" s="652">
        <v>-140.4</v>
      </c>
    </row>
    <row r="43" spans="2:13">
      <c r="B43" s="815"/>
      <c r="C43" s="816"/>
      <c r="D43" s="817"/>
      <c r="E43" s="818"/>
      <c r="F43" s="818"/>
      <c r="G43" s="135">
        <v>119</v>
      </c>
      <c r="H43" s="135">
        <v>140</v>
      </c>
      <c r="J43" s="651">
        <v>0</v>
      </c>
      <c r="K43" s="652">
        <v>0</v>
      </c>
      <c r="L43" s="651">
        <v>0</v>
      </c>
      <c r="M43" s="652">
        <v>0</v>
      </c>
    </row>
    <row r="44" spans="2:13">
      <c r="E44">
        <f>SUM(E4:E43)</f>
        <v>4993</v>
      </c>
      <c r="F44">
        <f>SUM(F4:F43)</f>
        <v>5838</v>
      </c>
      <c r="G44" s="648">
        <f>SUM(G4:G43)</f>
        <v>10085.6</v>
      </c>
      <c r="H44" s="648">
        <f>SUM(H4:H43)</f>
        <v>11687</v>
      </c>
      <c r="J44" s="648"/>
      <c r="K44" s="654"/>
      <c r="L44" s="648"/>
      <c r="M44" s="654"/>
    </row>
    <row r="45" spans="2:13">
      <c r="E45">
        <f>SUM(E44:F44)</f>
        <v>10831</v>
      </c>
      <c r="G45" s="648">
        <f>SUM(G44:H44)</f>
        <v>21772.6</v>
      </c>
      <c r="J45" s="648"/>
      <c r="L45" s="648"/>
      <c r="M45" s="654"/>
    </row>
    <row r="46" spans="2:13">
      <c r="M46" s="654"/>
    </row>
    <row r="47" spans="2:13">
      <c r="M47" s="654"/>
    </row>
  </sheetData>
  <mergeCells count="108">
    <mergeCell ref="B2:B3"/>
    <mergeCell ref="C2:C3"/>
    <mergeCell ref="D2:D3"/>
    <mergeCell ref="E2:E3"/>
    <mergeCell ref="F2:F3"/>
    <mergeCell ref="G2:H2"/>
    <mergeCell ref="B4:B5"/>
    <mergeCell ref="C4:C5"/>
    <mergeCell ref="D4:D5"/>
    <mergeCell ref="E4:E5"/>
    <mergeCell ref="F4:F5"/>
    <mergeCell ref="B6:B7"/>
    <mergeCell ref="C6:C7"/>
    <mergeCell ref="D6:D7"/>
    <mergeCell ref="E6:E7"/>
    <mergeCell ref="F6:F7"/>
    <mergeCell ref="B8:B9"/>
    <mergeCell ref="C8:C9"/>
    <mergeCell ref="D8:D9"/>
    <mergeCell ref="E8:E9"/>
    <mergeCell ref="F8:F9"/>
    <mergeCell ref="B10:B11"/>
    <mergeCell ref="C10:C11"/>
    <mergeCell ref="D10:D11"/>
    <mergeCell ref="E10:E11"/>
    <mergeCell ref="F10:F11"/>
    <mergeCell ref="B12:B13"/>
    <mergeCell ref="C12:C13"/>
    <mergeCell ref="D12:D13"/>
    <mergeCell ref="E12:E13"/>
    <mergeCell ref="F12:F13"/>
    <mergeCell ref="B14:B15"/>
    <mergeCell ref="C14:C15"/>
    <mergeCell ref="D14:D15"/>
    <mergeCell ref="E14:E15"/>
    <mergeCell ref="F14:F15"/>
    <mergeCell ref="B16:B17"/>
    <mergeCell ref="C16:C17"/>
    <mergeCell ref="D16:D17"/>
    <mergeCell ref="E16:E17"/>
    <mergeCell ref="F16:F17"/>
    <mergeCell ref="B18:B19"/>
    <mergeCell ref="C18:C19"/>
    <mergeCell ref="D18:D19"/>
    <mergeCell ref="E18:E19"/>
    <mergeCell ref="F18:F19"/>
    <mergeCell ref="B20:B21"/>
    <mergeCell ref="C20:C21"/>
    <mergeCell ref="D20:D21"/>
    <mergeCell ref="E20:E21"/>
    <mergeCell ref="F20:F21"/>
    <mergeCell ref="B22:B23"/>
    <mergeCell ref="C22:C23"/>
    <mergeCell ref="D22:D23"/>
    <mergeCell ref="E22:E23"/>
    <mergeCell ref="F22:F23"/>
    <mergeCell ref="B24:B25"/>
    <mergeCell ref="C24:C25"/>
    <mergeCell ref="D24:D25"/>
    <mergeCell ref="E24:E25"/>
    <mergeCell ref="F24:F25"/>
    <mergeCell ref="B26:B27"/>
    <mergeCell ref="C26:C27"/>
    <mergeCell ref="D26:D27"/>
    <mergeCell ref="E26:E27"/>
    <mergeCell ref="F26:F27"/>
    <mergeCell ref="D32:D33"/>
    <mergeCell ref="E32:E33"/>
    <mergeCell ref="F32:F33"/>
    <mergeCell ref="B34:B35"/>
    <mergeCell ref="C34:C35"/>
    <mergeCell ref="D34:D35"/>
    <mergeCell ref="E34:E35"/>
    <mergeCell ref="F34:F35"/>
    <mergeCell ref="B28:B29"/>
    <mergeCell ref="C28:C29"/>
    <mergeCell ref="D28:D29"/>
    <mergeCell ref="E28:E29"/>
    <mergeCell ref="F28:F29"/>
    <mergeCell ref="B30:B31"/>
    <mergeCell ref="C30:C31"/>
    <mergeCell ref="D30:D31"/>
    <mergeCell ref="E30:E31"/>
    <mergeCell ref="F30:F31"/>
    <mergeCell ref="J2:K2"/>
    <mergeCell ref="L2:M2"/>
    <mergeCell ref="B40:B41"/>
    <mergeCell ref="C40:C41"/>
    <mergeCell ref="D40:D41"/>
    <mergeCell ref="E40:E41"/>
    <mergeCell ref="F40:F41"/>
    <mergeCell ref="B42:B43"/>
    <mergeCell ref="C42:C43"/>
    <mergeCell ref="D42:D43"/>
    <mergeCell ref="E42:E43"/>
    <mergeCell ref="F42:F43"/>
    <mergeCell ref="B36:B37"/>
    <mergeCell ref="C36:C37"/>
    <mergeCell ref="D36:D37"/>
    <mergeCell ref="E36:E37"/>
    <mergeCell ref="F36:F37"/>
    <mergeCell ref="B38:B39"/>
    <mergeCell ref="C38:C39"/>
    <mergeCell ref="D38:D39"/>
    <mergeCell ref="E38:E39"/>
    <mergeCell ref="F38:F39"/>
    <mergeCell ref="B32:B33"/>
    <mergeCell ref="C32:C3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6485-4A80-46F0-BCE7-A783CA2170CA}">
  <dimension ref="B2:O9"/>
  <sheetViews>
    <sheetView showGridLines="0" zoomScale="130" zoomScaleNormal="130" workbookViewId="0">
      <selection activeCell="F21" sqref="F21"/>
    </sheetView>
  </sheetViews>
  <sheetFormatPr defaultRowHeight="12.75"/>
  <sheetData>
    <row r="2" spans="2:15" ht="15">
      <c r="G2" s="823" t="s">
        <v>1026</v>
      </c>
      <c r="H2" s="823"/>
      <c r="I2" s="823"/>
      <c r="J2" s="823"/>
    </row>
    <row r="3" spans="2:15" ht="15">
      <c r="G3" s="824" t="s">
        <v>1027</v>
      </c>
      <c r="H3" s="824"/>
      <c r="I3" s="824"/>
      <c r="J3" s="824"/>
    </row>
    <row r="4" spans="2:15" ht="15">
      <c r="B4" s="660"/>
      <c r="C4" s="660"/>
      <c r="D4" s="660"/>
      <c r="E4" s="660"/>
    </row>
    <row r="5" spans="2:15" ht="15">
      <c r="B5" s="825" t="s">
        <v>1028</v>
      </c>
      <c r="C5" s="825"/>
      <c r="D5" s="825"/>
      <c r="E5" s="825"/>
      <c r="G5" s="826" t="s">
        <v>1029</v>
      </c>
      <c r="H5" s="826"/>
      <c r="I5" s="826"/>
      <c r="J5" s="826"/>
      <c r="L5" s="827" t="s">
        <v>1030</v>
      </c>
      <c r="M5" s="827"/>
      <c r="N5" s="827"/>
      <c r="O5" s="827"/>
    </row>
    <row r="6" spans="2:15" ht="15">
      <c r="B6" s="661" t="s">
        <v>1022</v>
      </c>
      <c r="C6" s="662" t="s">
        <v>145</v>
      </c>
      <c r="D6" s="663" t="s">
        <v>144</v>
      </c>
      <c r="E6" s="653" t="s">
        <v>130</v>
      </c>
      <c r="G6" s="666" t="s">
        <v>1022</v>
      </c>
      <c r="H6" s="662" t="s">
        <v>145</v>
      </c>
      <c r="I6" s="663" t="s">
        <v>144</v>
      </c>
      <c r="J6" s="653" t="s">
        <v>130</v>
      </c>
      <c r="L6" s="668" t="s">
        <v>1022</v>
      </c>
      <c r="M6" s="662" t="s">
        <v>145</v>
      </c>
      <c r="N6" s="663" t="s">
        <v>144</v>
      </c>
      <c r="O6" s="653" t="s">
        <v>130</v>
      </c>
    </row>
    <row r="7" spans="2:15" ht="15">
      <c r="B7" s="664">
        <v>2024</v>
      </c>
      <c r="C7" s="238">
        <v>4823</v>
      </c>
      <c r="D7" s="665">
        <v>5522</v>
      </c>
      <c r="E7" s="135">
        <f>SUM(D7,C7)</f>
        <v>10345</v>
      </c>
      <c r="G7" s="667">
        <v>2024</v>
      </c>
      <c r="H7" s="238">
        <v>5305</v>
      </c>
      <c r="I7" s="665">
        <v>6074</v>
      </c>
      <c r="J7" s="135">
        <f>SUM(I7,H7)</f>
        <v>11379</v>
      </c>
      <c r="L7" s="669">
        <v>2024</v>
      </c>
      <c r="M7" s="238">
        <v>4341</v>
      </c>
      <c r="N7" s="665">
        <v>4970</v>
      </c>
      <c r="O7" s="135">
        <f>SUM(N7,M7)</f>
        <v>9311</v>
      </c>
    </row>
    <row r="8" spans="2:15" ht="15">
      <c r="B8" s="664">
        <v>2025</v>
      </c>
      <c r="C8" s="238">
        <v>3635</v>
      </c>
      <c r="D8" s="665">
        <v>4097</v>
      </c>
      <c r="E8" s="135">
        <f>SUM(D8,C8)</f>
        <v>7732</v>
      </c>
      <c r="G8" s="667">
        <v>2025</v>
      </c>
      <c r="H8" s="238">
        <v>3999</v>
      </c>
      <c r="I8" s="665">
        <v>4507</v>
      </c>
      <c r="J8" s="135">
        <f>SUM(I8,H8)</f>
        <v>8506</v>
      </c>
      <c r="L8" s="669">
        <v>2025</v>
      </c>
      <c r="M8" s="238">
        <v>3272</v>
      </c>
      <c r="N8" s="665">
        <v>3687</v>
      </c>
      <c r="O8" s="135">
        <f>SUM(N8,M8)</f>
        <v>6959</v>
      </c>
    </row>
    <row r="9" spans="2:15" ht="15">
      <c r="B9" s="664">
        <v>2026</v>
      </c>
      <c r="C9" s="238">
        <v>4993</v>
      </c>
      <c r="D9" s="665">
        <v>5838</v>
      </c>
      <c r="E9" s="135">
        <f>SUM(D9,C9)</f>
        <v>10831</v>
      </c>
      <c r="G9" s="667">
        <v>2026</v>
      </c>
      <c r="H9" s="238">
        <v>5492</v>
      </c>
      <c r="I9" s="665">
        <v>6422</v>
      </c>
      <c r="J9" s="135">
        <f>SUM(I9,H9)</f>
        <v>11914</v>
      </c>
      <c r="L9" s="669">
        <v>2026</v>
      </c>
      <c r="M9" s="238">
        <v>4494</v>
      </c>
      <c r="N9" s="665">
        <v>5254</v>
      </c>
      <c r="O9" s="135">
        <f>SUM(N9,M9)</f>
        <v>9748</v>
      </c>
    </row>
  </sheetData>
  <mergeCells count="5">
    <mergeCell ref="G2:J2"/>
    <mergeCell ref="G3:J3"/>
    <mergeCell ref="B5:E5"/>
    <mergeCell ref="G5:J5"/>
    <mergeCell ref="L5:O5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workbookViewId="0"/>
  </sheetViews>
  <sheetFormatPr defaultColWidth="12.5703125" defaultRowHeight="15" customHeight="1"/>
  <cols>
    <col min="1" max="1" width="24.42578125" customWidth="1"/>
    <col min="2" max="2" width="36.140625" customWidth="1"/>
    <col min="3" max="3" width="14" customWidth="1"/>
    <col min="4" max="4" width="15.42578125" customWidth="1"/>
    <col min="5" max="26" width="8.5703125" customWidth="1"/>
  </cols>
  <sheetData>
    <row r="1" spans="1:5" ht="12" customHeight="1">
      <c r="A1" s="33" t="s">
        <v>1</v>
      </c>
      <c r="B1" s="33" t="s">
        <v>4</v>
      </c>
      <c r="C1" s="33" t="s">
        <v>5</v>
      </c>
      <c r="D1" s="33" t="s">
        <v>6</v>
      </c>
      <c r="E1" s="33" t="s">
        <v>77</v>
      </c>
    </row>
    <row r="2" spans="1:5" ht="12" customHeight="1">
      <c r="A2" s="33" t="s">
        <v>13</v>
      </c>
      <c r="B2" s="33" t="s">
        <v>14</v>
      </c>
      <c r="C2" s="33">
        <v>27.559083059999999</v>
      </c>
      <c r="D2" s="33">
        <v>90.744799</v>
      </c>
      <c r="E2" s="33" t="s">
        <v>12</v>
      </c>
    </row>
    <row r="3" spans="1:5" ht="12" customHeight="1">
      <c r="A3" s="33" t="s">
        <v>34</v>
      </c>
      <c r="B3" s="33" t="s">
        <v>35</v>
      </c>
      <c r="C3" s="33">
        <v>27.278318729999999</v>
      </c>
      <c r="D3" s="33">
        <v>91.238231069999998</v>
      </c>
      <c r="E3" s="33" t="s">
        <v>12</v>
      </c>
    </row>
    <row r="4" spans="1:5" ht="12" customHeight="1">
      <c r="A4" s="33" t="s">
        <v>36</v>
      </c>
      <c r="B4" s="33" t="s">
        <v>37</v>
      </c>
      <c r="C4" s="33">
        <v>27.42762475</v>
      </c>
      <c r="D4" s="33">
        <v>89.40560318</v>
      </c>
      <c r="E4" s="33" t="s">
        <v>12</v>
      </c>
    </row>
    <row r="5" spans="1:5" ht="12" customHeight="1">
      <c r="A5" s="33" t="s">
        <v>26</v>
      </c>
      <c r="B5" s="33" t="s">
        <v>27</v>
      </c>
      <c r="C5" s="33">
        <v>26.934042380000001</v>
      </c>
      <c r="D5" s="33">
        <v>89.955166430000006</v>
      </c>
      <c r="E5" s="33" t="s">
        <v>12</v>
      </c>
    </row>
    <row r="6" spans="1:5" ht="12" customHeight="1">
      <c r="A6" s="33" t="s">
        <v>28</v>
      </c>
      <c r="B6" s="33" t="s">
        <v>29</v>
      </c>
      <c r="C6" s="33">
        <v>27.583523840000002</v>
      </c>
      <c r="D6" s="33">
        <v>89.858821930000005</v>
      </c>
      <c r="E6" s="33" t="s">
        <v>12</v>
      </c>
    </row>
    <row r="7" spans="1:5" ht="12" customHeight="1">
      <c r="A7" s="33" t="s">
        <v>75</v>
      </c>
      <c r="B7" s="33" t="s">
        <v>31</v>
      </c>
      <c r="C7" s="33">
        <v>27.382600750000002</v>
      </c>
      <c r="D7" s="33">
        <v>89.286797770000007</v>
      </c>
      <c r="E7" s="33" t="s">
        <v>12</v>
      </c>
    </row>
    <row r="8" spans="1:5" ht="12" customHeight="1">
      <c r="A8" s="33" t="s">
        <v>32</v>
      </c>
      <c r="B8" s="33" t="s">
        <v>33</v>
      </c>
      <c r="C8" s="33">
        <v>27.674005749999999</v>
      </c>
      <c r="D8" s="33">
        <v>91.184516889999998</v>
      </c>
      <c r="E8" s="33" t="s">
        <v>12</v>
      </c>
    </row>
    <row r="9" spans="1:5" ht="12" customHeight="1">
      <c r="A9" s="33" t="s">
        <v>38</v>
      </c>
      <c r="B9" s="33" t="s">
        <v>39</v>
      </c>
      <c r="C9" s="33">
        <v>27.029088529999999</v>
      </c>
      <c r="D9" s="33">
        <v>91.422754269999999</v>
      </c>
      <c r="E9" s="33" t="s">
        <v>12</v>
      </c>
    </row>
    <row r="10" spans="1:5" ht="12" customHeight="1">
      <c r="A10" s="33" t="s">
        <v>42</v>
      </c>
      <c r="B10" s="33" t="s">
        <v>29</v>
      </c>
      <c r="C10" s="33">
        <v>27.584398700000001</v>
      </c>
      <c r="D10" s="33">
        <v>89.858993589999997</v>
      </c>
      <c r="E10" s="33" t="s">
        <v>12</v>
      </c>
    </row>
    <row r="11" spans="1:5" ht="12" customHeight="1">
      <c r="A11" s="33" t="s">
        <v>54</v>
      </c>
      <c r="B11" s="33" t="s">
        <v>55</v>
      </c>
      <c r="C11" s="33">
        <v>27.466269570000001</v>
      </c>
      <c r="D11" s="33">
        <v>91.573835410000001</v>
      </c>
      <c r="E11" s="33" t="s">
        <v>12</v>
      </c>
    </row>
    <row r="12" spans="1:5" ht="12" customHeight="1">
      <c r="A12" s="33" t="s">
        <v>63</v>
      </c>
      <c r="B12" s="33" t="s">
        <v>64</v>
      </c>
      <c r="C12" s="33">
        <v>27.504331740000001</v>
      </c>
      <c r="D12" s="33">
        <v>90.505650070000002</v>
      </c>
      <c r="E12" s="33" t="s">
        <v>12</v>
      </c>
    </row>
    <row r="13" spans="1:5" ht="12" customHeight="1">
      <c r="A13" s="33" t="s">
        <v>65</v>
      </c>
      <c r="B13" s="33" t="s">
        <v>66</v>
      </c>
      <c r="C13" s="33">
        <v>27.004173269999999</v>
      </c>
      <c r="D13" s="33">
        <v>90.124947399999996</v>
      </c>
      <c r="E13" s="33" t="s">
        <v>12</v>
      </c>
    </row>
    <row r="14" spans="1:5" ht="12" customHeight="1">
      <c r="A14" s="33" t="s">
        <v>67</v>
      </c>
      <c r="B14" s="33" t="s">
        <v>68</v>
      </c>
      <c r="C14" s="33">
        <v>27.503094650000001</v>
      </c>
      <c r="D14" s="33">
        <v>89.893741610000006</v>
      </c>
      <c r="E14" s="33" t="s">
        <v>12</v>
      </c>
    </row>
    <row r="15" spans="1:5" ht="12" customHeight="1">
      <c r="A15" s="33" t="s">
        <v>69</v>
      </c>
      <c r="B15" s="33" t="s">
        <v>70</v>
      </c>
      <c r="C15" s="33">
        <v>27.133197190000001</v>
      </c>
      <c r="D15" s="33">
        <v>90.700950340000006</v>
      </c>
      <c r="E15" s="33" t="s">
        <v>12</v>
      </c>
    </row>
    <row r="16" spans="1:5" ht="12" customHeight="1">
      <c r="A16" s="33" t="s">
        <v>22</v>
      </c>
      <c r="B16" s="33" t="s">
        <v>23</v>
      </c>
      <c r="C16" s="33">
        <v>27.087011459999999</v>
      </c>
      <c r="D16" s="33">
        <v>89.54003324</v>
      </c>
      <c r="E16" s="33" t="s">
        <v>12</v>
      </c>
    </row>
    <row r="17" spans="1:5" ht="12" customHeight="1">
      <c r="A17" s="33" t="s">
        <v>22</v>
      </c>
      <c r="B17" s="33" t="s">
        <v>24</v>
      </c>
      <c r="C17" s="33">
        <v>26.9190492</v>
      </c>
      <c r="D17" s="33">
        <v>89.529323149999996</v>
      </c>
      <c r="E17" s="33" t="s">
        <v>12</v>
      </c>
    </row>
    <row r="18" spans="1:5" ht="12" customHeight="1">
      <c r="A18" s="34" t="s">
        <v>40</v>
      </c>
      <c r="B18" s="33" t="s">
        <v>41</v>
      </c>
      <c r="C18" s="33">
        <v>26.867641899999999</v>
      </c>
      <c r="D18" s="33">
        <v>89.385951849999998</v>
      </c>
      <c r="E18" s="33" t="s">
        <v>12</v>
      </c>
    </row>
    <row r="19" spans="1:5" ht="12" customHeight="1">
      <c r="A19" s="33" t="s">
        <v>43</v>
      </c>
      <c r="B19" s="33" t="s">
        <v>44</v>
      </c>
      <c r="C19" s="33">
        <v>26.80031146</v>
      </c>
      <c r="D19" s="33">
        <v>91.508479300000005</v>
      </c>
      <c r="E19" s="33" t="s">
        <v>12</v>
      </c>
    </row>
    <row r="20" spans="1:5" ht="12" customHeight="1">
      <c r="A20" s="34" t="s">
        <v>45</v>
      </c>
      <c r="B20" s="33" t="s">
        <v>46</v>
      </c>
      <c r="C20" s="33">
        <v>26.86149614</v>
      </c>
      <c r="D20" s="33">
        <v>91.467005409999999</v>
      </c>
      <c r="E20" s="33" t="s">
        <v>12</v>
      </c>
    </row>
    <row r="21" spans="1:5" ht="12" customHeight="1">
      <c r="A21" s="33" t="s">
        <v>47</v>
      </c>
      <c r="B21" s="33" t="s">
        <v>48</v>
      </c>
      <c r="C21" s="33">
        <v>26.901124580000001</v>
      </c>
      <c r="D21" s="33">
        <v>89.085812149999995</v>
      </c>
      <c r="E21" s="33" t="s">
        <v>12</v>
      </c>
    </row>
    <row r="22" spans="1:5" ht="12" customHeight="1">
      <c r="A22" s="33" t="s">
        <v>47</v>
      </c>
      <c r="B22" s="33" t="s">
        <v>49</v>
      </c>
      <c r="C22" s="33">
        <v>26.82137582</v>
      </c>
      <c r="D22" s="33">
        <v>89.187546470000001</v>
      </c>
      <c r="E22" s="33" t="s">
        <v>12</v>
      </c>
    </row>
    <row r="23" spans="1:5" ht="12" customHeight="1">
      <c r="A23" s="33" t="s">
        <v>50</v>
      </c>
      <c r="B23" s="33" t="s">
        <v>51</v>
      </c>
      <c r="C23" s="33">
        <v>26.86557414</v>
      </c>
      <c r="D23" s="33">
        <v>90.264574170000003</v>
      </c>
      <c r="E23" s="33" t="s">
        <v>12</v>
      </c>
    </row>
    <row r="24" spans="1:5" ht="12" customHeight="1">
      <c r="A24" s="35" t="s">
        <v>52</v>
      </c>
      <c r="B24" s="33" t="s">
        <v>53</v>
      </c>
      <c r="C24" s="33">
        <v>26.87417061</v>
      </c>
      <c r="D24" s="33">
        <v>90.490983029999995</v>
      </c>
      <c r="E24" s="33" t="s">
        <v>12</v>
      </c>
    </row>
    <row r="25" spans="1:5" ht="12" customHeight="1">
      <c r="A25" s="33" t="s">
        <v>59</v>
      </c>
      <c r="B25" s="33" t="s">
        <v>60</v>
      </c>
      <c r="C25" s="33">
        <v>27.404900699999999</v>
      </c>
      <c r="D25" s="33">
        <v>89.569418639999995</v>
      </c>
      <c r="E25" s="33" t="s">
        <v>12</v>
      </c>
    </row>
    <row r="26" spans="1:5" ht="12" customHeight="1">
      <c r="A26" s="4" t="s">
        <v>61</v>
      </c>
      <c r="B26" s="33" t="s">
        <v>62</v>
      </c>
      <c r="C26" s="33">
        <v>27.463819709999999</v>
      </c>
      <c r="D26" s="33">
        <v>89.638207850000001</v>
      </c>
      <c r="E26" s="33" t="s">
        <v>12</v>
      </c>
    </row>
    <row r="27" spans="1:5" ht="12" customHeight="1">
      <c r="A27" s="4" t="s">
        <v>56</v>
      </c>
      <c r="B27" s="4" t="s">
        <v>57</v>
      </c>
      <c r="C27" s="30">
        <v>27.334012168301701</v>
      </c>
      <c r="D27" s="30">
        <v>91.555058439999996</v>
      </c>
      <c r="E27" s="33" t="s">
        <v>12</v>
      </c>
    </row>
    <row r="28" spans="1:5" ht="12" customHeight="1">
      <c r="A28" s="4" t="s">
        <v>56</v>
      </c>
      <c r="B28" s="4" t="s">
        <v>58</v>
      </c>
      <c r="C28" s="30">
        <v>27.121934909126502</v>
      </c>
      <c r="D28" s="30">
        <v>91.549818959999996</v>
      </c>
      <c r="E28" s="33" t="s">
        <v>12</v>
      </c>
    </row>
    <row r="29" spans="1:5" ht="12" customHeight="1"/>
    <row r="30" spans="1:5" ht="12" customHeight="1"/>
    <row r="31" spans="1:5" ht="12" customHeight="1"/>
    <row r="32" spans="1:5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2.5703125" defaultRowHeight="15" customHeight="1"/>
  <cols>
    <col min="1" max="1" width="21.7109375" customWidth="1"/>
    <col min="2" max="2" width="36.140625" customWidth="1"/>
    <col min="3" max="3" width="14" customWidth="1"/>
    <col min="4" max="4" width="18.140625" customWidth="1"/>
    <col min="5" max="5" width="8.5703125" customWidth="1"/>
    <col min="6" max="6" width="11.85546875" customWidth="1"/>
    <col min="7" max="26" width="8.5703125" customWidth="1"/>
  </cols>
  <sheetData>
    <row r="1" spans="1:4" ht="12" customHeight="1">
      <c r="A1" s="33" t="s">
        <v>1</v>
      </c>
      <c r="B1" s="33" t="s">
        <v>4</v>
      </c>
      <c r="C1" s="33" t="s">
        <v>5</v>
      </c>
      <c r="D1" s="33" t="s">
        <v>6</v>
      </c>
    </row>
    <row r="2" spans="1:4" ht="12" customHeight="1">
      <c r="A2" s="33" t="s">
        <v>13</v>
      </c>
      <c r="B2" s="33" t="s">
        <v>78</v>
      </c>
      <c r="C2" s="33">
        <v>27.559083059999999</v>
      </c>
      <c r="D2" s="33">
        <v>90.744799</v>
      </c>
    </row>
    <row r="3" spans="1:4" ht="12" customHeight="1">
      <c r="A3" s="33" t="s">
        <v>34</v>
      </c>
      <c r="B3" s="33" t="s">
        <v>35</v>
      </c>
      <c r="C3" s="33">
        <v>27.278318729999999</v>
      </c>
      <c r="D3" s="33">
        <v>91.238231069999998</v>
      </c>
    </row>
    <row r="4" spans="1:4" ht="12" customHeight="1">
      <c r="A4" s="33" t="s">
        <v>36</v>
      </c>
      <c r="B4" s="33" t="s">
        <v>37</v>
      </c>
      <c r="C4" s="33">
        <v>27.42762475</v>
      </c>
      <c r="D4" s="33">
        <v>89.40560318</v>
      </c>
    </row>
    <row r="5" spans="1:4" ht="12" customHeight="1">
      <c r="A5" s="33" t="s">
        <v>26</v>
      </c>
      <c r="B5" s="33" t="s">
        <v>27</v>
      </c>
      <c r="C5" s="33">
        <v>26.934042380000001</v>
      </c>
      <c r="D5" s="33">
        <v>89.955166430000006</v>
      </c>
    </row>
    <row r="6" spans="1:4" ht="12" customHeight="1">
      <c r="A6" s="33" t="s">
        <v>28</v>
      </c>
      <c r="B6" s="33" t="s">
        <v>29</v>
      </c>
      <c r="C6" s="33">
        <v>27.583523840000002</v>
      </c>
      <c r="D6" s="33">
        <v>89.858821930000005</v>
      </c>
    </row>
    <row r="7" spans="1:4" ht="12" customHeight="1">
      <c r="A7" s="33" t="s">
        <v>30</v>
      </c>
      <c r="B7" s="33" t="s">
        <v>31</v>
      </c>
      <c r="C7" s="33">
        <v>27.382600750000002</v>
      </c>
      <c r="D7" s="33">
        <v>89.286797770000007</v>
      </c>
    </row>
    <row r="8" spans="1:4" ht="12" customHeight="1">
      <c r="A8" s="33" t="s">
        <v>32</v>
      </c>
      <c r="B8" s="33" t="s">
        <v>33</v>
      </c>
      <c r="C8" s="33">
        <v>27.674005749999999</v>
      </c>
      <c r="D8" s="33">
        <v>91.184516889999998</v>
      </c>
    </row>
    <row r="9" spans="1:4" ht="12" customHeight="1">
      <c r="A9" s="33" t="s">
        <v>38</v>
      </c>
      <c r="B9" s="33" t="s">
        <v>39</v>
      </c>
      <c r="C9" s="33">
        <v>27.029088529999999</v>
      </c>
      <c r="D9" s="33">
        <v>91.422754269999999</v>
      </c>
    </row>
    <row r="10" spans="1:4" ht="12" customHeight="1">
      <c r="A10" s="33" t="s">
        <v>42</v>
      </c>
      <c r="B10" s="33" t="s">
        <v>29</v>
      </c>
      <c r="C10" s="33">
        <v>27.584398700000001</v>
      </c>
      <c r="D10" s="33">
        <v>89.858993589999997</v>
      </c>
    </row>
    <row r="11" spans="1:4" ht="12" customHeight="1">
      <c r="A11" s="33" t="s">
        <v>79</v>
      </c>
      <c r="B11" s="33" t="s">
        <v>55</v>
      </c>
      <c r="C11" s="33">
        <v>27.466269570000001</v>
      </c>
      <c r="D11" s="33">
        <v>91.573835410000001</v>
      </c>
    </row>
    <row r="12" spans="1:4" ht="12" customHeight="1">
      <c r="A12" s="33" t="s">
        <v>63</v>
      </c>
      <c r="B12" s="33" t="s">
        <v>64</v>
      </c>
      <c r="C12" s="33">
        <v>27.504331740000001</v>
      </c>
      <c r="D12" s="33">
        <v>90.505650070000002</v>
      </c>
    </row>
    <row r="13" spans="1:4" ht="12" customHeight="1">
      <c r="A13" s="33" t="s">
        <v>65</v>
      </c>
      <c r="B13" s="33" t="s">
        <v>66</v>
      </c>
      <c r="C13" s="33">
        <v>27.004173269999999</v>
      </c>
      <c r="D13" s="33">
        <v>90.124947399999996</v>
      </c>
    </row>
    <row r="14" spans="1:4" ht="12" customHeight="1">
      <c r="A14" s="33" t="s">
        <v>67</v>
      </c>
      <c r="B14" s="33" t="s">
        <v>68</v>
      </c>
      <c r="C14" s="33">
        <v>27.503094650000001</v>
      </c>
      <c r="D14" s="33">
        <v>89.893741610000006</v>
      </c>
    </row>
    <row r="15" spans="1:4" ht="12" customHeight="1">
      <c r="A15" s="33" t="s">
        <v>69</v>
      </c>
      <c r="B15" s="33" t="s">
        <v>70</v>
      </c>
      <c r="C15" s="33">
        <v>27.133197190000001</v>
      </c>
      <c r="D15" s="33">
        <v>90.700950340000006</v>
      </c>
    </row>
    <row r="16" spans="1:4" ht="12" customHeight="1">
      <c r="A16" s="33" t="s">
        <v>22</v>
      </c>
      <c r="B16" s="33" t="s">
        <v>23</v>
      </c>
      <c r="C16" s="33">
        <v>27.087011459999999</v>
      </c>
      <c r="D16" s="33">
        <v>89.54003324</v>
      </c>
    </row>
    <row r="17" spans="1:6" ht="12" customHeight="1">
      <c r="A17" s="33" t="s">
        <v>22</v>
      </c>
      <c r="B17" s="33" t="s">
        <v>24</v>
      </c>
      <c r="C17" s="33">
        <v>26.9190492</v>
      </c>
      <c r="D17" s="33">
        <v>89.529323149999996</v>
      </c>
    </row>
    <row r="18" spans="1:6" ht="12" customHeight="1">
      <c r="A18" s="33" t="s">
        <v>22</v>
      </c>
      <c r="B18" s="33" t="s">
        <v>41</v>
      </c>
      <c r="C18" s="33">
        <v>26.867641899999999</v>
      </c>
      <c r="D18" s="33">
        <v>89.385951849999998</v>
      </c>
    </row>
    <row r="19" spans="1:6" ht="12" customHeight="1">
      <c r="A19" s="33" t="s">
        <v>43</v>
      </c>
      <c r="B19" s="33" t="s">
        <v>44</v>
      </c>
      <c r="C19" s="33">
        <v>26.80031146</v>
      </c>
      <c r="D19" s="33">
        <v>91.508479300000005</v>
      </c>
    </row>
    <row r="20" spans="1:6" ht="12" customHeight="1">
      <c r="A20" s="33" t="s">
        <v>43</v>
      </c>
      <c r="B20" s="33" t="s">
        <v>46</v>
      </c>
      <c r="C20" s="33">
        <v>26.86149614</v>
      </c>
      <c r="D20" s="33">
        <v>91.467005409999999</v>
      </c>
    </row>
    <row r="21" spans="1:6" ht="12" customHeight="1">
      <c r="A21" s="33" t="s">
        <v>47</v>
      </c>
      <c r="B21" s="33" t="s">
        <v>48</v>
      </c>
      <c r="C21" s="33">
        <v>26.901124580000001</v>
      </c>
      <c r="D21" s="33">
        <v>89.085812149999995</v>
      </c>
    </row>
    <row r="22" spans="1:6" ht="12" customHeight="1">
      <c r="A22" s="33" t="s">
        <v>47</v>
      </c>
      <c r="B22" s="33" t="s">
        <v>49</v>
      </c>
      <c r="C22" s="33">
        <v>26.82137582</v>
      </c>
      <c r="D22" s="33">
        <v>89.187546470000001</v>
      </c>
    </row>
    <row r="23" spans="1:6" ht="12" customHeight="1">
      <c r="A23" s="33" t="s">
        <v>50</v>
      </c>
      <c r="B23" s="33" t="s">
        <v>51</v>
      </c>
      <c r="C23" s="33">
        <v>26.86557414</v>
      </c>
      <c r="D23" s="33">
        <v>90.264574170000003</v>
      </c>
    </row>
    <row r="24" spans="1:6" ht="12" customHeight="1">
      <c r="A24" s="33" t="s">
        <v>50</v>
      </c>
      <c r="B24" s="33" t="s">
        <v>53</v>
      </c>
      <c r="C24" s="33">
        <v>26.87417061</v>
      </c>
      <c r="D24" s="33">
        <v>90.490983029999995</v>
      </c>
    </row>
    <row r="25" spans="1:6" ht="12" customHeight="1">
      <c r="A25" s="33" t="s">
        <v>59</v>
      </c>
      <c r="B25" s="33" t="s">
        <v>60</v>
      </c>
      <c r="C25" s="33">
        <v>27.404900699999999</v>
      </c>
      <c r="D25" s="33">
        <v>89.569418639999995</v>
      </c>
    </row>
    <row r="26" spans="1:6" ht="12" customHeight="1">
      <c r="A26" s="33" t="s">
        <v>59</v>
      </c>
      <c r="B26" s="33" t="s">
        <v>62</v>
      </c>
      <c r="C26" s="33">
        <v>27.463819709999999</v>
      </c>
      <c r="D26" s="33">
        <v>89.638207850000001</v>
      </c>
    </row>
    <row r="27" spans="1:6" ht="12" customHeight="1">
      <c r="A27" s="4" t="s">
        <v>76</v>
      </c>
      <c r="B27" s="4" t="s">
        <v>57</v>
      </c>
      <c r="C27" s="30">
        <v>27.334012168301701</v>
      </c>
      <c r="D27" s="30">
        <v>91.555058439999996</v>
      </c>
      <c r="E27" s="30"/>
      <c r="F27" s="30"/>
    </row>
    <row r="28" spans="1:6" ht="12" customHeight="1">
      <c r="A28" s="4" t="s">
        <v>76</v>
      </c>
      <c r="B28" s="4" t="s">
        <v>58</v>
      </c>
      <c r="C28" s="30">
        <v>27.121934909126502</v>
      </c>
      <c r="D28" s="30">
        <v>91.549818959999996</v>
      </c>
      <c r="E28" s="30"/>
      <c r="F28" s="30"/>
    </row>
    <row r="29" spans="1:6" ht="12" customHeight="1"/>
    <row r="30" spans="1:6" ht="12" customHeight="1"/>
    <row r="31" spans="1:6" ht="12" customHeight="1"/>
    <row r="32" spans="1:6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6" width="12.5703125" customWidth="1"/>
  </cols>
  <sheetData>
    <row r="1" spans="1:4" ht="15.75" customHeight="1">
      <c r="A1" s="36" t="s">
        <v>80</v>
      </c>
      <c r="B1" s="36" t="s">
        <v>81</v>
      </c>
      <c r="C1" s="36" t="s">
        <v>82</v>
      </c>
      <c r="D1" s="36" t="s">
        <v>83</v>
      </c>
    </row>
    <row r="2" spans="1:4" ht="15.75" customHeight="1">
      <c r="A2" s="37" t="s">
        <v>84</v>
      </c>
      <c r="D2" s="37" t="s">
        <v>85</v>
      </c>
    </row>
    <row r="3" spans="1:4" ht="15.75" customHeight="1">
      <c r="A3" s="37" t="s">
        <v>84</v>
      </c>
      <c r="D3" s="37" t="s">
        <v>85</v>
      </c>
    </row>
    <row r="4" spans="1:4" ht="15.75" customHeight="1">
      <c r="A4" s="37" t="s">
        <v>84</v>
      </c>
      <c r="D4" s="37" t="s">
        <v>85</v>
      </c>
    </row>
    <row r="5" spans="1:4" ht="15.75" customHeight="1">
      <c r="A5" s="37" t="s">
        <v>84</v>
      </c>
      <c r="D5" s="37" t="s">
        <v>85</v>
      </c>
    </row>
    <row r="6" spans="1:4" ht="15.75" customHeight="1">
      <c r="A6" s="37" t="s">
        <v>84</v>
      </c>
      <c r="D6" s="37" t="s">
        <v>85</v>
      </c>
    </row>
    <row r="7" spans="1:4" ht="15.75" customHeight="1">
      <c r="A7" s="37" t="s">
        <v>84</v>
      </c>
      <c r="D7" s="37" t="s">
        <v>85</v>
      </c>
    </row>
    <row r="8" spans="1:4" ht="15.75" customHeight="1">
      <c r="A8" s="37" t="s">
        <v>84</v>
      </c>
      <c r="D8" s="37" t="s">
        <v>85</v>
      </c>
    </row>
    <row r="9" spans="1:4" ht="15.75" customHeight="1">
      <c r="A9" s="37" t="s">
        <v>86</v>
      </c>
      <c r="B9" s="38" t="s">
        <v>87</v>
      </c>
      <c r="C9" s="38" t="s">
        <v>88</v>
      </c>
    </row>
    <row r="10" spans="1:4" ht="15.75" customHeight="1">
      <c r="A10" s="37" t="s">
        <v>89</v>
      </c>
      <c r="B10" s="38" t="s">
        <v>90</v>
      </c>
      <c r="C10" s="38" t="s">
        <v>91</v>
      </c>
    </row>
    <row r="11" spans="1:4" ht="15.75" customHeight="1">
      <c r="A11" s="37" t="s">
        <v>92</v>
      </c>
      <c r="B11" s="38" t="s">
        <v>93</v>
      </c>
      <c r="C11" s="38" t="s">
        <v>94</v>
      </c>
    </row>
    <row r="12" spans="1:4" ht="15.75" customHeight="1">
      <c r="A12" s="37" t="s">
        <v>42</v>
      </c>
      <c r="B12" s="38" t="s">
        <v>95</v>
      </c>
      <c r="C12" s="38" t="s">
        <v>96</v>
      </c>
    </row>
    <row r="13" spans="1:4" ht="15.75" customHeight="1">
      <c r="A13" s="37" t="s">
        <v>97</v>
      </c>
      <c r="D13" s="37" t="s">
        <v>85</v>
      </c>
    </row>
    <row r="14" spans="1:4" ht="15.75" customHeight="1">
      <c r="A14" s="37" t="s">
        <v>97</v>
      </c>
      <c r="D14" s="37" t="s">
        <v>85</v>
      </c>
    </row>
    <row r="15" spans="1:4" ht="15.75" customHeight="1">
      <c r="A15" s="37" t="s">
        <v>97</v>
      </c>
      <c r="D15" s="37" t="s">
        <v>85</v>
      </c>
    </row>
    <row r="16" spans="1:4" ht="15.75" customHeight="1">
      <c r="A16" s="37" t="s">
        <v>97</v>
      </c>
      <c r="D16" s="37" t="s">
        <v>85</v>
      </c>
    </row>
    <row r="17" spans="1:4" ht="15.75" customHeight="1">
      <c r="A17" s="37" t="s">
        <v>97</v>
      </c>
      <c r="D17" s="37" t="s">
        <v>85</v>
      </c>
    </row>
    <row r="18" spans="1:4" ht="15.75" customHeight="1">
      <c r="A18" s="37" t="s">
        <v>97</v>
      </c>
      <c r="D18" s="37" t="s">
        <v>85</v>
      </c>
    </row>
    <row r="19" spans="1:4" ht="15.75" customHeight="1">
      <c r="A19" s="37" t="s">
        <v>97</v>
      </c>
      <c r="D19" s="37" t="s">
        <v>85</v>
      </c>
    </row>
    <row r="20" spans="1:4" ht="15.75" customHeight="1">
      <c r="A20" s="37" t="s">
        <v>30</v>
      </c>
      <c r="D20" s="37" t="s">
        <v>85</v>
      </c>
    </row>
    <row r="21" spans="1:4" ht="15.75" customHeight="1">
      <c r="A21" s="37" t="s">
        <v>30</v>
      </c>
      <c r="D21" s="37" t="s">
        <v>85</v>
      </c>
    </row>
    <row r="22" spans="1:4" ht="15.75" customHeight="1">
      <c r="A22" s="37" t="s">
        <v>30</v>
      </c>
      <c r="D22" s="37" t="s">
        <v>85</v>
      </c>
    </row>
    <row r="23" spans="1:4" ht="15.75" customHeight="1">
      <c r="A23" s="37" t="s">
        <v>30</v>
      </c>
      <c r="D23" s="37" t="s">
        <v>85</v>
      </c>
    </row>
    <row r="24" spans="1:4" ht="15.75" customHeight="1">
      <c r="A24" s="37" t="s">
        <v>30</v>
      </c>
      <c r="D24" s="37" t="s">
        <v>85</v>
      </c>
    </row>
    <row r="25" spans="1:4" ht="15.75" customHeight="1">
      <c r="A25" s="37" t="s">
        <v>30</v>
      </c>
      <c r="D25" s="37" t="s">
        <v>85</v>
      </c>
    </row>
    <row r="26" spans="1:4" ht="15.75" customHeight="1">
      <c r="A26" s="37" t="s">
        <v>30</v>
      </c>
      <c r="D26" s="37" t="s">
        <v>85</v>
      </c>
    </row>
    <row r="27" spans="1:4" ht="15.75" customHeight="1">
      <c r="A27" s="37" t="s">
        <v>98</v>
      </c>
      <c r="B27" s="38" t="s">
        <v>99</v>
      </c>
      <c r="C27" s="38" t="s">
        <v>100</v>
      </c>
    </row>
    <row r="28" spans="1:4" ht="15.75" customHeight="1">
      <c r="A28" s="37" t="s">
        <v>78</v>
      </c>
      <c r="B28" s="38" t="s">
        <v>101</v>
      </c>
      <c r="C28" s="38" t="s">
        <v>102</v>
      </c>
    </row>
    <row r="29" spans="1:4" ht="15.75" customHeight="1">
      <c r="A29" s="37" t="s">
        <v>23</v>
      </c>
      <c r="B29" s="38" t="s">
        <v>103</v>
      </c>
      <c r="C29" s="38" t="s">
        <v>104</v>
      </c>
    </row>
    <row r="30" spans="1:4" ht="15.75" customHeight="1">
      <c r="A30" s="37" t="s">
        <v>24</v>
      </c>
      <c r="B30" s="38" t="s">
        <v>105</v>
      </c>
      <c r="C30" s="38" t="s">
        <v>106</v>
      </c>
    </row>
    <row r="31" spans="1:4" ht="15.75" customHeight="1">
      <c r="A31" s="37" t="s">
        <v>27</v>
      </c>
      <c r="B31" s="38" t="s">
        <v>107</v>
      </c>
      <c r="C31" s="38" t="s">
        <v>108</v>
      </c>
    </row>
    <row r="32" spans="1:4" ht="15.75" customHeight="1">
      <c r="A32" s="37" t="s">
        <v>29</v>
      </c>
      <c r="B32" s="38" t="s">
        <v>95</v>
      </c>
      <c r="C32" s="38" t="s">
        <v>96</v>
      </c>
    </row>
    <row r="33" spans="1:4" ht="15.75" customHeight="1">
      <c r="A33" s="37" t="s">
        <v>109</v>
      </c>
      <c r="D33" s="37" t="s">
        <v>85</v>
      </c>
    </row>
    <row r="34" spans="1:4" ht="15.75" customHeight="1">
      <c r="A34" s="37" t="s">
        <v>109</v>
      </c>
      <c r="D34" s="37" t="s">
        <v>85</v>
      </c>
    </row>
    <row r="35" spans="1:4" ht="15.75" customHeight="1">
      <c r="A35" s="37" t="s">
        <v>109</v>
      </c>
      <c r="D35" s="37" t="s">
        <v>85</v>
      </c>
    </row>
    <row r="36" spans="1:4" ht="15.75" customHeight="1">
      <c r="A36" s="37" t="s">
        <v>109</v>
      </c>
      <c r="D36" s="37" t="s">
        <v>85</v>
      </c>
    </row>
    <row r="37" spans="1:4" ht="15.75" customHeight="1">
      <c r="A37" s="37" t="s">
        <v>109</v>
      </c>
      <c r="D37" s="37" t="s">
        <v>85</v>
      </c>
    </row>
    <row r="38" spans="1:4" ht="15.75" customHeight="1">
      <c r="A38" s="37" t="s">
        <v>109</v>
      </c>
      <c r="D38" s="37" t="s">
        <v>85</v>
      </c>
    </row>
    <row r="39" spans="1:4" ht="15.75" customHeight="1">
      <c r="A39" s="37" t="s">
        <v>109</v>
      </c>
      <c r="D39" s="37" t="s">
        <v>85</v>
      </c>
    </row>
    <row r="40" spans="1:4" ht="15.75" customHeight="1">
      <c r="A40" s="37" t="s">
        <v>31</v>
      </c>
      <c r="D40" s="37" t="s">
        <v>85</v>
      </c>
    </row>
    <row r="41" spans="1:4" ht="15.75" customHeight="1">
      <c r="A41" s="37" t="s">
        <v>31</v>
      </c>
      <c r="D41" s="37" t="s">
        <v>85</v>
      </c>
    </row>
    <row r="42" spans="1:4" ht="15.75" customHeight="1">
      <c r="A42" s="37" t="s">
        <v>31</v>
      </c>
      <c r="D42" s="37" t="s">
        <v>85</v>
      </c>
    </row>
    <row r="43" spans="1:4" ht="15.75" customHeight="1">
      <c r="A43" s="37" t="s">
        <v>31</v>
      </c>
      <c r="D43" s="37" t="s">
        <v>85</v>
      </c>
    </row>
    <row r="44" spans="1:4" ht="15.75" customHeight="1">
      <c r="A44" s="37" t="s">
        <v>31</v>
      </c>
      <c r="D44" s="37" t="s">
        <v>85</v>
      </c>
    </row>
    <row r="45" spans="1:4" ht="15.75" customHeight="1">
      <c r="A45" s="37" t="s">
        <v>31</v>
      </c>
      <c r="D45" s="37" t="s">
        <v>85</v>
      </c>
    </row>
    <row r="46" spans="1:4" ht="15.75" customHeight="1">
      <c r="A46" s="37" t="s">
        <v>31</v>
      </c>
      <c r="D46" s="37" t="s">
        <v>85</v>
      </c>
    </row>
    <row r="47" spans="1:4" ht="15.75" customHeight="1">
      <c r="A47" s="37" t="s">
        <v>33</v>
      </c>
      <c r="B47" s="38" t="s">
        <v>99</v>
      </c>
      <c r="C47" s="38" t="s">
        <v>100</v>
      </c>
    </row>
    <row r="48" spans="1:4" ht="15.75" customHeight="1">
      <c r="A48" s="37" t="s">
        <v>53</v>
      </c>
      <c r="B48" s="38" t="s">
        <v>110</v>
      </c>
      <c r="C48" s="38" t="s">
        <v>111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1000"/>
  <sheetViews>
    <sheetView workbookViewId="0"/>
  </sheetViews>
  <sheetFormatPr defaultColWidth="12.5703125" defaultRowHeight="15" customHeight="1"/>
  <cols>
    <col min="1" max="1" width="17.85546875" customWidth="1"/>
    <col min="2" max="2" width="16.140625" customWidth="1"/>
    <col min="3" max="3" width="17.42578125" customWidth="1"/>
    <col min="4" max="4" width="18.140625" customWidth="1"/>
    <col min="5" max="5" width="14.28515625" customWidth="1"/>
    <col min="6" max="6" width="15.140625" customWidth="1"/>
    <col min="7" max="7" width="13.42578125" customWidth="1"/>
    <col min="8" max="8" width="14" customWidth="1"/>
    <col min="9" max="9" width="11.42578125" customWidth="1"/>
  </cols>
  <sheetData>
    <row r="1" spans="1:12" ht="15.75" customHeight="1">
      <c r="A1" s="4" t="s">
        <v>71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112</v>
      </c>
    </row>
    <row r="2" spans="1:12" ht="15.75" customHeight="1">
      <c r="A2" s="4" t="s">
        <v>40</v>
      </c>
      <c r="B2" s="39">
        <v>26.51</v>
      </c>
      <c r="C2" s="39">
        <v>89.23</v>
      </c>
      <c r="D2" s="4" t="s">
        <v>41</v>
      </c>
      <c r="E2" s="30">
        <v>26.867641895711301</v>
      </c>
      <c r="F2" s="30">
        <v>89.385951849999998</v>
      </c>
      <c r="G2" s="4" t="s">
        <v>15</v>
      </c>
      <c r="H2" s="30">
        <v>156</v>
      </c>
      <c r="I2" s="30">
        <v>151</v>
      </c>
      <c r="J2" s="30">
        <v>307</v>
      </c>
      <c r="K2" s="30">
        <v>11</v>
      </c>
      <c r="L2" s="4" t="s">
        <v>113</v>
      </c>
    </row>
    <row r="3" spans="1:12" ht="15.75" customHeight="1">
      <c r="A3" s="4" t="s">
        <v>40</v>
      </c>
      <c r="B3" s="39">
        <v>26.51</v>
      </c>
      <c r="C3" s="39">
        <v>89.23</v>
      </c>
      <c r="D3" s="4" t="s">
        <v>41</v>
      </c>
      <c r="E3" s="30">
        <v>26.867641895711301</v>
      </c>
      <c r="F3" s="30">
        <v>89.385951849999998</v>
      </c>
      <c r="G3" s="4" t="s">
        <v>16</v>
      </c>
      <c r="H3" s="30">
        <v>149</v>
      </c>
      <c r="I3" s="30">
        <v>148</v>
      </c>
      <c r="J3" s="30">
        <v>297</v>
      </c>
      <c r="K3" s="30">
        <v>12</v>
      </c>
      <c r="L3" s="4" t="s">
        <v>113</v>
      </c>
    </row>
    <row r="4" spans="1:12" ht="15.75" customHeight="1">
      <c r="A4" s="4" t="s">
        <v>40</v>
      </c>
      <c r="B4" s="39">
        <v>26.51</v>
      </c>
      <c r="C4" s="39">
        <v>89.23</v>
      </c>
      <c r="D4" s="4" t="s">
        <v>41</v>
      </c>
      <c r="E4" s="30">
        <v>26.867641895711301</v>
      </c>
      <c r="F4" s="30">
        <v>89.385951849999998</v>
      </c>
      <c r="G4" s="4" t="s">
        <v>17</v>
      </c>
      <c r="H4" s="30">
        <v>178</v>
      </c>
      <c r="I4" s="30">
        <v>171</v>
      </c>
      <c r="J4" s="30">
        <v>349</v>
      </c>
      <c r="K4" s="30">
        <v>13</v>
      </c>
      <c r="L4" s="4" t="s">
        <v>113</v>
      </c>
    </row>
    <row r="5" spans="1:12" ht="15.75" customHeight="1">
      <c r="A5" s="4" t="s">
        <v>40</v>
      </c>
      <c r="B5" s="39">
        <v>26.51</v>
      </c>
      <c r="C5" s="39">
        <v>89.23</v>
      </c>
      <c r="D5" s="4" t="s">
        <v>41</v>
      </c>
      <c r="E5" s="30">
        <v>26.867641895711301</v>
      </c>
      <c r="F5" s="30">
        <v>89.385951849999998</v>
      </c>
      <c r="G5" s="4" t="s">
        <v>18</v>
      </c>
      <c r="H5" s="30">
        <v>107</v>
      </c>
      <c r="I5" s="30">
        <v>130</v>
      </c>
      <c r="J5" s="30">
        <v>237</v>
      </c>
      <c r="K5" s="30">
        <v>14</v>
      </c>
      <c r="L5" s="4" t="s">
        <v>113</v>
      </c>
    </row>
    <row r="6" spans="1:12" ht="15.75" customHeight="1">
      <c r="A6" s="4" t="s">
        <v>40</v>
      </c>
      <c r="B6" s="39">
        <v>26.51</v>
      </c>
      <c r="C6" s="39">
        <v>89.23</v>
      </c>
      <c r="D6" s="4" t="s">
        <v>41</v>
      </c>
      <c r="E6" s="30">
        <v>26.867641895711301</v>
      </c>
      <c r="F6" s="30">
        <v>89.385951849999998</v>
      </c>
      <c r="G6" s="4" t="s">
        <v>19</v>
      </c>
      <c r="H6" s="30">
        <v>136</v>
      </c>
      <c r="I6" s="30">
        <v>142</v>
      </c>
      <c r="J6" s="30">
        <v>278</v>
      </c>
      <c r="K6" s="30">
        <v>15</v>
      </c>
      <c r="L6" s="4" t="s">
        <v>114</v>
      </c>
    </row>
    <row r="7" spans="1:12" ht="15.75" customHeight="1">
      <c r="A7" s="4" t="s">
        <v>40</v>
      </c>
      <c r="B7" s="39">
        <v>26.51</v>
      </c>
      <c r="C7" s="39">
        <v>89.23</v>
      </c>
      <c r="D7" s="4" t="s">
        <v>41</v>
      </c>
      <c r="E7" s="30">
        <v>26.867641895711301</v>
      </c>
      <c r="F7" s="30">
        <v>89.385951849999998</v>
      </c>
      <c r="G7" s="4" t="s">
        <v>20</v>
      </c>
      <c r="H7" s="30">
        <v>102</v>
      </c>
      <c r="I7" s="30">
        <v>80</v>
      </c>
      <c r="J7" s="30">
        <v>182</v>
      </c>
      <c r="K7" s="30">
        <v>16</v>
      </c>
      <c r="L7" s="4" t="s">
        <v>114</v>
      </c>
    </row>
    <row r="8" spans="1:12" ht="15.75" customHeight="1">
      <c r="A8" s="34" t="s">
        <v>40</v>
      </c>
      <c r="B8" s="39">
        <v>26.51</v>
      </c>
      <c r="C8" s="39">
        <v>89.23</v>
      </c>
      <c r="D8" s="34" t="s">
        <v>41</v>
      </c>
      <c r="E8" s="30">
        <v>26.867641895711301</v>
      </c>
      <c r="F8" s="30">
        <v>89.385951849999998</v>
      </c>
      <c r="G8" s="34" t="s">
        <v>21</v>
      </c>
      <c r="H8" s="40">
        <v>188</v>
      </c>
      <c r="I8" s="40">
        <v>154</v>
      </c>
      <c r="J8" s="40">
        <v>342</v>
      </c>
      <c r="K8" s="40">
        <v>17</v>
      </c>
      <c r="L8" s="4" t="s">
        <v>114</v>
      </c>
    </row>
    <row r="9" spans="1:12" ht="15.75" customHeight="1">
      <c r="A9" s="4"/>
      <c r="B9" s="4"/>
      <c r="C9" s="4"/>
      <c r="D9" s="4"/>
      <c r="E9" s="4"/>
      <c r="F9" s="4"/>
      <c r="G9" s="4"/>
      <c r="H9" s="30">
        <v>1016</v>
      </c>
      <c r="I9" s="30">
        <v>976</v>
      </c>
      <c r="J9" s="4"/>
      <c r="K9" s="4"/>
      <c r="L9" s="4"/>
    </row>
    <row r="10" spans="1:12" ht="15.75" customHeight="1">
      <c r="A10" s="41" t="s">
        <v>115</v>
      </c>
      <c r="B10" s="41" t="s">
        <v>8</v>
      </c>
      <c r="C10" s="41" t="s">
        <v>9</v>
      </c>
      <c r="D10" s="4"/>
      <c r="E10" s="42" t="s">
        <v>116</v>
      </c>
      <c r="F10" s="43" t="s">
        <v>112</v>
      </c>
      <c r="G10" s="43" t="s">
        <v>8</v>
      </c>
      <c r="H10" s="43" t="s">
        <v>117</v>
      </c>
      <c r="I10" s="43" t="s">
        <v>9</v>
      </c>
      <c r="J10" s="43" t="s">
        <v>117</v>
      </c>
      <c r="K10" s="4"/>
      <c r="L10" s="4"/>
    </row>
    <row r="11" spans="1:12" ht="15.75" customHeight="1">
      <c r="A11" s="44" t="s">
        <v>40</v>
      </c>
      <c r="B11" s="30">
        <v>1016</v>
      </c>
      <c r="C11" s="30">
        <v>976</v>
      </c>
      <c r="D11" s="4"/>
      <c r="E11" s="45" t="s">
        <v>19</v>
      </c>
      <c r="F11" s="46">
        <v>15</v>
      </c>
      <c r="G11" s="46">
        <v>136</v>
      </c>
      <c r="H11" s="47"/>
      <c r="I11" s="46">
        <v>142</v>
      </c>
      <c r="J11" s="47"/>
      <c r="K11" s="4"/>
      <c r="L11" s="4"/>
    </row>
    <row r="12" spans="1:12" ht="15.75" customHeight="1">
      <c r="A12" s="4"/>
      <c r="B12" s="4"/>
      <c r="C12" s="4"/>
      <c r="D12" s="4"/>
      <c r="E12" s="45" t="s">
        <v>20</v>
      </c>
      <c r="F12" s="46">
        <v>16</v>
      </c>
      <c r="G12" s="46">
        <v>102</v>
      </c>
      <c r="H12" s="47"/>
      <c r="I12" s="46">
        <v>80</v>
      </c>
      <c r="J12" s="47"/>
      <c r="K12" s="4"/>
      <c r="L12" s="4"/>
    </row>
    <row r="13" spans="1:12" ht="15.75" customHeight="1">
      <c r="A13" s="4"/>
      <c r="B13" s="4"/>
      <c r="C13" s="4"/>
      <c r="D13" s="4"/>
      <c r="E13" s="45" t="s">
        <v>21</v>
      </c>
      <c r="F13" s="46">
        <v>17</v>
      </c>
      <c r="G13" s="46">
        <v>188</v>
      </c>
      <c r="H13" s="47"/>
      <c r="I13" s="46">
        <v>154</v>
      </c>
      <c r="J13" s="47"/>
      <c r="K13" s="4"/>
      <c r="L13" s="4"/>
    </row>
    <row r="14" spans="1:12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1:12" ht="15.75" customHeight="1">
      <c r="A15" s="4"/>
      <c r="B15" s="4"/>
      <c r="C15" s="4"/>
      <c r="D15" s="4"/>
      <c r="E15" s="42" t="s">
        <v>118</v>
      </c>
      <c r="F15" s="43" t="s">
        <v>8</v>
      </c>
      <c r="G15" s="43" t="s">
        <v>9</v>
      </c>
      <c r="H15" s="4"/>
      <c r="I15" s="4"/>
      <c r="J15" s="4"/>
      <c r="K15" s="4"/>
      <c r="L15" s="4"/>
    </row>
    <row r="16" spans="1:12" ht="15.75" customHeight="1">
      <c r="A16" s="4"/>
      <c r="B16" s="4"/>
      <c r="C16" s="4"/>
      <c r="D16" s="4"/>
      <c r="E16" s="45" t="s">
        <v>119</v>
      </c>
      <c r="F16" s="46">
        <v>426</v>
      </c>
      <c r="G16" s="46">
        <v>376</v>
      </c>
      <c r="H16" s="4"/>
      <c r="I16" s="4"/>
      <c r="J16" s="4"/>
      <c r="K16" s="4"/>
      <c r="L16" s="4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1000"/>
  <sheetViews>
    <sheetView workbookViewId="0"/>
  </sheetViews>
  <sheetFormatPr defaultColWidth="12.5703125" defaultRowHeight="15" customHeight="1"/>
  <cols>
    <col min="1" max="1" width="15.42578125" customWidth="1"/>
    <col min="2" max="2" width="17.140625" customWidth="1"/>
    <col min="3" max="6" width="12.5703125" customWidth="1"/>
    <col min="21" max="21" width="17" customWidth="1"/>
  </cols>
  <sheetData>
    <row r="1" spans="1:21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49" t="s">
        <v>120</v>
      </c>
      <c r="M1" s="49" t="s">
        <v>121</v>
      </c>
      <c r="N1" s="49" t="s">
        <v>122</v>
      </c>
      <c r="O1" s="49" t="s">
        <v>123</v>
      </c>
      <c r="P1" s="49" t="s">
        <v>124</v>
      </c>
      <c r="Q1" s="50" t="s">
        <v>125</v>
      </c>
      <c r="R1" s="50" t="s">
        <v>126</v>
      </c>
      <c r="S1" s="50" t="s">
        <v>127</v>
      </c>
      <c r="T1" s="50" t="s">
        <v>128</v>
      </c>
      <c r="U1" s="50" t="s">
        <v>129</v>
      </c>
    </row>
    <row r="2" spans="1:21" ht="15.75" customHeight="1">
      <c r="A2" s="4" t="s">
        <v>28</v>
      </c>
      <c r="B2" s="31">
        <v>28</v>
      </c>
      <c r="C2" s="31">
        <v>90</v>
      </c>
      <c r="D2" s="4" t="s">
        <v>29</v>
      </c>
      <c r="E2" s="30">
        <v>27.583523841452699</v>
      </c>
      <c r="F2" s="30">
        <v>89.858821930000005</v>
      </c>
      <c r="G2" s="4" t="s">
        <v>15</v>
      </c>
      <c r="H2" s="30">
        <v>28</v>
      </c>
      <c r="I2" s="30">
        <v>18</v>
      </c>
      <c r="J2" s="30">
        <v>46</v>
      </c>
      <c r="K2" s="30">
        <v>11</v>
      </c>
      <c r="L2" s="4" t="s">
        <v>113</v>
      </c>
      <c r="M2" s="51">
        <v>222</v>
      </c>
      <c r="N2" s="51">
        <v>192</v>
      </c>
      <c r="O2" s="52">
        <v>0.54</v>
      </c>
      <c r="P2" s="52">
        <v>0.46</v>
      </c>
      <c r="Q2" s="53">
        <v>200</v>
      </c>
      <c r="R2" s="53">
        <v>88</v>
      </c>
      <c r="S2" s="53">
        <v>112</v>
      </c>
      <c r="T2" s="54">
        <v>0.44</v>
      </c>
      <c r="U2" s="54">
        <v>0.56000000000000005</v>
      </c>
    </row>
    <row r="3" spans="1:21" ht="15.75" customHeight="1">
      <c r="A3" s="4" t="s">
        <v>28</v>
      </c>
      <c r="B3" s="31">
        <v>28</v>
      </c>
      <c r="C3" s="31">
        <v>90</v>
      </c>
      <c r="D3" s="4" t="s">
        <v>29</v>
      </c>
      <c r="E3" s="30">
        <v>27.583523841452699</v>
      </c>
      <c r="F3" s="30">
        <v>89.858821930000005</v>
      </c>
      <c r="G3" s="4" t="s">
        <v>16</v>
      </c>
      <c r="H3" s="30">
        <v>22</v>
      </c>
      <c r="I3" s="30">
        <v>20</v>
      </c>
      <c r="J3" s="30">
        <v>42</v>
      </c>
      <c r="K3" s="30">
        <v>12</v>
      </c>
      <c r="L3" s="4" t="s">
        <v>113</v>
      </c>
      <c r="M3" s="48"/>
      <c r="N3" s="48"/>
      <c r="O3" s="48"/>
      <c r="P3" s="48"/>
      <c r="Q3" s="48"/>
      <c r="R3" s="48"/>
      <c r="S3" s="48"/>
      <c r="T3" s="48"/>
      <c r="U3" s="48"/>
    </row>
    <row r="4" spans="1:21" ht="15.75" customHeight="1">
      <c r="A4" s="4" t="s">
        <v>28</v>
      </c>
      <c r="B4" s="31">
        <v>28</v>
      </c>
      <c r="C4" s="31">
        <v>90</v>
      </c>
      <c r="D4" s="4" t="s">
        <v>29</v>
      </c>
      <c r="E4" s="30">
        <v>27.583523841452699</v>
      </c>
      <c r="F4" s="30">
        <v>89.858821930000005</v>
      </c>
      <c r="G4" s="4" t="s">
        <v>17</v>
      </c>
      <c r="H4" s="30">
        <v>41</v>
      </c>
      <c r="I4" s="30">
        <v>53</v>
      </c>
      <c r="J4" s="30">
        <v>94</v>
      </c>
      <c r="K4" s="30">
        <v>13</v>
      </c>
      <c r="L4" s="4" t="s">
        <v>113</v>
      </c>
      <c r="M4" s="48"/>
      <c r="N4" s="48"/>
      <c r="O4" s="48"/>
      <c r="P4" s="48"/>
      <c r="Q4" s="48"/>
      <c r="R4" s="48"/>
      <c r="S4" s="48"/>
      <c r="T4" s="48"/>
      <c r="U4" s="48"/>
    </row>
    <row r="5" spans="1:21" ht="15.75" customHeight="1">
      <c r="A5" s="4" t="s">
        <v>28</v>
      </c>
      <c r="B5" s="31">
        <v>28</v>
      </c>
      <c r="C5" s="31">
        <v>90</v>
      </c>
      <c r="D5" s="4" t="s">
        <v>29</v>
      </c>
      <c r="E5" s="30">
        <v>27.583523841452699</v>
      </c>
      <c r="F5" s="30">
        <v>89.858821930000005</v>
      </c>
      <c r="G5" s="4" t="s">
        <v>18</v>
      </c>
      <c r="H5" s="30">
        <v>19</v>
      </c>
      <c r="I5" s="30">
        <v>13</v>
      </c>
      <c r="J5" s="30">
        <v>32</v>
      </c>
      <c r="K5" s="30">
        <v>14</v>
      </c>
      <c r="L5" s="4" t="s">
        <v>113</v>
      </c>
      <c r="M5" s="48"/>
      <c r="N5" s="48"/>
      <c r="O5" s="48"/>
      <c r="P5" s="48"/>
      <c r="Q5" s="48"/>
      <c r="R5" s="48"/>
      <c r="S5" s="48"/>
      <c r="T5" s="48"/>
      <c r="U5" s="48"/>
    </row>
    <row r="6" spans="1:21" ht="15.75" customHeight="1">
      <c r="A6" s="4" t="s">
        <v>28</v>
      </c>
      <c r="B6" s="31">
        <v>28</v>
      </c>
      <c r="C6" s="31">
        <v>90</v>
      </c>
      <c r="D6" s="4" t="s">
        <v>29</v>
      </c>
      <c r="E6" s="30">
        <v>27.583523841452699</v>
      </c>
      <c r="F6" s="30">
        <v>89.858821930000005</v>
      </c>
      <c r="G6" s="4" t="s">
        <v>19</v>
      </c>
      <c r="H6" s="30">
        <v>55</v>
      </c>
      <c r="I6" s="30">
        <v>48</v>
      </c>
      <c r="J6" s="30">
        <v>103</v>
      </c>
      <c r="K6" s="30">
        <v>15</v>
      </c>
      <c r="L6" s="4" t="s">
        <v>114</v>
      </c>
      <c r="M6" s="48"/>
      <c r="N6" s="48"/>
      <c r="O6" s="48"/>
      <c r="P6" s="48"/>
      <c r="Q6" s="48"/>
      <c r="R6" s="48"/>
      <c r="S6" s="48"/>
      <c r="T6" s="48"/>
      <c r="U6" s="48"/>
    </row>
    <row r="7" spans="1:21" ht="15.75" customHeight="1">
      <c r="A7" s="4" t="s">
        <v>28</v>
      </c>
      <c r="B7" s="31">
        <v>28</v>
      </c>
      <c r="C7" s="31">
        <v>90</v>
      </c>
      <c r="D7" s="4" t="s">
        <v>29</v>
      </c>
      <c r="E7" s="30">
        <v>27.583523841452699</v>
      </c>
      <c r="F7" s="30">
        <v>89.858821930000005</v>
      </c>
      <c r="G7" s="4" t="s">
        <v>20</v>
      </c>
      <c r="H7" s="30">
        <v>10</v>
      </c>
      <c r="I7" s="30">
        <v>6</v>
      </c>
      <c r="J7" s="30">
        <v>16</v>
      </c>
      <c r="K7" s="30">
        <v>16</v>
      </c>
      <c r="L7" s="4" t="s">
        <v>114</v>
      </c>
      <c r="M7" s="48"/>
      <c r="N7" s="48"/>
      <c r="O7" s="48"/>
      <c r="P7" s="48"/>
      <c r="Q7" s="48"/>
      <c r="R7" s="48"/>
      <c r="S7" s="48"/>
      <c r="T7" s="48"/>
      <c r="U7" s="48"/>
    </row>
    <row r="8" spans="1:21" ht="15.75" customHeight="1">
      <c r="A8" s="34" t="s">
        <v>28</v>
      </c>
      <c r="B8" s="31">
        <v>28</v>
      </c>
      <c r="C8" s="31">
        <v>90</v>
      </c>
      <c r="D8" s="34" t="s">
        <v>29</v>
      </c>
      <c r="E8" s="30">
        <v>27.583523841452699</v>
      </c>
      <c r="F8" s="30">
        <v>89.858821930000005</v>
      </c>
      <c r="G8" s="34" t="s">
        <v>21</v>
      </c>
      <c r="H8" s="40">
        <v>47</v>
      </c>
      <c r="I8" s="40">
        <v>34</v>
      </c>
      <c r="J8" s="40">
        <v>81</v>
      </c>
      <c r="K8" s="40">
        <v>17</v>
      </c>
      <c r="L8" s="4" t="s">
        <v>114</v>
      </c>
      <c r="M8" s="48"/>
      <c r="N8" s="48"/>
      <c r="O8" s="48"/>
      <c r="P8" s="48"/>
      <c r="Q8" s="48"/>
      <c r="R8" s="48"/>
      <c r="S8" s="48"/>
      <c r="T8" s="48"/>
      <c r="U8" s="48"/>
    </row>
    <row r="9" spans="1:21" ht="15.75" customHeight="1">
      <c r="A9" s="55" t="s">
        <v>130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</row>
    <row r="10" spans="1:21" ht="15.75" customHeight="1"/>
    <row r="11" spans="1:21" ht="15.75" customHeight="1">
      <c r="A11" s="56" t="s">
        <v>131</v>
      </c>
      <c r="B11" s="56" t="s">
        <v>132</v>
      </c>
    </row>
    <row r="12" spans="1:21" ht="15.75" customHeight="1">
      <c r="A12" s="57">
        <v>192</v>
      </c>
      <c r="B12" s="57">
        <v>222</v>
      </c>
    </row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1000"/>
  <sheetViews>
    <sheetView workbookViewId="0"/>
  </sheetViews>
  <sheetFormatPr defaultColWidth="12.5703125" defaultRowHeight="15" customHeight="1"/>
  <cols>
    <col min="1" max="1" width="12.5703125" customWidth="1"/>
    <col min="2" max="2" width="19.140625" customWidth="1"/>
    <col min="3" max="3" width="14.42578125" customWidth="1"/>
    <col min="4" max="4" width="12.5703125" customWidth="1"/>
    <col min="5" max="5" width="13.42578125" customWidth="1"/>
    <col min="6" max="6" width="15.28515625" customWidth="1"/>
    <col min="20" max="20" width="15.42578125" customWidth="1"/>
    <col min="21" max="21" width="17.42578125" customWidth="1"/>
  </cols>
  <sheetData>
    <row r="1" spans="1:21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58" t="s">
        <v>120</v>
      </c>
      <c r="M1" s="59" t="s">
        <v>121</v>
      </c>
      <c r="N1" s="59" t="s">
        <v>122</v>
      </c>
      <c r="O1" s="59" t="s">
        <v>123</v>
      </c>
      <c r="P1" s="59" t="s">
        <v>124</v>
      </c>
      <c r="Q1" s="60" t="s">
        <v>125</v>
      </c>
      <c r="R1" s="60" t="s">
        <v>126</v>
      </c>
      <c r="S1" s="60" t="s">
        <v>127</v>
      </c>
      <c r="T1" s="60" t="s">
        <v>128</v>
      </c>
      <c r="U1" s="60" t="s">
        <v>129</v>
      </c>
    </row>
    <row r="2" spans="1:21" ht="15.75" customHeight="1">
      <c r="A2" s="48" t="s">
        <v>47</v>
      </c>
      <c r="B2" s="57">
        <v>27.029199999999999</v>
      </c>
      <c r="C2" s="57">
        <v>89.056200000000004</v>
      </c>
      <c r="D2" s="48" t="s">
        <v>47</v>
      </c>
      <c r="E2" s="57">
        <v>26.901389999999999</v>
      </c>
      <c r="F2" s="57">
        <v>89.087090000000003</v>
      </c>
      <c r="G2" s="48" t="s">
        <v>15</v>
      </c>
      <c r="H2" s="57">
        <v>494</v>
      </c>
      <c r="I2" s="57">
        <v>502</v>
      </c>
      <c r="J2" s="57">
        <v>996</v>
      </c>
      <c r="K2" s="57">
        <v>11</v>
      </c>
      <c r="L2" s="61">
        <v>6685</v>
      </c>
      <c r="M2" s="62">
        <v>3387</v>
      </c>
      <c r="N2" s="62">
        <v>3298</v>
      </c>
      <c r="O2" s="63">
        <v>0.51</v>
      </c>
      <c r="P2" s="63">
        <v>0.49</v>
      </c>
      <c r="Q2" s="64">
        <v>2072</v>
      </c>
      <c r="R2" s="64">
        <v>986</v>
      </c>
      <c r="S2" s="64">
        <v>1086</v>
      </c>
      <c r="T2" s="65">
        <v>0.3</v>
      </c>
      <c r="U2" s="65">
        <v>0.32</v>
      </c>
    </row>
    <row r="3" spans="1:21" ht="15.75" customHeight="1">
      <c r="A3" s="48" t="s">
        <v>47</v>
      </c>
      <c r="B3" s="57">
        <v>27.029199999999999</v>
      </c>
      <c r="C3" s="57">
        <v>89.056200000000004</v>
      </c>
      <c r="D3" s="48" t="s">
        <v>47</v>
      </c>
      <c r="E3" s="57">
        <v>26.901389999999999</v>
      </c>
      <c r="F3" s="57">
        <v>89.087090000000003</v>
      </c>
      <c r="G3" s="48" t="s">
        <v>16</v>
      </c>
      <c r="H3" s="57">
        <v>626</v>
      </c>
      <c r="I3" s="57">
        <v>651</v>
      </c>
      <c r="J3" s="57">
        <v>1277</v>
      </c>
      <c r="K3" s="57">
        <v>12</v>
      </c>
      <c r="L3" s="48"/>
      <c r="M3" s="48"/>
      <c r="N3" s="48"/>
      <c r="O3" s="48"/>
      <c r="P3" s="48"/>
      <c r="Q3" s="48"/>
      <c r="R3" s="48"/>
      <c r="S3" s="48"/>
      <c r="T3" s="48"/>
      <c r="U3" s="48"/>
    </row>
    <row r="4" spans="1:21" ht="15.75" customHeight="1">
      <c r="A4" s="48" t="s">
        <v>47</v>
      </c>
      <c r="B4" s="57">
        <v>27.029199999999999</v>
      </c>
      <c r="C4" s="57">
        <v>89.056200000000004</v>
      </c>
      <c r="D4" s="48" t="s">
        <v>47</v>
      </c>
      <c r="E4" s="57">
        <v>26.901389999999999</v>
      </c>
      <c r="F4" s="57">
        <v>89.087090000000003</v>
      </c>
      <c r="G4" s="48" t="s">
        <v>17</v>
      </c>
      <c r="H4" s="57">
        <v>754</v>
      </c>
      <c r="I4" s="57">
        <v>750</v>
      </c>
      <c r="J4" s="57">
        <v>1504</v>
      </c>
      <c r="K4" s="57">
        <v>13</v>
      </c>
      <c r="L4" s="48"/>
      <c r="M4" s="48"/>
      <c r="N4" s="48"/>
      <c r="O4" s="48"/>
      <c r="P4" s="48"/>
      <c r="Q4" s="48"/>
      <c r="R4" s="48"/>
      <c r="S4" s="48"/>
      <c r="T4" s="48"/>
      <c r="U4" s="48"/>
    </row>
    <row r="5" spans="1:21" ht="15.75" customHeight="1">
      <c r="A5" s="48" t="s">
        <v>47</v>
      </c>
      <c r="B5" s="57">
        <v>27.029199999999999</v>
      </c>
      <c r="C5" s="57">
        <v>89.056200000000004</v>
      </c>
      <c r="D5" s="48" t="s">
        <v>47</v>
      </c>
      <c r="E5" s="57">
        <v>26.901389999999999</v>
      </c>
      <c r="F5" s="57">
        <v>89.087090000000003</v>
      </c>
      <c r="G5" s="48" t="s">
        <v>18</v>
      </c>
      <c r="H5" s="57">
        <v>427</v>
      </c>
      <c r="I5" s="57">
        <v>409</v>
      </c>
      <c r="J5" s="57">
        <v>836</v>
      </c>
      <c r="K5" s="57">
        <v>14</v>
      </c>
      <c r="L5" s="48"/>
      <c r="M5" s="48"/>
      <c r="N5" s="48"/>
      <c r="O5" s="48"/>
      <c r="P5" s="48"/>
      <c r="Q5" s="48"/>
      <c r="R5" s="48"/>
      <c r="S5" s="48"/>
      <c r="T5" s="48"/>
      <c r="U5" s="48"/>
    </row>
    <row r="6" spans="1:21" ht="15.75" customHeight="1">
      <c r="A6" s="48" t="s">
        <v>47</v>
      </c>
      <c r="B6" s="57">
        <v>27.029199999999999</v>
      </c>
      <c r="C6" s="57">
        <v>89.056200000000004</v>
      </c>
      <c r="D6" s="48" t="s">
        <v>47</v>
      </c>
      <c r="E6" s="57">
        <v>26.901389999999999</v>
      </c>
      <c r="F6" s="57">
        <v>89.087090000000003</v>
      </c>
      <c r="G6" s="48" t="s">
        <v>19</v>
      </c>
      <c r="H6" s="57">
        <v>569</v>
      </c>
      <c r="I6" s="57">
        <v>501</v>
      </c>
      <c r="J6" s="57">
        <v>1070</v>
      </c>
      <c r="K6" s="57">
        <v>15</v>
      </c>
      <c r="L6" s="48"/>
      <c r="M6" s="48"/>
      <c r="N6" s="48"/>
      <c r="O6" s="48"/>
      <c r="P6" s="48"/>
      <c r="Q6" s="48"/>
      <c r="R6" s="48"/>
      <c r="S6" s="48"/>
      <c r="T6" s="48"/>
      <c r="U6" s="48"/>
    </row>
    <row r="7" spans="1:21" ht="15.75" customHeight="1">
      <c r="A7" s="48" t="s">
        <v>47</v>
      </c>
      <c r="B7" s="57">
        <v>27.029199999999999</v>
      </c>
      <c r="C7" s="57">
        <v>89.056200000000004</v>
      </c>
      <c r="D7" s="48" t="s">
        <v>47</v>
      </c>
      <c r="E7" s="57">
        <v>26.901389999999999</v>
      </c>
      <c r="F7" s="57">
        <v>89.087090000000003</v>
      </c>
      <c r="G7" s="48" t="s">
        <v>20</v>
      </c>
      <c r="H7" s="57">
        <v>265</v>
      </c>
      <c r="I7" s="57">
        <v>257</v>
      </c>
      <c r="J7" s="57">
        <v>522</v>
      </c>
      <c r="K7" s="57">
        <v>16</v>
      </c>
      <c r="L7" s="48"/>
      <c r="M7" s="48"/>
      <c r="N7" s="48"/>
      <c r="O7" s="48"/>
      <c r="P7" s="48"/>
      <c r="Q7" s="48"/>
      <c r="R7" s="48"/>
      <c r="S7" s="48"/>
      <c r="T7" s="48"/>
      <c r="U7" s="48"/>
    </row>
    <row r="8" spans="1:21" ht="15.75" customHeight="1">
      <c r="A8" s="48" t="s">
        <v>47</v>
      </c>
      <c r="B8" s="57">
        <v>27.029199999999999</v>
      </c>
      <c r="C8" s="57">
        <v>89.056200000000004</v>
      </c>
      <c r="D8" s="48" t="s">
        <v>47</v>
      </c>
      <c r="E8" s="57">
        <v>26.901389999999999</v>
      </c>
      <c r="F8" s="57">
        <v>89.087090000000003</v>
      </c>
      <c r="G8" s="48" t="s">
        <v>21</v>
      </c>
      <c r="H8" s="57">
        <v>252</v>
      </c>
      <c r="I8" s="57">
        <v>228</v>
      </c>
      <c r="J8" s="57">
        <v>480</v>
      </c>
      <c r="K8" s="57">
        <v>17</v>
      </c>
      <c r="L8" s="48"/>
      <c r="M8" s="48"/>
      <c r="N8" s="48"/>
      <c r="O8" s="48"/>
      <c r="P8" s="48"/>
      <c r="Q8" s="48"/>
      <c r="R8" s="48"/>
      <c r="S8" s="48"/>
      <c r="T8" s="48"/>
      <c r="U8" s="48"/>
    </row>
    <row r="9" spans="1:21" ht="15.75" customHeight="1">
      <c r="A9" s="48" t="s">
        <v>47</v>
      </c>
      <c r="B9" s="57">
        <v>27.029199999999999</v>
      </c>
      <c r="C9" s="57">
        <v>89.056200000000004</v>
      </c>
      <c r="D9" s="48" t="s">
        <v>133</v>
      </c>
      <c r="E9" s="57">
        <v>26.821300000000001</v>
      </c>
      <c r="F9" s="57">
        <v>89.1875</v>
      </c>
      <c r="G9" s="48" t="s">
        <v>15</v>
      </c>
      <c r="H9" s="57">
        <v>494</v>
      </c>
      <c r="I9" s="57">
        <v>502</v>
      </c>
      <c r="J9" s="57">
        <v>996</v>
      </c>
      <c r="K9" s="57">
        <v>11</v>
      </c>
      <c r="L9" s="66">
        <v>6685</v>
      </c>
      <c r="M9" s="66">
        <v>3387</v>
      </c>
      <c r="N9" s="66">
        <v>3298</v>
      </c>
      <c r="O9" s="67">
        <v>0.51</v>
      </c>
      <c r="P9" s="67">
        <v>0.49</v>
      </c>
      <c r="Q9" s="68">
        <v>2072</v>
      </c>
      <c r="R9" s="69">
        <v>986</v>
      </c>
      <c r="S9" s="70">
        <v>1086</v>
      </c>
      <c r="T9" s="71">
        <v>0.3</v>
      </c>
      <c r="U9" s="71">
        <v>0.32</v>
      </c>
    </row>
    <row r="10" spans="1:21" ht="15.75" customHeight="1">
      <c r="A10" s="48" t="s">
        <v>47</v>
      </c>
      <c r="B10" s="57">
        <v>27.029199999999999</v>
      </c>
      <c r="C10" s="57">
        <v>89.056200000000004</v>
      </c>
      <c r="D10" s="48" t="s">
        <v>133</v>
      </c>
      <c r="E10" s="57">
        <v>26.821300000000001</v>
      </c>
      <c r="F10" s="57">
        <v>89.1875</v>
      </c>
      <c r="G10" s="48" t="s">
        <v>16</v>
      </c>
      <c r="H10" s="57">
        <v>626</v>
      </c>
      <c r="I10" s="57">
        <v>651</v>
      </c>
      <c r="J10" s="57">
        <v>1277</v>
      </c>
      <c r="K10" s="57">
        <v>12</v>
      </c>
      <c r="L10" s="48"/>
      <c r="M10" s="48"/>
      <c r="N10" s="48"/>
      <c r="O10" s="48"/>
      <c r="P10" s="48"/>
      <c r="Q10" s="48"/>
      <c r="R10" s="48"/>
      <c r="S10" s="48"/>
      <c r="T10" s="48"/>
      <c r="U10" s="48"/>
    </row>
    <row r="11" spans="1:21" ht="15.75" customHeight="1">
      <c r="A11" s="48" t="s">
        <v>47</v>
      </c>
      <c r="B11" s="57">
        <v>27.029199999999999</v>
      </c>
      <c r="C11" s="57">
        <v>89.056200000000004</v>
      </c>
      <c r="D11" s="48" t="s">
        <v>133</v>
      </c>
      <c r="E11" s="57">
        <v>26.821300000000001</v>
      </c>
      <c r="F11" s="57">
        <v>89.1875</v>
      </c>
      <c r="G11" s="48" t="s">
        <v>17</v>
      </c>
      <c r="H11" s="57">
        <v>754</v>
      </c>
      <c r="I11" s="57">
        <v>750</v>
      </c>
      <c r="J11" s="57">
        <v>1504</v>
      </c>
      <c r="K11" s="57">
        <v>13</v>
      </c>
      <c r="L11" s="48"/>
      <c r="M11" s="48"/>
      <c r="N11" s="48"/>
      <c r="O11" s="48"/>
      <c r="P11" s="48"/>
      <c r="Q11" s="48"/>
      <c r="R11" s="48"/>
      <c r="S11" s="48"/>
      <c r="T11" s="48"/>
      <c r="U11" s="48"/>
    </row>
    <row r="12" spans="1:21" ht="15.75" customHeight="1">
      <c r="A12" s="48" t="s">
        <v>47</v>
      </c>
      <c r="B12" s="57">
        <v>27.029199999999999</v>
      </c>
      <c r="C12" s="57">
        <v>89.056200000000004</v>
      </c>
      <c r="D12" s="48" t="s">
        <v>133</v>
      </c>
      <c r="E12" s="57">
        <v>26.821300000000001</v>
      </c>
      <c r="F12" s="57">
        <v>89.1875</v>
      </c>
      <c r="G12" s="48" t="s">
        <v>18</v>
      </c>
      <c r="H12" s="57">
        <v>427</v>
      </c>
      <c r="I12" s="57">
        <v>409</v>
      </c>
      <c r="J12" s="57">
        <v>836</v>
      </c>
      <c r="K12" s="57">
        <v>14</v>
      </c>
      <c r="L12" s="48"/>
      <c r="M12" s="48"/>
      <c r="N12" s="48"/>
      <c r="O12" s="48"/>
      <c r="P12" s="48"/>
      <c r="Q12" s="48"/>
      <c r="R12" s="48"/>
      <c r="S12" s="48"/>
      <c r="T12" s="48"/>
      <c r="U12" s="48"/>
    </row>
    <row r="13" spans="1:21" ht="15.75" customHeight="1">
      <c r="A13" s="48" t="s">
        <v>47</v>
      </c>
      <c r="B13" s="57">
        <v>27.029199999999999</v>
      </c>
      <c r="C13" s="57">
        <v>89.056200000000004</v>
      </c>
      <c r="D13" s="48" t="s">
        <v>133</v>
      </c>
      <c r="E13" s="57">
        <v>26.821300000000001</v>
      </c>
      <c r="F13" s="57">
        <v>89.1875</v>
      </c>
      <c r="G13" s="48" t="s">
        <v>19</v>
      </c>
      <c r="H13" s="57">
        <v>569</v>
      </c>
      <c r="I13" s="57">
        <v>501</v>
      </c>
      <c r="J13" s="57">
        <v>1070</v>
      </c>
      <c r="K13" s="57">
        <v>15</v>
      </c>
      <c r="L13" s="48"/>
      <c r="M13" s="48"/>
      <c r="N13" s="48"/>
      <c r="O13" s="48"/>
      <c r="P13" s="48"/>
      <c r="Q13" s="48"/>
      <c r="R13" s="48"/>
      <c r="S13" s="48"/>
      <c r="T13" s="48"/>
      <c r="U13" s="48"/>
    </row>
    <row r="14" spans="1:21" ht="15.75" customHeight="1">
      <c r="A14" s="48" t="s">
        <v>47</v>
      </c>
      <c r="B14" s="57">
        <v>27.029199999999999</v>
      </c>
      <c r="C14" s="57">
        <v>89.056200000000004</v>
      </c>
      <c r="D14" s="48" t="s">
        <v>133</v>
      </c>
      <c r="E14" s="57">
        <v>26.821300000000001</v>
      </c>
      <c r="F14" s="57">
        <v>89.1875</v>
      </c>
      <c r="G14" s="48" t="s">
        <v>20</v>
      </c>
      <c r="H14" s="57">
        <v>265</v>
      </c>
      <c r="I14" s="57">
        <v>257</v>
      </c>
      <c r="J14" s="57">
        <v>522</v>
      </c>
      <c r="K14" s="57">
        <v>16</v>
      </c>
      <c r="L14" s="48"/>
      <c r="M14" s="48"/>
      <c r="N14" s="48"/>
      <c r="O14" s="48"/>
      <c r="P14" s="48"/>
      <c r="Q14" s="48"/>
      <c r="R14" s="48"/>
      <c r="S14" s="48"/>
      <c r="T14" s="48"/>
      <c r="U14" s="48"/>
    </row>
    <row r="15" spans="1:21" ht="15.75" customHeight="1">
      <c r="A15" s="48" t="s">
        <v>47</v>
      </c>
      <c r="B15" s="57">
        <v>27.029199999999999</v>
      </c>
      <c r="C15" s="57">
        <v>89.056200000000004</v>
      </c>
      <c r="D15" s="48" t="s">
        <v>133</v>
      </c>
      <c r="E15" s="57">
        <v>26.821300000000001</v>
      </c>
      <c r="F15" s="57">
        <v>89.1875</v>
      </c>
      <c r="G15" s="48" t="s">
        <v>21</v>
      </c>
      <c r="H15" s="57">
        <v>252</v>
      </c>
      <c r="I15" s="57">
        <v>228</v>
      </c>
      <c r="J15" s="57">
        <v>480</v>
      </c>
      <c r="K15" s="57">
        <v>17</v>
      </c>
      <c r="L15" s="48"/>
      <c r="M15" s="48"/>
      <c r="N15" s="48"/>
      <c r="O15" s="48"/>
      <c r="P15" s="48"/>
      <c r="Q15" s="48"/>
      <c r="R15" s="48"/>
      <c r="S15" s="48"/>
      <c r="T15" s="48"/>
      <c r="U15" s="48"/>
    </row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N1000"/>
  <sheetViews>
    <sheetView workbookViewId="0"/>
  </sheetViews>
  <sheetFormatPr defaultColWidth="12.5703125" defaultRowHeight="15" customHeight="1"/>
  <cols>
    <col min="1" max="1" width="15.5703125" customWidth="1"/>
    <col min="2" max="2" width="16.42578125" customWidth="1"/>
    <col min="3" max="3" width="17.5703125" customWidth="1"/>
    <col min="4" max="4" width="20.5703125" customWidth="1"/>
    <col min="5" max="6" width="12.5703125" customWidth="1"/>
  </cols>
  <sheetData>
    <row r="1" spans="1:14" ht="15.75" customHeight="1">
      <c r="A1" s="4" t="s">
        <v>71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112</v>
      </c>
      <c r="M1" s="4" t="s">
        <v>134</v>
      </c>
      <c r="N1" s="4" t="s">
        <v>135</v>
      </c>
    </row>
    <row r="2" spans="1:14" ht="15.75" customHeight="1">
      <c r="A2" s="4" t="s">
        <v>13</v>
      </c>
      <c r="B2" s="30">
        <v>27.7</v>
      </c>
      <c r="C2" s="30">
        <v>90.783299999999997</v>
      </c>
      <c r="D2" s="4" t="s">
        <v>78</v>
      </c>
      <c r="E2" s="30">
        <v>27.558910000000001</v>
      </c>
      <c r="F2" s="30">
        <v>90.744789999999995</v>
      </c>
      <c r="G2" s="4" t="s">
        <v>15</v>
      </c>
      <c r="H2" s="30">
        <v>144</v>
      </c>
      <c r="I2" s="30">
        <v>170</v>
      </c>
      <c r="J2" s="30">
        <v>314</v>
      </c>
      <c r="K2" s="30">
        <v>11</v>
      </c>
      <c r="L2" s="4" t="s">
        <v>113</v>
      </c>
      <c r="M2" s="4"/>
      <c r="N2" s="4"/>
    </row>
    <row r="3" spans="1:14" ht="15.75" customHeight="1">
      <c r="A3" s="4" t="s">
        <v>13</v>
      </c>
      <c r="B3" s="30">
        <v>27.7</v>
      </c>
      <c r="C3" s="30">
        <v>90.783299999999997</v>
      </c>
      <c r="D3" s="4" t="s">
        <v>78</v>
      </c>
      <c r="E3" s="30">
        <v>27.558910000000001</v>
      </c>
      <c r="F3" s="30">
        <v>90.744789999999995</v>
      </c>
      <c r="G3" s="4" t="s">
        <v>16</v>
      </c>
      <c r="H3" s="30">
        <v>153</v>
      </c>
      <c r="I3" s="30">
        <v>176</v>
      </c>
      <c r="J3" s="30">
        <v>329</v>
      </c>
      <c r="K3" s="30">
        <v>12</v>
      </c>
      <c r="L3" s="4" t="s">
        <v>113</v>
      </c>
      <c r="M3" s="4"/>
      <c r="N3" s="4"/>
    </row>
    <row r="4" spans="1:14" ht="15.75" customHeight="1">
      <c r="A4" s="4" t="s">
        <v>13</v>
      </c>
      <c r="B4" s="30">
        <v>27.7</v>
      </c>
      <c r="C4" s="30">
        <v>90.783299999999997</v>
      </c>
      <c r="D4" s="4" t="s">
        <v>78</v>
      </c>
      <c r="E4" s="30">
        <v>27.558910000000001</v>
      </c>
      <c r="F4" s="30">
        <v>90.744789999999995</v>
      </c>
      <c r="G4" s="4" t="s">
        <v>17</v>
      </c>
      <c r="H4" s="30">
        <v>213</v>
      </c>
      <c r="I4" s="30">
        <v>183</v>
      </c>
      <c r="J4" s="30">
        <v>396</v>
      </c>
      <c r="K4" s="30">
        <v>13</v>
      </c>
      <c r="L4" s="4" t="s">
        <v>113</v>
      </c>
      <c r="M4" s="4"/>
      <c r="N4" s="4"/>
    </row>
    <row r="5" spans="1:14" ht="15.75" customHeight="1">
      <c r="A5" s="4" t="s">
        <v>13</v>
      </c>
      <c r="B5" s="30">
        <v>27.7</v>
      </c>
      <c r="C5" s="30">
        <v>90.783299999999997</v>
      </c>
      <c r="D5" s="4" t="s">
        <v>78</v>
      </c>
      <c r="E5" s="30">
        <v>27.558910000000001</v>
      </c>
      <c r="F5" s="30">
        <v>90.744789999999995</v>
      </c>
      <c r="G5" s="4" t="s">
        <v>18</v>
      </c>
      <c r="H5" s="30">
        <v>117</v>
      </c>
      <c r="I5" s="30">
        <v>116</v>
      </c>
      <c r="J5" s="30">
        <v>233</v>
      </c>
      <c r="K5" s="30">
        <v>14</v>
      </c>
      <c r="L5" s="4" t="s">
        <v>113</v>
      </c>
      <c r="M5" s="4"/>
      <c r="N5" s="4"/>
    </row>
    <row r="6" spans="1:14" ht="15.75" customHeight="1">
      <c r="A6" s="4" t="s">
        <v>13</v>
      </c>
      <c r="B6" s="30">
        <v>27.7</v>
      </c>
      <c r="C6" s="30">
        <v>90.783299999999997</v>
      </c>
      <c r="D6" s="4" t="s">
        <v>78</v>
      </c>
      <c r="E6" s="30">
        <v>27.558910000000001</v>
      </c>
      <c r="F6" s="30">
        <v>90.744789999999995</v>
      </c>
      <c r="G6" s="4" t="s">
        <v>19</v>
      </c>
      <c r="H6" s="30">
        <v>92</v>
      </c>
      <c r="I6" s="30">
        <v>86</v>
      </c>
      <c r="J6" s="30">
        <v>178</v>
      </c>
      <c r="K6" s="30">
        <v>15</v>
      </c>
      <c r="L6" s="4" t="s">
        <v>114</v>
      </c>
      <c r="M6" s="4"/>
      <c r="N6" s="4"/>
    </row>
    <row r="7" spans="1:14" ht="15.75" customHeight="1">
      <c r="A7" s="4" t="s">
        <v>13</v>
      </c>
      <c r="B7" s="30">
        <v>27.7</v>
      </c>
      <c r="C7" s="30">
        <v>90.783299999999997</v>
      </c>
      <c r="D7" s="4" t="s">
        <v>78</v>
      </c>
      <c r="E7" s="30">
        <v>27.558910000000001</v>
      </c>
      <c r="F7" s="30">
        <v>90.744789999999995</v>
      </c>
      <c r="G7" s="4" t="s">
        <v>20</v>
      </c>
      <c r="H7" s="30">
        <v>115</v>
      </c>
      <c r="I7" s="30">
        <v>109</v>
      </c>
      <c r="J7" s="30">
        <v>224</v>
      </c>
      <c r="K7" s="30">
        <v>16</v>
      </c>
      <c r="L7" s="4" t="s">
        <v>114</v>
      </c>
      <c r="M7" s="4"/>
      <c r="N7" s="4"/>
    </row>
    <row r="8" spans="1:14" ht="15.75" customHeight="1">
      <c r="A8" s="34" t="s">
        <v>13</v>
      </c>
      <c r="B8" s="40">
        <v>27.7</v>
      </c>
      <c r="C8" s="40">
        <v>90.783299999999997</v>
      </c>
      <c r="D8" s="34" t="s">
        <v>78</v>
      </c>
      <c r="E8" s="40">
        <v>27.558910000000001</v>
      </c>
      <c r="F8" s="40">
        <v>90.744789999999995</v>
      </c>
      <c r="G8" s="34" t="s">
        <v>21</v>
      </c>
      <c r="H8" s="40">
        <v>143</v>
      </c>
      <c r="I8" s="40">
        <v>138</v>
      </c>
      <c r="J8" s="40">
        <v>281</v>
      </c>
      <c r="K8" s="40">
        <v>17</v>
      </c>
      <c r="L8" s="34" t="s">
        <v>114</v>
      </c>
      <c r="M8" s="4"/>
      <c r="N8" s="4"/>
    </row>
    <row r="9" spans="1:14" ht="15.75" customHeight="1"/>
    <row r="10" spans="1:14" ht="15.75" customHeight="1"/>
    <row r="11" spans="1:14" ht="15.75" customHeight="1"/>
    <row r="12" spans="1:14" ht="15.75" customHeight="1"/>
    <row r="13" spans="1:14" ht="15.75" customHeight="1"/>
    <row r="14" spans="1:14" ht="15.75" customHeight="1"/>
    <row r="15" spans="1:14" ht="15.75" customHeight="1"/>
    <row r="16" spans="1:1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/>
  </sheetViews>
  <sheetFormatPr defaultColWidth="12.5703125" defaultRowHeight="15" customHeight="1"/>
  <cols>
    <col min="1" max="1" width="15.28515625" customWidth="1"/>
    <col min="2" max="3" width="12.5703125" customWidth="1"/>
    <col min="4" max="4" width="16.5703125" customWidth="1"/>
    <col min="5" max="6" width="12.5703125" customWidth="1"/>
  </cols>
  <sheetData>
    <row r="1" spans="1:4" ht="15.75" customHeight="1">
      <c r="A1" s="4" t="s">
        <v>71</v>
      </c>
      <c r="B1" s="4" t="s">
        <v>4</v>
      </c>
      <c r="C1" s="4" t="s">
        <v>5</v>
      </c>
      <c r="D1" s="4" t="s">
        <v>6</v>
      </c>
    </row>
    <row r="2" spans="1:4" ht="15.75" customHeight="1">
      <c r="A2" s="4" t="s">
        <v>13</v>
      </c>
      <c r="B2" s="4" t="s">
        <v>78</v>
      </c>
      <c r="C2" s="30">
        <v>27.558910000000001</v>
      </c>
      <c r="D2" s="30">
        <v>90.744789999999995</v>
      </c>
    </row>
    <row r="3" spans="1:4" ht="15.75" customHeight="1"/>
    <row r="4" spans="1:4" ht="15.75" customHeight="1"/>
    <row r="5" spans="1:4" ht="15.75" customHeight="1"/>
    <row r="6" spans="1:4" ht="15.75" customHeight="1"/>
    <row r="7" spans="1:4" ht="15.75" customHeight="1"/>
    <row r="8" spans="1:4" ht="15.75" customHeight="1"/>
    <row r="9" spans="1:4" ht="15.75" customHeight="1"/>
    <row r="10" spans="1:4" ht="15.75" customHeight="1"/>
    <row r="11" spans="1:4" ht="15.75" customHeight="1"/>
    <row r="12" spans="1:4" ht="15.75" customHeight="1"/>
    <row r="13" spans="1:4" ht="15.75" customHeight="1"/>
    <row r="14" spans="1:4" ht="15.75" customHeight="1"/>
    <row r="15" spans="1:4" ht="15.75" customHeight="1"/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1000"/>
  <sheetViews>
    <sheetView workbookViewId="0"/>
  </sheetViews>
  <sheetFormatPr defaultColWidth="12.5703125" defaultRowHeight="15" customHeight="1"/>
  <cols>
    <col min="1" max="1" width="15.42578125" customWidth="1"/>
    <col min="2" max="2" width="14.28515625" customWidth="1"/>
    <col min="3" max="3" width="14" customWidth="1"/>
    <col min="4" max="4" width="15.85546875" customWidth="1"/>
    <col min="5" max="5" width="12.5703125" customWidth="1"/>
    <col min="6" max="6" width="14.7109375" customWidth="1"/>
  </cols>
  <sheetData>
    <row r="1" spans="1:14" ht="15.75" customHeight="1">
      <c r="A1" s="4" t="s">
        <v>71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/>
      <c r="H1" s="4"/>
      <c r="I1" s="4"/>
      <c r="J1" s="4"/>
      <c r="K1" s="4"/>
      <c r="L1" s="4"/>
      <c r="M1" s="4"/>
      <c r="N1" s="4"/>
    </row>
    <row r="2" spans="1:14" ht="15.75" customHeight="1">
      <c r="A2" s="4" t="s">
        <v>13</v>
      </c>
      <c r="B2" s="30">
        <v>27.7</v>
      </c>
      <c r="C2" s="30">
        <v>90.783299999999997</v>
      </c>
      <c r="D2" s="4" t="s">
        <v>78</v>
      </c>
      <c r="E2" s="30">
        <v>27.558910000000001</v>
      </c>
      <c r="F2" s="30">
        <v>90.744789999999995</v>
      </c>
    </row>
    <row r="3" spans="1:14" ht="15.75" customHeight="1"/>
    <row r="4" spans="1:14" ht="15.75" customHeight="1"/>
    <row r="5" spans="1:14" ht="15.75" customHeight="1"/>
    <row r="6" spans="1:14" ht="15.75" customHeight="1"/>
    <row r="7" spans="1:14" ht="15.75" customHeight="1"/>
    <row r="8" spans="1:14" ht="15.75" customHeight="1"/>
    <row r="9" spans="1:14" ht="15.75" customHeight="1"/>
    <row r="10" spans="1:14" ht="15.75" customHeight="1"/>
    <row r="11" spans="1:14" ht="15.75" customHeight="1"/>
    <row r="12" spans="1:14" ht="15.75" customHeight="1"/>
    <row r="13" spans="1:14" ht="15.75" customHeight="1"/>
    <row r="14" spans="1:14" ht="15.75" customHeight="1"/>
    <row r="15" spans="1:14" ht="15.75" customHeight="1"/>
    <row r="16" spans="1:1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18.140625" customWidth="1"/>
    <col min="2" max="6" width="12.5703125" customWidth="1"/>
    <col min="20" max="20" width="13.85546875" customWidth="1"/>
    <col min="21" max="21" width="12.42578125" customWidth="1"/>
    <col min="22" max="22" width="16.7109375" customWidth="1"/>
  </cols>
  <sheetData>
    <row r="1" spans="1:23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1:23" ht="15.75" customHeight="1">
      <c r="A2" s="48" t="s">
        <v>79</v>
      </c>
      <c r="B2" s="57">
        <v>27.6418</v>
      </c>
      <c r="C2" s="57">
        <v>90.677300000000002</v>
      </c>
      <c r="D2" s="48" t="s">
        <v>54</v>
      </c>
      <c r="E2" s="57">
        <v>27.632290000000001</v>
      </c>
      <c r="F2" s="57">
        <v>91.505610000000004</v>
      </c>
      <c r="G2" s="48" t="s">
        <v>15</v>
      </c>
      <c r="H2" s="57">
        <v>180</v>
      </c>
      <c r="I2" s="57">
        <v>153</v>
      </c>
      <c r="J2" s="57">
        <v>333</v>
      </c>
      <c r="K2" s="57">
        <v>11</v>
      </c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3" spans="1:23" ht="15.75" customHeight="1">
      <c r="A3" s="48" t="s">
        <v>79</v>
      </c>
      <c r="B3" s="57">
        <v>27.6418</v>
      </c>
      <c r="C3" s="57">
        <v>90.677300000000002</v>
      </c>
      <c r="D3" s="48" t="s">
        <v>54</v>
      </c>
      <c r="E3" s="57">
        <v>27.632290000000001</v>
      </c>
      <c r="F3" s="57">
        <v>91.505610000000004</v>
      </c>
      <c r="G3" s="48" t="s">
        <v>16</v>
      </c>
      <c r="H3" s="57">
        <v>217</v>
      </c>
      <c r="I3" s="57">
        <v>184</v>
      </c>
      <c r="J3" s="57">
        <v>401</v>
      </c>
      <c r="K3" s="57">
        <v>12</v>
      </c>
      <c r="L3" s="48"/>
      <c r="M3" s="48"/>
      <c r="N3" s="48"/>
      <c r="O3" s="72" t="s">
        <v>136</v>
      </c>
      <c r="P3" s="72" t="s">
        <v>137</v>
      </c>
      <c r="Q3" s="72" t="s">
        <v>138</v>
      </c>
      <c r="R3" s="72" t="s">
        <v>139</v>
      </c>
      <c r="S3" s="72" t="s">
        <v>140</v>
      </c>
      <c r="T3" s="72" t="s">
        <v>141</v>
      </c>
      <c r="U3" s="72" t="s">
        <v>142</v>
      </c>
      <c r="V3" s="72" t="s">
        <v>143</v>
      </c>
      <c r="W3" s="72" t="s">
        <v>130</v>
      </c>
    </row>
    <row r="4" spans="1:23" ht="15.75" customHeight="1">
      <c r="A4" s="48" t="s">
        <v>79</v>
      </c>
      <c r="B4" s="57">
        <v>27.6418</v>
      </c>
      <c r="C4" s="57">
        <v>90.677300000000002</v>
      </c>
      <c r="D4" s="48" t="s">
        <v>54</v>
      </c>
      <c r="E4" s="57">
        <v>27.632290000000001</v>
      </c>
      <c r="F4" s="57">
        <v>91.505610000000004</v>
      </c>
      <c r="G4" s="48" t="s">
        <v>17</v>
      </c>
      <c r="H4" s="57">
        <v>267</v>
      </c>
      <c r="I4" s="57">
        <v>198</v>
      </c>
      <c r="J4" s="57">
        <v>465</v>
      </c>
      <c r="K4" s="57">
        <v>13</v>
      </c>
      <c r="L4" s="48"/>
      <c r="M4" s="48" t="s">
        <v>144</v>
      </c>
      <c r="N4" s="57">
        <v>454</v>
      </c>
      <c r="O4" s="57">
        <v>974</v>
      </c>
      <c r="P4" s="57">
        <v>43.834000000000003</v>
      </c>
      <c r="Q4" s="57">
        <v>1248</v>
      </c>
      <c r="R4" s="57">
        <v>56.165999999999997</v>
      </c>
      <c r="S4" s="57">
        <v>342</v>
      </c>
      <c r="T4" s="57">
        <v>35.11</v>
      </c>
      <c r="U4" s="57">
        <v>454</v>
      </c>
      <c r="V4" s="57">
        <v>36.380000000000003</v>
      </c>
      <c r="W4" s="57">
        <v>2222</v>
      </c>
    </row>
    <row r="5" spans="1:23" ht="15.75" customHeight="1">
      <c r="A5" s="48" t="s">
        <v>79</v>
      </c>
      <c r="B5" s="57">
        <v>27.6418</v>
      </c>
      <c r="C5" s="57">
        <v>90.677300000000002</v>
      </c>
      <c r="D5" s="48" t="s">
        <v>54</v>
      </c>
      <c r="E5" s="57">
        <v>27.632290000000001</v>
      </c>
      <c r="F5" s="57">
        <v>91.505610000000004</v>
      </c>
      <c r="G5" s="48" t="s">
        <v>18</v>
      </c>
      <c r="H5" s="57">
        <v>130</v>
      </c>
      <c r="I5" s="57">
        <v>97</v>
      </c>
      <c r="J5" s="57">
        <v>227</v>
      </c>
      <c r="K5" s="57">
        <v>14</v>
      </c>
      <c r="L5" s="48"/>
      <c r="M5" s="48" t="s">
        <v>145</v>
      </c>
      <c r="N5" s="57">
        <v>796</v>
      </c>
      <c r="O5" s="48"/>
      <c r="P5" s="48"/>
      <c r="Q5" s="48"/>
      <c r="R5" s="48"/>
      <c r="S5" s="48"/>
      <c r="T5" s="48"/>
      <c r="U5" s="48"/>
      <c r="V5" s="48"/>
      <c r="W5" s="48"/>
    </row>
    <row r="6" spans="1:23" ht="15.75" customHeight="1">
      <c r="A6" s="48" t="s">
        <v>79</v>
      </c>
      <c r="B6" s="57">
        <v>27.6418</v>
      </c>
      <c r="C6" s="57">
        <v>90.677300000000002</v>
      </c>
      <c r="D6" s="48" t="s">
        <v>54</v>
      </c>
      <c r="E6" s="57">
        <v>27.632290000000001</v>
      </c>
      <c r="F6" s="57">
        <v>91.505610000000004</v>
      </c>
      <c r="G6" s="48" t="s">
        <v>19</v>
      </c>
      <c r="H6" s="57">
        <v>184</v>
      </c>
      <c r="I6" s="57">
        <v>135</v>
      </c>
      <c r="J6" s="57">
        <v>319</v>
      </c>
      <c r="K6" s="57">
        <v>15</v>
      </c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</row>
    <row r="7" spans="1:23" ht="15.75" customHeight="1">
      <c r="A7" s="48" t="s">
        <v>79</v>
      </c>
      <c r="B7" s="57">
        <v>27.6418</v>
      </c>
      <c r="C7" s="57">
        <v>90.677300000000002</v>
      </c>
      <c r="D7" s="48" t="s">
        <v>54</v>
      </c>
      <c r="E7" s="57">
        <v>27.632290000000001</v>
      </c>
      <c r="F7" s="57">
        <v>91.505610000000004</v>
      </c>
      <c r="G7" s="48" t="s">
        <v>20</v>
      </c>
      <c r="H7" s="57">
        <v>108</v>
      </c>
      <c r="I7" s="57">
        <v>84</v>
      </c>
      <c r="J7" s="57">
        <v>192</v>
      </c>
      <c r="K7" s="57">
        <v>16</v>
      </c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</row>
    <row r="8" spans="1:23" ht="15.75" customHeight="1">
      <c r="A8" s="48" t="s">
        <v>79</v>
      </c>
      <c r="B8" s="57">
        <v>27.6418</v>
      </c>
      <c r="C8" s="57">
        <v>90.677300000000002</v>
      </c>
      <c r="D8" s="48" t="s">
        <v>54</v>
      </c>
      <c r="E8" s="57">
        <v>27.632290000000001</v>
      </c>
      <c r="F8" s="57">
        <v>91.505610000000004</v>
      </c>
      <c r="G8" s="48" t="s">
        <v>21</v>
      </c>
      <c r="H8" s="57">
        <v>162</v>
      </c>
      <c r="I8" s="57">
        <v>123</v>
      </c>
      <c r="J8" s="57">
        <v>285</v>
      </c>
      <c r="K8" s="57">
        <v>17</v>
      </c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</row>
    <row r="9" spans="1:23" ht="15.75" customHeight="1">
      <c r="A9" s="55" t="s">
        <v>130</v>
      </c>
      <c r="B9" s="48"/>
      <c r="C9" s="48"/>
      <c r="D9" s="48"/>
      <c r="E9" s="48"/>
      <c r="F9" s="48"/>
      <c r="G9" s="48"/>
      <c r="H9" s="73">
        <v>1248</v>
      </c>
      <c r="I9" s="73">
        <v>974</v>
      </c>
      <c r="J9" s="73">
        <v>2222</v>
      </c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</row>
    <row r="10" spans="1:23" ht="15.75" customHeight="1">
      <c r="A10" s="55" t="s">
        <v>146</v>
      </c>
      <c r="B10" s="48"/>
      <c r="C10" s="48"/>
      <c r="D10" s="48"/>
      <c r="E10" s="48"/>
      <c r="F10" s="48"/>
      <c r="G10" s="48"/>
      <c r="H10" s="74">
        <v>0.56169999999999998</v>
      </c>
      <c r="I10" s="74">
        <v>0.43830000000000002</v>
      </c>
      <c r="J10" s="74">
        <v>1</v>
      </c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</row>
    <row r="11" spans="1:23" ht="15.75" customHeight="1">
      <c r="A11" s="828" t="s">
        <v>147</v>
      </c>
      <c r="B11" s="829"/>
      <c r="C11" s="48"/>
      <c r="D11" s="48"/>
      <c r="E11" s="48"/>
      <c r="F11" s="48"/>
      <c r="G11" s="48"/>
      <c r="H11" s="73">
        <v>454</v>
      </c>
      <c r="I11" s="73">
        <v>342</v>
      </c>
      <c r="J11" s="73">
        <v>796</v>
      </c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</row>
    <row r="12" spans="1:23" ht="15.75" customHeight="1"/>
    <row r="13" spans="1:23" ht="15.75" customHeight="1">
      <c r="A13" s="56" t="s">
        <v>148</v>
      </c>
      <c r="B13" s="56" t="s">
        <v>149</v>
      </c>
    </row>
    <row r="14" spans="1:23" ht="15.75" customHeight="1">
      <c r="A14" s="57">
        <v>1248</v>
      </c>
      <c r="B14" s="57">
        <v>974</v>
      </c>
    </row>
    <row r="15" spans="1:23" ht="15.75" customHeight="1"/>
    <row r="16" spans="1:23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1:B11"/>
  </mergeCells>
  <pageMargins left="0.7" right="0.7" top="0.75" bottom="0.75" header="0" footer="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14.42578125" customWidth="1"/>
    <col min="2" max="6" width="12.5703125" customWidth="1"/>
  </cols>
  <sheetData>
    <row r="1" spans="1:23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1:23" ht="15.75" customHeight="1">
      <c r="A2" s="48" t="s">
        <v>76</v>
      </c>
      <c r="B2" s="57">
        <v>27.256699999999999</v>
      </c>
      <c r="C2" s="57">
        <v>91.753900000000002</v>
      </c>
      <c r="D2" s="48" t="s">
        <v>56</v>
      </c>
      <c r="E2" s="57">
        <v>27.334029999999998</v>
      </c>
      <c r="F2" s="57">
        <v>91.55498</v>
      </c>
      <c r="G2" s="48" t="s">
        <v>15</v>
      </c>
      <c r="H2" s="57">
        <v>388</v>
      </c>
      <c r="I2" s="57">
        <v>328</v>
      </c>
      <c r="J2" s="57">
        <v>716</v>
      </c>
      <c r="K2" s="57">
        <v>11</v>
      </c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3" spans="1:23" ht="15.75" customHeight="1">
      <c r="A3" s="48" t="s">
        <v>76</v>
      </c>
      <c r="B3" s="57">
        <v>27.256699999999999</v>
      </c>
      <c r="C3" s="57">
        <v>91.753900000000002</v>
      </c>
      <c r="D3" s="48" t="s">
        <v>56</v>
      </c>
      <c r="E3" s="57">
        <v>27.334029999999998</v>
      </c>
      <c r="F3" s="57">
        <v>91.55498</v>
      </c>
      <c r="G3" s="48" t="s">
        <v>16</v>
      </c>
      <c r="H3" s="57">
        <v>453</v>
      </c>
      <c r="I3" s="57">
        <v>337</v>
      </c>
      <c r="J3" s="57">
        <v>790</v>
      </c>
      <c r="K3" s="57">
        <v>12</v>
      </c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</row>
    <row r="4" spans="1:23" ht="15.75" customHeight="1">
      <c r="A4" s="48" t="s">
        <v>76</v>
      </c>
      <c r="B4" s="57">
        <v>27.256699999999999</v>
      </c>
      <c r="C4" s="57">
        <v>91.753900000000002</v>
      </c>
      <c r="D4" s="48" t="s">
        <v>56</v>
      </c>
      <c r="E4" s="57">
        <v>27.334029999999998</v>
      </c>
      <c r="F4" s="57">
        <v>91.55498</v>
      </c>
      <c r="G4" s="48" t="s">
        <v>17</v>
      </c>
      <c r="H4" s="57">
        <v>521</v>
      </c>
      <c r="I4" s="57">
        <v>382</v>
      </c>
      <c r="J4" s="57">
        <v>903</v>
      </c>
      <c r="K4" s="57">
        <v>13</v>
      </c>
      <c r="L4" s="48"/>
      <c r="M4" s="48"/>
      <c r="N4" s="48"/>
      <c r="O4" s="72" t="s">
        <v>136</v>
      </c>
      <c r="P4" s="72" t="s">
        <v>137</v>
      </c>
      <c r="Q4" s="72" t="s">
        <v>138</v>
      </c>
      <c r="R4" s="72" t="s">
        <v>139</v>
      </c>
      <c r="S4" s="72" t="s">
        <v>140</v>
      </c>
      <c r="T4" s="72" t="s">
        <v>141</v>
      </c>
      <c r="U4" s="72" t="s">
        <v>142</v>
      </c>
      <c r="V4" s="72" t="s">
        <v>143</v>
      </c>
      <c r="W4" s="72" t="s">
        <v>130</v>
      </c>
    </row>
    <row r="5" spans="1:23" ht="15.75" customHeight="1">
      <c r="A5" s="48" t="s">
        <v>76</v>
      </c>
      <c r="B5" s="57">
        <v>27.256699999999999</v>
      </c>
      <c r="C5" s="57">
        <v>91.753900000000002</v>
      </c>
      <c r="D5" s="48" t="s">
        <v>56</v>
      </c>
      <c r="E5" s="57">
        <v>27.334029999999998</v>
      </c>
      <c r="F5" s="57">
        <v>91.55498</v>
      </c>
      <c r="G5" s="48" t="s">
        <v>18</v>
      </c>
      <c r="H5" s="57">
        <v>231</v>
      </c>
      <c r="I5" s="57">
        <v>239</v>
      </c>
      <c r="J5" s="57">
        <v>470</v>
      </c>
      <c r="K5" s="57">
        <v>14</v>
      </c>
      <c r="L5" s="48"/>
      <c r="M5" s="48" t="s">
        <v>144</v>
      </c>
      <c r="N5" s="57">
        <v>1950</v>
      </c>
      <c r="O5" s="57">
        <v>4206</v>
      </c>
      <c r="P5" s="57">
        <v>45</v>
      </c>
      <c r="Q5" s="57">
        <v>5136</v>
      </c>
      <c r="R5" s="57">
        <v>54.98</v>
      </c>
      <c r="S5" s="57">
        <v>1634</v>
      </c>
      <c r="T5" s="57">
        <v>38.85</v>
      </c>
      <c r="U5" s="57">
        <v>1950</v>
      </c>
      <c r="V5" s="57">
        <v>37.97</v>
      </c>
      <c r="W5" s="57">
        <v>9342</v>
      </c>
    </row>
    <row r="6" spans="1:23" ht="15.75" customHeight="1">
      <c r="A6" s="48" t="s">
        <v>76</v>
      </c>
      <c r="B6" s="57">
        <v>27.256699999999999</v>
      </c>
      <c r="C6" s="57">
        <v>91.753900000000002</v>
      </c>
      <c r="D6" s="48" t="s">
        <v>56</v>
      </c>
      <c r="E6" s="57">
        <v>27.334029999999998</v>
      </c>
      <c r="F6" s="57">
        <v>91.55498</v>
      </c>
      <c r="G6" s="48" t="s">
        <v>19</v>
      </c>
      <c r="H6" s="57">
        <v>320</v>
      </c>
      <c r="I6" s="57">
        <v>266</v>
      </c>
      <c r="J6" s="57">
        <v>586</v>
      </c>
      <c r="K6" s="57">
        <v>15</v>
      </c>
      <c r="L6" s="48"/>
      <c r="M6" s="48" t="s">
        <v>145</v>
      </c>
      <c r="N6" s="57">
        <v>1634</v>
      </c>
      <c r="O6" s="48"/>
      <c r="P6" s="48"/>
      <c r="Q6" s="48"/>
      <c r="R6" s="48"/>
      <c r="S6" s="48"/>
      <c r="T6" s="48"/>
      <c r="U6" s="48"/>
      <c r="V6" s="48"/>
      <c r="W6" s="48"/>
    </row>
    <row r="7" spans="1:23" ht="15.75" customHeight="1">
      <c r="A7" s="48" t="s">
        <v>76</v>
      </c>
      <c r="B7" s="57">
        <v>27.256699999999999</v>
      </c>
      <c r="C7" s="57">
        <v>91.753900000000002</v>
      </c>
      <c r="D7" s="48" t="s">
        <v>56</v>
      </c>
      <c r="E7" s="57">
        <v>27.334029999999998</v>
      </c>
      <c r="F7" s="57">
        <v>91.55498</v>
      </c>
      <c r="G7" s="48" t="s">
        <v>20</v>
      </c>
      <c r="H7" s="57">
        <v>287</v>
      </c>
      <c r="I7" s="57">
        <v>234</v>
      </c>
      <c r="J7" s="57">
        <v>521</v>
      </c>
      <c r="K7" s="57">
        <v>16</v>
      </c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</row>
    <row r="8" spans="1:23" ht="15.75" customHeight="1">
      <c r="A8" s="48" t="s">
        <v>76</v>
      </c>
      <c r="B8" s="57">
        <v>27.256699999999999</v>
      </c>
      <c r="C8" s="57">
        <v>91.753900000000002</v>
      </c>
      <c r="D8" s="48" t="s">
        <v>56</v>
      </c>
      <c r="E8" s="57">
        <v>27.334029999999998</v>
      </c>
      <c r="F8" s="57">
        <v>91.55498</v>
      </c>
      <c r="G8" s="48" t="s">
        <v>21</v>
      </c>
      <c r="H8" s="57">
        <v>368</v>
      </c>
      <c r="I8" s="57">
        <v>317</v>
      </c>
      <c r="J8" s="57">
        <v>685</v>
      </c>
      <c r="K8" s="57">
        <v>17</v>
      </c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</row>
    <row r="9" spans="1:23" ht="15.75" customHeight="1">
      <c r="A9" s="48" t="s">
        <v>76</v>
      </c>
      <c r="B9" s="57">
        <v>27.256699999999999</v>
      </c>
      <c r="C9" s="57">
        <v>91.753900000000002</v>
      </c>
      <c r="D9" s="48" t="s">
        <v>150</v>
      </c>
      <c r="E9" s="57">
        <v>27.121200000000002</v>
      </c>
      <c r="F9" s="57">
        <v>91.549800000000005</v>
      </c>
      <c r="G9" s="48" t="s">
        <v>15</v>
      </c>
      <c r="H9" s="57">
        <v>388</v>
      </c>
      <c r="I9" s="57">
        <v>328</v>
      </c>
      <c r="J9" s="57">
        <v>716</v>
      </c>
      <c r="K9" s="57">
        <v>11</v>
      </c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</row>
    <row r="10" spans="1:23" ht="15.75" customHeight="1">
      <c r="A10" s="48" t="s">
        <v>76</v>
      </c>
      <c r="B10" s="57">
        <v>27.256699999999999</v>
      </c>
      <c r="C10" s="57">
        <v>91.753900000000002</v>
      </c>
      <c r="D10" s="48" t="s">
        <v>150</v>
      </c>
      <c r="E10" s="57">
        <v>27.121200000000002</v>
      </c>
      <c r="F10" s="57">
        <v>91.549800000000005</v>
      </c>
      <c r="G10" s="48" t="s">
        <v>16</v>
      </c>
      <c r="H10" s="57">
        <v>453</v>
      </c>
      <c r="I10" s="57">
        <v>337</v>
      </c>
      <c r="J10" s="57">
        <v>790</v>
      </c>
      <c r="K10" s="57">
        <v>12</v>
      </c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</row>
    <row r="11" spans="1:23" ht="15.75" customHeight="1">
      <c r="A11" s="48" t="s">
        <v>76</v>
      </c>
      <c r="B11" s="57">
        <v>27.256699999999999</v>
      </c>
      <c r="C11" s="57">
        <v>91.753900000000002</v>
      </c>
      <c r="D11" s="48" t="s">
        <v>150</v>
      </c>
      <c r="E11" s="57">
        <v>27.121200000000002</v>
      </c>
      <c r="F11" s="57">
        <v>91.549800000000005</v>
      </c>
      <c r="G11" s="48" t="s">
        <v>17</v>
      </c>
      <c r="H11" s="57">
        <v>521</v>
      </c>
      <c r="I11" s="57">
        <v>382</v>
      </c>
      <c r="J11" s="57">
        <v>903</v>
      </c>
      <c r="K11" s="57">
        <v>13</v>
      </c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</row>
    <row r="12" spans="1:23" ht="15.75" customHeight="1">
      <c r="A12" s="48" t="s">
        <v>76</v>
      </c>
      <c r="B12" s="57">
        <v>27.256699999999999</v>
      </c>
      <c r="C12" s="57">
        <v>91.753900000000002</v>
      </c>
      <c r="D12" s="48" t="s">
        <v>150</v>
      </c>
      <c r="E12" s="57">
        <v>27.121200000000002</v>
      </c>
      <c r="F12" s="57">
        <v>91.549800000000005</v>
      </c>
      <c r="G12" s="48" t="s">
        <v>18</v>
      </c>
      <c r="H12" s="57">
        <v>231</v>
      </c>
      <c r="I12" s="57">
        <v>239</v>
      </c>
      <c r="J12" s="57">
        <v>470</v>
      </c>
      <c r="K12" s="57">
        <v>14</v>
      </c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</row>
    <row r="13" spans="1:23" ht="15.75" customHeight="1">
      <c r="A13" s="48" t="s">
        <v>76</v>
      </c>
      <c r="B13" s="57">
        <v>27.256699999999999</v>
      </c>
      <c r="C13" s="57">
        <v>91.753900000000002</v>
      </c>
      <c r="D13" s="48" t="s">
        <v>150</v>
      </c>
      <c r="E13" s="57">
        <v>27.121200000000002</v>
      </c>
      <c r="F13" s="57">
        <v>91.549800000000005</v>
      </c>
      <c r="G13" s="48" t="s">
        <v>19</v>
      </c>
      <c r="H13" s="57">
        <v>320</v>
      </c>
      <c r="I13" s="57">
        <v>266</v>
      </c>
      <c r="J13" s="57">
        <v>586</v>
      </c>
      <c r="K13" s="57">
        <v>15</v>
      </c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</row>
    <row r="14" spans="1:23" ht="15.75" customHeight="1">
      <c r="A14" s="48" t="s">
        <v>76</v>
      </c>
      <c r="B14" s="57">
        <v>27.256699999999999</v>
      </c>
      <c r="C14" s="57">
        <v>91.753900000000002</v>
      </c>
      <c r="D14" s="48" t="s">
        <v>150</v>
      </c>
      <c r="E14" s="57">
        <v>27.121200000000002</v>
      </c>
      <c r="F14" s="57">
        <v>91.549800000000005</v>
      </c>
      <c r="G14" s="48" t="s">
        <v>20</v>
      </c>
      <c r="H14" s="57">
        <v>287</v>
      </c>
      <c r="I14" s="57">
        <v>234</v>
      </c>
      <c r="J14" s="57">
        <v>521</v>
      </c>
      <c r="K14" s="57">
        <v>16</v>
      </c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</row>
    <row r="15" spans="1:23" ht="15.75" customHeight="1">
      <c r="A15" s="48" t="s">
        <v>76</v>
      </c>
      <c r="B15" s="57">
        <v>27.256699999999999</v>
      </c>
      <c r="C15" s="57">
        <v>91.753900000000002</v>
      </c>
      <c r="D15" s="48" t="s">
        <v>150</v>
      </c>
      <c r="E15" s="57">
        <v>27.121200000000002</v>
      </c>
      <c r="F15" s="57">
        <v>91.549800000000005</v>
      </c>
      <c r="G15" s="48" t="s">
        <v>21</v>
      </c>
      <c r="H15" s="57">
        <v>368</v>
      </c>
      <c r="I15" s="57">
        <v>317</v>
      </c>
      <c r="J15" s="57">
        <v>685</v>
      </c>
      <c r="K15" s="57">
        <v>17</v>
      </c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</row>
    <row r="16" spans="1:23" ht="15.75" customHeight="1"/>
    <row r="17" spans="1:2" ht="15.75" customHeight="1">
      <c r="A17" s="56" t="s">
        <v>148</v>
      </c>
      <c r="B17" s="56" t="s">
        <v>149</v>
      </c>
    </row>
    <row r="18" spans="1:2" ht="15.75" customHeight="1">
      <c r="A18" s="57">
        <v>5136</v>
      </c>
      <c r="B18" s="57">
        <v>4206</v>
      </c>
    </row>
    <row r="19" spans="1:2" ht="15.75" customHeight="1"/>
    <row r="20" spans="1:2" ht="15.75" customHeight="1"/>
    <row r="21" spans="1:2" ht="15.75" customHeight="1"/>
    <row r="22" spans="1:2" ht="15.75" customHeight="1"/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N1000"/>
  <sheetViews>
    <sheetView workbookViewId="0"/>
  </sheetViews>
  <sheetFormatPr defaultColWidth="12.5703125" defaultRowHeight="15" customHeight="1"/>
  <cols>
    <col min="1" max="6" width="12.5703125" customWidth="1"/>
    <col min="14" max="14" width="14.28515625" customWidth="1"/>
  </cols>
  <sheetData>
    <row r="1" spans="1:14" ht="15.75" customHeight="1">
      <c r="A1" s="4" t="s">
        <v>71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112</v>
      </c>
      <c r="M1" s="4" t="s">
        <v>134</v>
      </c>
      <c r="N1" s="4" t="s">
        <v>135</v>
      </c>
    </row>
    <row r="2" spans="1:14" ht="15.75" customHeight="1">
      <c r="A2" s="4" t="s">
        <v>22</v>
      </c>
      <c r="B2" s="30">
        <v>26.943100000000001</v>
      </c>
      <c r="C2" s="30">
        <v>89.377099999999999</v>
      </c>
      <c r="D2" s="4" t="s">
        <v>23</v>
      </c>
      <c r="E2" s="75">
        <v>27.087119999999999</v>
      </c>
      <c r="F2" s="76">
        <v>89.539829999999995</v>
      </c>
      <c r="G2" s="4" t="s">
        <v>15</v>
      </c>
      <c r="H2" s="30">
        <v>333</v>
      </c>
      <c r="I2" s="30">
        <v>306</v>
      </c>
      <c r="J2" s="30">
        <v>639</v>
      </c>
      <c r="K2" s="30">
        <v>11</v>
      </c>
      <c r="L2" s="4" t="s">
        <v>113</v>
      </c>
      <c r="M2" s="4"/>
      <c r="N2" s="4"/>
    </row>
    <row r="3" spans="1:14" ht="15.75" customHeight="1">
      <c r="A3" s="4" t="s">
        <v>22</v>
      </c>
      <c r="B3" s="30">
        <v>26.943100000000001</v>
      </c>
      <c r="C3" s="30">
        <v>89.377099999999999</v>
      </c>
      <c r="D3" s="4" t="s">
        <v>23</v>
      </c>
      <c r="E3" s="76">
        <v>27.087119999999999</v>
      </c>
      <c r="F3" s="76">
        <v>89.539829999999995</v>
      </c>
      <c r="G3" s="4" t="s">
        <v>16</v>
      </c>
      <c r="H3" s="30">
        <v>422</v>
      </c>
      <c r="I3" s="30">
        <v>403</v>
      </c>
      <c r="J3" s="30">
        <v>825</v>
      </c>
      <c r="K3" s="30">
        <v>12</v>
      </c>
      <c r="L3" s="4" t="s">
        <v>113</v>
      </c>
      <c r="M3" s="4"/>
      <c r="N3" s="4"/>
    </row>
    <row r="4" spans="1:14" ht="15.75" customHeight="1">
      <c r="A4" s="4" t="s">
        <v>22</v>
      </c>
      <c r="B4" s="30">
        <v>26.943100000000001</v>
      </c>
      <c r="C4" s="30">
        <v>89.377099999999999</v>
      </c>
      <c r="D4" s="4" t="s">
        <v>23</v>
      </c>
      <c r="E4" s="76">
        <v>27.087119999999999</v>
      </c>
      <c r="F4" s="76">
        <v>89.539829999999995</v>
      </c>
      <c r="G4" s="4" t="s">
        <v>17</v>
      </c>
      <c r="H4" s="30">
        <v>494</v>
      </c>
      <c r="I4" s="30">
        <v>406</v>
      </c>
      <c r="J4" s="30">
        <v>900</v>
      </c>
      <c r="K4" s="30">
        <v>13</v>
      </c>
      <c r="L4" s="4" t="s">
        <v>113</v>
      </c>
      <c r="M4" s="4"/>
      <c r="N4" s="4"/>
    </row>
    <row r="5" spans="1:14" ht="15.75" customHeight="1">
      <c r="A5" s="4" t="s">
        <v>22</v>
      </c>
      <c r="B5" s="30">
        <v>26.943100000000001</v>
      </c>
      <c r="C5" s="30">
        <v>89.377099999999999</v>
      </c>
      <c r="D5" s="4" t="s">
        <v>23</v>
      </c>
      <c r="E5" s="76">
        <v>27.087119999999999</v>
      </c>
      <c r="F5" s="76">
        <v>89.539829999999995</v>
      </c>
      <c r="G5" s="4" t="s">
        <v>18</v>
      </c>
      <c r="H5" s="30">
        <v>320</v>
      </c>
      <c r="I5" s="30">
        <v>241</v>
      </c>
      <c r="J5" s="30">
        <v>561</v>
      </c>
      <c r="K5" s="30">
        <v>14</v>
      </c>
      <c r="L5" s="4" t="s">
        <v>113</v>
      </c>
      <c r="M5" s="4"/>
      <c r="N5" s="4"/>
    </row>
    <row r="6" spans="1:14" ht="15.75" customHeight="1">
      <c r="A6" s="4" t="s">
        <v>22</v>
      </c>
      <c r="B6" s="30">
        <v>26.943100000000001</v>
      </c>
      <c r="C6" s="30">
        <v>89.377099999999999</v>
      </c>
      <c r="D6" s="4" t="s">
        <v>23</v>
      </c>
      <c r="E6" s="76">
        <v>27.087119999999999</v>
      </c>
      <c r="F6" s="76">
        <v>89.539829999999995</v>
      </c>
      <c r="G6" s="4" t="s">
        <v>19</v>
      </c>
      <c r="H6" s="30">
        <v>382</v>
      </c>
      <c r="I6" s="30">
        <v>317</v>
      </c>
      <c r="J6" s="30">
        <v>699</v>
      </c>
      <c r="K6" s="30">
        <v>15</v>
      </c>
      <c r="L6" s="4" t="s">
        <v>114</v>
      </c>
      <c r="M6" s="4"/>
      <c r="N6" s="4"/>
    </row>
    <row r="7" spans="1:14" ht="15.75" customHeight="1">
      <c r="A7" s="4" t="s">
        <v>22</v>
      </c>
      <c r="B7" s="30">
        <v>26.943100000000001</v>
      </c>
      <c r="C7" s="30">
        <v>89.377099999999999</v>
      </c>
      <c r="D7" s="4" t="s">
        <v>23</v>
      </c>
      <c r="E7" s="76">
        <v>27.087119999999999</v>
      </c>
      <c r="F7" s="76">
        <v>89.539829999999995</v>
      </c>
      <c r="G7" s="4" t="s">
        <v>20</v>
      </c>
      <c r="H7" s="30">
        <v>246</v>
      </c>
      <c r="I7" s="30">
        <v>227</v>
      </c>
      <c r="J7" s="30">
        <v>473</v>
      </c>
      <c r="K7" s="30">
        <v>16</v>
      </c>
      <c r="L7" s="4" t="s">
        <v>114</v>
      </c>
      <c r="M7" s="4"/>
      <c r="N7" s="4"/>
    </row>
    <row r="8" spans="1:14" ht="15.75" customHeight="1">
      <c r="A8" s="34" t="s">
        <v>22</v>
      </c>
      <c r="B8" s="40">
        <v>26.943100000000001</v>
      </c>
      <c r="C8" s="40">
        <v>89.377099999999999</v>
      </c>
      <c r="D8" s="34" t="s">
        <v>23</v>
      </c>
      <c r="E8" s="77">
        <v>27.087119999999999</v>
      </c>
      <c r="F8" s="77">
        <v>89.539829999999995</v>
      </c>
      <c r="G8" s="34" t="s">
        <v>21</v>
      </c>
      <c r="H8" s="40">
        <v>240</v>
      </c>
      <c r="I8" s="40">
        <v>205</v>
      </c>
      <c r="J8" s="40">
        <v>445</v>
      </c>
      <c r="K8" s="40">
        <v>17</v>
      </c>
      <c r="L8" s="4" t="s">
        <v>114</v>
      </c>
      <c r="M8" s="4"/>
      <c r="N8" s="4"/>
    </row>
    <row r="9" spans="1:14" ht="15.75" customHeight="1">
      <c r="A9" s="4" t="s">
        <v>22</v>
      </c>
      <c r="B9" s="30">
        <v>26.943100000000001</v>
      </c>
      <c r="C9" s="30">
        <v>89.377099999999999</v>
      </c>
      <c r="D9" s="4" t="s">
        <v>24</v>
      </c>
      <c r="E9" s="30">
        <v>26.91901</v>
      </c>
      <c r="F9" s="30">
        <v>89.529600000000002</v>
      </c>
      <c r="G9" s="4" t="s">
        <v>15</v>
      </c>
      <c r="H9" s="30">
        <v>333</v>
      </c>
      <c r="I9" s="30">
        <v>306</v>
      </c>
      <c r="J9" s="30">
        <v>639</v>
      </c>
      <c r="K9" s="30">
        <v>11</v>
      </c>
      <c r="L9" s="4" t="s">
        <v>113</v>
      </c>
      <c r="M9" s="4"/>
      <c r="N9" s="4"/>
    </row>
    <row r="10" spans="1:14" ht="15.75" customHeight="1">
      <c r="A10" s="4" t="s">
        <v>22</v>
      </c>
      <c r="B10" s="30">
        <v>26.943100000000001</v>
      </c>
      <c r="C10" s="30">
        <v>89.377099999999999</v>
      </c>
      <c r="D10" s="4" t="s">
        <v>24</v>
      </c>
      <c r="E10" s="30">
        <v>26.91901</v>
      </c>
      <c r="F10" s="30">
        <v>89.529600000000002</v>
      </c>
      <c r="G10" s="4" t="s">
        <v>16</v>
      </c>
      <c r="H10" s="30">
        <v>422</v>
      </c>
      <c r="I10" s="30">
        <v>403</v>
      </c>
      <c r="J10" s="30">
        <v>825</v>
      </c>
      <c r="K10" s="30">
        <v>12</v>
      </c>
      <c r="L10" s="4" t="s">
        <v>113</v>
      </c>
      <c r="M10" s="4"/>
      <c r="N10" s="4"/>
    </row>
    <row r="11" spans="1:14" ht="15.75" customHeight="1">
      <c r="A11" s="4" t="s">
        <v>22</v>
      </c>
      <c r="B11" s="30">
        <v>26.943100000000001</v>
      </c>
      <c r="C11" s="30">
        <v>89.377099999999999</v>
      </c>
      <c r="D11" s="4" t="s">
        <v>24</v>
      </c>
      <c r="E11" s="30">
        <v>26.91901</v>
      </c>
      <c r="F11" s="30">
        <v>89.529600000000002</v>
      </c>
      <c r="G11" s="4" t="s">
        <v>17</v>
      </c>
      <c r="H11" s="30">
        <v>494</v>
      </c>
      <c r="I11" s="30">
        <v>406</v>
      </c>
      <c r="J11" s="30">
        <v>900</v>
      </c>
      <c r="K11" s="30">
        <v>13</v>
      </c>
      <c r="L11" s="4" t="s">
        <v>113</v>
      </c>
      <c r="M11" s="4"/>
      <c r="N11" s="4"/>
    </row>
    <row r="12" spans="1:14" ht="15.75" customHeight="1">
      <c r="A12" s="4" t="s">
        <v>22</v>
      </c>
      <c r="B12" s="30">
        <v>26.943100000000001</v>
      </c>
      <c r="C12" s="30">
        <v>89.377099999999999</v>
      </c>
      <c r="D12" s="4" t="s">
        <v>24</v>
      </c>
      <c r="E12" s="30">
        <v>26.91901</v>
      </c>
      <c r="F12" s="30">
        <v>89.529600000000002</v>
      </c>
      <c r="G12" s="4" t="s">
        <v>18</v>
      </c>
      <c r="H12" s="30">
        <v>320</v>
      </c>
      <c r="I12" s="30">
        <v>241</v>
      </c>
      <c r="J12" s="30">
        <v>561</v>
      </c>
      <c r="K12" s="30">
        <v>14</v>
      </c>
      <c r="L12" s="4" t="s">
        <v>113</v>
      </c>
      <c r="M12" s="4"/>
      <c r="N12" s="4"/>
    </row>
    <row r="13" spans="1:14" ht="15.75" customHeight="1">
      <c r="A13" s="4" t="s">
        <v>22</v>
      </c>
      <c r="B13" s="30">
        <v>26.943100000000001</v>
      </c>
      <c r="C13" s="30">
        <v>89.377099999999999</v>
      </c>
      <c r="D13" s="4" t="s">
        <v>24</v>
      </c>
      <c r="E13" s="30">
        <v>26.91901</v>
      </c>
      <c r="F13" s="30">
        <v>89.529600000000002</v>
      </c>
      <c r="G13" s="4" t="s">
        <v>19</v>
      </c>
      <c r="H13" s="30">
        <v>382</v>
      </c>
      <c r="I13" s="30">
        <v>317</v>
      </c>
      <c r="J13" s="30">
        <v>699</v>
      </c>
      <c r="K13" s="30">
        <v>15</v>
      </c>
      <c r="L13" s="4" t="s">
        <v>114</v>
      </c>
      <c r="M13" s="4"/>
      <c r="N13" s="4"/>
    </row>
    <row r="14" spans="1:14" ht="15.75" customHeight="1">
      <c r="A14" s="4" t="s">
        <v>22</v>
      </c>
      <c r="B14" s="30">
        <v>26.943100000000001</v>
      </c>
      <c r="C14" s="30">
        <v>89.377099999999999</v>
      </c>
      <c r="D14" s="4" t="s">
        <v>24</v>
      </c>
      <c r="E14" s="30">
        <v>26.91901</v>
      </c>
      <c r="F14" s="30">
        <v>89.529600000000002</v>
      </c>
      <c r="G14" s="4" t="s">
        <v>20</v>
      </c>
      <c r="H14" s="30">
        <v>246</v>
      </c>
      <c r="I14" s="30">
        <v>227</v>
      </c>
      <c r="J14" s="30">
        <v>473</v>
      </c>
      <c r="K14" s="30">
        <v>16</v>
      </c>
      <c r="L14" s="4" t="s">
        <v>114</v>
      </c>
      <c r="M14" s="4"/>
      <c r="N14" s="4"/>
    </row>
    <row r="15" spans="1:14" ht="15.75" customHeight="1">
      <c r="A15" s="34" t="s">
        <v>22</v>
      </c>
      <c r="B15" s="40">
        <v>26.943100000000001</v>
      </c>
      <c r="C15" s="40">
        <v>89.377099999999999</v>
      </c>
      <c r="D15" s="34" t="s">
        <v>24</v>
      </c>
      <c r="E15" s="40">
        <v>26.91901</v>
      </c>
      <c r="F15" s="40">
        <v>89.529600000000002</v>
      </c>
      <c r="G15" s="34" t="s">
        <v>21</v>
      </c>
      <c r="H15" s="40">
        <v>240</v>
      </c>
      <c r="I15" s="40">
        <v>205</v>
      </c>
      <c r="J15" s="40">
        <v>445</v>
      </c>
      <c r="K15" s="40">
        <v>17</v>
      </c>
      <c r="L15" s="4" t="s">
        <v>114</v>
      </c>
      <c r="M15" s="4"/>
      <c r="N15" s="4"/>
    </row>
    <row r="16" spans="1:1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16.7109375" customWidth="1"/>
    <col min="2" max="2" width="12.5703125" customWidth="1"/>
    <col min="3" max="3" width="17.5703125" customWidth="1"/>
    <col min="4" max="4" width="16" customWidth="1"/>
    <col min="5" max="5" width="17.28515625" customWidth="1"/>
    <col min="6" max="6" width="18" customWidth="1"/>
    <col min="7" max="7" width="18.42578125" customWidth="1"/>
    <col min="15" max="15" width="15.42578125" customWidth="1"/>
    <col min="17" max="17" width="18.28515625" customWidth="1"/>
    <col min="18" max="18" width="18.7109375" customWidth="1"/>
    <col min="19" max="19" width="18.42578125" customWidth="1"/>
  </cols>
  <sheetData>
    <row r="1" spans="1:23" ht="15.75" customHeight="1">
      <c r="A1" s="78" t="s">
        <v>71</v>
      </c>
      <c r="B1" s="79" t="s">
        <v>2</v>
      </c>
      <c r="C1" s="79" t="s">
        <v>3</v>
      </c>
      <c r="D1" s="79" t="s">
        <v>4</v>
      </c>
      <c r="E1" s="79" t="s">
        <v>5</v>
      </c>
      <c r="F1" s="79" t="s">
        <v>6</v>
      </c>
      <c r="G1" s="79" t="s">
        <v>7</v>
      </c>
      <c r="H1" s="79" t="s">
        <v>8</v>
      </c>
      <c r="I1" s="79" t="s">
        <v>9</v>
      </c>
      <c r="J1" s="79" t="s">
        <v>10</v>
      </c>
      <c r="K1" s="79" t="s">
        <v>11</v>
      </c>
      <c r="M1" s="78" t="s">
        <v>61</v>
      </c>
      <c r="N1" s="80">
        <v>27.5959</v>
      </c>
      <c r="O1" s="80">
        <v>89.587500000000006</v>
      </c>
      <c r="P1" s="79" t="s">
        <v>151</v>
      </c>
      <c r="Q1" s="80">
        <v>27.463850000000001</v>
      </c>
      <c r="R1" s="80">
        <v>89.638249999999999</v>
      </c>
      <c r="S1" s="79" t="s">
        <v>15</v>
      </c>
      <c r="T1" s="80">
        <v>907</v>
      </c>
      <c r="U1" s="80">
        <v>907</v>
      </c>
      <c r="V1" s="80">
        <v>1814</v>
      </c>
      <c r="W1" s="80">
        <v>11</v>
      </c>
    </row>
    <row r="2" spans="1:23" ht="15.75" customHeight="1">
      <c r="A2" s="81" t="s">
        <v>59</v>
      </c>
      <c r="B2" s="64">
        <v>27.5959</v>
      </c>
      <c r="C2" s="64">
        <v>89.587500000000006</v>
      </c>
      <c r="D2" s="82" t="s">
        <v>152</v>
      </c>
      <c r="E2" s="64">
        <v>27.404900000000001</v>
      </c>
      <c r="F2" s="64">
        <v>89.569400000000002</v>
      </c>
      <c r="G2" s="82" t="s">
        <v>15</v>
      </c>
      <c r="H2" s="64">
        <v>146</v>
      </c>
      <c r="I2" s="64">
        <v>125</v>
      </c>
      <c r="J2" s="64">
        <v>271</v>
      </c>
      <c r="K2" s="64">
        <v>11</v>
      </c>
      <c r="M2" s="81" t="s">
        <v>61</v>
      </c>
      <c r="N2" s="64">
        <v>27.5959</v>
      </c>
      <c r="O2" s="64">
        <v>89.587500000000006</v>
      </c>
      <c r="P2" s="82" t="s">
        <v>151</v>
      </c>
      <c r="Q2" s="64">
        <v>27.463850000000001</v>
      </c>
      <c r="R2" s="64">
        <v>89.638249999999999</v>
      </c>
      <c r="S2" s="82" t="s">
        <v>16</v>
      </c>
      <c r="T2" s="64">
        <v>1053</v>
      </c>
      <c r="U2" s="64">
        <v>1004</v>
      </c>
      <c r="V2" s="64">
        <v>2057</v>
      </c>
      <c r="W2" s="64">
        <v>12</v>
      </c>
    </row>
    <row r="3" spans="1:23" ht="15.75" customHeight="1">
      <c r="A3" s="81" t="s">
        <v>59</v>
      </c>
      <c r="B3" s="64">
        <v>27.5959</v>
      </c>
      <c r="C3" s="64">
        <v>89.587500000000006</v>
      </c>
      <c r="D3" s="82" t="s">
        <v>152</v>
      </c>
      <c r="E3" s="64">
        <v>27.404900000000001</v>
      </c>
      <c r="F3" s="64">
        <v>89.569400000000002</v>
      </c>
      <c r="G3" s="82" t="s">
        <v>16</v>
      </c>
      <c r="H3" s="64">
        <v>168</v>
      </c>
      <c r="I3" s="64">
        <v>154</v>
      </c>
      <c r="J3" s="64">
        <v>322</v>
      </c>
      <c r="K3" s="64">
        <v>12</v>
      </c>
      <c r="M3" s="81" t="s">
        <v>61</v>
      </c>
      <c r="N3" s="64">
        <v>27.5959</v>
      </c>
      <c r="O3" s="64">
        <v>89.587500000000006</v>
      </c>
      <c r="P3" s="82" t="s">
        <v>151</v>
      </c>
      <c r="Q3" s="64">
        <v>27.463850000000001</v>
      </c>
      <c r="R3" s="64">
        <v>89.638249999999999</v>
      </c>
      <c r="S3" s="82" t="s">
        <v>17</v>
      </c>
      <c r="T3" s="64">
        <v>1132</v>
      </c>
      <c r="U3" s="64">
        <v>1097</v>
      </c>
      <c r="V3" s="64">
        <v>2229</v>
      </c>
      <c r="W3" s="64">
        <v>13</v>
      </c>
    </row>
    <row r="4" spans="1:23" ht="15.75" customHeight="1">
      <c r="A4" s="81" t="s">
        <v>59</v>
      </c>
      <c r="B4" s="64">
        <v>27.5959</v>
      </c>
      <c r="C4" s="64">
        <v>89.587500000000006</v>
      </c>
      <c r="D4" s="82" t="s">
        <v>152</v>
      </c>
      <c r="E4" s="64">
        <v>27.404900000000001</v>
      </c>
      <c r="F4" s="64">
        <v>89.569400000000002</v>
      </c>
      <c r="G4" s="82" t="s">
        <v>17</v>
      </c>
      <c r="H4" s="64">
        <v>190</v>
      </c>
      <c r="I4" s="64">
        <v>138</v>
      </c>
      <c r="J4" s="64">
        <v>328</v>
      </c>
      <c r="K4" s="64">
        <v>13</v>
      </c>
      <c r="M4" s="81" t="s">
        <v>61</v>
      </c>
      <c r="N4" s="64">
        <v>27.5959</v>
      </c>
      <c r="O4" s="64">
        <v>89.587500000000006</v>
      </c>
      <c r="P4" s="82" t="s">
        <v>151</v>
      </c>
      <c r="Q4" s="64">
        <v>27.463850000000001</v>
      </c>
      <c r="R4" s="64">
        <v>89.638249999999999</v>
      </c>
      <c r="S4" s="82" t="s">
        <v>18</v>
      </c>
      <c r="T4" s="64">
        <v>720</v>
      </c>
      <c r="U4" s="64">
        <v>640</v>
      </c>
      <c r="V4" s="64">
        <v>1360</v>
      </c>
      <c r="W4" s="64">
        <v>14</v>
      </c>
    </row>
    <row r="5" spans="1:23" ht="15.75" customHeight="1">
      <c r="A5" s="81" t="s">
        <v>59</v>
      </c>
      <c r="B5" s="64">
        <v>27.5959</v>
      </c>
      <c r="C5" s="64">
        <v>89.587500000000006</v>
      </c>
      <c r="D5" s="82" t="s">
        <v>152</v>
      </c>
      <c r="E5" s="64">
        <v>27.404900000000001</v>
      </c>
      <c r="F5" s="64">
        <v>89.569400000000002</v>
      </c>
      <c r="G5" s="82" t="s">
        <v>18</v>
      </c>
      <c r="H5" s="64">
        <v>100</v>
      </c>
      <c r="I5" s="64">
        <v>112</v>
      </c>
      <c r="J5" s="64">
        <v>212</v>
      </c>
      <c r="K5" s="64">
        <v>14</v>
      </c>
      <c r="M5" s="81" t="s">
        <v>61</v>
      </c>
      <c r="N5" s="64">
        <v>27.5959</v>
      </c>
      <c r="O5" s="64">
        <v>89.587500000000006</v>
      </c>
      <c r="P5" s="82" t="s">
        <v>151</v>
      </c>
      <c r="Q5" s="64">
        <v>27.463850000000001</v>
      </c>
      <c r="R5" s="64">
        <v>89.638249999999999</v>
      </c>
      <c r="S5" s="82" t="s">
        <v>19</v>
      </c>
      <c r="T5" s="64">
        <v>832</v>
      </c>
      <c r="U5" s="64">
        <v>776</v>
      </c>
      <c r="V5" s="64">
        <v>1608</v>
      </c>
      <c r="W5" s="64">
        <v>15</v>
      </c>
    </row>
    <row r="6" spans="1:23" ht="15.75" customHeight="1">
      <c r="A6" s="81" t="s">
        <v>59</v>
      </c>
      <c r="B6" s="64">
        <v>27.5959</v>
      </c>
      <c r="C6" s="64">
        <v>89.587500000000006</v>
      </c>
      <c r="D6" s="82" t="s">
        <v>152</v>
      </c>
      <c r="E6" s="64">
        <v>27.404900000000001</v>
      </c>
      <c r="F6" s="64">
        <v>89.569400000000002</v>
      </c>
      <c r="G6" s="82" t="s">
        <v>19</v>
      </c>
      <c r="H6" s="64">
        <v>153</v>
      </c>
      <c r="I6" s="64">
        <v>125</v>
      </c>
      <c r="J6" s="64">
        <v>278</v>
      </c>
      <c r="K6" s="64">
        <v>15</v>
      </c>
      <c r="M6" s="81" t="s">
        <v>61</v>
      </c>
      <c r="N6" s="64">
        <v>27.5959</v>
      </c>
      <c r="O6" s="64">
        <v>89.587500000000006</v>
      </c>
      <c r="P6" s="82" t="s">
        <v>151</v>
      </c>
      <c r="Q6" s="64">
        <v>27.463850000000001</v>
      </c>
      <c r="R6" s="64">
        <v>89.638249999999999</v>
      </c>
      <c r="S6" s="82" t="s">
        <v>20</v>
      </c>
      <c r="T6" s="64">
        <v>673</v>
      </c>
      <c r="U6" s="64">
        <v>543</v>
      </c>
      <c r="V6" s="64">
        <v>1216</v>
      </c>
      <c r="W6" s="64">
        <v>16</v>
      </c>
    </row>
    <row r="7" spans="1:23" ht="15.75" customHeight="1">
      <c r="A7" s="81" t="s">
        <v>59</v>
      </c>
      <c r="B7" s="64">
        <v>27.5959</v>
      </c>
      <c r="C7" s="64">
        <v>89.587500000000006</v>
      </c>
      <c r="D7" s="82" t="s">
        <v>152</v>
      </c>
      <c r="E7" s="64">
        <v>27.404900000000001</v>
      </c>
      <c r="F7" s="64">
        <v>89.569400000000002</v>
      </c>
      <c r="G7" s="82" t="s">
        <v>20</v>
      </c>
      <c r="H7" s="64">
        <v>130</v>
      </c>
      <c r="I7" s="64">
        <v>95</v>
      </c>
      <c r="J7" s="64">
        <v>225</v>
      </c>
      <c r="K7" s="64">
        <v>16</v>
      </c>
      <c r="M7" s="81" t="s">
        <v>61</v>
      </c>
      <c r="N7" s="64">
        <v>27.5959</v>
      </c>
      <c r="O7" s="64">
        <v>89.587500000000006</v>
      </c>
      <c r="P7" s="82" t="s">
        <v>151</v>
      </c>
      <c r="Q7" s="64">
        <v>27.463850000000001</v>
      </c>
      <c r="R7" s="64">
        <v>89.638249999999999</v>
      </c>
      <c r="S7" s="82" t="s">
        <v>21</v>
      </c>
      <c r="T7" s="64">
        <v>714</v>
      </c>
      <c r="U7" s="64">
        <v>572</v>
      </c>
      <c r="V7" s="64">
        <v>1286</v>
      </c>
      <c r="W7" s="64">
        <v>17</v>
      </c>
    </row>
    <row r="8" spans="1:23" ht="15.75" customHeight="1">
      <c r="A8" s="81" t="s">
        <v>59</v>
      </c>
      <c r="B8" s="64">
        <v>27.5959</v>
      </c>
      <c r="C8" s="64">
        <v>89.587500000000006</v>
      </c>
      <c r="D8" s="82" t="s">
        <v>152</v>
      </c>
      <c r="E8" s="64">
        <v>27.404900000000001</v>
      </c>
      <c r="F8" s="64">
        <v>89.569400000000002</v>
      </c>
      <c r="G8" s="82" t="s">
        <v>21</v>
      </c>
      <c r="H8" s="64">
        <v>403</v>
      </c>
      <c r="I8" s="64">
        <v>341</v>
      </c>
      <c r="J8" s="64">
        <v>744</v>
      </c>
      <c r="K8" s="64">
        <v>17</v>
      </c>
      <c r="M8" s="81"/>
      <c r="N8" s="82"/>
      <c r="O8" s="82"/>
      <c r="P8" s="82"/>
      <c r="Q8" s="82"/>
      <c r="R8" s="82"/>
      <c r="S8" s="82"/>
      <c r="T8" s="64">
        <v>6031</v>
      </c>
      <c r="U8" s="64">
        <v>5539</v>
      </c>
      <c r="V8" s="64">
        <v>11570</v>
      </c>
      <c r="W8" s="82"/>
    </row>
    <row r="9" spans="1:23" ht="15.75" customHeight="1">
      <c r="A9" s="81"/>
      <c r="B9" s="82"/>
      <c r="C9" s="82"/>
      <c r="D9" s="82"/>
      <c r="E9" s="82"/>
      <c r="F9" s="82"/>
      <c r="G9" s="82"/>
      <c r="H9" s="64">
        <v>1290</v>
      </c>
      <c r="I9" s="64">
        <v>1090</v>
      </c>
      <c r="J9" s="64">
        <v>2380</v>
      </c>
      <c r="K9" s="82"/>
    </row>
    <row r="10" spans="1:23" ht="15.75" customHeight="1"/>
    <row r="11" spans="1:23" ht="15.75" customHeight="1">
      <c r="A11" s="830" t="s">
        <v>61</v>
      </c>
      <c r="B11" s="48"/>
      <c r="C11" s="83" t="s">
        <v>125</v>
      </c>
      <c r="D11" s="84" t="s">
        <v>126</v>
      </c>
      <c r="E11" s="84" t="s">
        <v>127</v>
      </c>
      <c r="F11" s="84" t="s">
        <v>128</v>
      </c>
      <c r="G11" s="84" t="s">
        <v>129</v>
      </c>
      <c r="M11" s="830" t="s">
        <v>59</v>
      </c>
      <c r="N11" s="48"/>
      <c r="O11" s="83" t="s">
        <v>125</v>
      </c>
      <c r="P11" s="84" t="s">
        <v>126</v>
      </c>
      <c r="Q11" s="84" t="s">
        <v>127</v>
      </c>
      <c r="R11" s="84" t="s">
        <v>128</v>
      </c>
      <c r="S11" s="84" t="s">
        <v>129</v>
      </c>
      <c r="T11" s="48"/>
    </row>
    <row r="12" spans="1:23" ht="15.75" customHeight="1">
      <c r="A12" s="829"/>
      <c r="B12" s="48"/>
      <c r="C12" s="85">
        <v>4110</v>
      </c>
      <c r="D12" s="64">
        <v>1891</v>
      </c>
      <c r="E12" s="64">
        <v>2219</v>
      </c>
      <c r="F12" s="86">
        <v>0.34139999999999998</v>
      </c>
      <c r="G12" s="87">
        <v>0.3679</v>
      </c>
      <c r="M12" s="829"/>
      <c r="N12" s="48"/>
      <c r="O12" s="85">
        <v>1247</v>
      </c>
      <c r="P12" s="64">
        <v>561</v>
      </c>
      <c r="Q12" s="64">
        <v>686</v>
      </c>
      <c r="R12" s="86">
        <v>0.51470000000000005</v>
      </c>
      <c r="S12" s="87">
        <v>0.53180000000000005</v>
      </c>
      <c r="T12" s="48"/>
    </row>
    <row r="13" spans="1:23" ht="15.75" customHeight="1">
      <c r="A13" s="829"/>
      <c r="B13" s="48"/>
      <c r="C13" s="48"/>
      <c r="D13" s="48"/>
      <c r="E13" s="48"/>
      <c r="F13" s="48"/>
      <c r="G13" s="48"/>
      <c r="M13" s="829"/>
      <c r="N13" s="48"/>
      <c r="O13" s="48"/>
      <c r="P13" s="48"/>
      <c r="Q13" s="48"/>
      <c r="R13" s="48"/>
      <c r="S13" s="48"/>
      <c r="T13" s="48"/>
    </row>
    <row r="14" spans="1:23" ht="15.75" customHeight="1">
      <c r="A14" s="829"/>
      <c r="B14" s="48"/>
      <c r="C14" s="83" t="s">
        <v>153</v>
      </c>
      <c r="D14" s="84" t="s">
        <v>154</v>
      </c>
      <c r="E14" s="84" t="s">
        <v>155</v>
      </c>
      <c r="F14" s="84" t="s">
        <v>144</v>
      </c>
      <c r="G14" s="84" t="s">
        <v>145</v>
      </c>
      <c r="M14" s="829"/>
      <c r="N14" s="48"/>
      <c r="O14" s="83" t="s">
        <v>153</v>
      </c>
      <c r="P14" s="84" t="s">
        <v>154</v>
      </c>
      <c r="Q14" s="84" t="s">
        <v>155</v>
      </c>
      <c r="R14" s="84" t="s">
        <v>144</v>
      </c>
      <c r="S14" s="84" t="s">
        <v>145</v>
      </c>
      <c r="T14" s="48"/>
    </row>
    <row r="15" spans="1:23" ht="15.75" customHeight="1">
      <c r="A15" s="829"/>
      <c r="B15" s="48"/>
      <c r="C15" s="88">
        <v>11570</v>
      </c>
      <c r="D15" s="86">
        <v>0.47870000000000001</v>
      </c>
      <c r="E15" s="86">
        <v>0.52129999999999999</v>
      </c>
      <c r="F15" s="89">
        <v>6031</v>
      </c>
      <c r="G15" s="89">
        <v>5539</v>
      </c>
      <c r="M15" s="829"/>
      <c r="N15" s="48"/>
      <c r="O15" s="88">
        <v>2380</v>
      </c>
      <c r="P15" s="86">
        <v>0.45800000000000002</v>
      </c>
      <c r="Q15" s="86">
        <v>0.54200000000000004</v>
      </c>
      <c r="R15" s="89">
        <v>1290</v>
      </c>
      <c r="S15" s="89">
        <v>1090</v>
      </c>
      <c r="T15" s="48"/>
    </row>
    <row r="16" spans="1:23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1:A15"/>
    <mergeCell ref="M11:M15"/>
  </mergeCells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N1000"/>
  <sheetViews>
    <sheetView workbookViewId="0"/>
  </sheetViews>
  <sheetFormatPr defaultColWidth="12.5703125" defaultRowHeight="15" customHeight="1"/>
  <cols>
    <col min="1" max="1" width="12.5703125" customWidth="1"/>
    <col min="2" max="3" width="17.85546875" customWidth="1"/>
    <col min="4" max="4" width="20" customWidth="1"/>
    <col min="5" max="5" width="19" customWidth="1"/>
    <col min="6" max="6" width="18.28515625" customWidth="1"/>
  </cols>
  <sheetData>
    <row r="1" spans="1:14" ht="15.75" customHeight="1">
      <c r="A1" s="78" t="s">
        <v>71</v>
      </c>
      <c r="B1" s="79" t="s">
        <v>2</v>
      </c>
      <c r="C1" s="79" t="s">
        <v>3</v>
      </c>
      <c r="D1" s="79" t="s">
        <v>4</v>
      </c>
      <c r="E1" s="79" t="s">
        <v>5</v>
      </c>
      <c r="F1" s="79" t="s">
        <v>6</v>
      </c>
      <c r="G1" s="79" t="s">
        <v>7</v>
      </c>
      <c r="H1" s="79" t="s">
        <v>8</v>
      </c>
      <c r="I1" s="79" t="s">
        <v>9</v>
      </c>
      <c r="J1" s="79" t="s">
        <v>10</v>
      </c>
      <c r="K1" s="79" t="s">
        <v>11</v>
      </c>
      <c r="L1" s="79" t="s">
        <v>8</v>
      </c>
      <c r="M1" s="79" t="s">
        <v>9</v>
      </c>
      <c r="N1" s="84" t="s">
        <v>130</v>
      </c>
    </row>
    <row r="2" spans="1:14" ht="15.75" customHeight="1">
      <c r="A2" s="81" t="s">
        <v>26</v>
      </c>
      <c r="B2" s="64">
        <v>27.032299999999999</v>
      </c>
      <c r="C2" s="64">
        <v>89.887900000000002</v>
      </c>
      <c r="D2" s="82" t="s">
        <v>92</v>
      </c>
      <c r="E2" s="64">
        <v>26.934069999999998</v>
      </c>
      <c r="F2" s="64">
        <v>89.955079999999995</v>
      </c>
      <c r="G2" s="82" t="s">
        <v>15</v>
      </c>
      <c r="H2" s="64">
        <v>200</v>
      </c>
      <c r="I2" s="64">
        <v>224</v>
      </c>
      <c r="J2" s="64">
        <v>424</v>
      </c>
      <c r="K2" s="64">
        <v>11</v>
      </c>
      <c r="L2" s="82"/>
      <c r="M2" s="82"/>
      <c r="N2" s="82"/>
    </row>
    <row r="3" spans="1:14" ht="15.75" customHeight="1">
      <c r="A3" s="81" t="s">
        <v>26</v>
      </c>
      <c r="B3" s="64">
        <v>27.032299999999999</v>
      </c>
      <c r="C3" s="64">
        <v>89.887900000000002</v>
      </c>
      <c r="D3" s="82" t="s">
        <v>92</v>
      </c>
      <c r="E3" s="64">
        <v>26.934069999999998</v>
      </c>
      <c r="F3" s="64">
        <v>89.955079999999995</v>
      </c>
      <c r="G3" s="82" t="s">
        <v>16</v>
      </c>
      <c r="H3" s="64">
        <v>217</v>
      </c>
      <c r="I3" s="64">
        <v>254</v>
      </c>
      <c r="J3" s="64">
        <v>471</v>
      </c>
      <c r="K3" s="64">
        <v>12</v>
      </c>
      <c r="L3" s="82"/>
      <c r="M3" s="82"/>
      <c r="N3" s="82"/>
    </row>
    <row r="4" spans="1:14" ht="15.75" customHeight="1">
      <c r="A4" s="81" t="s">
        <v>26</v>
      </c>
      <c r="B4" s="64">
        <v>27.032299999999999</v>
      </c>
      <c r="C4" s="64">
        <v>89.887900000000002</v>
      </c>
      <c r="D4" s="82" t="s">
        <v>92</v>
      </c>
      <c r="E4" s="64">
        <v>26.934069999999998</v>
      </c>
      <c r="F4" s="64">
        <v>89.955079999999995</v>
      </c>
      <c r="G4" s="82" t="s">
        <v>17</v>
      </c>
      <c r="H4" s="64">
        <v>359</v>
      </c>
      <c r="I4" s="64">
        <v>290</v>
      </c>
      <c r="J4" s="64">
        <v>649</v>
      </c>
      <c r="K4" s="64">
        <v>13</v>
      </c>
      <c r="L4" s="82"/>
      <c r="M4" s="82"/>
      <c r="N4" s="82"/>
    </row>
    <row r="5" spans="1:14" ht="15.75" customHeight="1">
      <c r="A5" s="81" t="s">
        <v>26</v>
      </c>
      <c r="B5" s="64">
        <v>27.032299999999999</v>
      </c>
      <c r="C5" s="64">
        <v>89.887900000000002</v>
      </c>
      <c r="D5" s="82" t="s">
        <v>92</v>
      </c>
      <c r="E5" s="64">
        <v>26.934069999999998</v>
      </c>
      <c r="F5" s="64">
        <v>89.955079999999995</v>
      </c>
      <c r="G5" s="82" t="s">
        <v>18</v>
      </c>
      <c r="H5" s="64">
        <v>114</v>
      </c>
      <c r="I5" s="64">
        <v>175</v>
      </c>
      <c r="J5" s="64">
        <v>289</v>
      </c>
      <c r="K5" s="64">
        <v>14</v>
      </c>
      <c r="L5" s="82"/>
      <c r="M5" s="82"/>
      <c r="N5" s="82"/>
    </row>
    <row r="6" spans="1:14" ht="15.75" customHeight="1">
      <c r="A6" s="81" t="s">
        <v>26</v>
      </c>
      <c r="B6" s="64">
        <v>27.032299999999999</v>
      </c>
      <c r="C6" s="64">
        <v>89.887900000000002</v>
      </c>
      <c r="D6" s="82" t="s">
        <v>92</v>
      </c>
      <c r="E6" s="64">
        <v>26.934069999999998</v>
      </c>
      <c r="F6" s="64">
        <v>89.955079999999995</v>
      </c>
      <c r="G6" s="82" t="s">
        <v>19</v>
      </c>
      <c r="H6" s="64">
        <v>251</v>
      </c>
      <c r="I6" s="64">
        <v>216</v>
      </c>
      <c r="J6" s="64">
        <v>467</v>
      </c>
      <c r="K6" s="64">
        <v>15</v>
      </c>
      <c r="L6" s="82"/>
      <c r="M6" s="82"/>
      <c r="N6" s="82"/>
    </row>
    <row r="7" spans="1:14" ht="15.75" customHeight="1">
      <c r="A7" s="81" t="s">
        <v>26</v>
      </c>
      <c r="B7" s="64">
        <v>27.032299999999999</v>
      </c>
      <c r="C7" s="64">
        <v>89.887900000000002</v>
      </c>
      <c r="D7" s="82" t="s">
        <v>92</v>
      </c>
      <c r="E7" s="64">
        <v>26.934069999999998</v>
      </c>
      <c r="F7" s="64">
        <v>89.955079999999995</v>
      </c>
      <c r="G7" s="82" t="s">
        <v>20</v>
      </c>
      <c r="H7" s="64">
        <v>190</v>
      </c>
      <c r="I7" s="64">
        <v>142</v>
      </c>
      <c r="J7" s="64">
        <v>332</v>
      </c>
      <c r="K7" s="64">
        <v>16</v>
      </c>
      <c r="L7" s="82"/>
      <c r="M7" s="82"/>
      <c r="N7" s="82"/>
    </row>
    <row r="8" spans="1:14" ht="15.75" customHeight="1">
      <c r="A8" s="81" t="s">
        <v>26</v>
      </c>
      <c r="B8" s="64">
        <v>27.032299999999999</v>
      </c>
      <c r="C8" s="64">
        <v>89.887900000000002</v>
      </c>
      <c r="D8" s="82" t="s">
        <v>92</v>
      </c>
      <c r="E8" s="64">
        <v>26.934069999999998</v>
      </c>
      <c r="F8" s="64">
        <v>89.955079999999995</v>
      </c>
      <c r="G8" s="82" t="s">
        <v>21</v>
      </c>
      <c r="H8" s="64">
        <v>170</v>
      </c>
      <c r="I8" s="64">
        <v>155</v>
      </c>
      <c r="J8" s="64">
        <v>325</v>
      </c>
      <c r="K8" s="64">
        <v>17</v>
      </c>
      <c r="L8" s="82"/>
      <c r="M8" s="82"/>
      <c r="N8" s="82"/>
    </row>
    <row r="9" spans="1:14" ht="15.75" customHeight="1">
      <c r="A9" s="81"/>
      <c r="B9" s="82"/>
      <c r="C9" s="82"/>
      <c r="D9" s="82"/>
      <c r="E9" s="82"/>
      <c r="F9" s="82"/>
      <c r="G9" s="82"/>
      <c r="H9" s="90"/>
      <c r="I9" s="90"/>
      <c r="J9" s="82"/>
      <c r="K9" s="82"/>
      <c r="L9" s="89">
        <v>1501</v>
      </c>
      <c r="M9" s="89">
        <v>1456</v>
      </c>
      <c r="N9" s="89">
        <v>2957</v>
      </c>
    </row>
    <row r="10" spans="1:14" ht="15.75" customHeight="1"/>
    <row r="11" spans="1:14" ht="15.75" customHeight="1">
      <c r="A11" s="48"/>
      <c r="B11" s="83" t="s">
        <v>125</v>
      </c>
      <c r="C11" s="84" t="s">
        <v>126</v>
      </c>
      <c r="D11" s="84" t="s">
        <v>127</v>
      </c>
      <c r="E11" s="84" t="s">
        <v>128</v>
      </c>
      <c r="F11" s="84" t="s">
        <v>129</v>
      </c>
      <c r="G11" s="48"/>
    </row>
    <row r="12" spans="1:14" ht="15.75" customHeight="1">
      <c r="A12" s="48"/>
      <c r="B12" s="85">
        <v>1124</v>
      </c>
      <c r="C12" s="64">
        <v>513</v>
      </c>
      <c r="D12" s="64">
        <v>611</v>
      </c>
      <c r="E12" s="86">
        <v>0.3523</v>
      </c>
      <c r="F12" s="87">
        <v>0.40710000000000002</v>
      </c>
      <c r="G12" s="48"/>
    </row>
    <row r="13" spans="1:14" ht="15.75" customHeight="1">
      <c r="A13" s="48"/>
      <c r="B13" s="48"/>
      <c r="C13" s="48"/>
      <c r="D13" s="48"/>
      <c r="E13" s="48"/>
      <c r="F13" s="48"/>
      <c r="G13" s="48"/>
    </row>
    <row r="14" spans="1:14" ht="15.75" customHeight="1">
      <c r="A14" s="48"/>
      <c r="B14" s="83" t="s">
        <v>153</v>
      </c>
      <c r="C14" s="84" t="s">
        <v>156</v>
      </c>
      <c r="D14" s="84" t="s">
        <v>155</v>
      </c>
      <c r="E14" s="84" t="s">
        <v>144</v>
      </c>
      <c r="F14" s="84" t="s">
        <v>145</v>
      </c>
      <c r="G14" s="48"/>
    </row>
    <row r="15" spans="1:14" ht="15.75" customHeight="1">
      <c r="A15" s="48"/>
      <c r="B15" s="88">
        <v>2957</v>
      </c>
      <c r="C15" s="86">
        <v>0.4924</v>
      </c>
      <c r="D15" s="86">
        <v>0.50760000000000005</v>
      </c>
      <c r="E15" s="89">
        <v>1501</v>
      </c>
      <c r="F15" s="89">
        <v>1456</v>
      </c>
      <c r="G15" s="48"/>
    </row>
    <row r="16" spans="1:1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1000"/>
  <sheetViews>
    <sheetView workbookViewId="0"/>
  </sheetViews>
  <sheetFormatPr defaultColWidth="12.5703125" defaultRowHeight="15" customHeight="1"/>
  <cols>
    <col min="1" max="6" width="12.5703125" customWidth="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H1000"/>
  <sheetViews>
    <sheetView workbookViewId="0"/>
  </sheetViews>
  <sheetFormatPr defaultColWidth="12.5703125" defaultRowHeight="15" customHeight="1"/>
  <cols>
    <col min="1" max="6" width="12.5703125" customWidth="1"/>
    <col min="12" max="12" width="14.140625" customWidth="1"/>
    <col min="13" max="13" width="14.85546875" customWidth="1"/>
    <col min="14" max="14" width="15.85546875" customWidth="1"/>
    <col min="17" max="17" width="13.5703125" customWidth="1"/>
  </cols>
  <sheetData>
    <row r="1" spans="1:34" ht="15.7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34" ht="15.7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91" t="s">
        <v>71</v>
      </c>
      <c r="M2" s="92" t="s">
        <v>2</v>
      </c>
      <c r="N2" s="92" t="s">
        <v>3</v>
      </c>
      <c r="O2" s="92" t="s">
        <v>4</v>
      </c>
      <c r="P2" s="92" t="s">
        <v>5</v>
      </c>
      <c r="Q2" s="92" t="s">
        <v>6</v>
      </c>
      <c r="R2" s="92" t="s">
        <v>7</v>
      </c>
      <c r="S2" s="92" t="s">
        <v>8</v>
      </c>
      <c r="T2" s="92" t="s">
        <v>9</v>
      </c>
      <c r="U2" s="92" t="s">
        <v>10</v>
      </c>
      <c r="V2" s="93" t="s">
        <v>11</v>
      </c>
      <c r="W2" s="4"/>
      <c r="X2" s="4"/>
      <c r="Y2" s="91" t="s">
        <v>157</v>
      </c>
      <c r="Z2" s="92" t="s">
        <v>158</v>
      </c>
      <c r="AA2" s="92" t="s">
        <v>159</v>
      </c>
      <c r="AB2" s="92" t="s">
        <v>160</v>
      </c>
      <c r="AC2" s="92" t="s">
        <v>161</v>
      </c>
      <c r="AD2" s="92" t="s">
        <v>162</v>
      </c>
      <c r="AE2" s="92" t="s">
        <v>163</v>
      </c>
      <c r="AF2" s="92" t="s">
        <v>164</v>
      </c>
      <c r="AG2" s="92" t="s">
        <v>165</v>
      </c>
      <c r="AH2" s="93" t="s">
        <v>166</v>
      </c>
    </row>
    <row r="3" spans="1:34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94" t="s">
        <v>67</v>
      </c>
      <c r="M3" s="95">
        <v>27.4526</v>
      </c>
      <c r="N3" s="95">
        <v>90.067499999999995</v>
      </c>
      <c r="O3" s="96" t="s">
        <v>167</v>
      </c>
      <c r="P3" s="95">
        <v>27.4879</v>
      </c>
      <c r="Q3" s="95">
        <v>89.893699999999995</v>
      </c>
      <c r="R3" s="96" t="s">
        <v>15</v>
      </c>
      <c r="S3" s="95">
        <v>339</v>
      </c>
      <c r="T3" s="95">
        <v>294</v>
      </c>
      <c r="U3" s="95">
        <v>633</v>
      </c>
      <c r="V3" s="97">
        <v>11</v>
      </c>
      <c r="W3" s="4"/>
      <c r="X3" s="4"/>
      <c r="Y3" s="98">
        <v>3388</v>
      </c>
      <c r="Z3" s="99">
        <v>1030</v>
      </c>
      <c r="AA3" s="99">
        <v>1503</v>
      </c>
      <c r="AB3" s="99">
        <v>1885</v>
      </c>
      <c r="AC3" s="100">
        <v>0.44</v>
      </c>
      <c r="AD3" s="100">
        <v>0.56000000000000005</v>
      </c>
      <c r="AE3" s="99">
        <v>465</v>
      </c>
      <c r="AF3" s="99">
        <v>565</v>
      </c>
      <c r="AG3" s="100">
        <v>0.3</v>
      </c>
      <c r="AH3" s="101">
        <v>0.31</v>
      </c>
    </row>
    <row r="4" spans="1:34" ht="15.7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102" t="s">
        <v>67</v>
      </c>
      <c r="M4" s="103">
        <v>27.4526</v>
      </c>
      <c r="N4" s="103">
        <v>90.067499999999995</v>
      </c>
      <c r="O4" s="104" t="s">
        <v>167</v>
      </c>
      <c r="P4" s="103">
        <v>27.4879</v>
      </c>
      <c r="Q4" s="103">
        <v>89.893699999999995</v>
      </c>
      <c r="R4" s="104" t="s">
        <v>16</v>
      </c>
      <c r="S4" s="103">
        <v>362</v>
      </c>
      <c r="T4" s="103">
        <v>298</v>
      </c>
      <c r="U4" s="103">
        <v>660</v>
      </c>
      <c r="V4" s="105">
        <v>12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spans="1:34" ht="15.75" customHeight="1">
      <c r="A5" s="91"/>
      <c r="B5" s="92"/>
      <c r="C5" s="92"/>
      <c r="D5" s="92"/>
      <c r="E5" s="92"/>
      <c r="F5" s="92"/>
      <c r="G5" s="92"/>
      <c r="H5" s="92"/>
      <c r="I5" s="92"/>
      <c r="J5" s="92"/>
      <c r="K5" s="93"/>
      <c r="L5" s="94" t="s">
        <v>67</v>
      </c>
      <c r="M5" s="95">
        <v>27.4526</v>
      </c>
      <c r="N5" s="95">
        <v>90.067499999999995</v>
      </c>
      <c r="O5" s="96" t="s">
        <v>167</v>
      </c>
      <c r="P5" s="95">
        <v>27.4879</v>
      </c>
      <c r="Q5" s="95">
        <v>89.893699999999995</v>
      </c>
      <c r="R5" s="96" t="s">
        <v>17</v>
      </c>
      <c r="S5" s="95">
        <v>465</v>
      </c>
      <c r="T5" s="95">
        <v>297</v>
      </c>
      <c r="U5" s="95">
        <v>762</v>
      </c>
      <c r="V5" s="97">
        <v>13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ht="15.75" customHeight="1">
      <c r="A6" s="94"/>
      <c r="B6" s="95"/>
      <c r="C6" s="95"/>
      <c r="D6" s="96"/>
      <c r="E6" s="95"/>
      <c r="F6" s="95"/>
      <c r="G6" s="96"/>
      <c r="H6" s="95"/>
      <c r="I6" s="95"/>
      <c r="J6" s="95"/>
      <c r="K6" s="97"/>
      <c r="L6" s="102" t="s">
        <v>67</v>
      </c>
      <c r="M6" s="103">
        <v>27.4526</v>
      </c>
      <c r="N6" s="103">
        <v>90.067499999999995</v>
      </c>
      <c r="O6" s="104" t="s">
        <v>167</v>
      </c>
      <c r="P6" s="103">
        <v>27.4879</v>
      </c>
      <c r="Q6" s="103">
        <v>89.893699999999995</v>
      </c>
      <c r="R6" s="104" t="s">
        <v>18</v>
      </c>
      <c r="S6" s="103">
        <v>154</v>
      </c>
      <c r="T6" s="103">
        <v>149</v>
      </c>
      <c r="U6" s="103">
        <v>303</v>
      </c>
      <c r="V6" s="105">
        <v>14</v>
      </c>
      <c r="W6" s="106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 ht="15.75" customHeight="1">
      <c r="A7" s="102"/>
      <c r="B7" s="103"/>
      <c r="C7" s="103"/>
      <c r="D7" s="104"/>
      <c r="E7" s="103"/>
      <c r="F7" s="103"/>
      <c r="G7" s="104"/>
      <c r="H7" s="103"/>
      <c r="I7" s="103"/>
      <c r="J7" s="103"/>
      <c r="K7" s="105"/>
      <c r="L7" s="94" t="s">
        <v>67</v>
      </c>
      <c r="M7" s="95">
        <v>27.4526</v>
      </c>
      <c r="N7" s="95">
        <v>90.067499999999995</v>
      </c>
      <c r="O7" s="96" t="s">
        <v>167</v>
      </c>
      <c r="P7" s="95">
        <v>27.4879</v>
      </c>
      <c r="Q7" s="95">
        <v>89.893699999999995</v>
      </c>
      <c r="R7" s="96" t="s">
        <v>19</v>
      </c>
      <c r="S7" s="95">
        <v>271</v>
      </c>
      <c r="T7" s="95">
        <v>200</v>
      </c>
      <c r="U7" s="95">
        <v>471</v>
      </c>
      <c r="V7" s="97">
        <v>15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 ht="15.75" customHeight="1">
      <c r="A8" s="94"/>
      <c r="B8" s="95"/>
      <c r="C8" s="95"/>
      <c r="D8" s="96"/>
      <c r="E8" s="95"/>
      <c r="F8" s="95"/>
      <c r="G8" s="96"/>
      <c r="H8" s="95"/>
      <c r="I8" s="95"/>
      <c r="J8" s="95"/>
      <c r="K8" s="97"/>
      <c r="L8" s="102" t="s">
        <v>67</v>
      </c>
      <c r="M8" s="103">
        <v>27.4526</v>
      </c>
      <c r="N8" s="103">
        <v>90.067499999999995</v>
      </c>
      <c r="O8" s="104" t="s">
        <v>167</v>
      </c>
      <c r="P8" s="103">
        <v>27.4879</v>
      </c>
      <c r="Q8" s="103">
        <v>89.893699999999995</v>
      </c>
      <c r="R8" s="104" t="s">
        <v>20</v>
      </c>
      <c r="S8" s="103">
        <v>132</v>
      </c>
      <c r="T8" s="103">
        <v>122</v>
      </c>
      <c r="U8" s="103">
        <v>254</v>
      </c>
      <c r="V8" s="105">
        <v>16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 ht="15.75" customHeight="1">
      <c r="A9" s="102"/>
      <c r="B9" s="103"/>
      <c r="C9" s="103"/>
      <c r="D9" s="104"/>
      <c r="E9" s="103"/>
      <c r="F9" s="103"/>
      <c r="G9" s="104"/>
      <c r="H9" s="103"/>
      <c r="I9" s="103"/>
      <c r="J9" s="103"/>
      <c r="K9" s="105"/>
      <c r="L9" s="94" t="s">
        <v>67</v>
      </c>
      <c r="M9" s="95">
        <v>27.4526</v>
      </c>
      <c r="N9" s="95">
        <v>90.067499999999995</v>
      </c>
      <c r="O9" s="96" t="s">
        <v>167</v>
      </c>
      <c r="P9" s="95">
        <v>27.4879</v>
      </c>
      <c r="Q9" s="95">
        <v>89.893699999999995</v>
      </c>
      <c r="R9" s="96" t="s">
        <v>21</v>
      </c>
      <c r="S9" s="95">
        <v>162</v>
      </c>
      <c r="T9" s="95">
        <v>143</v>
      </c>
      <c r="U9" s="95">
        <v>305</v>
      </c>
      <c r="V9" s="97">
        <v>17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1:34" ht="15.75" customHeight="1">
      <c r="A10" s="94"/>
      <c r="B10" s="95"/>
      <c r="C10" s="95"/>
      <c r="D10" s="96"/>
      <c r="E10" s="95"/>
      <c r="F10" s="95"/>
      <c r="G10" s="96"/>
      <c r="H10" s="95"/>
      <c r="I10" s="95"/>
      <c r="J10" s="95"/>
      <c r="K10" s="97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34" ht="15.75" customHeight="1">
      <c r="A11" s="102"/>
      <c r="B11" s="103"/>
      <c r="C11" s="103"/>
      <c r="D11" s="104"/>
      <c r="E11" s="103"/>
      <c r="F11" s="103"/>
      <c r="G11" s="104"/>
      <c r="H11" s="103"/>
      <c r="I11" s="103"/>
      <c r="J11" s="103"/>
      <c r="K11" s="10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34" ht="15.75" customHeight="1">
      <c r="A12" s="94"/>
      <c r="B12" s="95"/>
      <c r="C12" s="95"/>
      <c r="D12" s="96"/>
      <c r="E12" s="95"/>
      <c r="F12" s="95"/>
      <c r="G12" s="96"/>
      <c r="H12" s="95"/>
      <c r="I12" s="95"/>
      <c r="J12" s="95"/>
      <c r="K12" s="97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34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3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34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34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 ht="15.75" customHeight="1">
      <c r="A19" s="91"/>
      <c r="B19" s="92"/>
      <c r="C19" s="92"/>
      <c r="D19" s="92"/>
      <c r="E19" s="92"/>
      <c r="F19" s="92"/>
      <c r="G19" s="92"/>
      <c r="H19" s="92"/>
      <c r="I19" s="92"/>
      <c r="J19" s="92"/>
      <c r="K19" s="93"/>
      <c r="L19" s="4"/>
      <c r="M19" s="4"/>
      <c r="N19" s="107"/>
      <c r="O19" s="107"/>
      <c r="P19" s="107"/>
      <c r="Q19" s="107"/>
      <c r="R19" s="107"/>
      <c r="S19" s="107"/>
      <c r="T19" s="107"/>
      <c r="U19" s="107"/>
      <c r="V19" s="107"/>
      <c r="W19" s="107"/>
    </row>
    <row r="20" spans="1:23" ht="15.75" customHeight="1">
      <c r="A20" s="94"/>
      <c r="B20" s="95"/>
      <c r="C20" s="95"/>
      <c r="D20" s="96"/>
      <c r="E20" s="95"/>
      <c r="F20" s="95"/>
      <c r="G20" s="96"/>
      <c r="H20" s="95"/>
      <c r="I20" s="95"/>
      <c r="J20" s="95"/>
      <c r="K20" s="97"/>
      <c r="L20" s="4"/>
      <c r="M20" s="4"/>
      <c r="N20" s="30"/>
      <c r="O20" s="30"/>
      <c r="P20" s="30"/>
      <c r="Q20" s="30"/>
      <c r="R20" s="108"/>
      <c r="S20" s="108"/>
      <c r="T20" s="108"/>
      <c r="U20" s="108"/>
      <c r="V20" s="30"/>
      <c r="W20" s="30"/>
    </row>
    <row r="21" spans="1:23" ht="15.75" customHeight="1">
      <c r="A21" s="102"/>
      <c r="B21" s="103"/>
      <c r="C21" s="103"/>
      <c r="D21" s="104"/>
      <c r="E21" s="103"/>
      <c r="F21" s="103"/>
      <c r="G21" s="104"/>
      <c r="H21" s="103"/>
      <c r="I21" s="103"/>
      <c r="J21" s="103"/>
      <c r="K21" s="10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 ht="15.75" customHeight="1">
      <c r="A22" s="94"/>
      <c r="B22" s="95"/>
      <c r="C22" s="95"/>
      <c r="D22" s="96"/>
      <c r="E22" s="95"/>
      <c r="F22" s="95"/>
      <c r="G22" s="96"/>
      <c r="H22" s="95"/>
      <c r="I22" s="95"/>
      <c r="J22" s="95"/>
      <c r="K22" s="9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ht="15.75" customHeight="1">
      <c r="A23" s="102"/>
      <c r="B23" s="103"/>
      <c r="C23" s="103"/>
      <c r="D23" s="104"/>
      <c r="E23" s="103"/>
      <c r="F23" s="103"/>
      <c r="G23" s="104"/>
      <c r="H23" s="103"/>
      <c r="I23" s="103"/>
      <c r="J23" s="103"/>
      <c r="K23" s="10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ht="15.75" customHeight="1">
      <c r="A24" s="94"/>
      <c r="B24" s="95"/>
      <c r="C24" s="95"/>
      <c r="D24" s="96"/>
      <c r="E24" s="95"/>
      <c r="F24" s="95"/>
      <c r="G24" s="96"/>
      <c r="H24" s="95"/>
      <c r="I24" s="95"/>
      <c r="J24" s="95"/>
      <c r="K24" s="9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 ht="15.75" customHeight="1">
      <c r="A25" s="102"/>
      <c r="B25" s="103"/>
      <c r="C25" s="103"/>
      <c r="D25" s="104"/>
      <c r="E25" s="103"/>
      <c r="F25" s="103"/>
      <c r="G25" s="104"/>
      <c r="H25" s="103"/>
      <c r="I25" s="103"/>
      <c r="J25" s="103"/>
      <c r="K25" s="10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 ht="15.75" customHeight="1">
      <c r="A26" s="94"/>
      <c r="B26" s="95"/>
      <c r="C26" s="95"/>
      <c r="D26" s="96"/>
      <c r="E26" s="95"/>
      <c r="F26" s="95"/>
      <c r="G26" s="96"/>
      <c r="H26" s="95"/>
      <c r="I26" s="95"/>
      <c r="J26" s="95"/>
      <c r="K26" s="9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 ht="15.75" customHeight="1"/>
    <row r="28" spans="1:23" ht="15.75" customHeight="1"/>
    <row r="29" spans="1:23" ht="15.75" customHeight="1"/>
    <row r="30" spans="1:23" ht="15.75" customHeight="1"/>
    <row r="31" spans="1:23" ht="15.75" customHeight="1"/>
    <row r="32" spans="1:2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13.85546875" customWidth="1"/>
    <col min="2" max="2" width="15.140625" customWidth="1"/>
    <col min="3" max="3" width="17.85546875" customWidth="1"/>
    <col min="4" max="6" width="12.5703125" customWidth="1"/>
  </cols>
  <sheetData>
    <row r="1" spans="1:23" ht="15.75" customHeight="1">
      <c r="A1" s="91" t="s">
        <v>71</v>
      </c>
      <c r="B1" s="92" t="s">
        <v>2</v>
      </c>
      <c r="C1" s="92" t="s">
        <v>3</v>
      </c>
      <c r="D1" s="92" t="s">
        <v>4</v>
      </c>
      <c r="E1" s="92" t="s">
        <v>5</v>
      </c>
      <c r="F1" s="92" t="s">
        <v>6</v>
      </c>
      <c r="G1" s="92" t="s">
        <v>7</v>
      </c>
      <c r="H1" s="92" t="s">
        <v>8</v>
      </c>
      <c r="I1" s="92" t="s">
        <v>9</v>
      </c>
      <c r="J1" s="92" t="s">
        <v>10</v>
      </c>
      <c r="K1" s="93" t="s">
        <v>11</v>
      </c>
      <c r="L1" s="4"/>
      <c r="M1" s="4"/>
      <c r="N1" s="91" t="s">
        <v>157</v>
      </c>
      <c r="O1" s="92" t="s">
        <v>158</v>
      </c>
      <c r="P1" s="92" t="s">
        <v>159</v>
      </c>
      <c r="Q1" s="92" t="s">
        <v>160</v>
      </c>
      <c r="R1" s="92" t="s">
        <v>161</v>
      </c>
      <c r="S1" s="92" t="s">
        <v>168</v>
      </c>
      <c r="T1" s="92" t="s">
        <v>166</v>
      </c>
      <c r="U1" s="92" t="s">
        <v>165</v>
      </c>
      <c r="V1" s="92" t="s">
        <v>169</v>
      </c>
      <c r="W1" s="93" t="s">
        <v>170</v>
      </c>
    </row>
    <row r="2" spans="1:23" ht="15.75" customHeight="1">
      <c r="A2" s="94" t="s">
        <v>63</v>
      </c>
      <c r="B2" s="95">
        <v>27.5002</v>
      </c>
      <c r="C2" s="95">
        <v>90.508099999999999</v>
      </c>
      <c r="D2" s="96" t="s">
        <v>63</v>
      </c>
      <c r="E2" s="95">
        <v>27.54421</v>
      </c>
      <c r="F2" s="95">
        <v>90.510850000000005</v>
      </c>
      <c r="G2" s="96" t="s">
        <v>15</v>
      </c>
      <c r="H2" s="95">
        <v>105</v>
      </c>
      <c r="I2" s="95">
        <v>75</v>
      </c>
      <c r="J2" s="95">
        <v>180</v>
      </c>
      <c r="K2" s="97">
        <v>11</v>
      </c>
      <c r="L2" s="4"/>
      <c r="M2" s="4"/>
      <c r="N2" s="98">
        <v>1477</v>
      </c>
      <c r="O2" s="99">
        <v>571</v>
      </c>
      <c r="P2" s="99">
        <v>703</v>
      </c>
      <c r="Q2" s="99">
        <v>874</v>
      </c>
      <c r="R2" s="100">
        <v>0.48</v>
      </c>
      <c r="S2" s="100">
        <v>0.59</v>
      </c>
      <c r="T2" s="100">
        <v>0.44</v>
      </c>
      <c r="U2" s="100">
        <v>0.41</v>
      </c>
      <c r="V2" s="99">
        <v>312</v>
      </c>
      <c r="W2" s="109">
        <v>359</v>
      </c>
    </row>
    <row r="3" spans="1:23" ht="15.75" customHeight="1">
      <c r="A3" s="102" t="s">
        <v>63</v>
      </c>
      <c r="B3" s="103">
        <v>27.5002</v>
      </c>
      <c r="C3" s="103">
        <v>90.508099999999999</v>
      </c>
      <c r="D3" s="104" t="s">
        <v>63</v>
      </c>
      <c r="E3" s="103">
        <v>27.54421</v>
      </c>
      <c r="F3" s="103">
        <v>90.510850000000005</v>
      </c>
      <c r="G3" s="104" t="s">
        <v>16</v>
      </c>
      <c r="H3" s="103">
        <v>126</v>
      </c>
      <c r="I3" s="103">
        <v>123</v>
      </c>
      <c r="J3" s="103">
        <v>249</v>
      </c>
      <c r="K3" s="105">
        <v>12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 ht="15.75" customHeight="1">
      <c r="A4" s="94" t="s">
        <v>63</v>
      </c>
      <c r="B4" s="95">
        <v>27.5002</v>
      </c>
      <c r="C4" s="95">
        <v>90.508099999999999</v>
      </c>
      <c r="D4" s="96" t="s">
        <v>63</v>
      </c>
      <c r="E4" s="95">
        <v>27.54421</v>
      </c>
      <c r="F4" s="95">
        <v>90.510850000000005</v>
      </c>
      <c r="G4" s="96" t="s">
        <v>17</v>
      </c>
      <c r="H4" s="95">
        <v>183</v>
      </c>
      <c r="I4" s="95">
        <v>106</v>
      </c>
      <c r="J4" s="95">
        <v>289</v>
      </c>
      <c r="K4" s="97">
        <v>13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ht="15.75" customHeight="1">
      <c r="A5" s="102" t="s">
        <v>63</v>
      </c>
      <c r="B5" s="103">
        <v>27.5002</v>
      </c>
      <c r="C5" s="103">
        <v>90.508099999999999</v>
      </c>
      <c r="D5" s="104" t="s">
        <v>63</v>
      </c>
      <c r="E5" s="103">
        <v>27.54421</v>
      </c>
      <c r="F5" s="103">
        <v>90.510850000000005</v>
      </c>
      <c r="G5" s="104" t="s">
        <v>18</v>
      </c>
      <c r="H5" s="103">
        <v>101</v>
      </c>
      <c r="I5" s="103">
        <v>87</v>
      </c>
      <c r="J5" s="103">
        <v>188</v>
      </c>
      <c r="K5" s="105">
        <v>14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ht="15.75" customHeight="1">
      <c r="A6" s="94" t="s">
        <v>63</v>
      </c>
      <c r="B6" s="95">
        <v>27.5002</v>
      </c>
      <c r="C6" s="95">
        <v>90.508099999999999</v>
      </c>
      <c r="D6" s="96" t="s">
        <v>63</v>
      </c>
      <c r="E6" s="95">
        <v>27.54421</v>
      </c>
      <c r="F6" s="95">
        <v>90.510850000000005</v>
      </c>
      <c r="G6" s="96" t="s">
        <v>19</v>
      </c>
      <c r="H6" s="95">
        <v>111</v>
      </c>
      <c r="I6" s="95">
        <v>92</v>
      </c>
      <c r="J6" s="95">
        <v>103</v>
      </c>
      <c r="K6" s="97">
        <v>15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 ht="15.75" customHeight="1">
      <c r="A7" s="102" t="s">
        <v>63</v>
      </c>
      <c r="B7" s="103">
        <v>27.5002</v>
      </c>
      <c r="C7" s="103">
        <v>90.508099999999999</v>
      </c>
      <c r="D7" s="104" t="s">
        <v>63</v>
      </c>
      <c r="E7" s="103">
        <v>27.54421</v>
      </c>
      <c r="F7" s="103">
        <v>90.510850000000005</v>
      </c>
      <c r="G7" s="104" t="s">
        <v>20</v>
      </c>
      <c r="H7" s="103">
        <v>79</v>
      </c>
      <c r="I7" s="103">
        <v>62</v>
      </c>
      <c r="J7" s="103">
        <v>141</v>
      </c>
      <c r="K7" s="105">
        <v>16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 ht="15.75" customHeight="1">
      <c r="A8" s="94" t="s">
        <v>63</v>
      </c>
      <c r="B8" s="95">
        <v>27.5002</v>
      </c>
      <c r="C8" s="95">
        <v>90.508099999999999</v>
      </c>
      <c r="D8" s="96" t="s">
        <v>63</v>
      </c>
      <c r="E8" s="95">
        <v>27.54421</v>
      </c>
      <c r="F8" s="95">
        <v>90.510850000000005</v>
      </c>
      <c r="G8" s="96" t="s">
        <v>21</v>
      </c>
      <c r="H8" s="95">
        <v>169</v>
      </c>
      <c r="I8" s="95">
        <v>158</v>
      </c>
      <c r="J8" s="95">
        <v>327</v>
      </c>
      <c r="K8" s="97">
        <v>17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ht="15.75" customHeight="1"/>
    <row r="10" spans="1:23" ht="15.75" customHeight="1"/>
    <row r="11" spans="1:23" ht="15.75" customHeight="1"/>
    <row r="12" spans="1:23" ht="15.75" customHeight="1"/>
    <row r="13" spans="1:23" ht="15.75" customHeight="1"/>
    <row r="14" spans="1:23" ht="15.75" customHeight="1"/>
    <row r="15" spans="1:23" ht="15.75" customHeight="1"/>
    <row r="16" spans="1:23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1000"/>
  <sheetViews>
    <sheetView workbookViewId="0"/>
  </sheetViews>
  <sheetFormatPr defaultColWidth="12.5703125" defaultRowHeight="15" customHeight="1"/>
  <cols>
    <col min="1" max="6" width="12.5703125" customWidth="1"/>
  </cols>
  <sheetData>
    <row r="1" spans="1:26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48"/>
      <c r="M1" s="48"/>
      <c r="N1" s="48"/>
      <c r="O1" s="48"/>
      <c r="P1" s="48"/>
      <c r="Q1" s="48"/>
      <c r="R1" s="110" t="s">
        <v>171</v>
      </c>
      <c r="S1" s="111" t="s">
        <v>172</v>
      </c>
      <c r="T1" s="111" t="s">
        <v>138</v>
      </c>
      <c r="U1" s="111" t="s">
        <v>173</v>
      </c>
      <c r="V1" s="111" t="s">
        <v>174</v>
      </c>
      <c r="W1" s="111" t="s">
        <v>175</v>
      </c>
      <c r="X1" s="111" t="s">
        <v>142</v>
      </c>
      <c r="Y1" s="111" t="s">
        <v>143</v>
      </c>
      <c r="Z1" s="111" t="s">
        <v>176</v>
      </c>
    </row>
    <row r="2" spans="1:26" ht="15.75" customHeight="1">
      <c r="A2" s="48" t="s">
        <v>50</v>
      </c>
      <c r="B2" s="57">
        <v>26.9373</v>
      </c>
      <c r="C2" s="57">
        <v>90.488</v>
      </c>
      <c r="D2" s="48" t="s">
        <v>50</v>
      </c>
      <c r="E2" s="57">
        <v>26.865639999999999</v>
      </c>
      <c r="F2" s="57">
        <v>90.264539999999997</v>
      </c>
      <c r="G2" s="48" t="s">
        <v>15</v>
      </c>
      <c r="H2" s="57">
        <v>270</v>
      </c>
      <c r="I2" s="57">
        <v>301</v>
      </c>
      <c r="J2" s="57">
        <v>571</v>
      </c>
      <c r="K2" s="57">
        <v>11</v>
      </c>
      <c r="L2" s="48"/>
      <c r="M2" s="48"/>
      <c r="N2" s="48"/>
      <c r="O2" s="48"/>
      <c r="P2" s="48"/>
      <c r="Q2" s="48"/>
      <c r="R2" s="57">
        <v>2546</v>
      </c>
      <c r="S2" s="57">
        <v>48.47</v>
      </c>
      <c r="T2" s="57">
        <v>2707</v>
      </c>
      <c r="U2" s="57">
        <v>51.53</v>
      </c>
      <c r="V2" s="57">
        <v>1059</v>
      </c>
      <c r="W2" s="57">
        <v>41.59</v>
      </c>
      <c r="X2" s="57">
        <v>1059</v>
      </c>
      <c r="Y2" s="57">
        <v>39.119999999999997</v>
      </c>
      <c r="Z2" s="57">
        <v>5253</v>
      </c>
    </row>
    <row r="3" spans="1:26" ht="15.75" customHeight="1">
      <c r="A3" s="48" t="s">
        <v>50</v>
      </c>
      <c r="B3" s="57">
        <v>26.9373</v>
      </c>
      <c r="C3" s="57">
        <v>90.488</v>
      </c>
      <c r="D3" s="48" t="s">
        <v>50</v>
      </c>
      <c r="E3" s="57">
        <v>26.865639999999999</v>
      </c>
      <c r="F3" s="57">
        <v>90.264539999999997</v>
      </c>
      <c r="G3" s="48" t="s">
        <v>16</v>
      </c>
      <c r="H3" s="57">
        <v>307</v>
      </c>
      <c r="I3" s="57">
        <v>325</v>
      </c>
      <c r="J3" s="57">
        <v>632</v>
      </c>
      <c r="K3" s="57">
        <v>12</v>
      </c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5.75" customHeight="1">
      <c r="A4" s="48" t="s">
        <v>50</v>
      </c>
      <c r="B4" s="57">
        <v>26.9373</v>
      </c>
      <c r="C4" s="57">
        <v>90.488</v>
      </c>
      <c r="D4" s="48" t="s">
        <v>50</v>
      </c>
      <c r="E4" s="57">
        <v>26.865639999999999</v>
      </c>
      <c r="F4" s="57">
        <v>90.264539999999997</v>
      </c>
      <c r="G4" s="48" t="s">
        <v>17</v>
      </c>
      <c r="H4" s="57">
        <v>378</v>
      </c>
      <c r="I4" s="57">
        <v>315</v>
      </c>
      <c r="J4" s="57">
        <v>693</v>
      </c>
      <c r="K4" s="57">
        <v>13</v>
      </c>
      <c r="L4" s="48"/>
      <c r="M4" s="48"/>
      <c r="N4" s="48" t="s">
        <v>145</v>
      </c>
      <c r="O4" s="57">
        <v>929</v>
      </c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15.75" customHeight="1">
      <c r="A5" s="48" t="s">
        <v>50</v>
      </c>
      <c r="B5" s="57">
        <v>26.9373</v>
      </c>
      <c r="C5" s="57">
        <v>90.488</v>
      </c>
      <c r="D5" s="48" t="s">
        <v>50</v>
      </c>
      <c r="E5" s="57">
        <v>26.865639999999999</v>
      </c>
      <c r="F5" s="57">
        <v>90.264539999999997</v>
      </c>
      <c r="G5" s="48" t="s">
        <v>18</v>
      </c>
      <c r="H5" s="57">
        <v>192</v>
      </c>
      <c r="I5" s="57">
        <v>216</v>
      </c>
      <c r="J5" s="57">
        <v>408</v>
      </c>
      <c r="K5" s="57">
        <v>14</v>
      </c>
      <c r="L5" s="48"/>
      <c r="M5" s="48"/>
      <c r="N5" s="48" t="s">
        <v>144</v>
      </c>
      <c r="O5" s="57">
        <v>1059</v>
      </c>
      <c r="P5" s="48"/>
      <c r="Q5" s="48"/>
      <c r="S5" s="48"/>
      <c r="T5" s="48" t="s">
        <v>71</v>
      </c>
      <c r="U5" s="48" t="s">
        <v>4</v>
      </c>
      <c r="V5" s="48" t="s">
        <v>5</v>
      </c>
      <c r="W5" s="48" t="s">
        <v>6</v>
      </c>
      <c r="X5" s="48"/>
      <c r="Y5" s="48"/>
      <c r="Z5" s="48"/>
    </row>
    <row r="6" spans="1:26" ht="15.75" customHeight="1">
      <c r="A6" s="48" t="s">
        <v>50</v>
      </c>
      <c r="B6" s="57">
        <v>26.9373</v>
      </c>
      <c r="C6" s="57">
        <v>90.488</v>
      </c>
      <c r="D6" s="48" t="s">
        <v>50</v>
      </c>
      <c r="E6" s="57">
        <v>26.865639999999999</v>
      </c>
      <c r="F6" s="57">
        <v>90.264539999999997</v>
      </c>
      <c r="G6" s="48" t="s">
        <v>19</v>
      </c>
      <c r="H6" s="57">
        <v>266</v>
      </c>
      <c r="I6" s="57">
        <v>236</v>
      </c>
      <c r="J6" s="57">
        <v>502</v>
      </c>
      <c r="K6" s="57">
        <v>15</v>
      </c>
      <c r="L6" s="48"/>
      <c r="M6" s="48"/>
      <c r="N6" s="48"/>
      <c r="O6" s="48"/>
      <c r="P6" s="48"/>
      <c r="Q6" s="48"/>
      <c r="R6" s="48"/>
      <c r="S6" s="48"/>
      <c r="T6" s="48" t="s">
        <v>50</v>
      </c>
      <c r="U6" s="48" t="s">
        <v>50</v>
      </c>
      <c r="V6" s="57">
        <v>26.865639999999999</v>
      </c>
      <c r="W6" s="57">
        <v>90.264539999999997</v>
      </c>
      <c r="X6" s="48"/>
      <c r="Y6" s="48"/>
      <c r="Z6" s="48"/>
    </row>
    <row r="7" spans="1:26" ht="15.75" customHeight="1">
      <c r="A7" s="48" t="s">
        <v>50</v>
      </c>
      <c r="B7" s="57">
        <v>26.9373</v>
      </c>
      <c r="C7" s="57">
        <v>90.488</v>
      </c>
      <c r="D7" s="48" t="s">
        <v>50</v>
      </c>
      <c r="E7" s="57">
        <v>26.865639999999999</v>
      </c>
      <c r="F7" s="57">
        <v>90.264539999999997</v>
      </c>
      <c r="G7" s="48" t="s">
        <v>20</v>
      </c>
      <c r="H7" s="57">
        <v>205</v>
      </c>
      <c r="I7" s="57">
        <v>169</v>
      </c>
      <c r="J7" s="57">
        <v>374</v>
      </c>
      <c r="K7" s="57">
        <v>16</v>
      </c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5.75" customHeight="1">
      <c r="A8" s="48" t="s">
        <v>50</v>
      </c>
      <c r="B8" s="57">
        <v>26.9373</v>
      </c>
      <c r="C8" s="57">
        <v>90.488</v>
      </c>
      <c r="D8" s="48" t="s">
        <v>50</v>
      </c>
      <c r="E8" s="57">
        <v>26.865639999999999</v>
      </c>
      <c r="F8" s="57">
        <v>90.264539999999997</v>
      </c>
      <c r="G8" s="48" t="s">
        <v>21</v>
      </c>
      <c r="H8" s="57">
        <v>259</v>
      </c>
      <c r="I8" s="57">
        <v>250</v>
      </c>
      <c r="J8" s="57">
        <v>509</v>
      </c>
      <c r="K8" s="57">
        <v>17</v>
      </c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5.75" customHeight="1">
      <c r="A9" s="48" t="s">
        <v>52</v>
      </c>
      <c r="B9" s="57">
        <v>26.870364800000001</v>
      </c>
      <c r="C9" s="57">
        <v>90.485580200000001</v>
      </c>
      <c r="D9" s="48" t="s">
        <v>97</v>
      </c>
      <c r="E9" s="57">
        <v>26.875029999999999</v>
      </c>
      <c r="F9" s="57">
        <v>90.490920000000003</v>
      </c>
      <c r="G9" s="48" t="s">
        <v>15</v>
      </c>
      <c r="H9" s="57">
        <v>85</v>
      </c>
      <c r="I9" s="57">
        <v>112</v>
      </c>
      <c r="J9" s="57">
        <v>197</v>
      </c>
      <c r="K9" s="57">
        <v>11</v>
      </c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5.75" customHeight="1">
      <c r="A10" s="48" t="s">
        <v>52</v>
      </c>
      <c r="B10" s="57">
        <v>26.870364800000001</v>
      </c>
      <c r="C10" s="57">
        <v>90.485580200000001</v>
      </c>
      <c r="D10" s="48" t="s">
        <v>97</v>
      </c>
      <c r="E10" s="57">
        <v>26.875029999999999</v>
      </c>
      <c r="F10" s="57">
        <v>90.490920000000003</v>
      </c>
      <c r="G10" s="48" t="s">
        <v>16</v>
      </c>
      <c r="H10" s="57">
        <v>129</v>
      </c>
      <c r="I10" s="57">
        <v>129</v>
      </c>
      <c r="J10" s="57">
        <v>258</v>
      </c>
      <c r="K10" s="57">
        <v>12</v>
      </c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5.75" customHeight="1">
      <c r="A11" s="48" t="s">
        <v>52</v>
      </c>
      <c r="B11" s="57">
        <v>26.870364800000001</v>
      </c>
      <c r="C11" s="57">
        <v>90.485580200000001</v>
      </c>
      <c r="D11" s="48" t="s">
        <v>97</v>
      </c>
      <c r="E11" s="57">
        <v>26.875029999999999</v>
      </c>
      <c r="F11" s="57">
        <v>90.490920000000003</v>
      </c>
      <c r="G11" s="48" t="s">
        <v>17</v>
      </c>
      <c r="H11" s="57">
        <v>171</v>
      </c>
      <c r="I11" s="57">
        <v>145</v>
      </c>
      <c r="J11" s="57">
        <v>316</v>
      </c>
      <c r="K11" s="57">
        <v>13</v>
      </c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5.75" customHeight="1">
      <c r="A12" s="48" t="s">
        <v>52</v>
      </c>
      <c r="B12" s="57">
        <v>26.870364800000001</v>
      </c>
      <c r="C12" s="57">
        <v>90.485580200000001</v>
      </c>
      <c r="D12" s="48" t="s">
        <v>97</v>
      </c>
      <c r="E12" s="57">
        <v>26.875029999999999</v>
      </c>
      <c r="F12" s="57">
        <v>90.490920000000003</v>
      </c>
      <c r="G12" s="48" t="s">
        <v>18</v>
      </c>
      <c r="H12" s="57">
        <v>116</v>
      </c>
      <c r="I12" s="57">
        <v>74</v>
      </c>
      <c r="J12" s="57">
        <v>190</v>
      </c>
      <c r="K12" s="57">
        <v>14</v>
      </c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5.75" customHeight="1">
      <c r="A13" s="48" t="s">
        <v>52</v>
      </c>
      <c r="B13" s="57">
        <v>26.870364800000001</v>
      </c>
      <c r="C13" s="57">
        <v>90.485580200000001</v>
      </c>
      <c r="D13" s="48" t="s">
        <v>97</v>
      </c>
      <c r="E13" s="57">
        <v>26.875029999999999</v>
      </c>
      <c r="F13" s="57">
        <v>90.490920000000003</v>
      </c>
      <c r="G13" s="48" t="s">
        <v>19</v>
      </c>
      <c r="H13" s="57">
        <v>123</v>
      </c>
      <c r="I13" s="57">
        <v>97</v>
      </c>
      <c r="J13" s="57">
        <v>220</v>
      </c>
      <c r="K13" s="57">
        <v>15</v>
      </c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5.75" customHeight="1">
      <c r="A14" s="48" t="s">
        <v>52</v>
      </c>
      <c r="B14" s="57">
        <v>26.870364800000001</v>
      </c>
      <c r="C14" s="57">
        <v>90.485580200000001</v>
      </c>
      <c r="D14" s="48" t="s">
        <v>97</v>
      </c>
      <c r="E14" s="57">
        <v>26.875029999999999</v>
      </c>
      <c r="F14" s="57">
        <v>90.490920000000003</v>
      </c>
      <c r="G14" s="48" t="s">
        <v>20</v>
      </c>
      <c r="H14" s="57">
        <v>101</v>
      </c>
      <c r="I14" s="57">
        <v>106</v>
      </c>
      <c r="J14" s="57">
        <v>207</v>
      </c>
      <c r="K14" s="57">
        <v>16</v>
      </c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5.75" customHeight="1">
      <c r="A15" s="48" t="s">
        <v>52</v>
      </c>
      <c r="B15" s="57">
        <v>26.870364800000001</v>
      </c>
      <c r="C15" s="57">
        <v>90.485580200000001</v>
      </c>
      <c r="D15" s="48" t="s">
        <v>97</v>
      </c>
      <c r="E15" s="57">
        <v>26.875029999999999</v>
      </c>
      <c r="F15" s="57">
        <v>90.490920000000003</v>
      </c>
      <c r="G15" s="48" t="s">
        <v>21</v>
      </c>
      <c r="H15" s="57">
        <v>105</v>
      </c>
      <c r="I15" s="57">
        <v>71</v>
      </c>
      <c r="J15" s="57">
        <v>176</v>
      </c>
      <c r="K15" s="57">
        <v>17</v>
      </c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5.75" customHeight="1">
      <c r="A16" s="55" t="s">
        <v>130</v>
      </c>
      <c r="B16" s="48"/>
      <c r="C16" s="48"/>
      <c r="D16" s="48"/>
      <c r="E16" s="48"/>
      <c r="F16" s="48"/>
      <c r="G16" s="48"/>
      <c r="H16" s="73">
        <v>2707</v>
      </c>
      <c r="I16" s="73">
        <v>2546</v>
      </c>
      <c r="J16" s="73">
        <v>5253</v>
      </c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5.75" customHeight="1">
      <c r="A17" s="55" t="s">
        <v>146</v>
      </c>
      <c r="B17" s="48"/>
      <c r="C17" s="48"/>
      <c r="D17" s="48"/>
      <c r="E17" s="48"/>
      <c r="F17" s="48"/>
      <c r="G17" s="48"/>
      <c r="H17" s="74">
        <v>0.51529999999999998</v>
      </c>
      <c r="I17" s="74">
        <v>0.48470000000000002</v>
      </c>
      <c r="J17" s="74">
        <v>1</v>
      </c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5.75" customHeight="1">
      <c r="A18" s="55" t="s">
        <v>147</v>
      </c>
      <c r="B18" s="48"/>
      <c r="C18" s="48"/>
      <c r="D18" s="48"/>
      <c r="E18" s="48"/>
      <c r="F18" s="48"/>
      <c r="G18" s="48"/>
      <c r="H18" s="73">
        <v>1059</v>
      </c>
      <c r="I18" s="73">
        <v>929</v>
      </c>
      <c r="J18" s="73">
        <v>1988</v>
      </c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5.7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5.75" customHeight="1">
      <c r="A20" s="48"/>
      <c r="B20" s="56" t="s">
        <v>149</v>
      </c>
      <c r="C20" s="56" t="s">
        <v>8</v>
      </c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5.75" customHeight="1">
      <c r="A21" s="48"/>
      <c r="B21" s="57">
        <v>2546</v>
      </c>
      <c r="C21" s="57">
        <v>2707</v>
      </c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5.75" customHeight="1">
      <c r="A24" s="112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5.75" customHeight="1"/>
    <row r="41" spans="1:26" ht="15.75" customHeight="1"/>
    <row r="42" spans="1:26" ht="15.75" customHeight="1"/>
    <row r="43" spans="1:26" ht="15.75" customHeight="1"/>
    <row r="44" spans="1:26" ht="15.75" customHeight="1"/>
    <row r="45" spans="1:26" ht="15.75" customHeight="1"/>
    <row r="46" spans="1:26" ht="15.75" customHeight="1"/>
    <row r="47" spans="1:26" ht="15.75" customHeight="1"/>
    <row r="48" spans="1:2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X1000"/>
  <sheetViews>
    <sheetView workbookViewId="0"/>
  </sheetViews>
  <sheetFormatPr defaultColWidth="12.5703125" defaultRowHeight="15" customHeight="1"/>
  <cols>
    <col min="1" max="6" width="12.5703125" customWidth="1"/>
  </cols>
  <sheetData>
    <row r="1" spans="1:24" ht="15.75" customHeight="1">
      <c r="A1" s="48" t="s">
        <v>71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8" t="s">
        <v>8</v>
      </c>
      <c r="I1" s="48" t="s">
        <v>9</v>
      </c>
      <c r="J1" s="48" t="s">
        <v>10</v>
      </c>
      <c r="K1" s="48" t="s">
        <v>11</v>
      </c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</row>
    <row r="2" spans="1:24" ht="15.75" customHeight="1">
      <c r="A2" s="48" t="s">
        <v>65</v>
      </c>
      <c r="B2" s="57">
        <v>27.0015</v>
      </c>
      <c r="C2" s="57">
        <v>90.123007999999999</v>
      </c>
      <c r="D2" s="48" t="s">
        <v>177</v>
      </c>
      <c r="E2" s="57">
        <v>27.004280000000001</v>
      </c>
      <c r="F2" s="57">
        <v>90.124579999999995</v>
      </c>
      <c r="G2" s="48" t="s">
        <v>15</v>
      </c>
      <c r="H2" s="57">
        <v>160</v>
      </c>
      <c r="I2" s="57">
        <v>200</v>
      </c>
      <c r="J2" s="57">
        <v>360</v>
      </c>
      <c r="K2" s="57">
        <v>11</v>
      </c>
      <c r="L2" s="48"/>
      <c r="M2" s="48"/>
      <c r="N2" s="48"/>
      <c r="O2" s="48"/>
      <c r="P2" s="110" t="s">
        <v>171</v>
      </c>
      <c r="Q2" s="111" t="s">
        <v>172</v>
      </c>
      <c r="R2" s="111" t="s">
        <v>138</v>
      </c>
      <c r="S2" s="111" t="s">
        <v>173</v>
      </c>
      <c r="T2" s="111" t="s">
        <v>174</v>
      </c>
      <c r="U2" s="111" t="s">
        <v>175</v>
      </c>
      <c r="V2" s="111" t="s">
        <v>142</v>
      </c>
      <c r="W2" s="111" t="s">
        <v>143</v>
      </c>
      <c r="X2" s="111" t="s">
        <v>176</v>
      </c>
    </row>
    <row r="3" spans="1:24" ht="15.75" customHeight="1">
      <c r="A3" s="48" t="s">
        <v>65</v>
      </c>
      <c r="B3" s="57">
        <v>27.0015</v>
      </c>
      <c r="C3" s="57">
        <v>90.123007999999999</v>
      </c>
      <c r="D3" s="48" t="s">
        <v>177</v>
      </c>
      <c r="E3" s="57">
        <v>27.004280000000001</v>
      </c>
      <c r="F3" s="57">
        <v>90.124579999999995</v>
      </c>
      <c r="G3" s="48" t="s">
        <v>16</v>
      </c>
      <c r="H3" s="57">
        <v>216</v>
      </c>
      <c r="I3" s="57">
        <v>231</v>
      </c>
      <c r="J3" s="57">
        <v>447</v>
      </c>
      <c r="K3" s="57">
        <v>12</v>
      </c>
      <c r="L3" s="48"/>
      <c r="M3" s="48" t="s">
        <v>145</v>
      </c>
      <c r="N3" s="57">
        <v>593</v>
      </c>
      <c r="O3" s="48"/>
      <c r="P3" s="85">
        <v>1432</v>
      </c>
      <c r="Q3" s="64">
        <v>50.32</v>
      </c>
      <c r="R3" s="64">
        <v>1414</v>
      </c>
      <c r="S3" s="64">
        <v>49.68</v>
      </c>
      <c r="T3" s="64">
        <v>593</v>
      </c>
      <c r="U3" s="64">
        <v>41.411000000000001</v>
      </c>
      <c r="V3" s="64">
        <v>632</v>
      </c>
      <c r="W3" s="64">
        <v>44.7</v>
      </c>
      <c r="X3" s="64">
        <v>2846</v>
      </c>
    </row>
    <row r="4" spans="1:24" ht="15.75" customHeight="1">
      <c r="A4" s="48" t="s">
        <v>65</v>
      </c>
      <c r="B4" s="57">
        <v>27.0015</v>
      </c>
      <c r="C4" s="57">
        <v>90.123007999999999</v>
      </c>
      <c r="D4" s="48" t="s">
        <v>177</v>
      </c>
      <c r="E4" s="57">
        <v>27.004280000000001</v>
      </c>
      <c r="F4" s="57">
        <v>90.124579999999995</v>
      </c>
      <c r="G4" s="48" t="s">
        <v>17</v>
      </c>
      <c r="H4" s="57">
        <v>272</v>
      </c>
      <c r="I4" s="57">
        <v>226</v>
      </c>
      <c r="J4" s="57">
        <v>498</v>
      </c>
      <c r="K4" s="57">
        <v>13</v>
      </c>
      <c r="L4" s="48"/>
      <c r="M4" s="48" t="s">
        <v>144</v>
      </c>
      <c r="N4" s="57">
        <v>632</v>
      </c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 ht="15.75" customHeight="1">
      <c r="A5" s="48" t="s">
        <v>65</v>
      </c>
      <c r="B5" s="57">
        <v>27.0015</v>
      </c>
      <c r="C5" s="57">
        <v>90.123007999999999</v>
      </c>
      <c r="D5" s="48" t="s">
        <v>177</v>
      </c>
      <c r="E5" s="57">
        <v>27.004280000000001</v>
      </c>
      <c r="F5" s="57">
        <v>90.124579999999995</v>
      </c>
      <c r="G5" s="48" t="s">
        <v>18</v>
      </c>
      <c r="H5" s="57">
        <v>134</v>
      </c>
      <c r="I5" s="57">
        <v>182</v>
      </c>
      <c r="J5" s="57">
        <v>316</v>
      </c>
      <c r="K5" s="57">
        <v>14</v>
      </c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</row>
    <row r="6" spans="1:24" ht="15.75" customHeight="1">
      <c r="A6" s="48" t="s">
        <v>65</v>
      </c>
      <c r="B6" s="57">
        <v>27.0015</v>
      </c>
      <c r="C6" s="57">
        <v>90.123007999999999</v>
      </c>
      <c r="D6" s="48" t="s">
        <v>177</v>
      </c>
      <c r="E6" s="57">
        <v>27.004280000000001</v>
      </c>
      <c r="F6" s="57">
        <v>90.124579999999995</v>
      </c>
      <c r="G6" s="48" t="s">
        <v>19</v>
      </c>
      <c r="H6" s="57">
        <v>240</v>
      </c>
      <c r="I6" s="57">
        <v>196</v>
      </c>
      <c r="J6" s="57">
        <v>436</v>
      </c>
      <c r="K6" s="57">
        <v>15</v>
      </c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</row>
    <row r="7" spans="1:24" ht="15.75" customHeight="1">
      <c r="A7" s="48" t="s">
        <v>65</v>
      </c>
      <c r="B7" s="57">
        <v>27.0015</v>
      </c>
      <c r="C7" s="57">
        <v>90.123007999999999</v>
      </c>
      <c r="D7" s="48" t="s">
        <v>177</v>
      </c>
      <c r="E7" s="57">
        <v>27.004280000000001</v>
      </c>
      <c r="F7" s="57">
        <v>90.124579999999995</v>
      </c>
      <c r="G7" s="48" t="s">
        <v>20</v>
      </c>
      <c r="H7" s="57">
        <v>182</v>
      </c>
      <c r="I7" s="57">
        <v>193</v>
      </c>
      <c r="J7" s="57">
        <v>375</v>
      </c>
      <c r="K7" s="57">
        <v>16</v>
      </c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</row>
    <row r="8" spans="1:24" ht="15.75" customHeight="1">
      <c r="A8" s="48" t="s">
        <v>65</v>
      </c>
      <c r="B8" s="57">
        <v>27.0015</v>
      </c>
      <c r="C8" s="57">
        <v>90.123007999999999</v>
      </c>
      <c r="D8" s="48" t="s">
        <v>177</v>
      </c>
      <c r="E8" s="57">
        <v>27.004280000000001</v>
      </c>
      <c r="F8" s="57">
        <v>90.124579999999995</v>
      </c>
      <c r="G8" s="48" t="s">
        <v>21</v>
      </c>
      <c r="H8" s="57">
        <v>210</v>
      </c>
      <c r="I8" s="57">
        <v>204</v>
      </c>
      <c r="J8" s="57">
        <v>414</v>
      </c>
      <c r="K8" s="57">
        <v>17</v>
      </c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</row>
    <row r="9" spans="1:24" ht="15.75" customHeight="1">
      <c r="A9" s="55" t="s">
        <v>130</v>
      </c>
      <c r="B9" s="48"/>
      <c r="C9" s="48"/>
      <c r="D9" s="48"/>
      <c r="E9" s="48"/>
      <c r="F9" s="48"/>
      <c r="G9" s="48"/>
      <c r="H9" s="73">
        <v>1414</v>
      </c>
      <c r="I9" s="73">
        <v>1432</v>
      </c>
      <c r="J9" s="73">
        <v>2846</v>
      </c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</row>
    <row r="10" spans="1:24" ht="15.75" customHeight="1">
      <c r="A10" s="55" t="s">
        <v>146</v>
      </c>
      <c r="B10" s="48"/>
      <c r="C10" s="48"/>
      <c r="D10" s="48"/>
      <c r="E10" s="48"/>
      <c r="F10" s="48"/>
      <c r="G10" s="48"/>
      <c r="H10" s="74">
        <v>0.49680000000000002</v>
      </c>
      <c r="I10" s="74">
        <v>0.50319999999999998</v>
      </c>
      <c r="J10" s="74">
        <v>1</v>
      </c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</row>
    <row r="11" spans="1:24" ht="15.75" customHeight="1">
      <c r="A11" s="55" t="s">
        <v>147</v>
      </c>
      <c r="B11" s="48"/>
      <c r="C11" s="48"/>
      <c r="D11" s="48"/>
      <c r="E11" s="48"/>
      <c r="F11" s="48"/>
      <c r="G11" s="48"/>
      <c r="H11" s="73">
        <v>632</v>
      </c>
      <c r="I11" s="73">
        <v>593</v>
      </c>
      <c r="J11" s="113">
        <v>1225</v>
      </c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</row>
    <row r="12" spans="1:24" ht="15.7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</row>
    <row r="13" spans="1:24" ht="15.75" customHeight="1">
      <c r="A13" s="56" t="s">
        <v>149</v>
      </c>
      <c r="B13" s="56" t="s">
        <v>148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</row>
    <row r="14" spans="1:24" ht="15.75" customHeight="1">
      <c r="A14" s="112">
        <v>1432</v>
      </c>
      <c r="B14" s="57">
        <v>1414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</row>
    <row r="15" spans="1:24" ht="15.7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</row>
    <row r="16" spans="1:24" ht="15.7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</row>
    <row r="17" spans="1:24" ht="15.7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</row>
    <row r="18" spans="1:24" ht="15.7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</row>
    <row r="19" spans="1:24" ht="15.7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</row>
    <row r="20" spans="1:24" ht="15.7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</row>
    <row r="21" spans="1:24" ht="15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</row>
    <row r="22" spans="1:24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</row>
    <row r="23" spans="1:24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</row>
    <row r="24" spans="1:24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</row>
    <row r="25" spans="1:24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</row>
    <row r="26" spans="1:24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</row>
    <row r="27" spans="1:24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</row>
    <row r="28" spans="1:24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</row>
    <row r="29" spans="1:24" ht="15.75" customHeight="1"/>
    <row r="30" spans="1:24" ht="15.75" customHeight="1"/>
    <row r="31" spans="1:24" ht="15.75" customHeight="1"/>
    <row r="32" spans="1:2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D150D418-361F-448D-813A-8A11ABB870F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8D03974E-AAE2-4CEE-A1CA-A8F11CE7CC13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7AD70FC8-2C6B-4240-BB5A-EDDB9780F494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22DB596C-2F41-4B18-8BCB-A179EF0B81E3}">
  <ds:schemaRefs>
    <ds:schemaRef ds:uri="http://www.w3.org/2001/XMLSchema"/>
    <ds:schemaRef ds:uri="http://microsoft.data.visualization.Client.Excel.PState/1.0"/>
  </ds:schemaRefs>
</ds:datastoreItem>
</file>

<file path=customXml/itemProps5.xml><?xml version="1.0" encoding="utf-8"?>
<ds:datastoreItem xmlns:ds="http://schemas.openxmlformats.org/officeDocument/2006/customXml" ds:itemID="{F7CF64CD-B153-4F47-9612-81565B4F254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88</vt:i4>
      </vt:variant>
      <vt:variant>
        <vt:lpstr>Named Ranges</vt:lpstr>
      </vt:variant>
      <vt:variant>
        <vt:i4>6</vt:i4>
      </vt:variant>
    </vt:vector>
  </HeadingPairs>
  <TitlesOfParts>
    <vt:vector size="94" baseType="lpstr">
      <vt:lpstr>Goewg_wise population</vt:lpstr>
      <vt:lpstr>Hospital Distance</vt:lpstr>
      <vt:lpstr>National Service_Data</vt:lpstr>
      <vt:lpstr>District_population</vt:lpstr>
      <vt:lpstr>count_of_hospitals</vt:lpstr>
      <vt:lpstr>Donut chart</vt:lpstr>
      <vt:lpstr>schooling levelCountry	Dzongkha</vt:lpstr>
      <vt:lpstr>Overall Dashboard</vt:lpstr>
      <vt:lpstr>1. Total_ROW</vt:lpstr>
      <vt:lpstr>2. Bhutan Map</vt:lpstr>
      <vt:lpstr>3. District_Wise_population</vt:lpstr>
      <vt:lpstr>4. District_wise_hospital_count</vt:lpstr>
      <vt:lpstr>5. Donut_chart</vt:lpstr>
      <vt:lpstr>6. District_wise_school_level</vt:lpstr>
      <vt:lpstr>Total population Map</vt:lpstr>
      <vt:lpstr>Haa Dzongkhag</vt:lpstr>
      <vt:lpstr>Bumthang Dashboard</vt:lpstr>
      <vt:lpstr>Chhukha Dashboard</vt:lpstr>
      <vt:lpstr>Dagana Dashboard</vt:lpstr>
      <vt:lpstr>Lhuntse Dashboard</vt:lpstr>
      <vt:lpstr>Gasa Dasbhboard</vt:lpstr>
      <vt:lpstr>Haa Dashboard</vt:lpstr>
      <vt:lpstr>Paro Dzongkhag</vt:lpstr>
      <vt:lpstr>Mongar Dashboard</vt:lpstr>
      <vt:lpstr>Pema Gatshel Dashboard</vt:lpstr>
      <vt:lpstr>Paro Dashboard</vt:lpstr>
      <vt:lpstr> Punakha Dzongkhag</vt:lpstr>
      <vt:lpstr> Punakha Dashboard</vt:lpstr>
      <vt:lpstr>Zhemgang Dzongkhag</vt:lpstr>
      <vt:lpstr>Samtse Dashboard</vt:lpstr>
      <vt:lpstr>Sarpang Dashboard</vt:lpstr>
      <vt:lpstr>Samdrup Jongkhar Dashboard</vt:lpstr>
      <vt:lpstr>Samdrup Jongkhar Dzongkhag</vt:lpstr>
      <vt:lpstr>Lhuentse Dzongkhag</vt:lpstr>
      <vt:lpstr>Mongar Dzongkhag</vt:lpstr>
      <vt:lpstr>Pema Gatshel Dzongkhag</vt:lpstr>
      <vt:lpstr>Gasa Dzongkhag</vt:lpstr>
      <vt:lpstr>Samtse Dzongkhag</vt:lpstr>
      <vt:lpstr>Bumthang Dzongkhag</vt:lpstr>
      <vt:lpstr>Chhukha Dzongkhag</vt:lpstr>
      <vt:lpstr>Tsirang Dzongkhag</vt:lpstr>
      <vt:lpstr>Tashiyangtse Dashboard</vt:lpstr>
      <vt:lpstr>Tashigang Dashboard</vt:lpstr>
      <vt:lpstr>Thimphu Dashboard</vt:lpstr>
      <vt:lpstr>Trongsa Dashboard</vt:lpstr>
      <vt:lpstr>Tsirang Dashboard</vt:lpstr>
      <vt:lpstr>Sarpang</vt:lpstr>
      <vt:lpstr>Trasghigang Dzongkhag</vt:lpstr>
      <vt:lpstr>Tashiyangtse Dzongkhag</vt:lpstr>
      <vt:lpstr>Thimphu Dzongkhag</vt:lpstr>
      <vt:lpstr>Dagana Dzongkhag</vt:lpstr>
      <vt:lpstr>Wangdue Phodrang Dzongkhag</vt:lpstr>
      <vt:lpstr>Wangdue Phodrang Dashboard</vt:lpstr>
      <vt:lpstr>Trongsa Dzongkhag</vt:lpstr>
      <vt:lpstr>Zhemgang Dashboard</vt:lpstr>
      <vt:lpstr>Hopistal_check up_list</vt:lpstr>
      <vt:lpstr>National_Service_Eligible_2024</vt:lpstr>
      <vt:lpstr>National_Service_Eligible_2025</vt:lpstr>
      <vt:lpstr>National_Service_Eligible_2026</vt:lpstr>
      <vt:lpstr>Summary</vt:lpstr>
      <vt:lpstr>Sheet2</vt:lpstr>
      <vt:lpstr>Sheet1</vt:lpstr>
      <vt:lpstr>Geocoding</vt:lpstr>
      <vt:lpstr>Phuntsholing</vt:lpstr>
      <vt:lpstr>Gasa</vt:lpstr>
      <vt:lpstr>Samtse</vt:lpstr>
      <vt:lpstr>Bumthang</vt:lpstr>
      <vt:lpstr>Sheet29</vt:lpstr>
      <vt:lpstr>Sheet28</vt:lpstr>
      <vt:lpstr>Punakha</vt:lpstr>
      <vt:lpstr>Trashiyangtse</vt:lpstr>
      <vt:lpstr>Tashigang</vt:lpstr>
      <vt:lpstr>Chukha</vt:lpstr>
      <vt:lpstr>Haa</vt:lpstr>
      <vt:lpstr>Paro</vt:lpstr>
      <vt:lpstr>Thimphu</vt:lpstr>
      <vt:lpstr>Dagana</vt:lpstr>
      <vt:lpstr>Gelephu Throm</vt:lpstr>
      <vt:lpstr>Zhemgang</vt:lpstr>
      <vt:lpstr>Samdrupjongkhar</vt:lpstr>
      <vt:lpstr>Samdrupjonkhar Throm</vt:lpstr>
      <vt:lpstr>Pemagatsel</vt:lpstr>
      <vt:lpstr>mongar</vt:lpstr>
      <vt:lpstr>Lhuntse</vt:lpstr>
      <vt:lpstr>Wangdue</vt:lpstr>
      <vt:lpstr>Trongsa</vt:lpstr>
      <vt:lpstr>Sarpang </vt:lpstr>
      <vt:lpstr>Tsirang </vt:lpstr>
      <vt:lpstr>_xlcn.WorksheetConnection_Sheet1A1D261</vt:lpstr>
      <vt:lpstr>_xlcn.WorksheetConnection_Sheet1A1D281</vt:lpstr>
      <vt:lpstr>_xlcn.WorksheetConnection_Sheet2A1D281</vt:lpstr>
      <vt:lpstr>_xlcn.WorksheetConnection_Sheet2A1E281</vt:lpstr>
      <vt:lpstr>_xlcn.WorksheetConnection_Sheet2F9J101</vt:lpstr>
      <vt:lpstr>_xlcn.WorksheetConnection_Sheet2G9J101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Dawa Zangpo</dc:creator>
  <cp:lastModifiedBy>sangay wangchuk sangay</cp:lastModifiedBy>
  <dcterms:created xsi:type="dcterms:W3CDTF">2023-12-20T12:12:55Z</dcterms:created>
  <dcterms:modified xsi:type="dcterms:W3CDTF">2023-12-27T07:54:13Z</dcterms:modified>
</cp:coreProperties>
</file>