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opt/projects/gemc/clas12Tags/benchmarks/"/>
    </mc:Choice>
  </mc:AlternateContent>
  <xr:revisionPtr revIDLastSave="0" documentId="13_ncr:1_{44E0B52A-D39D-4545-A3DE-6E62825201C1}" xr6:coauthVersionLast="36" xr6:coauthVersionMax="36" xr10:uidLastSave="{00000000-0000-0000-0000-000000000000}"/>
  <bookViews>
    <workbookView xWindow="15880" yWindow="1320" windowWidth="44280" windowHeight="31240" xr2:uid="{28AA30A8-E2EF-AD44-AC50-0F7BDEF7D5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I23" i="1" l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K10" i="1" l="1"/>
  <c r="J10" i="1" s="1"/>
  <c r="K18" i="1"/>
  <c r="J18" i="1" s="1"/>
  <c r="K22" i="1"/>
  <c r="J22" i="1" s="1"/>
  <c r="K14" i="1"/>
  <c r="J14" i="1" s="1"/>
  <c r="K9" i="1"/>
  <c r="J9" i="1" s="1"/>
  <c r="K11" i="1"/>
  <c r="J11" i="1" s="1"/>
  <c r="K15" i="1"/>
  <c r="J15" i="1" s="1"/>
  <c r="K19" i="1"/>
  <c r="J19" i="1" s="1"/>
  <c r="K23" i="1"/>
  <c r="J23" i="1" s="1"/>
  <c r="K12" i="1"/>
  <c r="J12" i="1" s="1"/>
  <c r="K16" i="1"/>
  <c r="J16" i="1" s="1"/>
  <c r="K20" i="1"/>
  <c r="J20" i="1" s="1"/>
  <c r="K13" i="1"/>
  <c r="J13" i="1" s="1"/>
  <c r="K17" i="1"/>
  <c r="J17" i="1" s="1"/>
  <c r="K21" i="1"/>
  <c r="J21" i="1" s="1"/>
  <c r="H23" i="1"/>
  <c r="L23" i="1" s="1"/>
  <c r="H22" i="1"/>
  <c r="L22" i="1" s="1"/>
  <c r="H21" i="1"/>
  <c r="L21" i="1" s="1"/>
  <c r="H20" i="1"/>
  <c r="L20" i="1" s="1"/>
  <c r="H19" i="1"/>
  <c r="L19" i="1" s="1"/>
  <c r="H18" i="1"/>
  <c r="L18" i="1" s="1"/>
  <c r="H17" i="1"/>
  <c r="L17" i="1" s="1"/>
  <c r="H16" i="1"/>
  <c r="L16" i="1" s="1"/>
  <c r="H15" i="1"/>
  <c r="L15" i="1" s="1"/>
  <c r="H14" i="1"/>
  <c r="L14" i="1" s="1"/>
  <c r="H13" i="1"/>
  <c r="L13" i="1" s="1"/>
  <c r="H12" i="1"/>
  <c r="L12" i="1" s="1"/>
  <c r="H11" i="1"/>
  <c r="L11" i="1" s="1"/>
  <c r="H10" i="1"/>
  <c r="L10" i="1" s="1"/>
  <c r="H9" i="1"/>
  <c r="L9" i="1" s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F5" i="1" l="1"/>
</calcChain>
</file>

<file path=xl/sharedStrings.xml><?xml version="1.0" encoding="utf-8"?>
<sst xmlns="http://schemas.openxmlformats.org/spreadsheetml/2006/main" count="31" uniqueCount="29">
  <si>
    <t xml:space="preserve">Number of Events: </t>
  </si>
  <si>
    <t>Events Time</t>
  </si>
  <si>
    <t xml:space="preserve">Absolute Ratio to total </t>
  </si>
  <si>
    <t>Single System Contribution</t>
  </si>
  <si>
    <t>ms / event</t>
  </si>
  <si>
    <t>svt</t>
  </si>
  <si>
    <t>ctof</t>
  </si>
  <si>
    <t>cnd</t>
  </si>
  <si>
    <t>solenoid</t>
  </si>
  <si>
    <t>mm</t>
  </si>
  <si>
    <t>htcc</t>
  </si>
  <si>
    <t>ft</t>
  </si>
  <si>
    <t>torus</t>
  </si>
  <si>
    <t>dc</t>
  </si>
  <si>
    <t>ltcc</t>
  </si>
  <si>
    <t>rich</t>
  </si>
  <si>
    <t>ftof</t>
  </si>
  <si>
    <t>pcal</t>
  </si>
  <si>
    <t>ecAll</t>
  </si>
  <si>
    <t>target</t>
  </si>
  <si>
    <t>Paste Output of results.txt into C colum then Wizard or  Data &gt; text to colum and chose space as delimiter</t>
  </si>
  <si>
    <t>rate (Hz)</t>
  </si>
  <si>
    <t>Cumulative</t>
  </si>
  <si>
    <t>Single</t>
  </si>
  <si>
    <t>% of total</t>
  </si>
  <si>
    <t>Estimated Time To Simulate</t>
  </si>
  <si>
    <t>Estimated Time For</t>
  </si>
  <si>
    <t>seconds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</si>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</sst>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2" borderId="1" xfId="1" applyFon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B67D-E262-8346-B8A5-E8B92DB8AC2C}">
  <dimension ref="B2:N30"/>
  <sheetViews>
    <sheetView tabSelected="1" zoomScale="120" zoomScaleNormal="120" workbookViewId="0">
      <selection activeCell="F31" sqref="F31"/>
    </sheetView>
  </sheetViews>
  <sheetFormatPr baseColWidth="10" defaultRowHeight="16" x14ac:dyDescent="0.2"/>
  <cols>
    <col min="2" max="2" width="20.83203125" bestFit="1" customWidth="1"/>
    <col min="3" max="3" width="15.33203125" customWidth="1"/>
    <col min="4" max="4" width="23.83203125" customWidth="1"/>
    <col min="5" max="5" width="15.33203125" customWidth="1"/>
    <col min="6" max="6" width="24.83203125" bestFit="1" customWidth="1"/>
    <col min="7" max="8" width="24.33203125" style="1" customWidth="1"/>
    <col min="9" max="11" width="27" customWidth="1"/>
    <col min="12" max="12" width="20.5" bestFit="1" customWidth="1"/>
  </cols>
  <sheetData>
    <row r="2" spans="2:14" ht="26" x14ac:dyDescent="0.3">
      <c r="B2" s="6" t="s">
        <v>20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4" ht="26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2:14" x14ac:dyDescent="0.2">
      <c r="F4" s="8" t="s">
        <v>27</v>
      </c>
      <c r="G4" s="8" t="s">
        <v>28</v>
      </c>
    </row>
    <row r="5" spans="2:14" x14ac:dyDescent="0.2">
      <c r="B5" s="1" t="s">
        <v>0</v>
      </c>
      <c r="C5" s="1">
        <v>500</v>
      </c>
      <c r="D5" s="1" t="s">
        <v>26</v>
      </c>
      <c r="E5" s="1">
        <v>5000</v>
      </c>
      <c r="F5" s="8">
        <f>SUM(F9:F23)</f>
        <v>8422.0725600000005</v>
      </c>
      <c r="G5" s="8">
        <f>F5/3600</f>
        <v>2.3394646000000003</v>
      </c>
      <c r="I5" s="1"/>
      <c r="J5" s="1"/>
      <c r="K5" s="1"/>
      <c r="L5" s="1"/>
      <c r="M5" s="1"/>
      <c r="N5" s="1"/>
    </row>
    <row r="6" spans="2:14" x14ac:dyDescent="0.2">
      <c r="B6" s="1"/>
      <c r="C6" s="1"/>
      <c r="D6" s="1"/>
      <c r="E6" s="1"/>
      <c r="F6" s="1"/>
      <c r="I6" s="1"/>
      <c r="J6" s="1"/>
      <c r="K6" s="1"/>
      <c r="L6" s="1"/>
      <c r="M6" s="1"/>
      <c r="N6" s="1"/>
    </row>
    <row r="7" spans="2:14" x14ac:dyDescent="0.2">
      <c r="B7" s="1"/>
      <c r="C7" s="1"/>
      <c r="D7" s="7" t="s">
        <v>22</v>
      </c>
      <c r="E7" s="7"/>
      <c r="F7" s="7"/>
      <c r="G7" s="7"/>
      <c r="H7" s="7"/>
      <c r="I7" s="1"/>
      <c r="J7" s="7" t="s">
        <v>23</v>
      </c>
      <c r="K7" s="7"/>
      <c r="L7" s="7"/>
      <c r="M7" s="1"/>
      <c r="N7" s="1"/>
    </row>
    <row r="8" spans="2:14" x14ac:dyDescent="0.2">
      <c r="B8" s="1"/>
      <c r="C8" s="3" t="s">
        <v>1</v>
      </c>
      <c r="D8" s="3" t="s">
        <v>4</v>
      </c>
      <c r="E8" s="3" t="s">
        <v>21</v>
      </c>
      <c r="F8" s="3" t="s">
        <v>25</v>
      </c>
      <c r="G8" s="1" t="s">
        <v>2</v>
      </c>
      <c r="H8" s="1" t="s">
        <v>3</v>
      </c>
      <c r="J8" s="3" t="s">
        <v>21</v>
      </c>
      <c r="K8" s="3" t="s">
        <v>4</v>
      </c>
      <c r="L8" s="3" t="s">
        <v>24</v>
      </c>
      <c r="M8" s="1"/>
      <c r="N8" s="1"/>
    </row>
    <row r="9" spans="2:14" x14ac:dyDescent="0.2">
      <c r="B9" s="1" t="s">
        <v>19</v>
      </c>
      <c r="C9" s="1">
        <v>0.60707199999999994</v>
      </c>
      <c r="D9" s="5">
        <f t="shared" ref="D9:D23" si="0">1000*C9/$C$5</f>
        <v>1.2141439999999997</v>
      </c>
      <c r="E9" s="5">
        <f t="shared" ref="E9:E23" si="1">$C$5/C9</f>
        <v>823.62553370934597</v>
      </c>
      <c r="F9" s="5">
        <f>D9*$E$5/1000</f>
        <v>6.0707199999999988</v>
      </c>
      <c r="G9" s="2">
        <f t="shared" ref="G9:G23" si="2">C9/C$23</f>
        <v>2.514536605571088E-3</v>
      </c>
      <c r="H9" s="1">
        <f>C9</f>
        <v>0.60707199999999994</v>
      </c>
      <c r="I9" s="1" t="str">
        <f>B9</f>
        <v>target</v>
      </c>
      <c r="J9" s="5">
        <f>1000/K9</f>
        <v>823.62553370934609</v>
      </c>
      <c r="K9" s="5">
        <f>D9</f>
        <v>1.2141439999999997</v>
      </c>
      <c r="L9" s="2">
        <f>H9/$C$23</f>
        <v>2.514536605571088E-3</v>
      </c>
      <c r="M9" s="1"/>
      <c r="N9" s="1"/>
    </row>
    <row r="10" spans="2:14" x14ac:dyDescent="0.2">
      <c r="B10" s="1" t="s">
        <v>5</v>
      </c>
      <c r="C10" s="1">
        <v>0.97791399999999995</v>
      </c>
      <c r="D10" s="5">
        <f t="shared" si="0"/>
        <v>1.9558279999999999</v>
      </c>
      <c r="E10" s="5">
        <f t="shared" si="1"/>
        <v>511.2924040355287</v>
      </c>
      <c r="F10" s="5">
        <f>D10*$E$5/1000</f>
        <v>9.7791399999999999</v>
      </c>
      <c r="G10" s="2">
        <f t="shared" si="2"/>
        <v>4.0505912809361078E-3</v>
      </c>
      <c r="H10" s="1">
        <f>C10-C9</f>
        <v>0.370842</v>
      </c>
      <c r="I10" s="1" t="str">
        <f>B10</f>
        <v>svt</v>
      </c>
      <c r="J10" s="5">
        <f>1000/K10</f>
        <v>1348.2830963051647</v>
      </c>
      <c r="K10" s="5">
        <f>D10-D9</f>
        <v>0.74168400000000023</v>
      </c>
      <c r="L10" s="2">
        <f>H10/$C$23</f>
        <v>1.5360546753650202E-3</v>
      </c>
      <c r="M10" s="1"/>
      <c r="N10" s="1"/>
    </row>
    <row r="11" spans="2:14" x14ac:dyDescent="0.2">
      <c r="B11" s="1" t="s">
        <v>6</v>
      </c>
      <c r="C11" s="1">
        <v>1.2085699999999999</v>
      </c>
      <c r="D11" s="5">
        <f t="shared" si="0"/>
        <v>2.4171399999999998</v>
      </c>
      <c r="E11" s="5">
        <f t="shared" si="1"/>
        <v>413.71207294571275</v>
      </c>
      <c r="F11" s="5">
        <f>D11*$E$5/1000</f>
        <v>12.085699999999999</v>
      </c>
      <c r="G11" s="2">
        <f t="shared" si="2"/>
        <v>5.0059852956404671E-3</v>
      </c>
      <c r="H11" s="1">
        <f>C11-C10</f>
        <v>0.23065599999999997</v>
      </c>
      <c r="I11" s="1" t="str">
        <f>B11</f>
        <v>ctof</v>
      </c>
      <c r="J11" s="5">
        <f>1000/K11</f>
        <v>2167.7302996670369</v>
      </c>
      <c r="K11" s="5">
        <f>D11-D10</f>
        <v>0.46131199999999994</v>
      </c>
      <c r="L11" s="2">
        <f>H11/$C$23</f>
        <v>9.553940147043594E-4</v>
      </c>
      <c r="M11" s="1"/>
      <c r="N11" s="1"/>
    </row>
    <row r="12" spans="2:14" x14ac:dyDescent="0.2">
      <c r="B12" s="1" t="s">
        <v>7</v>
      </c>
      <c r="C12" s="1">
        <v>1.5246</v>
      </c>
      <c r="D12" s="5">
        <f t="shared" si="0"/>
        <v>3.0491999999999999</v>
      </c>
      <c r="E12" s="5">
        <f t="shared" si="1"/>
        <v>327.95487340941889</v>
      </c>
      <c r="F12" s="5">
        <f>D12*$E$5/1000</f>
        <v>15.246</v>
      </c>
      <c r="G12" s="2">
        <f t="shared" si="2"/>
        <v>6.3150046598322452E-3</v>
      </c>
      <c r="H12" s="1">
        <f>C12-C11</f>
        <v>0.31603000000000003</v>
      </c>
      <c r="I12" s="1" t="str">
        <f>B12</f>
        <v>cnd</v>
      </c>
      <c r="J12" s="5">
        <f>1000/K12</f>
        <v>1582.1282789608579</v>
      </c>
      <c r="K12" s="5">
        <f>D12-D11</f>
        <v>0.63206000000000007</v>
      </c>
      <c r="L12" s="2">
        <f>H12/$C$23</f>
        <v>1.3090193641917781E-3</v>
      </c>
      <c r="M12" s="1"/>
      <c r="N12" s="1"/>
    </row>
    <row r="13" spans="2:14" x14ac:dyDescent="0.2">
      <c r="B13" s="1" t="s">
        <v>8</v>
      </c>
      <c r="C13" s="1">
        <v>17.803799999999999</v>
      </c>
      <c r="D13" s="5">
        <f t="shared" si="0"/>
        <v>35.607599999999998</v>
      </c>
      <c r="E13" s="5">
        <f t="shared" si="1"/>
        <v>28.083892202788171</v>
      </c>
      <c r="F13" s="5">
        <f>D13*$E$5/1000</f>
        <v>178.03800000000001</v>
      </c>
      <c r="G13" s="2">
        <f t="shared" si="2"/>
        <v>7.3744641192917043E-2</v>
      </c>
      <c r="H13" s="1">
        <f>C13-C12</f>
        <v>16.279199999999999</v>
      </c>
      <c r="I13" s="1" t="str">
        <f>B13</f>
        <v>solenoid</v>
      </c>
      <c r="J13" s="5">
        <f>1000/K13</f>
        <v>30.714040001965699</v>
      </c>
      <c r="K13" s="5">
        <f>D13-D12</f>
        <v>32.558399999999999</v>
      </c>
      <c r="L13" s="2">
        <f>H13/$C$23</f>
        <v>6.74296365330848E-2</v>
      </c>
      <c r="M13" s="1"/>
      <c r="N13" s="1"/>
    </row>
    <row r="14" spans="2:14" x14ac:dyDescent="0.2">
      <c r="B14" s="1" t="s">
        <v>9</v>
      </c>
      <c r="C14" s="1">
        <v>29.115100000000002</v>
      </c>
      <c r="D14" s="5">
        <f t="shared" si="0"/>
        <v>58.230200000000004</v>
      </c>
      <c r="E14" s="5">
        <f t="shared" si="1"/>
        <v>17.173219394747054</v>
      </c>
      <c r="F14" s="5">
        <f>D14*$E$5/1000</f>
        <v>291.15100000000001</v>
      </c>
      <c r="G14" s="2">
        <f t="shared" si="2"/>
        <v>0.12059687273480377</v>
      </c>
      <c r="H14" s="1">
        <f>C14-C13</f>
        <v>11.311300000000003</v>
      </c>
      <c r="I14" s="1" t="str">
        <f>B14</f>
        <v>mm</v>
      </c>
      <c r="J14" s="5">
        <f>1000/K14</f>
        <v>44.203584026592864</v>
      </c>
      <c r="K14" s="5">
        <f>D14-D13</f>
        <v>22.622600000000006</v>
      </c>
      <c r="L14" s="2">
        <f>H14/$C$23</f>
        <v>4.6852231541886724E-2</v>
      </c>
      <c r="M14" s="1"/>
      <c r="N14" s="1"/>
    </row>
    <row r="15" spans="2:14" x14ac:dyDescent="0.2">
      <c r="B15" s="1" t="s">
        <v>10</v>
      </c>
      <c r="C15" s="1">
        <v>42.107199999999999</v>
      </c>
      <c r="D15" s="5">
        <f t="shared" si="0"/>
        <v>84.214399999999998</v>
      </c>
      <c r="E15" s="5">
        <f t="shared" si="1"/>
        <v>11.874453775126344</v>
      </c>
      <c r="F15" s="5">
        <f>D15*$E$5/1000</f>
        <v>421.072</v>
      </c>
      <c r="G15" s="2">
        <f t="shared" si="2"/>
        <v>0.17441110075592833</v>
      </c>
      <c r="H15" s="1">
        <f>C15-C14</f>
        <v>12.992099999999997</v>
      </c>
      <c r="I15" s="1" t="str">
        <f>B15</f>
        <v>htcc</v>
      </c>
      <c r="J15" s="5">
        <f>1000/K15</f>
        <v>38.4849254546994</v>
      </c>
      <c r="K15" s="5">
        <f>D15-D14</f>
        <v>25.984199999999994</v>
      </c>
      <c r="L15" s="2">
        <f>H15/$C$23</f>
        <v>5.3814228021124559E-2</v>
      </c>
      <c r="M15" s="1"/>
      <c r="N15" s="1"/>
    </row>
    <row r="16" spans="2:14" x14ac:dyDescent="0.2">
      <c r="B16" s="1" t="s">
        <v>13</v>
      </c>
      <c r="C16" s="1">
        <v>60.048200000000001</v>
      </c>
      <c r="D16" s="5">
        <f t="shared" si="0"/>
        <v>120.0964</v>
      </c>
      <c r="E16" s="5">
        <f t="shared" si="1"/>
        <v>8.326644262442505</v>
      </c>
      <c r="F16" s="5">
        <f>D16*$E$5/1000</f>
        <v>600.48199999999997</v>
      </c>
      <c r="G16" s="2">
        <f t="shared" si="2"/>
        <v>0.24872403437920679</v>
      </c>
      <c r="H16" s="1">
        <f>C16-C15</f>
        <v>17.941000000000003</v>
      </c>
      <c r="I16" s="1" t="str">
        <f>B16</f>
        <v>dc</v>
      </c>
      <c r="J16" s="5">
        <f>1000/K16</f>
        <v>27.869126581572928</v>
      </c>
      <c r="K16" s="5">
        <f>D16-D15</f>
        <v>35.882000000000005</v>
      </c>
      <c r="L16" s="2">
        <f>H16/$C$23</f>
        <v>7.4312933623278454E-2</v>
      </c>
      <c r="M16" s="1"/>
      <c r="N16" s="1"/>
    </row>
    <row r="17" spans="2:14" x14ac:dyDescent="0.2">
      <c r="B17" s="1" t="s">
        <v>12</v>
      </c>
      <c r="C17" s="1">
        <v>41.963000000000001</v>
      </c>
      <c r="D17" s="5">
        <f t="shared" si="0"/>
        <v>83.926000000000002</v>
      </c>
      <c r="E17" s="5">
        <f t="shared" si="1"/>
        <v>11.915258680265948</v>
      </c>
      <c r="F17" s="5">
        <f>D17*$E$5/1000</f>
        <v>419.63</v>
      </c>
      <c r="G17" s="2">
        <f t="shared" si="2"/>
        <v>0.17381381381381381</v>
      </c>
      <c r="H17" s="1">
        <f>C17-C16</f>
        <v>-18.0852</v>
      </c>
      <c r="I17" s="1" t="str">
        <f>B17</f>
        <v>torus</v>
      </c>
      <c r="J17" s="5">
        <f>1000/K17</f>
        <v>-27.646915710083384</v>
      </c>
      <c r="K17" s="5">
        <f>D17-D16</f>
        <v>-36.170400000000001</v>
      </c>
      <c r="L17" s="2">
        <f>H17/$C$23</f>
        <v>-7.4910220565392982E-2</v>
      </c>
      <c r="M17" s="1"/>
      <c r="N17" s="1"/>
    </row>
    <row r="18" spans="2:14" x14ac:dyDescent="0.2">
      <c r="B18" s="1" t="s">
        <v>11</v>
      </c>
      <c r="C18" s="1">
        <v>63.328899999999997</v>
      </c>
      <c r="D18" s="5">
        <f t="shared" si="0"/>
        <v>126.65779999999999</v>
      </c>
      <c r="E18" s="5">
        <f t="shared" si="1"/>
        <v>7.8952895123711295</v>
      </c>
      <c r="F18" s="5">
        <f>D18*$E$5/1000</f>
        <v>633.28899999999999</v>
      </c>
      <c r="G18" s="2">
        <f t="shared" si="2"/>
        <v>0.26231293362327845</v>
      </c>
      <c r="H18" s="1">
        <f>C18-C17</f>
        <v>21.365899999999996</v>
      </c>
      <c r="I18" s="1" t="str">
        <f>B18</f>
        <v>ft</v>
      </c>
      <c r="J18" s="5">
        <f>1000/K18</f>
        <v>23.401775726742148</v>
      </c>
      <c r="K18" s="5">
        <f>D18-D17</f>
        <v>42.731799999999993</v>
      </c>
      <c r="L18" s="2">
        <f>H18/$C$23</f>
        <v>8.8499119809464621E-2</v>
      </c>
      <c r="M18" s="1"/>
      <c r="N18" s="1"/>
    </row>
    <row r="19" spans="2:14" x14ac:dyDescent="0.2">
      <c r="B19" s="1" t="s">
        <v>15</v>
      </c>
      <c r="C19" s="1">
        <v>58.969000000000001</v>
      </c>
      <c r="D19" s="5">
        <f t="shared" si="0"/>
        <v>117.938</v>
      </c>
      <c r="E19" s="5">
        <f t="shared" si="1"/>
        <v>8.4790313554579519</v>
      </c>
      <c r="F19" s="5">
        <f>D19*$E$5/1000</f>
        <v>589.69000000000005</v>
      </c>
      <c r="G19" s="2">
        <f t="shared" si="2"/>
        <v>0.24425390908149527</v>
      </c>
      <c r="H19" s="1">
        <f>C19-C18</f>
        <v>-4.3598999999999961</v>
      </c>
      <c r="I19" s="1" t="str">
        <f>B19</f>
        <v>rich</v>
      </c>
      <c r="J19" s="5">
        <f>1000/K19</f>
        <v>-114.68152939287609</v>
      </c>
      <c r="K19" s="5">
        <f>D19-D18</f>
        <v>-8.7197999999999922</v>
      </c>
      <c r="L19" s="2">
        <f>H19/$C$23</f>
        <v>-1.8059024541783146E-2</v>
      </c>
      <c r="M19" s="1"/>
      <c r="N19" s="1"/>
    </row>
    <row r="20" spans="2:14" x14ac:dyDescent="0.2">
      <c r="B20" s="1" t="s">
        <v>14</v>
      </c>
      <c r="C20" s="1">
        <v>61.149000000000001</v>
      </c>
      <c r="D20" s="5">
        <f t="shared" si="0"/>
        <v>122.298</v>
      </c>
      <c r="E20" s="5">
        <f t="shared" si="1"/>
        <v>8.1767485976876149</v>
      </c>
      <c r="F20" s="5">
        <f>D20*$E$5/1000</f>
        <v>611.49</v>
      </c>
      <c r="G20" s="2">
        <f t="shared" si="2"/>
        <v>0.25328362845604224</v>
      </c>
      <c r="H20" s="1">
        <f>C20-C19</f>
        <v>2.1799999999999997</v>
      </c>
      <c r="I20" s="1" t="str">
        <f>B20</f>
        <v>ltcc</v>
      </c>
      <c r="J20" s="5">
        <f>1000/K20</f>
        <v>229.35779816513764</v>
      </c>
      <c r="K20" s="5">
        <f>D20-D19</f>
        <v>4.3599999999999994</v>
      </c>
      <c r="L20" s="2">
        <f>H20/$C$23</f>
        <v>9.0297193745469597E-3</v>
      </c>
      <c r="M20" s="1"/>
      <c r="N20" s="1"/>
    </row>
    <row r="21" spans="2:14" x14ac:dyDescent="0.2">
      <c r="B21" s="1" t="s">
        <v>16</v>
      </c>
      <c r="C21" s="1">
        <v>63.328899999999997</v>
      </c>
      <c r="D21" s="5">
        <f t="shared" si="0"/>
        <v>126.65779999999999</v>
      </c>
      <c r="E21" s="5">
        <f t="shared" si="1"/>
        <v>7.8952895123711295</v>
      </c>
      <c r="F21" s="5">
        <f>D21*$E$5/1000</f>
        <v>633.28899999999999</v>
      </c>
      <c r="G21" s="2">
        <f t="shared" si="2"/>
        <v>0.26231293362327845</v>
      </c>
      <c r="H21" s="1">
        <f>C21-C20</f>
        <v>2.1798999999999964</v>
      </c>
      <c r="I21" s="1" t="str">
        <f>B21</f>
        <v>ftof</v>
      </c>
      <c r="J21" s="5">
        <f>1000/K21</f>
        <v>229.36831964769064</v>
      </c>
      <c r="K21" s="5">
        <f>D21-D20</f>
        <v>4.3597999999999928</v>
      </c>
      <c r="L21" s="2">
        <f>H21/$C$23</f>
        <v>9.0293051672361863E-3</v>
      </c>
      <c r="M21" s="1"/>
      <c r="N21" s="1"/>
    </row>
    <row r="22" spans="2:14" x14ac:dyDescent="0.2">
      <c r="B22" s="1" t="s">
        <v>17</v>
      </c>
      <c r="C22" s="1">
        <v>158.65100000000001</v>
      </c>
      <c r="D22" s="5">
        <f t="shared" si="0"/>
        <v>317.30200000000002</v>
      </c>
      <c r="E22" s="5">
        <f t="shared" si="1"/>
        <v>3.1515716888012051</v>
      </c>
      <c r="F22" s="5">
        <f>D22*$E$5/1000</f>
        <v>1586.51</v>
      </c>
      <c r="G22" s="2">
        <f t="shared" si="2"/>
        <v>0.65714404059231646</v>
      </c>
      <c r="H22" s="1">
        <f>C22-C21</f>
        <v>95.322100000000006</v>
      </c>
      <c r="I22" s="1" t="str">
        <f>B22</f>
        <v>pcal</v>
      </c>
      <c r="J22" s="5">
        <f>1000/K22</f>
        <v>5.2453733184644484</v>
      </c>
      <c r="K22" s="5">
        <f>D22-D21</f>
        <v>190.64420000000001</v>
      </c>
      <c r="L22" s="2">
        <f>H22/$C$23</f>
        <v>0.394831106969038</v>
      </c>
      <c r="M22" s="1"/>
      <c r="N22" s="1"/>
    </row>
    <row r="23" spans="2:14" x14ac:dyDescent="0.2">
      <c r="B23" s="1" t="s">
        <v>18</v>
      </c>
      <c r="C23" s="1">
        <v>241.42500000000001</v>
      </c>
      <c r="D23" s="5">
        <f t="shared" si="0"/>
        <v>482.85</v>
      </c>
      <c r="E23" s="5">
        <f t="shared" si="1"/>
        <v>2.0710365537951745</v>
      </c>
      <c r="F23" s="5">
        <f>D23*$E$5/1000</f>
        <v>2414.25</v>
      </c>
      <c r="G23" s="2">
        <f t="shared" si="2"/>
        <v>1</v>
      </c>
      <c r="H23" s="1">
        <f>C23-C22</f>
        <v>82.774000000000001</v>
      </c>
      <c r="I23" s="1" t="str">
        <f>B23</f>
        <v>ecAll</v>
      </c>
      <c r="J23" s="5">
        <f>1000/K23</f>
        <v>6.0405441322154303</v>
      </c>
      <c r="K23" s="5">
        <f>D23-D22</f>
        <v>165.548</v>
      </c>
      <c r="L23" s="2">
        <f>H23/$C$23</f>
        <v>0.34285595940768354</v>
      </c>
      <c r="M23" s="1"/>
      <c r="N23" s="1"/>
    </row>
    <row r="24" spans="2:14" x14ac:dyDescent="0.2">
      <c r="B24" s="1"/>
      <c r="C24" s="1"/>
      <c r="D24" s="1"/>
      <c r="E24" s="1"/>
      <c r="F24" s="1"/>
      <c r="I24" s="1"/>
      <c r="J24" s="1"/>
      <c r="K24" s="1"/>
      <c r="L24" s="1"/>
      <c r="M24" s="1"/>
      <c r="N24" s="1"/>
    </row>
    <row r="25" spans="2:14" x14ac:dyDescent="0.2">
      <c r="B25" s="1"/>
      <c r="C25" s="1"/>
      <c r="D25" s="1"/>
      <c r="E25" s="1"/>
      <c r="F25" s="1"/>
      <c r="I25" s="1"/>
      <c r="J25" s="1"/>
      <c r="K25" s="1"/>
      <c r="L25" s="1"/>
      <c r="M25" s="1"/>
      <c r="N25" s="1"/>
    </row>
    <row r="26" spans="2:14" x14ac:dyDescent="0.2">
      <c r="B26" s="1"/>
      <c r="C26" s="1"/>
      <c r="D26" s="1"/>
      <c r="E26" s="1"/>
      <c r="F26" s="1"/>
      <c r="I26" s="1"/>
      <c r="J26" s="1"/>
      <c r="K26" s="1"/>
      <c r="L26" s="1"/>
      <c r="M26" s="1"/>
      <c r="N26" s="1"/>
    </row>
    <row r="27" spans="2:14" x14ac:dyDescent="0.2">
      <c r="B27" s="1"/>
      <c r="C27" s="1"/>
      <c r="D27" s="1"/>
      <c r="E27" s="1"/>
      <c r="F27" s="1"/>
      <c r="I27" s="1"/>
      <c r="J27" s="1"/>
      <c r="K27" s="1"/>
      <c r="L27" s="1"/>
      <c r="M27" s="1"/>
      <c r="N27" s="1"/>
    </row>
    <row r="28" spans="2:14" x14ac:dyDescent="0.2">
      <c r="B28" s="1"/>
      <c r="C28" s="1"/>
      <c r="D28" s="1"/>
      <c r="E28" s="1"/>
      <c r="F28" s="1"/>
      <c r="I28" s="1"/>
      <c r="J28" s="1"/>
      <c r="K28" s="1"/>
      <c r="L28" s="1"/>
      <c r="M28" s="1"/>
      <c r="N28" s="1"/>
    </row>
    <row r="29" spans="2:14" x14ac:dyDescent="0.2">
      <c r="B29" s="1"/>
      <c r="C29" s="1"/>
      <c r="D29" s="1"/>
      <c r="E29" s="1"/>
      <c r="F29" s="1"/>
      <c r="I29" s="1"/>
      <c r="J29" s="1"/>
      <c r="K29" s="1"/>
      <c r="L29" s="1"/>
      <c r="M29" s="1"/>
      <c r="N29" s="1"/>
    </row>
    <row r="30" spans="2:14" x14ac:dyDescent="0.2">
      <c r="B30" s="1"/>
      <c r="C30" s="1"/>
      <c r="D30" s="1"/>
      <c r="E30" s="1"/>
      <c r="F30" s="1"/>
      <c r="I30" s="1"/>
      <c r="J30" s="1"/>
      <c r="K30" s="1"/>
      <c r="L30" s="1"/>
      <c r="M30" s="1"/>
      <c r="N30" s="1"/>
    </row>
  </sheetData>
  <mergeCells count="3">
    <mergeCell ref="B2:L2"/>
    <mergeCell ref="D7:H7"/>
    <mergeCell ref="J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Ungaro</dc:creator>
  <cp:lastModifiedBy>Maurizio Ungaro</cp:lastModifiedBy>
  <dcterms:created xsi:type="dcterms:W3CDTF">2019-10-04T15:01:59Z</dcterms:created>
  <dcterms:modified xsi:type="dcterms:W3CDTF">2019-10-04T20:20:25Z</dcterms:modified>
</cp:coreProperties>
</file>