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opt/projects/gemc/clas12Tags/benchmarks/"/>
    </mc:Choice>
  </mc:AlternateContent>
  <xr:revisionPtr revIDLastSave="0" documentId="13_ncr:1_{2E7DC960-D85F-4245-B0E4-63A45C84DF13}" xr6:coauthVersionLast="36" xr6:coauthVersionMax="36" xr10:uidLastSave="{00000000-0000-0000-0000-000000000000}"/>
  <bookViews>
    <workbookView xWindow="10040" yWindow="2780" windowWidth="44280" windowHeight="31240" xr2:uid="{28AA30A8-E2EF-AD44-AC50-0F7BDEF7D5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K10" i="1" l="1"/>
  <c r="J10" i="1" s="1"/>
  <c r="K18" i="1"/>
  <c r="J18" i="1" s="1"/>
  <c r="K22" i="1"/>
  <c r="J22" i="1" s="1"/>
  <c r="K14" i="1"/>
  <c r="J14" i="1" s="1"/>
  <c r="K9" i="1"/>
  <c r="J9" i="1" s="1"/>
  <c r="K11" i="1"/>
  <c r="J11" i="1" s="1"/>
  <c r="K15" i="1"/>
  <c r="J15" i="1" s="1"/>
  <c r="K19" i="1"/>
  <c r="J19" i="1" s="1"/>
  <c r="K23" i="1"/>
  <c r="J23" i="1" s="1"/>
  <c r="K12" i="1"/>
  <c r="J12" i="1" s="1"/>
  <c r="K16" i="1"/>
  <c r="J16" i="1" s="1"/>
  <c r="K20" i="1"/>
  <c r="J20" i="1" s="1"/>
  <c r="K13" i="1"/>
  <c r="J13" i="1" s="1"/>
  <c r="K17" i="1"/>
  <c r="J17" i="1" s="1"/>
  <c r="K21" i="1"/>
  <c r="J21" i="1" s="1"/>
  <c r="H23" i="1"/>
  <c r="L23" i="1" s="1"/>
  <c r="H22" i="1"/>
  <c r="L22" i="1" s="1"/>
  <c r="H21" i="1"/>
  <c r="L21" i="1" s="1"/>
  <c r="H20" i="1"/>
  <c r="L20" i="1" s="1"/>
  <c r="H19" i="1"/>
  <c r="L19" i="1" s="1"/>
  <c r="H18" i="1"/>
  <c r="L18" i="1" s="1"/>
  <c r="H17" i="1"/>
  <c r="L17" i="1" s="1"/>
  <c r="H16" i="1"/>
  <c r="L16" i="1" s="1"/>
  <c r="H15" i="1"/>
  <c r="L15" i="1" s="1"/>
  <c r="H14" i="1"/>
  <c r="L14" i="1" s="1"/>
  <c r="H13" i="1"/>
  <c r="L13" i="1" s="1"/>
  <c r="H12" i="1"/>
  <c r="L12" i="1" s="1"/>
  <c r="H11" i="1"/>
  <c r="L11" i="1" s="1"/>
  <c r="H10" i="1"/>
  <c r="L10" i="1" s="1"/>
  <c r="H9" i="1"/>
  <c r="L9" i="1" s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F5" i="1" l="1"/>
  <c r="G5" i="1" s="1"/>
</calcChain>
</file>

<file path=xl/sharedStrings.xml><?xml version="1.0" encoding="utf-8"?>
<sst xmlns="http://schemas.openxmlformats.org/spreadsheetml/2006/main" count="31" uniqueCount="29">
  <si>
    <t xml:space="preserve">Number of Events: </t>
  </si>
  <si>
    <t>Events Time</t>
  </si>
  <si>
    <t xml:space="preserve">Absolute Ratio to total </t>
  </si>
  <si>
    <t>Single System Contribution</t>
  </si>
  <si>
    <t>ms / event</t>
  </si>
  <si>
    <t>svt</t>
  </si>
  <si>
    <t>ctof</t>
  </si>
  <si>
    <t>cnd</t>
  </si>
  <si>
    <t>solenoid</t>
  </si>
  <si>
    <t>mm</t>
  </si>
  <si>
    <t>htcc</t>
  </si>
  <si>
    <t>ft</t>
  </si>
  <si>
    <t>torus</t>
  </si>
  <si>
    <t>dc</t>
  </si>
  <si>
    <t>ltcc</t>
  </si>
  <si>
    <t>rich</t>
  </si>
  <si>
    <t>ftof</t>
  </si>
  <si>
    <t>pcal</t>
  </si>
  <si>
    <t>ecAll</t>
  </si>
  <si>
    <t>target</t>
  </si>
  <si>
    <t>Paste Output of results.txt into C colum then Wizard or  Data &gt; text to colum and chose space as delimiter</t>
  </si>
  <si>
    <t>rate (Hz)</t>
  </si>
  <si>
    <t>Cumulative</t>
  </si>
  <si>
    <t>Single</t>
  </si>
  <si>
    <t>% of total</t>
  </si>
  <si>
    <t>Estimated Time To Simulate</t>
  </si>
  <si>
    <t>Estimated Time For</t>
  </si>
  <si>
    <t>seconds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</si>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</sst>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0" fillId="2" borderId="1" xfId="1" applyFont="1" applyAlignment="1">
      <alignment horizontal="center"/>
    </xf>
    <xf numFmtId="165" fontId="0" fillId="2" borderId="1" xfId="1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B67D-E262-8346-B8A5-E8B92DB8AC2C}">
  <dimension ref="B2:N30"/>
  <sheetViews>
    <sheetView tabSelected="1" zoomScale="120" zoomScaleNormal="120" workbookViewId="0">
      <selection activeCell="D32" sqref="D32"/>
    </sheetView>
  </sheetViews>
  <sheetFormatPr baseColWidth="10" defaultRowHeight="16" x14ac:dyDescent="0.2"/>
  <cols>
    <col min="2" max="2" width="20.83203125" bestFit="1" customWidth="1"/>
    <col min="3" max="3" width="15.33203125" customWidth="1"/>
    <col min="4" max="4" width="23.83203125" customWidth="1"/>
    <col min="5" max="5" width="15.33203125" customWidth="1"/>
    <col min="6" max="6" width="24.83203125" bestFit="1" customWidth="1"/>
    <col min="7" max="8" width="24.33203125" style="1" customWidth="1"/>
    <col min="9" max="11" width="27" customWidth="1"/>
    <col min="12" max="12" width="20.5" bestFit="1" customWidth="1"/>
  </cols>
  <sheetData>
    <row r="2" spans="2:14" ht="26" x14ac:dyDescent="0.3">
      <c r="B2" s="8" t="s">
        <v>20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2:14" ht="26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2:14" x14ac:dyDescent="0.2">
      <c r="F4" s="6" t="s">
        <v>27</v>
      </c>
      <c r="G4" s="6" t="s">
        <v>28</v>
      </c>
    </row>
    <row r="5" spans="2:14" x14ac:dyDescent="0.2">
      <c r="B5" s="1" t="s">
        <v>0</v>
      </c>
      <c r="C5" s="1">
        <v>10000</v>
      </c>
      <c r="D5" s="1" t="s">
        <v>26</v>
      </c>
      <c r="E5" s="1">
        <v>10000</v>
      </c>
      <c r="F5" s="7">
        <f>SUM(F9:F23)</f>
        <v>25251.930499999999</v>
      </c>
      <c r="G5" s="7">
        <f>F5/3600</f>
        <v>7.0144251388888881</v>
      </c>
      <c r="I5" s="1"/>
      <c r="J5" s="1"/>
      <c r="K5" s="1"/>
      <c r="L5" s="1"/>
      <c r="M5" s="1"/>
      <c r="N5" s="1"/>
    </row>
    <row r="6" spans="2:14" x14ac:dyDescent="0.2">
      <c r="B6" s="1"/>
      <c r="C6" s="1"/>
      <c r="D6" s="1"/>
      <c r="E6" s="1"/>
      <c r="F6" s="1"/>
      <c r="I6" s="1"/>
      <c r="J6" s="1"/>
      <c r="K6" s="1"/>
      <c r="L6" s="1"/>
      <c r="M6" s="1"/>
      <c r="N6" s="1"/>
    </row>
    <row r="7" spans="2:14" x14ac:dyDescent="0.2">
      <c r="B7" s="1"/>
      <c r="C7" s="1"/>
      <c r="D7" s="9" t="s">
        <v>22</v>
      </c>
      <c r="E7" s="9"/>
      <c r="F7" s="9"/>
      <c r="G7" s="9"/>
      <c r="H7" s="9"/>
      <c r="I7" s="1"/>
      <c r="J7" s="9" t="s">
        <v>23</v>
      </c>
      <c r="K7" s="9"/>
      <c r="L7" s="9"/>
      <c r="M7" s="1"/>
      <c r="N7" s="1"/>
    </row>
    <row r="8" spans="2:14" x14ac:dyDescent="0.2">
      <c r="B8" s="1"/>
      <c r="C8" s="3" t="s">
        <v>1</v>
      </c>
      <c r="D8" s="3" t="s">
        <v>4</v>
      </c>
      <c r="E8" s="3" t="s">
        <v>21</v>
      </c>
      <c r="F8" s="3" t="s">
        <v>25</v>
      </c>
      <c r="G8" s="1" t="s">
        <v>2</v>
      </c>
      <c r="H8" s="1" t="s">
        <v>3</v>
      </c>
      <c r="J8" s="3" t="s">
        <v>21</v>
      </c>
      <c r="K8" s="3" t="s">
        <v>4</v>
      </c>
      <c r="L8" s="3" t="s">
        <v>24</v>
      </c>
      <c r="M8" s="1"/>
      <c r="N8" s="1"/>
    </row>
    <row r="9" spans="2:14" x14ac:dyDescent="0.2">
      <c r="B9" s="1" t="s">
        <v>19</v>
      </c>
      <c r="C9" s="1">
        <v>11.889099999999999</v>
      </c>
      <c r="D9" s="5">
        <f t="shared" ref="D9:D23" si="0">1000*C9/$C$5</f>
        <v>1.1889099999999999</v>
      </c>
      <c r="E9" s="5">
        <f t="shared" ref="E9:E23" si="1">$C$5/C9</f>
        <v>841.10655979005992</v>
      </c>
      <c r="F9" s="5">
        <f t="shared" ref="F9:F23" si="2">D9*$E$5/1000</f>
        <v>11.889099999999999</v>
      </c>
      <c r="G9" s="2">
        <f>C9/C$23</f>
        <v>2.0666308585771671E-3</v>
      </c>
      <c r="H9" s="1">
        <f>C9</f>
        <v>11.889099999999999</v>
      </c>
      <c r="I9" s="1" t="str">
        <f t="shared" ref="I9:I23" si="3">B9</f>
        <v>target</v>
      </c>
      <c r="J9" s="5">
        <f t="shared" ref="J9:J23" si="4">1000/K9</f>
        <v>841.10655979005992</v>
      </c>
      <c r="K9" s="5">
        <f>D9</f>
        <v>1.1889099999999999</v>
      </c>
      <c r="L9" s="2">
        <f>H9/$C$23</f>
        <v>2.0666308585771671E-3</v>
      </c>
      <c r="M9" s="1"/>
      <c r="N9" s="1"/>
    </row>
    <row r="10" spans="2:14" x14ac:dyDescent="0.2">
      <c r="B10" s="1" t="s">
        <v>5</v>
      </c>
      <c r="C10" s="1">
        <v>20.143899999999999</v>
      </c>
      <c r="D10" s="5">
        <f t="shared" si="0"/>
        <v>2.0143899999999997</v>
      </c>
      <c r="E10" s="5">
        <f t="shared" si="1"/>
        <v>496.42819910742213</v>
      </c>
      <c r="F10" s="5">
        <f t="shared" si="2"/>
        <v>20.143899999999999</v>
      </c>
      <c r="G10" s="2">
        <f>C10/C$23</f>
        <v>3.5015270585740379E-3</v>
      </c>
      <c r="H10" s="1">
        <f t="shared" ref="H10:H23" si="5">C10-C9</f>
        <v>8.2547999999999995</v>
      </c>
      <c r="I10" s="1" t="str">
        <f t="shared" si="3"/>
        <v>svt</v>
      </c>
      <c r="J10" s="5">
        <f t="shared" si="4"/>
        <v>1211.4163880408978</v>
      </c>
      <c r="K10" s="5">
        <f t="shared" ref="K10:K23" si="6">D10-D9</f>
        <v>0.82547999999999977</v>
      </c>
      <c r="L10" s="2">
        <f>H10/$C$23</f>
        <v>1.434896199996871E-3</v>
      </c>
      <c r="M10" s="1"/>
      <c r="N10" s="1"/>
    </row>
    <row r="11" spans="2:14" x14ac:dyDescent="0.2">
      <c r="B11" s="1" t="s">
        <v>6</v>
      </c>
      <c r="C11" s="1">
        <v>24.051400000000001</v>
      </c>
      <c r="D11" s="5">
        <f t="shared" si="0"/>
        <v>2.4051400000000003</v>
      </c>
      <c r="E11" s="5">
        <f t="shared" si="1"/>
        <v>415.77621261132407</v>
      </c>
      <c r="F11" s="5">
        <f t="shared" si="2"/>
        <v>24.051400000000001</v>
      </c>
      <c r="G11" s="2">
        <f>C11/C$23</f>
        <v>4.1807508921602879E-3</v>
      </c>
      <c r="H11" s="1">
        <f t="shared" si="5"/>
        <v>3.9075000000000024</v>
      </c>
      <c r="I11" s="1" t="str">
        <f t="shared" si="3"/>
        <v>ctof</v>
      </c>
      <c r="J11" s="5">
        <f t="shared" si="4"/>
        <v>2559.1810620601368</v>
      </c>
      <c r="K11" s="5">
        <f t="shared" si="6"/>
        <v>0.3907500000000006</v>
      </c>
      <c r="L11" s="2">
        <f>H11/$C$23</f>
        <v>6.7922383358625011E-4</v>
      </c>
      <c r="M11" s="1"/>
      <c r="N11" s="1"/>
    </row>
    <row r="12" spans="2:14" x14ac:dyDescent="0.2">
      <c r="B12" s="1" t="s">
        <v>7</v>
      </c>
      <c r="C12" s="1">
        <v>27.778099999999998</v>
      </c>
      <c r="D12" s="5">
        <f t="shared" si="0"/>
        <v>2.7778099999999997</v>
      </c>
      <c r="E12" s="5">
        <f t="shared" si="1"/>
        <v>359.99582404844108</v>
      </c>
      <c r="F12" s="5">
        <f t="shared" si="2"/>
        <v>27.778099999999995</v>
      </c>
      <c r="G12" s="2">
        <f>C12/C$23</f>
        <v>4.8285470433121437E-3</v>
      </c>
      <c r="H12" s="1">
        <f t="shared" si="5"/>
        <v>3.7266999999999975</v>
      </c>
      <c r="I12" s="1" t="str">
        <f t="shared" si="3"/>
        <v>cnd</v>
      </c>
      <c r="J12" s="5">
        <f t="shared" si="4"/>
        <v>2683.3391472348235</v>
      </c>
      <c r="K12" s="5">
        <f t="shared" si="6"/>
        <v>0.37266999999999939</v>
      </c>
      <c r="L12" s="2">
        <f>H12/$C$23</f>
        <v>6.4779615115185532E-4</v>
      </c>
      <c r="M12" s="1"/>
      <c r="N12" s="1"/>
    </row>
    <row r="13" spans="2:14" x14ac:dyDescent="0.2">
      <c r="B13" s="1" t="s">
        <v>8</v>
      </c>
      <c r="C13" s="1">
        <v>354.774</v>
      </c>
      <c r="D13" s="5">
        <f t="shared" si="0"/>
        <v>35.477400000000003</v>
      </c>
      <c r="E13" s="5">
        <f t="shared" si="1"/>
        <v>28.186958458060623</v>
      </c>
      <c r="F13" s="5">
        <f t="shared" si="2"/>
        <v>354.77400000000006</v>
      </c>
      <c r="G13" s="2">
        <f>C13/C$23</f>
        <v>6.1668830796347572E-2</v>
      </c>
      <c r="H13" s="1">
        <f t="shared" si="5"/>
        <v>326.99590000000001</v>
      </c>
      <c r="I13" s="1" t="str">
        <f t="shared" si="3"/>
        <v>solenoid</v>
      </c>
      <c r="J13" s="5">
        <f t="shared" si="4"/>
        <v>30.58142319215623</v>
      </c>
      <c r="K13" s="5">
        <f t="shared" si="6"/>
        <v>32.699590000000001</v>
      </c>
      <c r="L13" s="2">
        <f>H13/$C$23</f>
        <v>5.6840283753035431E-2</v>
      </c>
      <c r="M13" s="1"/>
      <c r="N13" s="1"/>
    </row>
    <row r="14" spans="2:14" x14ac:dyDescent="0.2">
      <c r="B14" s="1" t="s">
        <v>9</v>
      </c>
      <c r="C14" s="1">
        <v>585.20299999999997</v>
      </c>
      <c r="D14" s="5">
        <f t="shared" si="0"/>
        <v>58.520299999999999</v>
      </c>
      <c r="E14" s="5">
        <f t="shared" si="1"/>
        <v>17.088087381643636</v>
      </c>
      <c r="F14" s="5">
        <f t="shared" si="2"/>
        <v>585.20299999999997</v>
      </c>
      <c r="G14" s="2">
        <f>C14/C$23</f>
        <v>0.10172330776357622</v>
      </c>
      <c r="H14" s="1">
        <f t="shared" si="5"/>
        <v>230.42899999999997</v>
      </c>
      <c r="I14" s="1" t="str">
        <f t="shared" si="3"/>
        <v>mm</v>
      </c>
      <c r="J14" s="5">
        <f t="shared" si="4"/>
        <v>43.397315442066763</v>
      </c>
      <c r="K14" s="5">
        <f t="shared" si="6"/>
        <v>23.042899999999996</v>
      </c>
      <c r="L14" s="2">
        <f>H14/$C$23</f>
        <v>4.0054476967228636E-2</v>
      </c>
      <c r="M14" s="1"/>
      <c r="N14" s="1"/>
    </row>
    <row r="15" spans="2:14" x14ac:dyDescent="0.2">
      <c r="B15" s="1" t="s">
        <v>10</v>
      </c>
      <c r="C15" s="1">
        <v>807.851</v>
      </c>
      <c r="D15" s="5">
        <f t="shared" si="0"/>
        <v>80.7851</v>
      </c>
      <c r="E15" s="5">
        <f t="shared" si="1"/>
        <v>12.378520296440804</v>
      </c>
      <c r="F15" s="5">
        <f t="shared" si="2"/>
        <v>807.851</v>
      </c>
      <c r="G15" s="2">
        <f>C15/C$23</f>
        <v>0.14042524713665652</v>
      </c>
      <c r="H15" s="1">
        <f t="shared" si="5"/>
        <v>222.64800000000002</v>
      </c>
      <c r="I15" s="1" t="str">
        <f t="shared" si="3"/>
        <v>htcc</v>
      </c>
      <c r="J15" s="5">
        <f t="shared" si="4"/>
        <v>44.913944881606838</v>
      </c>
      <c r="K15" s="5">
        <f t="shared" si="6"/>
        <v>22.264800000000001</v>
      </c>
      <c r="L15" s="2">
        <f>H15/$C$23</f>
        <v>3.8701939373080314E-2</v>
      </c>
      <c r="M15" s="1"/>
      <c r="N15" s="1"/>
    </row>
    <row r="16" spans="2:14" x14ac:dyDescent="0.2">
      <c r="B16" s="1" t="s">
        <v>12</v>
      </c>
      <c r="C16" s="1">
        <v>1805.18</v>
      </c>
      <c r="D16" s="5">
        <f t="shared" si="0"/>
        <v>180.518</v>
      </c>
      <c r="E16" s="5">
        <f t="shared" si="1"/>
        <v>5.5396137781273884</v>
      </c>
      <c r="F16" s="5">
        <f t="shared" si="2"/>
        <v>1805.18</v>
      </c>
      <c r="G16" s="2">
        <f>C16/C$23</f>
        <v>0.31378663593428696</v>
      </c>
      <c r="H16" s="1">
        <f t="shared" si="5"/>
        <v>997.32900000000006</v>
      </c>
      <c r="I16" s="1" t="str">
        <f t="shared" si="3"/>
        <v>torus</v>
      </c>
      <c r="J16" s="5">
        <f t="shared" si="4"/>
        <v>10.026781533475914</v>
      </c>
      <c r="K16" s="5">
        <f t="shared" si="6"/>
        <v>99.732900000000001</v>
      </c>
      <c r="L16" s="2">
        <f>H16/$C$23</f>
        <v>0.17336138879763041</v>
      </c>
      <c r="M16" s="1"/>
      <c r="N16" s="1"/>
    </row>
    <row r="17" spans="2:14" x14ac:dyDescent="0.2">
      <c r="B17" s="1" t="s">
        <v>15</v>
      </c>
      <c r="C17" s="1">
        <v>1995.62</v>
      </c>
      <c r="D17" s="5">
        <f t="shared" si="0"/>
        <v>199.56200000000001</v>
      </c>
      <c r="E17" s="5">
        <f t="shared" si="1"/>
        <v>5.0109740331325607</v>
      </c>
      <c r="F17" s="5">
        <f t="shared" si="2"/>
        <v>1995.6200000000003</v>
      </c>
      <c r="G17" s="2">
        <f>C17/C$23</f>
        <v>0.34688999789670927</v>
      </c>
      <c r="H17" s="1">
        <f t="shared" si="5"/>
        <v>190.43999999999983</v>
      </c>
      <c r="I17" s="1" t="str">
        <f t="shared" si="3"/>
        <v>rich</v>
      </c>
      <c r="J17" s="5">
        <f t="shared" si="4"/>
        <v>52.509976895610137</v>
      </c>
      <c r="K17" s="5">
        <f t="shared" si="6"/>
        <v>19.044000000000011</v>
      </c>
      <c r="L17" s="2">
        <f>H17/$C$23</f>
        <v>3.3103361962422334E-2</v>
      </c>
      <c r="M17" s="1"/>
      <c r="N17" s="1"/>
    </row>
    <row r="18" spans="2:14" x14ac:dyDescent="0.2">
      <c r="B18" s="1" t="s">
        <v>14</v>
      </c>
      <c r="C18" s="1">
        <v>2249.58</v>
      </c>
      <c r="D18" s="5">
        <f t="shared" si="0"/>
        <v>224.958</v>
      </c>
      <c r="E18" s="5">
        <f t="shared" si="1"/>
        <v>4.4452742289671852</v>
      </c>
      <c r="F18" s="5">
        <f t="shared" si="2"/>
        <v>2249.58</v>
      </c>
      <c r="G18" s="2">
        <f>C18/C$23</f>
        <v>0.39103476687369304</v>
      </c>
      <c r="H18" s="1">
        <f>C18-C17</f>
        <v>253.96000000000004</v>
      </c>
      <c r="I18" s="1" t="str">
        <f t="shared" si="3"/>
        <v>ltcc</v>
      </c>
      <c r="J18" s="5">
        <f t="shared" si="4"/>
        <v>39.376279729091216</v>
      </c>
      <c r="K18" s="5">
        <f>D18-D17</f>
        <v>25.395999999999987</v>
      </c>
      <c r="L18" s="2">
        <f>H18/$C$23</f>
        <v>4.4144768976983745E-2</v>
      </c>
      <c r="M18" s="1"/>
      <c r="N18" s="1"/>
    </row>
    <row r="19" spans="2:14" x14ac:dyDescent="0.2">
      <c r="B19" s="1" t="s">
        <v>16</v>
      </c>
      <c r="C19" s="1">
        <v>2315.1999999999998</v>
      </c>
      <c r="D19" s="5">
        <f t="shared" si="0"/>
        <v>231.52</v>
      </c>
      <c r="E19" s="5">
        <f t="shared" si="1"/>
        <v>4.3192812715964068</v>
      </c>
      <c r="F19" s="5">
        <f t="shared" si="2"/>
        <v>2315.1999999999998</v>
      </c>
      <c r="G19" s="2">
        <f>C19/C$23</f>
        <v>0.40244120781033527</v>
      </c>
      <c r="H19" s="1">
        <f t="shared" si="5"/>
        <v>65.619999999999891</v>
      </c>
      <c r="I19" s="1" t="str">
        <f t="shared" si="3"/>
        <v>ftof</v>
      </c>
      <c r="J19" s="5">
        <f t="shared" si="4"/>
        <v>152.39256324291347</v>
      </c>
      <c r="K19" s="5">
        <f t="shared" si="6"/>
        <v>6.5620000000000118</v>
      </c>
      <c r="L19" s="2">
        <f>H19/$C$23</f>
        <v>1.1406440936642259E-2</v>
      </c>
      <c r="M19" s="1"/>
      <c r="N19" s="1"/>
    </row>
    <row r="20" spans="2:14" x14ac:dyDescent="0.2">
      <c r="B20" s="1" t="s">
        <v>11</v>
      </c>
      <c r="C20" s="1">
        <v>2315.1999999999998</v>
      </c>
      <c r="D20" s="5">
        <f t="shared" si="0"/>
        <v>231.52</v>
      </c>
      <c r="E20" s="5">
        <f t="shared" si="1"/>
        <v>4.3192812715964068</v>
      </c>
      <c r="F20" s="5">
        <f t="shared" si="2"/>
        <v>2315.1999999999998</v>
      </c>
      <c r="G20" s="2">
        <f>C20/C$23</f>
        <v>0.40244120781033527</v>
      </c>
      <c r="H20" s="1">
        <f t="shared" si="5"/>
        <v>0</v>
      </c>
      <c r="I20" s="1" t="str">
        <f t="shared" si="3"/>
        <v>ft</v>
      </c>
      <c r="J20" s="5" t="e">
        <f t="shared" si="4"/>
        <v>#DIV/0!</v>
      </c>
      <c r="K20" s="5">
        <f t="shared" si="6"/>
        <v>0</v>
      </c>
      <c r="L20" s="2">
        <f>H20/$C$23</f>
        <v>0</v>
      </c>
      <c r="M20" s="1"/>
      <c r="N20" s="1"/>
    </row>
    <row r="21" spans="2:14" x14ac:dyDescent="0.2">
      <c r="B21" s="1" t="s">
        <v>13</v>
      </c>
      <c r="C21" s="1">
        <v>2798.42</v>
      </c>
      <c r="D21" s="5">
        <f>1000*C21/$C$5</f>
        <v>279.84199999999998</v>
      </c>
      <c r="E21" s="5">
        <f>$C$5/C21</f>
        <v>3.573445015401548</v>
      </c>
      <c r="F21" s="5">
        <f>D21*$E$5/1000</f>
        <v>2798.42</v>
      </c>
      <c r="G21" s="2">
        <f>C21/C$23</f>
        <v>0.48643725153792267</v>
      </c>
      <c r="H21" s="1">
        <f>C21-C20</f>
        <v>483.22000000000025</v>
      </c>
      <c r="I21" s="1" t="str">
        <f>B21</f>
        <v>dc</v>
      </c>
      <c r="J21" s="5">
        <f>1000/K21</f>
        <v>20.694507677662358</v>
      </c>
      <c r="K21" s="5">
        <f>D21-D20</f>
        <v>48.321999999999974</v>
      </c>
      <c r="L21" s="2">
        <f>H21/$C$23</f>
        <v>8.3996043727587386E-2</v>
      </c>
      <c r="M21" s="1"/>
      <c r="N21" s="1"/>
    </row>
    <row r="22" spans="2:14" x14ac:dyDescent="0.2">
      <c r="B22" s="1" t="s">
        <v>17</v>
      </c>
      <c r="C22" s="1">
        <v>4188.1499999999996</v>
      </c>
      <c r="D22" s="5">
        <f t="shared" si="0"/>
        <v>418.81499999999994</v>
      </c>
      <c r="E22" s="5">
        <f t="shared" si="1"/>
        <v>2.387689075128637</v>
      </c>
      <c r="F22" s="5">
        <f t="shared" si="2"/>
        <v>4188.1499999999996</v>
      </c>
      <c r="G22" s="2">
        <f>C22/C$23</f>
        <v>0.72800800988720438</v>
      </c>
      <c r="H22" s="1">
        <f>C22-C21</f>
        <v>1389.7299999999996</v>
      </c>
      <c r="I22" s="1" t="str">
        <f t="shared" si="3"/>
        <v>pcal</v>
      </c>
      <c r="J22" s="5">
        <f t="shared" si="4"/>
        <v>7.1956423190116086</v>
      </c>
      <c r="K22" s="5">
        <f>D22-D21</f>
        <v>138.97299999999996</v>
      </c>
      <c r="L22" s="2">
        <f>H22/$C$23</f>
        <v>0.24157075834928174</v>
      </c>
      <c r="M22" s="1"/>
      <c r="N22" s="1"/>
    </row>
    <row r="23" spans="2:14" x14ac:dyDescent="0.2">
      <c r="B23" s="1" t="s">
        <v>18</v>
      </c>
      <c r="C23" s="1">
        <v>5752.89</v>
      </c>
      <c r="D23" s="5">
        <f t="shared" si="0"/>
        <v>575.28899999999999</v>
      </c>
      <c r="E23" s="5">
        <f t="shared" si="1"/>
        <v>1.7382567718138187</v>
      </c>
      <c r="F23" s="5">
        <f t="shared" si="2"/>
        <v>5752.89</v>
      </c>
      <c r="G23" s="2">
        <f>C23/C$23</f>
        <v>1</v>
      </c>
      <c r="H23" s="1">
        <f t="shared" si="5"/>
        <v>1564.7400000000007</v>
      </c>
      <c r="I23" s="1" t="str">
        <f t="shared" si="3"/>
        <v>ecAll</v>
      </c>
      <c r="J23" s="5">
        <f t="shared" si="4"/>
        <v>6.3908380945077115</v>
      </c>
      <c r="K23" s="5">
        <f t="shared" si="6"/>
        <v>156.47400000000005</v>
      </c>
      <c r="L23" s="2">
        <f>H23/$C$23</f>
        <v>0.27199199011279557</v>
      </c>
      <c r="M23" s="1"/>
      <c r="N23" s="1"/>
    </row>
    <row r="24" spans="2:14" x14ac:dyDescent="0.2">
      <c r="B24" s="1"/>
      <c r="C24" s="1"/>
      <c r="D24" s="1"/>
      <c r="E24" s="1"/>
      <c r="F24" s="1"/>
      <c r="I24" s="1"/>
      <c r="J24" s="1"/>
      <c r="K24" s="1"/>
      <c r="L24" s="1"/>
      <c r="M24" s="1"/>
      <c r="N24" s="1"/>
    </row>
    <row r="25" spans="2:14" x14ac:dyDescent="0.2">
      <c r="B25" s="1"/>
      <c r="C25" s="1"/>
      <c r="D25" s="1"/>
      <c r="E25" s="1"/>
      <c r="F25" s="1"/>
      <c r="I25" s="1"/>
      <c r="J25" s="1"/>
      <c r="K25" s="1"/>
      <c r="L25" s="1"/>
      <c r="M25" s="1"/>
      <c r="N25" s="1"/>
    </row>
    <row r="26" spans="2:14" x14ac:dyDescent="0.2">
      <c r="B26" s="1"/>
      <c r="C26" s="1"/>
      <c r="D26" s="1"/>
      <c r="E26" s="1"/>
      <c r="F26" s="1"/>
      <c r="I26" s="1"/>
      <c r="J26" s="1"/>
      <c r="K26" s="1"/>
      <c r="L26" s="1"/>
      <c r="M26" s="1"/>
      <c r="N26" s="1"/>
    </row>
    <row r="27" spans="2:14" x14ac:dyDescent="0.2">
      <c r="B27" s="1"/>
      <c r="C27" s="1"/>
      <c r="D27" s="1"/>
      <c r="E27" s="1"/>
      <c r="F27" s="1"/>
      <c r="I27" s="1"/>
      <c r="J27" s="1"/>
      <c r="K27" s="1"/>
      <c r="L27" s="1"/>
      <c r="M27" s="1"/>
      <c r="N27" s="1"/>
    </row>
    <row r="28" spans="2:14" x14ac:dyDescent="0.2">
      <c r="B28" s="1"/>
      <c r="C28" s="1"/>
      <c r="D28" s="1"/>
      <c r="E28" s="1"/>
      <c r="F28" s="1"/>
      <c r="I28" s="1"/>
      <c r="J28" s="1"/>
      <c r="K28" s="1"/>
      <c r="L28" s="1"/>
      <c r="M28" s="1"/>
      <c r="N28" s="1"/>
    </row>
    <row r="29" spans="2:14" x14ac:dyDescent="0.2">
      <c r="B29" s="1"/>
      <c r="C29" s="1"/>
      <c r="D29" s="1"/>
      <c r="E29" s="1"/>
      <c r="F29" s="1"/>
      <c r="I29" s="1"/>
      <c r="J29" s="1"/>
      <c r="K29" s="1"/>
      <c r="L29" s="1"/>
      <c r="M29" s="1"/>
      <c r="N29" s="1"/>
    </row>
    <row r="30" spans="2:14" x14ac:dyDescent="0.2">
      <c r="B30" s="1"/>
      <c r="C30" s="1"/>
      <c r="D30" s="1"/>
      <c r="E30" s="1"/>
      <c r="F30" s="1"/>
      <c r="I30" s="1"/>
      <c r="J30" s="1"/>
      <c r="K30" s="1"/>
      <c r="L30" s="1"/>
      <c r="M30" s="1"/>
      <c r="N30" s="1"/>
    </row>
  </sheetData>
  <mergeCells count="3">
    <mergeCell ref="B2:L2"/>
    <mergeCell ref="D7:H7"/>
    <mergeCell ref="J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Ungaro</dc:creator>
  <cp:lastModifiedBy>Maurizio Ungaro</cp:lastModifiedBy>
  <dcterms:created xsi:type="dcterms:W3CDTF">2019-10-04T15:01:59Z</dcterms:created>
  <dcterms:modified xsi:type="dcterms:W3CDTF">2019-10-07T14:05:14Z</dcterms:modified>
</cp:coreProperties>
</file>