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99" activeTab="5"/>
  </bookViews>
  <sheets>
    <sheet name="Markshhet" sheetId="1" r:id="rId1"/>
    <sheet name="Sorting " sheetId="2" r:id="rId2"/>
    <sheet name="Time Table" sheetId="3" r:id="rId3"/>
    <sheet name="Pie chart" sheetId="4" r:id="rId4"/>
    <sheet name="Pie chart 2" sheetId="5" r:id="rId5"/>
    <sheet name="Practical " sheetId="6" r:id="rId6"/>
    <sheet name="Employee worksheet" sheetId="7" r:id="rId7"/>
    <sheet name="Salary bill" sheetId="8" r:id="rId8"/>
    <sheet name="Practical 1" sheetId="9" r:id="rId9"/>
    <sheet name="Marksheet ( self)" sheetId="10" r:id="rId10"/>
    <sheet name="Stock management" sheetId="11" r:id="rId11"/>
    <sheet name="VLOOKUP FORMULA" sheetId="12" r:id="rId12"/>
    <sheet name="HLOOKUP FORMULA" sheetId="13" r:id="rId13"/>
    <sheet name="Practical 2" sheetId="14" r:id="rId14"/>
    <sheet name="Scenario Summary 4" sheetId="41" r:id="rId15"/>
    <sheet name="Scenario sheet" sheetId="15" r:id="rId16"/>
    <sheet name="Goal seek" sheetId="16" r:id="rId17"/>
    <sheet name="Pivot table" sheetId="19" r:id="rId18"/>
    <sheet name="Data validation" sheetId="21" r:id="rId19"/>
    <sheet name="Data table 1" sheetId="22" r:id="rId20"/>
    <sheet name="Data table 2" sheetId="23" r:id="rId21"/>
    <sheet name="2018" sheetId="24" r:id="rId22"/>
    <sheet name="2019" sheetId="25" r:id="rId23"/>
    <sheet name="2020" sheetId="26" r:id="rId24"/>
    <sheet name="3DSUM" sheetId="27" r:id="rId25"/>
    <sheet name="STATIC ALL SOME" sheetId="33" r:id="rId26"/>
    <sheet name="LINKED ALL SOME" sheetId="34" r:id="rId27"/>
    <sheet name="Consolidation fucntions" sheetId="36" r:id="rId28"/>
    <sheet name="Sheet3" sheetId="37" r:id="rId29"/>
    <sheet name="TEST " sheetId="42" r:id="rId30"/>
  </sheets>
  <definedNames>
    <definedName name="_xlnm.Print_Area" localSheetId="0">Markshhet!$A$1:$K$54</definedName>
    <definedName name="_xlnm.Print_Titles" localSheetId="26">'LINKED ALL SOME'!$A:$A,'LINKED ALL SOME'!$2:$2</definedName>
    <definedName name="_xlnm.Print_Titles" localSheetId="0">Markshhet!$4:$4</definedName>
  </definedNames>
  <calcPr calcId="124519"/>
  <pivotCaches>
    <pivotCache cacheId="0" r:id="rId31"/>
  </pivotCaches>
</workbook>
</file>

<file path=xl/calcChain.xml><?xml version="1.0" encoding="utf-8"?>
<calcChain xmlns="http://schemas.openxmlformats.org/spreadsheetml/2006/main">
  <c r="H4" i="6"/>
  <c r="I4" s="1"/>
  <c r="H5"/>
  <c r="H6"/>
  <c r="K3" i="42"/>
  <c r="G10"/>
  <c r="G7"/>
  <c r="G5"/>
  <c r="G4"/>
  <c r="G3"/>
  <c r="G6"/>
  <c r="G8"/>
  <c r="G9"/>
  <c r="F10"/>
  <c r="F7"/>
  <c r="F5"/>
  <c r="F4"/>
  <c r="F3"/>
  <c r="F6"/>
  <c r="F8"/>
  <c r="F9"/>
  <c r="R5" i="11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P29"/>
  <c r="N29"/>
  <c r="H26"/>
  <c r="H29"/>
  <c r="M29"/>
  <c r="E26" i="15"/>
  <c r="C23" i="37"/>
  <c r="Q7" i="12"/>
  <c r="C22" i="37"/>
  <c r="C21"/>
  <c r="F4" i="14"/>
  <c r="F5"/>
  <c r="F6"/>
  <c r="F7"/>
  <c r="F8"/>
  <c r="F9"/>
  <c r="G9" s="1"/>
  <c r="F10"/>
  <c r="G10" s="1"/>
  <c r="F11"/>
  <c r="F12"/>
  <c r="F3"/>
  <c r="E12"/>
  <c r="E4"/>
  <c r="E5"/>
  <c r="G5" s="1"/>
  <c r="E6"/>
  <c r="E7"/>
  <c r="E8"/>
  <c r="E9"/>
  <c r="E10"/>
  <c r="E11"/>
  <c r="G11" s="1"/>
  <c r="E3"/>
  <c r="U6" i="34"/>
  <c r="U10"/>
  <c r="U14"/>
  <c r="U22"/>
  <c r="U26"/>
  <c r="U30"/>
  <c r="U38"/>
  <c r="U42"/>
  <c r="U46"/>
  <c r="U48"/>
  <c r="U49"/>
  <c r="U50"/>
  <c r="U52"/>
  <c r="U53"/>
  <c r="U54"/>
  <c r="U56"/>
  <c r="U57"/>
  <c r="U58"/>
  <c r="U60"/>
  <c r="U61"/>
  <c r="U62"/>
  <c r="U64"/>
  <c r="U65"/>
  <c r="U66"/>
  <c r="U68"/>
  <c r="U69"/>
  <c r="U70"/>
  <c r="U72"/>
  <c r="U73"/>
  <c r="U74"/>
  <c r="U76"/>
  <c r="U77"/>
  <c r="U78"/>
  <c r="C51"/>
  <c r="D51"/>
  <c r="E51"/>
  <c r="F51"/>
  <c r="G51"/>
  <c r="H51"/>
  <c r="C67"/>
  <c r="D67"/>
  <c r="E67"/>
  <c r="F67"/>
  <c r="G67"/>
  <c r="H67"/>
  <c r="C80"/>
  <c r="D80"/>
  <c r="E80"/>
  <c r="F80"/>
  <c r="G80"/>
  <c r="H80"/>
  <c r="C88"/>
  <c r="D88"/>
  <c r="E88"/>
  <c r="F88"/>
  <c r="G88"/>
  <c r="H88"/>
  <c r="C92"/>
  <c r="D92"/>
  <c r="E92"/>
  <c r="F92"/>
  <c r="G92"/>
  <c r="H92"/>
  <c r="C96"/>
  <c r="D96"/>
  <c r="E96"/>
  <c r="F96"/>
  <c r="G96"/>
  <c r="H96"/>
  <c r="C104"/>
  <c r="D104"/>
  <c r="E104"/>
  <c r="F104"/>
  <c r="G104"/>
  <c r="H104"/>
  <c r="C108"/>
  <c r="D108"/>
  <c r="E108"/>
  <c r="F108"/>
  <c r="G108"/>
  <c r="H108"/>
  <c r="C112"/>
  <c r="D112"/>
  <c r="E112"/>
  <c r="F112"/>
  <c r="G112"/>
  <c r="H112"/>
  <c r="C114"/>
  <c r="D114"/>
  <c r="E114"/>
  <c r="F114"/>
  <c r="G114"/>
  <c r="H114"/>
  <c r="C115"/>
  <c r="D115"/>
  <c r="E115"/>
  <c r="F115"/>
  <c r="G115"/>
  <c r="H115"/>
  <c r="C116"/>
  <c r="D116"/>
  <c r="E116"/>
  <c r="F116"/>
  <c r="G116"/>
  <c r="H116"/>
  <c r="C118"/>
  <c r="D118"/>
  <c r="E118"/>
  <c r="F118"/>
  <c r="G118"/>
  <c r="H118"/>
  <c r="C119"/>
  <c r="D119"/>
  <c r="E119"/>
  <c r="F119"/>
  <c r="G119"/>
  <c r="H119"/>
  <c r="C120"/>
  <c r="D120"/>
  <c r="E120"/>
  <c r="F120"/>
  <c r="G120"/>
  <c r="H120"/>
  <c r="C122"/>
  <c r="D122"/>
  <c r="E122"/>
  <c r="F122"/>
  <c r="G122"/>
  <c r="H122"/>
  <c r="C123"/>
  <c r="D123"/>
  <c r="E123"/>
  <c r="F123"/>
  <c r="G123"/>
  <c r="H123"/>
  <c r="C124"/>
  <c r="D124"/>
  <c r="E124"/>
  <c r="F124"/>
  <c r="G124"/>
  <c r="H124"/>
  <c r="C126"/>
  <c r="D126"/>
  <c r="E126"/>
  <c r="F126"/>
  <c r="G126"/>
  <c r="H126"/>
  <c r="C127"/>
  <c r="D127"/>
  <c r="E127"/>
  <c r="F127"/>
  <c r="G127"/>
  <c r="H127"/>
  <c r="C128"/>
  <c r="D128"/>
  <c r="E128"/>
  <c r="F128"/>
  <c r="G128"/>
  <c r="H128"/>
  <c r="C130"/>
  <c r="D130"/>
  <c r="E130"/>
  <c r="F130"/>
  <c r="G130"/>
  <c r="H130"/>
  <c r="C131"/>
  <c r="D131"/>
  <c r="E131"/>
  <c r="F131"/>
  <c r="G131"/>
  <c r="H131"/>
  <c r="C132"/>
  <c r="D132"/>
  <c r="E132"/>
  <c r="F132"/>
  <c r="G132"/>
  <c r="H132"/>
  <c r="C134"/>
  <c r="D134"/>
  <c r="E134"/>
  <c r="F134"/>
  <c r="G134"/>
  <c r="H134"/>
  <c r="C135"/>
  <c r="D135"/>
  <c r="E135"/>
  <c r="F135"/>
  <c r="G135"/>
  <c r="H135"/>
  <c r="C136"/>
  <c r="D136"/>
  <c r="E136"/>
  <c r="F136"/>
  <c r="G136"/>
  <c r="H136"/>
  <c r="C138"/>
  <c r="D138"/>
  <c r="E138"/>
  <c r="F138"/>
  <c r="G138"/>
  <c r="H138"/>
  <c r="C139"/>
  <c r="D139"/>
  <c r="E139"/>
  <c r="F139"/>
  <c r="G139"/>
  <c r="H139"/>
  <c r="C140"/>
  <c r="D140"/>
  <c r="E140"/>
  <c r="F140"/>
  <c r="G140"/>
  <c r="H140"/>
  <c r="C142"/>
  <c r="D142"/>
  <c r="E142"/>
  <c r="F142"/>
  <c r="G142"/>
  <c r="H142"/>
  <c r="C143"/>
  <c r="D143"/>
  <c r="E143"/>
  <c r="F143"/>
  <c r="G143"/>
  <c r="H143"/>
  <c r="C144"/>
  <c r="D144"/>
  <c r="E144"/>
  <c r="F144"/>
  <c r="G144"/>
  <c r="H144"/>
  <c r="B14" i="27"/>
  <c r="C14"/>
  <c r="D14"/>
  <c r="E14"/>
  <c r="F14"/>
  <c r="G14"/>
  <c r="B5"/>
  <c r="C5"/>
  <c r="D5"/>
  <c r="E5"/>
  <c r="F5"/>
  <c r="B6"/>
  <c r="C6"/>
  <c r="D6"/>
  <c r="E6"/>
  <c r="F6"/>
  <c r="G6"/>
  <c r="B7"/>
  <c r="C7"/>
  <c r="D7"/>
  <c r="E7"/>
  <c r="F7"/>
  <c r="G7"/>
  <c r="B8"/>
  <c r="C8"/>
  <c r="D8"/>
  <c r="E8"/>
  <c r="F8"/>
  <c r="G8"/>
  <c r="B9"/>
  <c r="C9"/>
  <c r="D9"/>
  <c r="E9"/>
  <c r="F9"/>
  <c r="G9"/>
  <c r="B10"/>
  <c r="C10"/>
  <c r="D10"/>
  <c r="E10"/>
  <c r="F10"/>
  <c r="G10"/>
  <c r="B11"/>
  <c r="C11"/>
  <c r="D11"/>
  <c r="E11"/>
  <c r="F11"/>
  <c r="G11"/>
  <c r="B12"/>
  <c r="C12"/>
  <c r="D12"/>
  <c r="E12"/>
  <c r="F12"/>
  <c r="G12"/>
  <c r="B13"/>
  <c r="C13"/>
  <c r="D13"/>
  <c r="E13"/>
  <c r="F13"/>
  <c r="G13"/>
  <c r="C4"/>
  <c r="D4"/>
  <c r="E4"/>
  <c r="B4"/>
  <c r="G4" i="25"/>
  <c r="G6" i="26"/>
  <c r="G7"/>
  <c r="G8"/>
  <c r="G9"/>
  <c r="G10"/>
  <c r="G11"/>
  <c r="G12"/>
  <c r="G13"/>
  <c r="G14"/>
  <c r="G6" i="25"/>
  <c r="G7"/>
  <c r="G8"/>
  <c r="G9"/>
  <c r="G10"/>
  <c r="G11"/>
  <c r="G12"/>
  <c r="G13"/>
  <c r="G14"/>
  <c r="G14" i="24"/>
  <c r="G13"/>
  <c r="G12"/>
  <c r="G11"/>
  <c r="G10"/>
  <c r="G9"/>
  <c r="G8"/>
  <c r="G7"/>
  <c r="G6"/>
  <c r="D4" i="23"/>
  <c r="B7"/>
  <c r="E3" i="22"/>
  <c r="B7"/>
  <c r="I14" i="19"/>
  <c r="H14"/>
  <c r="G14"/>
  <c r="I13"/>
  <c r="H13"/>
  <c r="G13"/>
  <c r="I12"/>
  <c r="H12"/>
  <c r="G12"/>
  <c r="I11"/>
  <c r="H11"/>
  <c r="G11"/>
  <c r="H10"/>
  <c r="I10" s="1"/>
  <c r="G10"/>
  <c r="I9"/>
  <c r="H9"/>
  <c r="G9"/>
  <c r="G8"/>
  <c r="H8" s="1"/>
  <c r="I8" s="1"/>
  <c r="H7"/>
  <c r="I7" s="1"/>
  <c r="G7"/>
  <c r="I6"/>
  <c r="H6"/>
  <c r="G6"/>
  <c r="I5"/>
  <c r="H5"/>
  <c r="G5"/>
  <c r="I4"/>
  <c r="H4"/>
  <c r="G4"/>
  <c r="D26" i="15"/>
  <c r="C26"/>
  <c r="E14" i="16"/>
  <c r="D14"/>
  <c r="C14"/>
  <c r="E5"/>
  <c r="E6"/>
  <c r="E7"/>
  <c r="E8"/>
  <c r="E9"/>
  <c r="E10"/>
  <c r="E11"/>
  <c r="E12"/>
  <c r="E13"/>
  <c r="E4"/>
  <c r="D12" i="13"/>
  <c r="W19" i="12"/>
  <c r="P28" i="11"/>
  <c r="N28"/>
  <c r="M28"/>
  <c r="H28"/>
  <c r="N27"/>
  <c r="P27" s="1"/>
  <c r="M27"/>
  <c r="H27"/>
  <c r="P26"/>
  <c r="N26"/>
  <c r="M26"/>
  <c r="P25"/>
  <c r="N25"/>
  <c r="M25"/>
  <c r="H25"/>
  <c r="N24"/>
  <c r="P24" s="1"/>
  <c r="M24"/>
  <c r="H24"/>
  <c r="N23"/>
  <c r="P23" s="1"/>
  <c r="M23"/>
  <c r="H23"/>
  <c r="N22"/>
  <c r="P22" s="1"/>
  <c r="M22"/>
  <c r="H22"/>
  <c r="P21"/>
  <c r="N21"/>
  <c r="M21"/>
  <c r="H21"/>
  <c r="P20"/>
  <c r="N20"/>
  <c r="M20"/>
  <c r="H20"/>
  <c r="N19"/>
  <c r="P19" s="1"/>
  <c r="M19"/>
  <c r="H19"/>
  <c r="P18"/>
  <c r="N18"/>
  <c r="M18"/>
  <c r="H18"/>
  <c r="N17"/>
  <c r="P17" s="1"/>
  <c r="M17"/>
  <c r="H17"/>
  <c r="N16"/>
  <c r="P16" s="1"/>
  <c r="M16"/>
  <c r="H16"/>
  <c r="P15"/>
  <c r="N15"/>
  <c r="M15"/>
  <c r="H15"/>
  <c r="N14"/>
  <c r="P14" s="1"/>
  <c r="M14"/>
  <c r="H14"/>
  <c r="P13"/>
  <c r="N13"/>
  <c r="M13"/>
  <c r="H13"/>
  <c r="P12"/>
  <c r="N12"/>
  <c r="M12"/>
  <c r="H12"/>
  <c r="N11"/>
  <c r="P11" s="1"/>
  <c r="M11"/>
  <c r="H11"/>
  <c r="N10"/>
  <c r="P10" s="1"/>
  <c r="M10"/>
  <c r="H10"/>
  <c r="P9"/>
  <c r="N9"/>
  <c r="M9"/>
  <c r="H9"/>
  <c r="N8"/>
  <c r="P8" s="1"/>
  <c r="M8"/>
  <c r="H8"/>
  <c r="P7"/>
  <c r="N7"/>
  <c r="M7"/>
  <c r="H7"/>
  <c r="P6"/>
  <c r="N6"/>
  <c r="M6"/>
  <c r="H6"/>
  <c r="N5"/>
  <c r="P5" s="1"/>
  <c r="M5"/>
  <c r="H5"/>
  <c r="P4"/>
  <c r="R4" s="1"/>
  <c r="N4"/>
  <c r="M4"/>
  <c r="H4"/>
  <c r="J20" i="10"/>
  <c r="J19"/>
  <c r="J18"/>
  <c r="J17"/>
  <c r="J16"/>
  <c r="J15"/>
  <c r="I17" i="9"/>
  <c r="G15"/>
  <c r="F15"/>
  <c r="E15"/>
  <c r="D15"/>
  <c r="C15"/>
  <c r="B15"/>
  <c r="I14"/>
  <c r="I12"/>
  <c r="I11"/>
  <c r="I10"/>
  <c r="I9"/>
  <c r="I8"/>
  <c r="I7"/>
  <c r="C7" i="7"/>
  <c r="C6"/>
  <c r="C13"/>
  <c r="C11"/>
  <c r="C9"/>
  <c r="C14"/>
  <c r="C8"/>
  <c r="C12"/>
  <c r="C10"/>
  <c r="C5"/>
  <c r="H14" i="6"/>
  <c r="I14" s="1"/>
  <c r="G5"/>
  <c r="G6"/>
  <c r="G7"/>
  <c r="H7" s="1"/>
  <c r="I7" s="1"/>
  <c r="G8"/>
  <c r="H8" s="1"/>
  <c r="I8" s="1"/>
  <c r="G9"/>
  <c r="H9" s="1"/>
  <c r="I9" s="1"/>
  <c r="G10"/>
  <c r="H10" s="1"/>
  <c r="I10" s="1"/>
  <c r="G11"/>
  <c r="H11" s="1"/>
  <c r="I11" s="1"/>
  <c r="G12"/>
  <c r="H12" s="1"/>
  <c r="I12" s="1"/>
  <c r="G13"/>
  <c r="H13" s="1"/>
  <c r="I13" s="1"/>
  <c r="G14"/>
  <c r="G4"/>
  <c r="H23" i="5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G4"/>
  <c r="H26" i="4"/>
  <c r="G26"/>
  <c r="H25"/>
  <c r="G25"/>
  <c r="H24"/>
  <c r="G24"/>
  <c r="H23"/>
  <c r="G23"/>
  <c r="H22"/>
  <c r="G22"/>
  <c r="H21"/>
  <c r="G21"/>
  <c r="H20"/>
  <c r="G20"/>
  <c r="H19"/>
  <c r="G19"/>
  <c r="H18"/>
  <c r="G18"/>
  <c r="G17"/>
  <c r="H17" s="1"/>
  <c r="G16"/>
  <c r="H16" s="1"/>
  <c r="H15"/>
  <c r="G15"/>
  <c r="H14"/>
  <c r="G14"/>
  <c r="H13"/>
  <c r="G13"/>
  <c r="H12"/>
  <c r="G12"/>
  <c r="H11"/>
  <c r="G11"/>
  <c r="H10"/>
  <c r="G10"/>
  <c r="H9"/>
  <c r="G9"/>
  <c r="H8"/>
  <c r="G8"/>
  <c r="H7"/>
  <c r="G7"/>
  <c r="H19" i="2"/>
  <c r="I19" s="1"/>
  <c r="H41"/>
  <c r="I41" s="1"/>
  <c r="J41" s="1"/>
  <c r="H21"/>
  <c r="I21" s="1"/>
  <c r="H42"/>
  <c r="I42" s="1"/>
  <c r="H14"/>
  <c r="I14" s="1"/>
  <c r="H10"/>
  <c r="I10" s="1"/>
  <c r="H52"/>
  <c r="I52" s="1"/>
  <c r="H30"/>
  <c r="I30" s="1"/>
  <c r="H24"/>
  <c r="I24" s="1"/>
  <c r="J24" s="1"/>
  <c r="H7"/>
  <c r="I7" s="1"/>
  <c r="H20"/>
  <c r="I20" s="1"/>
  <c r="J20" s="1"/>
  <c r="H27"/>
  <c r="I27" s="1"/>
  <c r="H51"/>
  <c r="I51" s="1"/>
  <c r="H46"/>
  <c r="I46" s="1"/>
  <c r="H23"/>
  <c r="I23" s="1"/>
  <c r="H47"/>
  <c r="I47" s="1"/>
  <c r="H50"/>
  <c r="I50" s="1"/>
  <c r="K50" s="1"/>
  <c r="H48"/>
  <c r="I48" s="1"/>
  <c r="H36"/>
  <c r="I36" s="1"/>
  <c r="H16"/>
  <c r="I16" s="1"/>
  <c r="H3"/>
  <c r="I3" s="1"/>
  <c r="J3" s="1"/>
  <c r="H26"/>
  <c r="I26" s="1"/>
  <c r="H12"/>
  <c r="I12" s="1"/>
  <c r="J12" s="1"/>
  <c r="H25"/>
  <c r="I25" s="1"/>
  <c r="H9"/>
  <c r="I9" s="1"/>
  <c r="K9" s="1"/>
  <c r="H8"/>
  <c r="I8" s="1"/>
  <c r="H6"/>
  <c r="I6" s="1"/>
  <c r="H11"/>
  <c r="I11" s="1"/>
  <c r="H4"/>
  <c r="I4" s="1"/>
  <c r="J4" s="1"/>
  <c r="H5"/>
  <c r="I5" s="1"/>
  <c r="H28"/>
  <c r="I28" s="1"/>
  <c r="H31"/>
  <c r="I31" s="1"/>
  <c r="J31" s="1"/>
  <c r="H15"/>
  <c r="I15" s="1"/>
  <c r="H44"/>
  <c r="I44" s="1"/>
  <c r="H18"/>
  <c r="I18" s="1"/>
  <c r="H33"/>
  <c r="I33" s="1"/>
  <c r="H17"/>
  <c r="I17" s="1"/>
  <c r="H34"/>
  <c r="I34" s="1"/>
  <c r="H38"/>
  <c r="I38" s="1"/>
  <c r="H13"/>
  <c r="I13" s="1"/>
  <c r="I22"/>
  <c r="K22" s="1"/>
  <c r="H22"/>
  <c r="I35"/>
  <c r="J35" s="1"/>
  <c r="H35"/>
  <c r="H49"/>
  <c r="I49" s="1"/>
  <c r="J49" s="1"/>
  <c r="H40"/>
  <c r="I40" s="1"/>
  <c r="H29"/>
  <c r="I29" s="1"/>
  <c r="H37"/>
  <c r="I37" s="1"/>
  <c r="J37" s="1"/>
  <c r="H32"/>
  <c r="I32" s="1"/>
  <c r="H43"/>
  <c r="I43" s="1"/>
  <c r="H39"/>
  <c r="I39" s="1"/>
  <c r="J39" s="1"/>
  <c r="H45"/>
  <c r="I45" s="1"/>
  <c r="H6" i="1"/>
  <c r="I6" s="1"/>
  <c r="H7"/>
  <c r="I7" s="1"/>
  <c r="J7" s="1"/>
  <c r="H8"/>
  <c r="I8" s="1"/>
  <c r="J8" s="1"/>
  <c r="H9"/>
  <c r="I9" s="1"/>
  <c r="J9" s="1"/>
  <c r="H10"/>
  <c r="I10" s="1"/>
  <c r="J10" s="1"/>
  <c r="H11"/>
  <c r="I11" s="1"/>
  <c r="J11" s="1"/>
  <c r="H12"/>
  <c r="I12" s="1"/>
  <c r="J12" s="1"/>
  <c r="H13"/>
  <c r="I13" s="1"/>
  <c r="J13" s="1"/>
  <c r="H14"/>
  <c r="I14" s="1"/>
  <c r="J14" s="1"/>
  <c r="H15"/>
  <c r="I15" s="1"/>
  <c r="J15" s="1"/>
  <c r="H16"/>
  <c r="I16" s="1"/>
  <c r="J16" s="1"/>
  <c r="H17"/>
  <c r="I17" s="1"/>
  <c r="H18"/>
  <c r="I18" s="1"/>
  <c r="H19"/>
  <c r="I19" s="1"/>
  <c r="H20"/>
  <c r="I20" s="1"/>
  <c r="H21"/>
  <c r="I21" s="1"/>
  <c r="H22"/>
  <c r="I22" s="1"/>
  <c r="H23"/>
  <c r="I23" s="1"/>
  <c r="H24"/>
  <c r="I24" s="1"/>
  <c r="H25"/>
  <c r="I25" s="1"/>
  <c r="H26"/>
  <c r="I26" s="1"/>
  <c r="H27"/>
  <c r="I27" s="1"/>
  <c r="J27" s="1"/>
  <c r="H28"/>
  <c r="I28" s="1"/>
  <c r="J28" s="1"/>
  <c r="H29"/>
  <c r="I29" s="1"/>
  <c r="J29" s="1"/>
  <c r="H30"/>
  <c r="I30" s="1"/>
  <c r="J30" s="1"/>
  <c r="H31"/>
  <c r="I31" s="1"/>
  <c r="J31" s="1"/>
  <c r="H32"/>
  <c r="I32" s="1"/>
  <c r="J32" s="1"/>
  <c r="H33"/>
  <c r="I33" s="1"/>
  <c r="J33" s="1"/>
  <c r="H34"/>
  <c r="I34" s="1"/>
  <c r="J34" s="1"/>
  <c r="H35"/>
  <c r="I35" s="1"/>
  <c r="J35" s="1"/>
  <c r="H36"/>
  <c r="I36" s="1"/>
  <c r="J36" s="1"/>
  <c r="H37"/>
  <c r="I37" s="1"/>
  <c r="H38"/>
  <c r="I38" s="1"/>
  <c r="H39"/>
  <c r="I39" s="1"/>
  <c r="H40"/>
  <c r="I40" s="1"/>
  <c r="H41"/>
  <c r="I41" s="1"/>
  <c r="H42"/>
  <c r="I42" s="1"/>
  <c r="H43"/>
  <c r="I43" s="1"/>
  <c r="H44"/>
  <c r="I44" s="1"/>
  <c r="H45"/>
  <c r="I45" s="1"/>
  <c r="H46"/>
  <c r="I46" s="1"/>
  <c r="H47"/>
  <c r="I47" s="1"/>
  <c r="J47" s="1"/>
  <c r="H48"/>
  <c r="I48" s="1"/>
  <c r="J48" s="1"/>
  <c r="H49"/>
  <c r="I49" s="1"/>
  <c r="J49" s="1"/>
  <c r="H50"/>
  <c r="I50" s="1"/>
  <c r="J50" s="1"/>
  <c r="H51"/>
  <c r="I51" s="1"/>
  <c r="J51" s="1"/>
  <c r="H52"/>
  <c r="I52" s="1"/>
  <c r="J52" s="1"/>
  <c r="H53"/>
  <c r="I53" s="1"/>
  <c r="J53" s="1"/>
  <c r="H54"/>
  <c r="I54" s="1"/>
  <c r="J54" s="1"/>
  <c r="H5"/>
  <c r="I5" s="1"/>
  <c r="J5" s="1"/>
  <c r="I5" i="6" l="1"/>
  <c r="I6"/>
  <c r="K11" i="2"/>
  <c r="J11"/>
  <c r="J30"/>
  <c r="K30"/>
  <c r="K45"/>
  <c r="J45"/>
  <c r="K41"/>
  <c r="G12" i="14"/>
  <c r="G3"/>
  <c r="G4"/>
  <c r="G6"/>
  <c r="G7"/>
  <c r="G8"/>
  <c r="U18" i="34"/>
  <c r="U59"/>
  <c r="U47"/>
  <c r="C145"/>
  <c r="E100"/>
  <c r="D145"/>
  <c r="F100"/>
  <c r="D84"/>
  <c r="U34"/>
  <c r="U63"/>
  <c r="U67"/>
  <c r="U79"/>
  <c r="U75"/>
  <c r="U55"/>
  <c r="U71"/>
  <c r="U51"/>
  <c r="E145"/>
  <c r="E84"/>
  <c r="D133"/>
  <c r="F84"/>
  <c r="F145"/>
  <c r="H137"/>
  <c r="G145"/>
  <c r="C133"/>
  <c r="E125"/>
  <c r="C100"/>
  <c r="G117"/>
  <c r="C137"/>
  <c r="H84"/>
  <c r="F129"/>
  <c r="H117"/>
  <c r="H145"/>
  <c r="G84"/>
  <c r="H125"/>
  <c r="C129"/>
  <c r="D113"/>
  <c r="D129"/>
  <c r="E129"/>
  <c r="D125"/>
  <c r="D100"/>
  <c r="F125"/>
  <c r="G125"/>
  <c r="G137"/>
  <c r="H100"/>
  <c r="F113"/>
  <c r="C84"/>
  <c r="G141"/>
  <c r="E137"/>
  <c r="C117"/>
  <c r="H141"/>
  <c r="D117"/>
  <c r="E117"/>
  <c r="D141"/>
  <c r="H121"/>
  <c r="E141"/>
  <c r="G133"/>
  <c r="C121"/>
  <c r="D137"/>
  <c r="F141"/>
  <c r="D121"/>
  <c r="E121"/>
  <c r="G113"/>
  <c r="C141"/>
  <c r="G121"/>
  <c r="H133"/>
  <c r="F137"/>
  <c r="F121"/>
  <c r="H113"/>
  <c r="F117"/>
  <c r="E133"/>
  <c r="G129"/>
  <c r="C113"/>
  <c r="F133"/>
  <c r="H129"/>
  <c r="C125"/>
  <c r="E113"/>
  <c r="G100"/>
  <c r="C12" i="13"/>
  <c r="T17" i="12"/>
  <c r="U17" s="1"/>
  <c r="V17" s="1"/>
  <c r="Q8"/>
  <c r="Q9"/>
  <c r="Q10"/>
  <c r="T15"/>
  <c r="U15" s="1"/>
  <c r="V15" s="1"/>
  <c r="T14"/>
  <c r="U14" s="1"/>
  <c r="V14" s="1"/>
  <c r="T16"/>
  <c r="U16" s="1"/>
  <c r="V16" s="1"/>
  <c r="T13"/>
  <c r="U13" s="1"/>
  <c r="V13" s="1"/>
  <c r="J19" i="2"/>
  <c r="K19"/>
  <c r="J51"/>
  <c r="K51"/>
  <c r="K4"/>
  <c r="J48"/>
  <c r="K48"/>
  <c r="K52"/>
  <c r="J52"/>
  <c r="K34"/>
  <c r="J34"/>
  <c r="K49"/>
  <c r="J44"/>
  <c r="K44"/>
  <c r="K12"/>
  <c r="J33"/>
  <c r="K33"/>
  <c r="K6"/>
  <c r="J6"/>
  <c r="K38"/>
  <c r="J38"/>
  <c r="K16"/>
  <c r="J16"/>
  <c r="K29"/>
  <c r="J29"/>
  <c r="K39"/>
  <c r="J28"/>
  <c r="K28"/>
  <c r="J27"/>
  <c r="K27"/>
  <c r="J15"/>
  <c r="K15"/>
  <c r="K42"/>
  <c r="J42"/>
  <c r="K40"/>
  <c r="J40"/>
  <c r="K10"/>
  <c r="J10"/>
  <c r="K43"/>
  <c r="J43"/>
  <c r="J22"/>
  <c r="K23"/>
  <c r="J23"/>
  <c r="K7"/>
  <c r="J7"/>
  <c r="J47"/>
  <c r="K47"/>
  <c r="K8"/>
  <c r="J8"/>
  <c r="K13"/>
  <c r="J13"/>
  <c r="J36"/>
  <c r="K36"/>
  <c r="J21"/>
  <c r="K21"/>
  <c r="K18"/>
  <c r="J18"/>
  <c r="K14"/>
  <c r="J14"/>
  <c r="J17"/>
  <c r="K17"/>
  <c r="K5"/>
  <c r="J5"/>
  <c r="J26"/>
  <c r="K26"/>
  <c r="J25"/>
  <c r="K25"/>
  <c r="K32"/>
  <c r="J32"/>
  <c r="J46"/>
  <c r="K46"/>
  <c r="J50"/>
  <c r="K37"/>
  <c r="K24"/>
  <c r="J9"/>
  <c r="K35"/>
  <c r="K3"/>
  <c r="K31"/>
  <c r="K20"/>
  <c r="K37" i="1"/>
  <c r="J37"/>
  <c r="K17"/>
  <c r="J17"/>
  <c r="K38"/>
  <c r="J38"/>
  <c r="K18"/>
  <c r="J18"/>
  <c r="K39"/>
  <c r="J39"/>
  <c r="K19"/>
  <c r="J19"/>
  <c r="K40"/>
  <c r="J40"/>
  <c r="K20"/>
  <c r="J20"/>
  <c r="K41"/>
  <c r="J41"/>
  <c r="K21"/>
  <c r="J21"/>
  <c r="K42"/>
  <c r="J42"/>
  <c r="K22"/>
  <c r="J22"/>
  <c r="K43"/>
  <c r="J43"/>
  <c r="K23"/>
  <c r="J23"/>
  <c r="K44"/>
  <c r="J44"/>
  <c r="K24"/>
  <c r="J24"/>
  <c r="K45"/>
  <c r="J45"/>
  <c r="K25"/>
  <c r="J25"/>
  <c r="K46"/>
  <c r="J46"/>
  <c r="K26"/>
  <c r="J26"/>
  <c r="K6"/>
  <c r="J6"/>
  <c r="K47"/>
  <c r="K27"/>
  <c r="K7"/>
  <c r="K48"/>
  <c r="K28"/>
  <c r="K8"/>
  <c r="K49"/>
  <c r="K29"/>
  <c r="K9"/>
  <c r="K50"/>
  <c r="K30"/>
  <c r="K10"/>
  <c r="K51"/>
  <c r="K31"/>
  <c r="K11"/>
  <c r="K52"/>
  <c r="K32"/>
  <c r="K12"/>
  <c r="K53"/>
  <c r="K33"/>
  <c r="K13"/>
  <c r="K54"/>
  <c r="K34"/>
  <c r="K14"/>
  <c r="K5"/>
  <c r="K35"/>
  <c r="K15"/>
  <c r="K36"/>
  <c r="K16"/>
  <c r="W20" i="12" l="1"/>
  <c r="W21" s="1"/>
  <c r="S21" s="1"/>
  <c r="G4" i="24"/>
  <c r="G5" i="25"/>
  <c r="G5" i="24"/>
  <c r="G5" i="27" s="1"/>
  <c r="G5" i="26"/>
  <c r="G4" i="27" l="1"/>
</calcChain>
</file>

<file path=xl/sharedStrings.xml><?xml version="1.0" encoding="utf-8"?>
<sst xmlns="http://schemas.openxmlformats.org/spreadsheetml/2006/main" count="1182" uniqueCount="501">
  <si>
    <t>SCHOOL ID - 1208018</t>
  </si>
  <si>
    <t>S.NO.</t>
  </si>
  <si>
    <t>ST. NAME</t>
  </si>
  <si>
    <t>HINDI</t>
  </si>
  <si>
    <t>MATHS</t>
  </si>
  <si>
    <t>SCIENCE</t>
  </si>
  <si>
    <t>S.ST</t>
  </si>
  <si>
    <t>ENGLISH</t>
  </si>
  <si>
    <t>TOTAL</t>
  </si>
  <si>
    <t>GRADE</t>
  </si>
  <si>
    <t>RIYA</t>
  </si>
  <si>
    <t>SANGEETA</t>
  </si>
  <si>
    <t>SAKSHI</t>
  </si>
  <si>
    <t>PRIYA</t>
  </si>
  <si>
    <t>RANI</t>
  </si>
  <si>
    <t>PARAM</t>
  </si>
  <si>
    <t>SIYA</t>
  </si>
  <si>
    <t>RADHA</t>
  </si>
  <si>
    <t>KISHAN</t>
  </si>
  <si>
    <t>GOURAV</t>
  </si>
  <si>
    <t>PRIYANKA</t>
  </si>
  <si>
    <t>ISHIKA</t>
  </si>
  <si>
    <t>JIYA</t>
  </si>
  <si>
    <t>ILMA</t>
  </si>
  <si>
    <t>POOJA</t>
  </si>
  <si>
    <t>NIDHI</t>
  </si>
  <si>
    <t>AASHI</t>
  </si>
  <si>
    <t>AARABH</t>
  </si>
  <si>
    <t>GARB</t>
  </si>
  <si>
    <t>ANJALI</t>
  </si>
  <si>
    <t>ANSHIKA</t>
  </si>
  <si>
    <t>AYUSHI</t>
  </si>
  <si>
    <t>MADHAV</t>
  </si>
  <si>
    <t>GOPAL</t>
  </si>
  <si>
    <t>MANAV</t>
  </si>
  <si>
    <t>AADHYA</t>
  </si>
  <si>
    <t>ISHA</t>
  </si>
  <si>
    <t>RAM</t>
  </si>
  <si>
    <t>SHYAM</t>
  </si>
  <si>
    <t>SWATI</t>
  </si>
  <si>
    <t>SHAMA</t>
  </si>
  <si>
    <t>KUMKUM</t>
  </si>
  <si>
    <t>SHALU</t>
  </si>
  <si>
    <t>TANISHA</t>
  </si>
  <si>
    <t>NEHA</t>
  </si>
  <si>
    <t>KANCHAN</t>
  </si>
  <si>
    <t>ANKUSH</t>
  </si>
  <si>
    <t>LACKY</t>
  </si>
  <si>
    <t>PAVAN</t>
  </si>
  <si>
    <t>YASH</t>
  </si>
  <si>
    <t>DIVYA</t>
  </si>
  <si>
    <t xml:space="preserve">HEMANT </t>
  </si>
  <si>
    <t>ROSHAN</t>
  </si>
  <si>
    <t>KAVYA</t>
  </si>
  <si>
    <t>ROHIT</t>
  </si>
  <si>
    <t>KAJAL</t>
  </si>
  <si>
    <t>%</t>
  </si>
  <si>
    <t>RESULT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</si>
  <si>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</si>
  <si>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</si>
  <si>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</si>
  <si>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</si>
  <si>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</si>
  <si>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</si>
  <si>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</si>
  <si>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</si>
  <si>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</si>
  <si>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</si>
  <si>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</si>
  <si>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Time Table ( COPA Trade )</t>
  </si>
  <si>
    <t>10:00am to 12:30pm</t>
  </si>
  <si>
    <t>12:pm to 1:00pm</t>
  </si>
  <si>
    <t>1:00pm to 5:00pm</t>
  </si>
  <si>
    <t>Monday</t>
  </si>
  <si>
    <t>Theory</t>
  </si>
  <si>
    <t>Practical Assignment work</t>
  </si>
  <si>
    <t>Practical NCVT</t>
  </si>
  <si>
    <t>Tuesday</t>
  </si>
  <si>
    <t xml:space="preserve">Theory </t>
  </si>
  <si>
    <t>Wednesday</t>
  </si>
  <si>
    <t>Thursday</t>
  </si>
  <si>
    <t>Employability skills</t>
  </si>
  <si>
    <t>Friday</t>
  </si>
  <si>
    <t>Balvinder kaur</t>
  </si>
  <si>
    <t>Padam Singh</t>
  </si>
  <si>
    <r>
      <t xml:space="preserve">                </t>
    </r>
    <r>
      <rPr>
        <b/>
        <sz val="14"/>
        <color theme="1"/>
        <rFont val="Calibri"/>
        <family val="2"/>
        <scheme val="minor"/>
      </rPr>
      <t>Lunch break</t>
    </r>
  </si>
  <si>
    <r>
      <t xml:space="preserve">  </t>
    </r>
    <r>
      <rPr>
        <sz val="11"/>
        <rFont val="Calibri"/>
        <family val="2"/>
        <scheme val="minor"/>
      </rPr>
      <t xml:space="preserve"> </t>
    </r>
    <r>
      <rPr>
        <sz val="24"/>
        <rFont val="Calibri"/>
        <family val="2"/>
        <scheme val="minor"/>
      </rPr>
      <t>Marksheet</t>
    </r>
  </si>
  <si>
    <r>
      <t xml:space="preserve"> </t>
    </r>
    <r>
      <rPr>
        <sz val="24"/>
        <color theme="1"/>
        <rFont val="Calibri"/>
        <family val="2"/>
        <scheme val="minor"/>
      </rPr>
      <t xml:space="preserve"> Marksheet</t>
    </r>
  </si>
  <si>
    <t xml:space="preserve"> CCI</t>
  </si>
  <si>
    <t xml:space="preserve">  GI</t>
  </si>
  <si>
    <t>Name</t>
  </si>
  <si>
    <t>Science</t>
  </si>
  <si>
    <t>PRACTICAL</t>
  </si>
  <si>
    <t xml:space="preserve">Maths </t>
  </si>
  <si>
    <t>SST</t>
  </si>
  <si>
    <t>Hindi</t>
  </si>
  <si>
    <t>English</t>
  </si>
  <si>
    <t>Total marks</t>
  </si>
  <si>
    <t>Grade</t>
  </si>
  <si>
    <t>Grade point</t>
  </si>
  <si>
    <t>Anu John</t>
  </si>
  <si>
    <t>Mnoj kumar</t>
  </si>
  <si>
    <t>Anchal Sharma</t>
  </si>
  <si>
    <t>Saneep</t>
  </si>
  <si>
    <t>Vinod Kumar</t>
  </si>
  <si>
    <t>Divya</t>
  </si>
  <si>
    <t>Hemant</t>
  </si>
  <si>
    <t>Roshan</t>
  </si>
  <si>
    <t>Varsha gopal</t>
  </si>
  <si>
    <t>Neha</t>
  </si>
  <si>
    <t>Yash</t>
  </si>
  <si>
    <t>EMPLOYEE WORKSHEET</t>
  </si>
  <si>
    <t>Emp - name</t>
  </si>
  <si>
    <t>Emp  - code</t>
  </si>
  <si>
    <t>Date of joining</t>
  </si>
  <si>
    <t>Dept - code</t>
  </si>
  <si>
    <t>Emp - salary</t>
  </si>
  <si>
    <t>Dept - name</t>
  </si>
  <si>
    <t>Dept - location</t>
  </si>
  <si>
    <t>Sangeeta</t>
  </si>
  <si>
    <t>Administration</t>
  </si>
  <si>
    <t>Marketing</t>
  </si>
  <si>
    <t>Purchasing</t>
  </si>
  <si>
    <t>Human Resourse</t>
  </si>
  <si>
    <t>Shipping</t>
  </si>
  <si>
    <t>IT</t>
  </si>
  <si>
    <t>Public Relation</t>
  </si>
  <si>
    <t>Sales</t>
  </si>
  <si>
    <t>Executive</t>
  </si>
  <si>
    <t>Finance</t>
  </si>
  <si>
    <t>Delhi</t>
  </si>
  <si>
    <t>UP</t>
  </si>
  <si>
    <t>Gurugram</t>
  </si>
  <si>
    <t>Noida</t>
  </si>
  <si>
    <t>Gajiyabad</t>
  </si>
  <si>
    <t>Lfee</t>
  </si>
  <si>
    <t>Cam</t>
  </si>
  <si>
    <t>Sevent Qtr.</t>
  </si>
  <si>
    <r>
      <t xml:space="preserve">                      </t>
    </r>
    <r>
      <rPr>
        <sz val="16"/>
        <color theme="9" tint="-0.499984740745262"/>
        <rFont val="Calibri"/>
        <family val="2"/>
        <scheme val="minor"/>
      </rPr>
      <t xml:space="preserve">  PRACTICAL 1. CALCULATION </t>
    </r>
  </si>
  <si>
    <t>A</t>
  </si>
  <si>
    <t>B</t>
  </si>
  <si>
    <t>C</t>
  </si>
  <si>
    <t>D</t>
  </si>
  <si>
    <t>F</t>
  </si>
  <si>
    <t>G</t>
  </si>
  <si>
    <t>G.TOTAL</t>
  </si>
  <si>
    <t xml:space="preserve">  Name - SANGEETA</t>
  </si>
  <si>
    <t xml:space="preserve">  Roll no. - 26656062</t>
  </si>
  <si>
    <t xml:space="preserve">  Mother's name -  GUDDO</t>
  </si>
  <si>
    <t xml:space="preserve">  Fayher's name - PAPPU SINGH</t>
  </si>
  <si>
    <t xml:space="preserve">  School - 87209 SARVODAYA KANYA VIDYALAYA PADAM NAGAR DELHI</t>
  </si>
  <si>
    <t xml:space="preserve">        SUB CODE </t>
  </si>
  <si>
    <t xml:space="preserve">              SUBJECT</t>
  </si>
  <si>
    <t xml:space="preserve"> THEORY</t>
  </si>
  <si>
    <t>PR./AI</t>
  </si>
  <si>
    <t>PERC %</t>
  </si>
  <si>
    <t xml:space="preserve">   GRADE</t>
  </si>
  <si>
    <t xml:space="preserve">   ENGLISH </t>
  </si>
  <si>
    <t xml:space="preserve">   HINDI ELECTIVE</t>
  </si>
  <si>
    <t xml:space="preserve">   HISTORY</t>
  </si>
  <si>
    <t xml:space="preserve">   ECONOMICS</t>
  </si>
  <si>
    <t xml:space="preserve">   HOME SCIENCE</t>
  </si>
  <si>
    <t xml:space="preserve">   PHYSICAL EDUCATION</t>
  </si>
  <si>
    <t xml:space="preserve"> </t>
  </si>
  <si>
    <r>
      <t xml:space="preserve">RESULT </t>
    </r>
    <r>
      <rPr>
        <b/>
        <sz val="11"/>
        <color theme="1"/>
        <rFont val="Calibri"/>
        <family val="2"/>
        <scheme val="minor"/>
      </rPr>
      <t xml:space="preserve"> PASS</t>
    </r>
  </si>
  <si>
    <t xml:space="preserve">  </t>
  </si>
  <si>
    <t xml:space="preserve"> SALES</t>
  </si>
  <si>
    <t>CLOSING STOCK</t>
  </si>
  <si>
    <t>QUANTITY</t>
  </si>
  <si>
    <t>AMOUNT</t>
  </si>
  <si>
    <t xml:space="preserve">     Kayboard</t>
  </si>
  <si>
    <t xml:space="preserve">     Mouse</t>
  </si>
  <si>
    <t xml:space="preserve">     LCD</t>
  </si>
  <si>
    <t xml:space="preserve">     Hard drive</t>
  </si>
  <si>
    <t xml:space="preserve">     USB 16 GB</t>
  </si>
  <si>
    <t xml:space="preserve">     Power supply</t>
  </si>
  <si>
    <t xml:space="preserve">     Power card</t>
  </si>
  <si>
    <t xml:space="preserve">    Joystick</t>
  </si>
  <si>
    <t xml:space="preserve">    Monitor</t>
  </si>
  <si>
    <t xml:space="preserve">   CPU</t>
  </si>
  <si>
    <t xml:space="preserve">   Motherboard</t>
  </si>
  <si>
    <t xml:space="preserve">   RAM</t>
  </si>
  <si>
    <t xml:space="preserve">  VGA port</t>
  </si>
  <si>
    <t xml:space="preserve">   Cooling fan </t>
  </si>
  <si>
    <t xml:space="preserve">   Printer</t>
  </si>
  <si>
    <t xml:space="preserve">   game paid</t>
  </si>
  <si>
    <t xml:space="preserve">    Optical drive</t>
  </si>
  <si>
    <t xml:space="preserve">    Speakers</t>
  </si>
  <si>
    <t xml:space="preserve">   Microphone</t>
  </si>
  <si>
    <t xml:space="preserve">   Video card</t>
  </si>
  <si>
    <t xml:space="preserve">   Webcam</t>
  </si>
  <si>
    <t xml:space="preserve">   microprocesser</t>
  </si>
  <si>
    <t xml:space="preserve">   Headphone</t>
  </si>
  <si>
    <t xml:space="preserve">   Game paid</t>
  </si>
  <si>
    <t>Roll no.</t>
  </si>
  <si>
    <t>student name</t>
  </si>
  <si>
    <t>Father's name</t>
  </si>
  <si>
    <t>Class</t>
  </si>
  <si>
    <t>DOB</t>
  </si>
  <si>
    <t>Math</t>
  </si>
  <si>
    <t>PAPPU SINGH</t>
  </si>
  <si>
    <t>RAM SHARMA</t>
  </si>
  <si>
    <t>KISHOR KUMAR</t>
  </si>
  <si>
    <t>VINOD</t>
  </si>
  <si>
    <t>RAVI</t>
  </si>
  <si>
    <t>SURAJ</t>
  </si>
  <si>
    <t>ARUN</t>
  </si>
  <si>
    <t>PRAMOD</t>
  </si>
  <si>
    <t>10th</t>
  </si>
  <si>
    <t>12th</t>
  </si>
  <si>
    <t>11th</t>
  </si>
  <si>
    <t>REPORT CARD</t>
  </si>
  <si>
    <t>Session: 2024</t>
  </si>
  <si>
    <t>Roll no :</t>
  </si>
  <si>
    <t>Class :</t>
  </si>
  <si>
    <t xml:space="preserve"> Student name :</t>
  </si>
  <si>
    <t>Father's name :</t>
  </si>
  <si>
    <t xml:space="preserve"> DOB : </t>
  </si>
  <si>
    <t>SUBJECT</t>
  </si>
  <si>
    <t>TOTAL MARKS</t>
  </si>
  <si>
    <t>PASSING MARKS</t>
  </si>
  <si>
    <r>
      <t xml:space="preserve">     </t>
    </r>
    <r>
      <rPr>
        <b/>
        <sz val="16"/>
        <color rgb="FFFF0000"/>
        <rFont val="Calibri"/>
        <family val="2"/>
        <scheme val="minor"/>
      </rPr>
      <t xml:space="preserve">SK(CO-ED)V PADAM NAGAR DELHI </t>
    </r>
  </si>
  <si>
    <t xml:space="preserve">      H.NO, A23 SHASTRI NAGAR , NEW DELHI</t>
  </si>
  <si>
    <t>PERCENTAGE</t>
  </si>
  <si>
    <t>PASS/FAIL</t>
  </si>
  <si>
    <t>OBTAINED MARKS</t>
  </si>
  <si>
    <t>Obtained marks</t>
  </si>
  <si>
    <t>Percentage</t>
  </si>
  <si>
    <t>Final Result</t>
  </si>
  <si>
    <r>
      <t xml:space="preserve">     </t>
    </r>
    <r>
      <rPr>
        <b/>
        <sz val="10"/>
        <color theme="1"/>
        <rFont val="Calibri"/>
        <family val="2"/>
        <scheme val="minor"/>
      </rPr>
      <t>STUDENT MARKSHEET DATA</t>
    </r>
  </si>
  <si>
    <t>HLOOKUP FORMULA</t>
  </si>
  <si>
    <t>Sales Report</t>
  </si>
  <si>
    <t>Year</t>
  </si>
  <si>
    <t>Employee name</t>
  </si>
  <si>
    <t>Employes code</t>
  </si>
  <si>
    <t xml:space="preserve">Basic salary </t>
  </si>
  <si>
    <t>HRA 27%</t>
  </si>
  <si>
    <t>DA 52 %</t>
  </si>
  <si>
    <t>Rakhi</t>
  </si>
  <si>
    <t>Ram</t>
  </si>
  <si>
    <t>Krishna</t>
  </si>
  <si>
    <t>Radha</t>
  </si>
  <si>
    <t>GOAL SEEK</t>
  </si>
  <si>
    <t>S. NO.</t>
  </si>
  <si>
    <t>PRODUCTS</t>
  </si>
  <si>
    <t>PRICE</t>
  </si>
  <si>
    <t>MOUSE</t>
  </si>
  <si>
    <t>KEYBOARD</t>
  </si>
  <si>
    <t>MONITER</t>
  </si>
  <si>
    <t>CPU</t>
  </si>
  <si>
    <t>SCCANER</t>
  </si>
  <si>
    <t>PRINTER</t>
  </si>
  <si>
    <t>USB 16GB</t>
  </si>
  <si>
    <t>JOYSTICK</t>
  </si>
  <si>
    <t>PANDRIVE</t>
  </si>
  <si>
    <t>DISK</t>
  </si>
  <si>
    <t>GRAND TOTAL</t>
  </si>
  <si>
    <t>MONITOR</t>
  </si>
  <si>
    <t>$E$2</t>
  </si>
  <si>
    <t>$E$3</t>
  </si>
  <si>
    <t>$E$4</t>
  </si>
  <si>
    <t>$E$5</t>
  </si>
  <si>
    <t>$E$6</t>
  </si>
  <si>
    <t>$E$7</t>
  </si>
  <si>
    <t>$E$8</t>
  </si>
  <si>
    <t>$E$9</t>
  </si>
  <si>
    <t>$E$10</t>
  </si>
  <si>
    <t>$E$11</t>
  </si>
  <si>
    <t>$E$12</t>
  </si>
  <si>
    <t>$E$13</t>
  </si>
  <si>
    <t>$E$14</t>
  </si>
  <si>
    <t>$E$15</t>
  </si>
  <si>
    <t>$E$16</t>
  </si>
  <si>
    <t>$E$17</t>
  </si>
  <si>
    <t>$E$18</t>
  </si>
  <si>
    <t>$E$19</t>
  </si>
  <si>
    <t>$E$20</t>
  </si>
  <si>
    <t>$E$21</t>
  </si>
  <si>
    <t>$E$22</t>
  </si>
  <si>
    <t>$E$23</t>
  </si>
  <si>
    <t>$E$24</t>
  </si>
  <si>
    <t>$E$25</t>
  </si>
  <si>
    <t>$E$27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</si>
  <si>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</si>
  <si>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</si>
  <si>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</si>
  <si>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</si>
  <si>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</si>
  <si>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</si>
  <si>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</si>
  <si>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low cost</t>
  </si>
  <si>
    <t>Row Labels</t>
  </si>
  <si>
    <t>Grand Total</t>
  </si>
  <si>
    <t>Sum of Science</t>
  </si>
  <si>
    <t>Values</t>
  </si>
  <si>
    <t xml:space="preserve">Sum of Maths </t>
  </si>
  <si>
    <t>Sum of SST</t>
  </si>
  <si>
    <t>Sum of Hindi</t>
  </si>
  <si>
    <t>Sum of English</t>
  </si>
  <si>
    <t>c</t>
  </si>
  <si>
    <t>a</t>
  </si>
  <si>
    <t>b</t>
  </si>
  <si>
    <t xml:space="preserve">Pivot Table </t>
  </si>
  <si>
    <t>data validation</t>
  </si>
  <si>
    <t>s.no.</t>
  </si>
  <si>
    <t>Student name</t>
  </si>
  <si>
    <t>Father name</t>
  </si>
  <si>
    <t xml:space="preserve">contact no. </t>
  </si>
  <si>
    <t>email id</t>
  </si>
  <si>
    <t>cast</t>
  </si>
  <si>
    <t>Tanisha kumari</t>
  </si>
  <si>
    <t>Laxshay Ruhela</t>
  </si>
  <si>
    <t>Ayush Kumar</t>
  </si>
  <si>
    <t>Ashish Kumar Jha</t>
  </si>
  <si>
    <t>Pooja Gupta</t>
  </si>
  <si>
    <t>Sakshi</t>
  </si>
  <si>
    <t>Diksha Tripathi</t>
  </si>
  <si>
    <t>Sehjal Gupta</t>
  </si>
  <si>
    <t>Pushpa Saket</t>
  </si>
  <si>
    <t>Sachin Kumar</t>
  </si>
  <si>
    <t>Vivek Kumar Jha</t>
  </si>
  <si>
    <t>Gurditt Singh</t>
  </si>
  <si>
    <t xml:space="preserve">Pooja </t>
  </si>
  <si>
    <t>Nidhi Kumari</t>
  </si>
  <si>
    <t>Shiv</t>
  </si>
  <si>
    <t>Neha Kumari</t>
  </si>
  <si>
    <t>Pawan Sha</t>
  </si>
  <si>
    <t>Kanchan</t>
  </si>
  <si>
    <t>Shama Parveen</t>
  </si>
  <si>
    <t>Shubham Jha</t>
  </si>
  <si>
    <t>Piyush Saini</t>
  </si>
  <si>
    <t>Archana</t>
  </si>
  <si>
    <t>Kumkum</t>
  </si>
  <si>
    <t>Shalu</t>
  </si>
  <si>
    <t>Himanshu</t>
  </si>
  <si>
    <t>Swati</t>
  </si>
  <si>
    <t>GEN</t>
  </si>
  <si>
    <t>SC</t>
  </si>
  <si>
    <t>ST</t>
  </si>
  <si>
    <t>OBC</t>
  </si>
  <si>
    <t>Shubham Yadav</t>
  </si>
  <si>
    <t>Ripshoodhan Mishra</t>
  </si>
  <si>
    <t>Priya</t>
  </si>
  <si>
    <t>Vishal Kumar</t>
  </si>
  <si>
    <t>Keshav</t>
  </si>
  <si>
    <t>Ajay</t>
  </si>
  <si>
    <t>Rahul</t>
  </si>
  <si>
    <t>Ravi Gupta</t>
  </si>
  <si>
    <t>Pappu Singh</t>
  </si>
  <si>
    <t>Devender</t>
  </si>
  <si>
    <t>Shiv Tripathi</t>
  </si>
  <si>
    <t>Sanjay Gupta</t>
  </si>
  <si>
    <t>Karan Saket</t>
  </si>
  <si>
    <t>Harsh</t>
  </si>
  <si>
    <t>Kishor Jha</t>
  </si>
  <si>
    <t>Rahul Singh</t>
  </si>
  <si>
    <t xml:space="preserve">Dev </t>
  </si>
  <si>
    <t>Piyush</t>
  </si>
  <si>
    <t>Keshav Kumar</t>
  </si>
  <si>
    <t xml:space="preserve">Prem </t>
  </si>
  <si>
    <t>Kumar sha</t>
  </si>
  <si>
    <t>Pankaj</t>
  </si>
  <si>
    <t>Pawan</t>
  </si>
  <si>
    <t>Deepak</t>
  </si>
  <si>
    <t>Kamal Saini</t>
  </si>
  <si>
    <t>Arjun</t>
  </si>
  <si>
    <t>Harshit</t>
  </si>
  <si>
    <t>Lalit</t>
  </si>
  <si>
    <t>Piyush singh</t>
  </si>
  <si>
    <t>Vicky</t>
  </si>
  <si>
    <t>Mnoj</t>
  </si>
  <si>
    <t>Raman</t>
  </si>
  <si>
    <t xml:space="preserve">Deep </t>
  </si>
  <si>
    <t>Raju</t>
  </si>
  <si>
    <t>tanisha@gmail.com</t>
  </si>
  <si>
    <t>laxshay@gmail.com</t>
  </si>
  <si>
    <t>ayush@gmail.com</t>
  </si>
  <si>
    <t>ashish@gmail.com</t>
  </si>
  <si>
    <t>pooja@gmail.com</t>
  </si>
  <si>
    <t>sangeeta@gamil.com</t>
  </si>
  <si>
    <t>sakshi@gmail.com</t>
  </si>
  <si>
    <t>diksha@gmail.com</t>
  </si>
  <si>
    <t>sehjal@gmail.com</t>
  </si>
  <si>
    <t>pushpa@gmail.com</t>
  </si>
  <si>
    <t>sachin@gmail.com</t>
  </si>
  <si>
    <t>vivek@gmail.com</t>
  </si>
  <si>
    <t>gurditt@gmail.com</t>
  </si>
  <si>
    <t>pooja1@gmail.com</t>
  </si>
  <si>
    <t>nidhi@gmail.com</t>
  </si>
  <si>
    <t>shiv@gmail.com</t>
  </si>
  <si>
    <t>neha@gmail.com</t>
  </si>
  <si>
    <t>pawan@gmail.com</t>
  </si>
  <si>
    <t>kanchan@gmail.com</t>
  </si>
  <si>
    <t>shamaparven@gmail.com</t>
  </si>
  <si>
    <t>shubham@gmail.com</t>
  </si>
  <si>
    <t>piyush@gmail.com</t>
  </si>
  <si>
    <t>archana@gmail.com</t>
  </si>
  <si>
    <t>kumkum@gmail.com</t>
  </si>
  <si>
    <t>shalu@gmail.com</t>
  </si>
  <si>
    <t>himanshu@gmail.com</t>
  </si>
  <si>
    <t>swati@gmail.com</t>
  </si>
  <si>
    <t>shubhamyadav@gmail.com</t>
  </si>
  <si>
    <t>ripshoodhan@gmail.com</t>
  </si>
  <si>
    <t>priya@gmail.com</t>
  </si>
  <si>
    <t>vishal@gmail.com</t>
  </si>
  <si>
    <t>Trade</t>
  </si>
  <si>
    <t>COPA</t>
  </si>
  <si>
    <t>Fee</t>
  </si>
  <si>
    <t>LIST</t>
  </si>
  <si>
    <t>FEE</t>
  </si>
  <si>
    <t>CAST</t>
  </si>
  <si>
    <t>Sale</t>
  </si>
  <si>
    <t>Unit price</t>
  </si>
  <si>
    <t>Month</t>
  </si>
  <si>
    <t>Amount</t>
  </si>
  <si>
    <t>Increase sale</t>
  </si>
  <si>
    <t>Increase unit price</t>
  </si>
  <si>
    <t>DATA TABLE 2</t>
  </si>
  <si>
    <t>DATA TABLE 1</t>
  </si>
  <si>
    <t>DATA CONSOLIDATION</t>
  </si>
  <si>
    <t>Excel Workbook</t>
  </si>
  <si>
    <t>STATIC ALL SOME</t>
  </si>
  <si>
    <t>LINKED ALL SOME</t>
  </si>
  <si>
    <t>SUM</t>
  </si>
  <si>
    <t>AVG</t>
  </si>
  <si>
    <t>MAX</t>
  </si>
  <si>
    <t>MIN</t>
  </si>
  <si>
    <t>PRODUCT</t>
  </si>
  <si>
    <t>NAME</t>
  </si>
  <si>
    <t>3D SUM</t>
  </si>
  <si>
    <t xml:space="preserve">   ITEM</t>
  </si>
  <si>
    <t xml:space="preserve">        PURCHASE</t>
  </si>
  <si>
    <t>stock management</t>
  </si>
  <si>
    <t>P/L</t>
  </si>
  <si>
    <r>
      <t xml:space="preserve"> </t>
    </r>
    <r>
      <rPr>
        <b/>
        <sz val="8"/>
        <color theme="1"/>
        <rFont val="Calibri"/>
        <family val="2"/>
        <scheme val="minor"/>
      </rPr>
      <t>PROFIT AND LOSS</t>
    </r>
  </si>
  <si>
    <t>LCD</t>
  </si>
  <si>
    <t>Sum of T/M</t>
  </si>
  <si>
    <t>Sum of G/P</t>
  </si>
  <si>
    <r>
      <t xml:space="preserve">                     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C00000"/>
        <rFont val="Calibri"/>
        <family val="2"/>
        <scheme val="minor"/>
      </rPr>
      <t xml:space="preserve"> </t>
    </r>
    <r>
      <rPr>
        <sz val="10"/>
        <color rgb="FFC00000"/>
        <rFont val="Calibri"/>
        <family val="2"/>
        <scheme val="minor"/>
      </rPr>
      <t>MARKS STATEMENT CUM CERTIFICATE</t>
    </r>
  </si>
  <si>
    <r>
      <t xml:space="preserve">                                         </t>
    </r>
    <r>
      <rPr>
        <sz val="18"/>
        <color rgb="FFC00000"/>
        <rFont val="Calibri"/>
        <family val="2"/>
        <scheme val="minor"/>
      </rPr>
      <t xml:space="preserve">  </t>
    </r>
    <r>
      <rPr>
        <sz val="8"/>
        <color rgb="FFC00000"/>
        <rFont val="Calibri"/>
        <family val="2"/>
        <scheme val="minor"/>
      </rPr>
      <t xml:space="preserve"> SENIOR SCHOOL CERTIFICATE EXAMINATION , 2022</t>
    </r>
  </si>
  <si>
    <r>
      <t xml:space="preserve">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 CENTRAL BOARD OF SECONDARY EDUCATION</t>
    </r>
  </si>
  <si>
    <t>VLOOKUP</t>
  </si>
  <si>
    <t>CONSOLIDATION FUNCTIONS</t>
  </si>
  <si>
    <t>MARKS STATEMENT 2018</t>
  </si>
  <si>
    <t>SORTING</t>
  </si>
  <si>
    <t>Quantity</t>
  </si>
  <si>
    <t>Price</t>
  </si>
  <si>
    <r>
      <t xml:space="preserve">     </t>
    </r>
    <r>
      <rPr>
        <b/>
        <sz val="9"/>
        <color theme="1"/>
        <rFont val="Calibri"/>
        <family val="2"/>
        <scheme val="minor"/>
      </rPr>
      <t xml:space="preserve">  S. NO.</t>
    </r>
  </si>
  <si>
    <t>Beauty</t>
  </si>
  <si>
    <t>beauty@gmail.com</t>
  </si>
  <si>
    <t>Studentn name</t>
  </si>
  <si>
    <t>Fathers name</t>
  </si>
  <si>
    <t>high cost</t>
  </si>
  <si>
    <t>Created by Sumit Maurya on 13-11-2024</t>
  </si>
  <si>
    <t xml:space="preserve">    LCD</t>
  </si>
  <si>
    <t>Exam 1</t>
  </si>
  <si>
    <t>Exam 2</t>
  </si>
  <si>
    <t>Exam 3</t>
  </si>
  <si>
    <t>Letter Grade</t>
  </si>
  <si>
    <t>Washington, Adam</t>
  </si>
  <si>
    <t>Yadav, Sachin</t>
  </si>
  <si>
    <t>Rao, Shridhar</t>
  </si>
  <si>
    <t>Elton, Roger</t>
  </si>
  <si>
    <t>Doshi,Mukesh</t>
  </si>
  <si>
    <t>Chawla, Lisa</t>
  </si>
  <si>
    <t>Mcdonald, Wendy</t>
  </si>
  <si>
    <t>Renfrew, william</t>
  </si>
  <si>
    <t xml:space="preserve"> Final </t>
  </si>
  <si>
    <t>Final Grade</t>
  </si>
  <si>
    <t>Final grade</t>
  </si>
  <si>
    <t xml:space="preserve"> STUDENT TEST</t>
  </si>
  <si>
    <t>LOOKUP</t>
  </si>
  <si>
    <t>SKV PADAM NAGAR ,NEW DELHI</t>
  </si>
  <si>
    <r>
      <t xml:space="preserve"> </t>
    </r>
    <r>
      <rPr>
        <b/>
        <sz val="14"/>
        <color theme="1"/>
        <rFont val="Calibri"/>
        <family val="2"/>
        <scheme val="minor"/>
      </rPr>
      <t>CLASS X GRADE SHEET CUM CERTIFICATE OF PERFORMANCE</t>
    </r>
  </si>
  <si>
    <t>8:30am  to 10:00am</t>
  </si>
  <si>
    <t>PRACTICAL 2. SALARY BILL FOR EMPLOY</t>
  </si>
  <si>
    <t>INDUSTRIAL TRAINNING INSTITUTE , PUSA</t>
  </si>
  <si>
    <t>ITI PUSA NEW DELHI 12</t>
  </si>
  <si>
    <t xml:space="preserve">Salary due for the month : August 2024                                                                                 </t>
  </si>
  <si>
    <t xml:space="preserve">Employee name &amp; Designation:YASH SINGH ( 12345 ) CI </t>
  </si>
  <si>
    <t>PAN NO : 123455678H</t>
  </si>
  <si>
    <t>Emoluments</t>
  </si>
  <si>
    <t>Gpf Accont no. Xxxxx121</t>
  </si>
  <si>
    <t>Deduction</t>
  </si>
  <si>
    <t xml:space="preserve">Loans / Advance </t>
  </si>
  <si>
    <t>Basic</t>
  </si>
  <si>
    <t>HRA</t>
  </si>
  <si>
    <t>Transport</t>
  </si>
  <si>
    <t>DA</t>
  </si>
  <si>
    <t xml:space="preserve"> GPF</t>
  </si>
  <si>
    <t>Income tax</t>
  </si>
  <si>
    <t>surcharge</t>
  </si>
  <si>
    <t>EducationCess</t>
  </si>
  <si>
    <t>DHS/CGHS</t>
  </si>
  <si>
    <t>UTEGIS/CGEIS</t>
  </si>
  <si>
    <t>Water</t>
  </si>
  <si>
    <t>Grange</t>
  </si>
  <si>
    <t xml:space="preserve">Sec Allow . </t>
  </si>
  <si>
    <t>GROSS PAY</t>
  </si>
  <si>
    <t>Deductions</t>
  </si>
  <si>
    <t xml:space="preserve">NETPAY 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</si>
</sst>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9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9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6" borderId="0" xfId="0" applyFill="1" applyBorder="1"/>
    <xf numFmtId="0" fontId="0" fillId="5" borderId="0" xfId="0" applyFill="1" applyBorder="1"/>
    <xf numFmtId="0" fontId="0" fillId="8" borderId="0" xfId="0" applyFill="1" applyBorder="1"/>
    <xf numFmtId="0" fontId="12" fillId="8" borderId="0" xfId="0" applyFont="1" applyFill="1" applyBorder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 applyAlignment="1"/>
    <xf numFmtId="0" fontId="21" fillId="0" borderId="0" xfId="0" applyFont="1" applyAlignment="1"/>
    <xf numFmtId="10" fontId="0" fillId="0" borderId="0" xfId="0" applyNumberFormat="1"/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4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14" fontId="19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30" fillId="10" borderId="11" xfId="0" applyFont="1" applyFill="1" applyBorder="1" applyAlignment="1">
      <alignment horizontal="right"/>
    </xf>
    <xf numFmtId="0" fontId="30" fillId="10" borderId="6" xfId="0" applyFont="1" applyFill="1" applyBorder="1" applyAlignment="1">
      <alignment horizontal="right"/>
    </xf>
    <xf numFmtId="0" fontId="0" fillId="12" borderId="0" xfId="0" applyFill="1" applyBorder="1" applyAlignment="1"/>
    <xf numFmtId="0" fontId="19" fillId="0" borderId="0" xfId="0" applyFont="1" applyFill="1" applyBorder="1" applyAlignment="1">
      <alignment vertical="top" wrapText="1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1" fillId="0" borderId="1" xfId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9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Alignment="1"/>
    <xf numFmtId="0" fontId="28" fillId="0" borderId="14" xfId="0" applyFont="1" applyBorder="1" applyAlignment="1">
      <alignment horizontal="center"/>
    </xf>
    <xf numFmtId="0" fontId="28" fillId="0" borderId="15" xfId="0" applyFont="1" applyBorder="1" applyAlignment="1">
      <alignment horizontal="center"/>
    </xf>
    <xf numFmtId="0" fontId="28" fillId="0" borderId="1" xfId="0" applyFont="1" applyBorder="1" applyAlignment="1"/>
    <xf numFmtId="0" fontId="19" fillId="0" borderId="0" xfId="0" pivotButton="1" applyFont="1"/>
    <xf numFmtId="0" fontId="19" fillId="0" borderId="0" xfId="0" applyFont="1"/>
    <xf numFmtId="0" fontId="0" fillId="0" borderId="0" xfId="0" applyNumberFormat="1" applyAlignment="1">
      <alignment horizontal="left"/>
    </xf>
    <xf numFmtId="0" fontId="1" fillId="1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9" xfId="0" applyFill="1" applyBorder="1" applyAlignment="1">
      <alignment horizontal="center"/>
    </xf>
    <xf numFmtId="0" fontId="31" fillId="0" borderId="0" xfId="1" applyAlignment="1" applyProtection="1"/>
    <xf numFmtId="0" fontId="0" fillId="0" borderId="0" xfId="0"/>
    <xf numFmtId="0" fontId="0" fillId="0" borderId="0" xfId="0" applyBorder="1" applyAlignment="1">
      <alignment horizontal="center"/>
    </xf>
    <xf numFmtId="0" fontId="39" fillId="10" borderId="6" xfId="0" applyFont="1" applyFill="1" applyBorder="1" applyAlignment="1">
      <alignment horizontal="left"/>
    </xf>
    <xf numFmtId="0" fontId="39" fillId="10" borderId="11" xfId="0" applyFont="1" applyFill="1" applyBorder="1" applyAlignment="1">
      <alignment horizontal="left"/>
    </xf>
    <xf numFmtId="0" fontId="40" fillId="11" borderId="0" xfId="0" applyFont="1" applyFill="1" applyBorder="1" applyAlignment="1">
      <alignment horizontal="left"/>
    </xf>
    <xf numFmtId="0" fontId="41" fillId="11" borderId="13" xfId="0" applyFont="1" applyFill="1" applyBorder="1" applyAlignment="1">
      <alignment horizontal="left"/>
    </xf>
    <xf numFmtId="0" fontId="40" fillId="11" borderId="12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2" fillId="0" borderId="0" xfId="0" applyFont="1" applyFill="1" applyBorder="1" applyAlignment="1"/>
    <xf numFmtId="0" fontId="2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29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Alignment="1"/>
    <xf numFmtId="0" fontId="14" fillId="0" borderId="0" xfId="0" applyFont="1" applyFill="1" applyBorder="1" applyAlignment="1">
      <alignment horizontal="left"/>
    </xf>
    <xf numFmtId="0" fontId="10" fillId="0" borderId="0" xfId="0" applyFont="1" applyAlignment="1"/>
    <xf numFmtId="0" fontId="46" fillId="0" borderId="0" xfId="0" applyFont="1" applyAlignment="1"/>
    <xf numFmtId="0" fontId="14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vertical="center"/>
    </xf>
    <xf numFmtId="0" fontId="0" fillId="0" borderId="18" xfId="0" applyBorder="1"/>
    <xf numFmtId="0" fontId="10" fillId="0" borderId="19" xfId="0" applyFont="1" applyBorder="1" applyAlignment="1"/>
    <xf numFmtId="0" fontId="14" fillId="0" borderId="18" xfId="0" applyFont="1" applyBorder="1" applyAlignment="1"/>
    <xf numFmtId="0" fontId="0" fillId="0" borderId="18" xfId="0" applyFill="1" applyBorder="1" applyAlignment="1"/>
    <xf numFmtId="0" fontId="12" fillId="0" borderId="19" xfId="0" applyFont="1" applyBorder="1" applyAlignment="1"/>
    <xf numFmtId="0" fontId="2" fillId="0" borderId="18" xfId="0" applyFont="1" applyBorder="1" applyAlignment="1"/>
    <xf numFmtId="0" fontId="14" fillId="0" borderId="19" xfId="0" applyFont="1" applyBorder="1" applyAlignment="1"/>
    <xf numFmtId="0" fontId="0" fillId="0" borderId="19" xfId="0" applyFill="1" applyBorder="1" applyAlignment="1"/>
    <xf numFmtId="0" fontId="0" fillId="0" borderId="19" xfId="0" applyBorder="1" applyAlignment="1"/>
    <xf numFmtId="0" fontId="0" fillId="0" borderId="18" xfId="0" applyBorder="1" applyAlignment="1"/>
    <xf numFmtId="0" fontId="47" fillId="0" borderId="20" xfId="0" applyFont="1" applyBorder="1" applyAlignment="1"/>
    <xf numFmtId="0" fontId="0" fillId="0" borderId="12" xfId="0" applyBorder="1"/>
    <xf numFmtId="0" fontId="10" fillId="0" borderId="12" xfId="0" applyFont="1" applyBorder="1" applyAlignment="1">
      <alignment horizontal="left"/>
    </xf>
    <xf numFmtId="0" fontId="47" fillId="0" borderId="12" xfId="0" applyFont="1" applyBorder="1" applyAlignment="1"/>
    <xf numFmtId="0" fontId="10" fillId="0" borderId="12" xfId="0" applyFont="1" applyBorder="1" applyAlignment="1">
      <alignment horizontal="right"/>
    </xf>
    <xf numFmtId="0" fontId="10" fillId="0" borderId="21" xfId="0" applyFont="1" applyBorder="1" applyAlignment="1"/>
    <xf numFmtId="0" fontId="4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5" fillId="4" borderId="2" xfId="0" applyFont="1" applyFill="1" applyBorder="1" applyAlignment="1">
      <alignment horizontal="center" vertical="center"/>
    </xf>
    <xf numFmtId="0" fontId="45" fillId="4" borderId="3" xfId="0" applyFont="1" applyFill="1" applyBorder="1" applyAlignment="1">
      <alignment horizontal="center" vertical="center"/>
    </xf>
    <xf numFmtId="0" fontId="45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textRotation="90"/>
    </xf>
    <xf numFmtId="0" fontId="2" fillId="4" borderId="9" xfId="0" applyFont="1" applyFill="1" applyBorder="1" applyAlignment="1">
      <alignment horizontal="center" textRotation="90"/>
    </xf>
    <xf numFmtId="0" fontId="2" fillId="4" borderId="10" xfId="0" applyFont="1" applyFill="1" applyBorder="1" applyAlignment="1">
      <alignment horizontal="center" textRotation="90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37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8" xfId="0" applyFill="1" applyBorder="1"/>
    <xf numFmtId="0" fontId="0" fillId="0" borderId="0" xfId="0" applyFill="1" applyBorder="1"/>
    <xf numFmtId="0" fontId="0" fillId="0" borderId="18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46" fillId="0" borderId="18" xfId="0" applyFont="1" applyBorder="1" applyAlignment="1">
      <alignment horizontal="left"/>
    </xf>
    <xf numFmtId="0" fontId="46" fillId="0" borderId="0" xfId="0" applyFont="1" applyBorder="1" applyAlignment="1">
      <alignment horizontal="left"/>
    </xf>
    <xf numFmtId="0" fontId="46" fillId="0" borderId="19" xfId="0" applyFont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28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9" fillId="0" borderId="6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3" borderId="0" xfId="0" applyFill="1"/>
    <xf numFmtId="0" fontId="29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2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2" fillId="0" borderId="14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32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6"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8"/>
      </font>
    </dxf>
    <dxf>
      <font>
        <sz val="8"/>
      </font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19" formatCode="dd/mm/yyyy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chart'!$B$7:$B$26</c:f>
              <c:numCache>
                <c:formatCode>General</c:formatCode>
                <c:ptCount val="20"/>
                <c:pt idx="0">
                  <c:v>80</c:v>
                </c:pt>
                <c:pt idx="1">
                  <c:v>70</c:v>
                </c:pt>
                <c:pt idx="2">
                  <c:v>78</c:v>
                </c:pt>
                <c:pt idx="3">
                  <c:v>88</c:v>
                </c:pt>
                <c:pt idx="4">
                  <c:v>76</c:v>
                </c:pt>
                <c:pt idx="5">
                  <c:v>90</c:v>
                </c:pt>
                <c:pt idx="6">
                  <c:v>67</c:v>
                </c:pt>
                <c:pt idx="7">
                  <c:v>76</c:v>
                </c:pt>
                <c:pt idx="8">
                  <c:v>87</c:v>
                </c:pt>
                <c:pt idx="9">
                  <c:v>66</c:v>
                </c:pt>
                <c:pt idx="10">
                  <c:v>76</c:v>
                </c:pt>
                <c:pt idx="11">
                  <c:v>78</c:v>
                </c:pt>
                <c:pt idx="12">
                  <c:v>67</c:v>
                </c:pt>
                <c:pt idx="13">
                  <c:v>89</c:v>
                </c:pt>
                <c:pt idx="14">
                  <c:v>86</c:v>
                </c:pt>
                <c:pt idx="15">
                  <c:v>85</c:v>
                </c:pt>
                <c:pt idx="16">
                  <c:v>65</c:v>
                </c:pt>
                <c:pt idx="17">
                  <c:v>77</c:v>
                </c:pt>
                <c:pt idx="18">
                  <c:v>66</c:v>
                </c:pt>
                <c:pt idx="19">
                  <c:v>56</c:v>
                </c:pt>
              </c:numCache>
            </c:numRef>
          </c:val>
        </c:ser>
        <c:ser>
          <c:idx val="1"/>
          <c:order val="1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chart'!$C$7:$C$26</c:f>
              <c:numCache>
                <c:formatCode>General</c:formatCode>
                <c:ptCount val="20"/>
                <c:pt idx="0">
                  <c:v>60</c:v>
                </c:pt>
                <c:pt idx="1">
                  <c:v>79</c:v>
                </c:pt>
                <c:pt idx="2">
                  <c:v>68</c:v>
                </c:pt>
                <c:pt idx="3">
                  <c:v>57</c:v>
                </c:pt>
                <c:pt idx="4">
                  <c:v>58</c:v>
                </c:pt>
                <c:pt idx="5">
                  <c:v>89</c:v>
                </c:pt>
                <c:pt idx="6">
                  <c:v>58</c:v>
                </c:pt>
                <c:pt idx="7">
                  <c:v>58</c:v>
                </c:pt>
                <c:pt idx="8">
                  <c:v>78</c:v>
                </c:pt>
                <c:pt idx="9">
                  <c:v>5</c:v>
                </c:pt>
                <c:pt idx="10">
                  <c:v>77</c:v>
                </c:pt>
                <c:pt idx="11">
                  <c:v>78</c:v>
                </c:pt>
                <c:pt idx="12">
                  <c:v>78</c:v>
                </c:pt>
                <c:pt idx="13">
                  <c:v>59</c:v>
                </c:pt>
                <c:pt idx="14">
                  <c:v>90</c:v>
                </c:pt>
                <c:pt idx="15">
                  <c:v>77</c:v>
                </c:pt>
                <c:pt idx="16">
                  <c:v>56</c:v>
                </c:pt>
                <c:pt idx="17">
                  <c:v>55</c:v>
                </c:pt>
                <c:pt idx="18">
                  <c:v>47</c:v>
                </c:pt>
                <c:pt idx="19">
                  <c:v>89</c:v>
                </c:pt>
              </c:numCache>
            </c:numRef>
          </c:val>
        </c:ser>
        <c:ser>
          <c:idx val="2"/>
          <c:order val="2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chart'!$D$7:$D$26</c:f>
              <c:numCache>
                <c:formatCode>General</c:formatCode>
                <c:ptCount val="20"/>
                <c:pt idx="0">
                  <c:v>76</c:v>
                </c:pt>
                <c:pt idx="1">
                  <c:v>78</c:v>
                </c:pt>
                <c:pt idx="2">
                  <c:v>46</c:v>
                </c:pt>
                <c:pt idx="3">
                  <c:v>78</c:v>
                </c:pt>
                <c:pt idx="4">
                  <c:v>68</c:v>
                </c:pt>
                <c:pt idx="5">
                  <c:v>69</c:v>
                </c:pt>
                <c:pt idx="6">
                  <c:v>96</c:v>
                </c:pt>
                <c:pt idx="7">
                  <c:v>54</c:v>
                </c:pt>
                <c:pt idx="8">
                  <c:v>86</c:v>
                </c:pt>
                <c:pt idx="9">
                  <c:v>86</c:v>
                </c:pt>
                <c:pt idx="10">
                  <c:v>85</c:v>
                </c:pt>
                <c:pt idx="11">
                  <c:v>68</c:v>
                </c:pt>
                <c:pt idx="12">
                  <c:v>84</c:v>
                </c:pt>
                <c:pt idx="13">
                  <c:v>75</c:v>
                </c:pt>
                <c:pt idx="14">
                  <c:v>45</c:v>
                </c:pt>
                <c:pt idx="15">
                  <c:v>65</c:v>
                </c:pt>
                <c:pt idx="16">
                  <c:v>74</c:v>
                </c:pt>
                <c:pt idx="17">
                  <c:v>78</c:v>
                </c:pt>
                <c:pt idx="18">
                  <c:v>84</c:v>
                </c:pt>
                <c:pt idx="19">
                  <c:v>75</c:v>
                </c:pt>
              </c:numCache>
            </c:numRef>
          </c:val>
        </c:ser>
        <c:ser>
          <c:idx val="3"/>
          <c:order val="3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chart'!$E$7:$E$26</c:f>
              <c:numCache>
                <c:formatCode>General</c:formatCode>
                <c:ptCount val="20"/>
                <c:pt idx="0">
                  <c:v>84</c:v>
                </c:pt>
                <c:pt idx="1">
                  <c:v>74</c:v>
                </c:pt>
                <c:pt idx="2">
                  <c:v>66</c:v>
                </c:pt>
                <c:pt idx="3">
                  <c:v>88</c:v>
                </c:pt>
                <c:pt idx="4">
                  <c:v>57</c:v>
                </c:pt>
                <c:pt idx="5">
                  <c:v>86</c:v>
                </c:pt>
                <c:pt idx="6">
                  <c:v>53</c:v>
                </c:pt>
                <c:pt idx="7">
                  <c:v>89</c:v>
                </c:pt>
                <c:pt idx="8">
                  <c:v>65</c:v>
                </c:pt>
                <c:pt idx="9">
                  <c:v>53</c:v>
                </c:pt>
                <c:pt idx="10">
                  <c:v>26</c:v>
                </c:pt>
                <c:pt idx="11">
                  <c:v>67</c:v>
                </c:pt>
                <c:pt idx="12">
                  <c:v>68</c:v>
                </c:pt>
                <c:pt idx="13">
                  <c:v>68</c:v>
                </c:pt>
                <c:pt idx="14">
                  <c:v>91</c:v>
                </c:pt>
                <c:pt idx="15">
                  <c:v>85</c:v>
                </c:pt>
                <c:pt idx="16">
                  <c:v>43</c:v>
                </c:pt>
                <c:pt idx="17">
                  <c:v>75</c:v>
                </c:pt>
                <c:pt idx="18">
                  <c:v>57</c:v>
                </c:pt>
                <c:pt idx="19">
                  <c:v>75</c:v>
                </c:pt>
              </c:numCache>
            </c:numRef>
          </c:val>
        </c:ser>
        <c:ser>
          <c:idx val="4"/>
          <c:order val="4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chart'!$F$7:$F$26</c:f>
              <c:numCache>
                <c:formatCode>General</c:formatCode>
                <c:ptCount val="20"/>
                <c:pt idx="0">
                  <c:v>84</c:v>
                </c:pt>
                <c:pt idx="1">
                  <c:v>74</c:v>
                </c:pt>
                <c:pt idx="2">
                  <c:v>74</c:v>
                </c:pt>
                <c:pt idx="3">
                  <c:v>77</c:v>
                </c:pt>
                <c:pt idx="4">
                  <c:v>86</c:v>
                </c:pt>
                <c:pt idx="5">
                  <c:v>75</c:v>
                </c:pt>
                <c:pt idx="6">
                  <c:v>84</c:v>
                </c:pt>
                <c:pt idx="7">
                  <c:v>32</c:v>
                </c:pt>
                <c:pt idx="8">
                  <c:v>77</c:v>
                </c:pt>
                <c:pt idx="9">
                  <c:v>55</c:v>
                </c:pt>
                <c:pt idx="10">
                  <c:v>78</c:v>
                </c:pt>
                <c:pt idx="11">
                  <c:v>58</c:v>
                </c:pt>
                <c:pt idx="12">
                  <c:v>56</c:v>
                </c:pt>
                <c:pt idx="13">
                  <c:v>87</c:v>
                </c:pt>
                <c:pt idx="14">
                  <c:v>89</c:v>
                </c:pt>
                <c:pt idx="15">
                  <c:v>65</c:v>
                </c:pt>
                <c:pt idx="16">
                  <c:v>78</c:v>
                </c:pt>
                <c:pt idx="17">
                  <c:v>57</c:v>
                </c:pt>
                <c:pt idx="18">
                  <c:v>45</c:v>
                </c:pt>
                <c:pt idx="19">
                  <c:v>78</c:v>
                </c:pt>
              </c:numCache>
            </c:numRef>
          </c:val>
        </c:ser>
        <c:ser>
          <c:idx val="5"/>
          <c:order val="5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chart'!$G$7:$G$26</c:f>
              <c:numCache>
                <c:formatCode>General</c:formatCode>
                <c:ptCount val="20"/>
                <c:pt idx="0">
                  <c:v>384</c:v>
                </c:pt>
                <c:pt idx="1">
                  <c:v>375</c:v>
                </c:pt>
                <c:pt idx="2">
                  <c:v>332</c:v>
                </c:pt>
                <c:pt idx="3">
                  <c:v>388</c:v>
                </c:pt>
                <c:pt idx="4">
                  <c:v>345</c:v>
                </c:pt>
                <c:pt idx="5">
                  <c:v>409</c:v>
                </c:pt>
                <c:pt idx="6">
                  <c:v>358</c:v>
                </c:pt>
                <c:pt idx="7">
                  <c:v>309</c:v>
                </c:pt>
                <c:pt idx="8">
                  <c:v>393</c:v>
                </c:pt>
                <c:pt idx="9">
                  <c:v>265</c:v>
                </c:pt>
                <c:pt idx="10">
                  <c:v>342</c:v>
                </c:pt>
                <c:pt idx="11">
                  <c:v>349</c:v>
                </c:pt>
                <c:pt idx="12">
                  <c:v>353</c:v>
                </c:pt>
                <c:pt idx="13">
                  <c:v>378</c:v>
                </c:pt>
                <c:pt idx="14">
                  <c:v>401</c:v>
                </c:pt>
                <c:pt idx="15">
                  <c:v>377</c:v>
                </c:pt>
                <c:pt idx="16">
                  <c:v>316</c:v>
                </c:pt>
                <c:pt idx="17">
                  <c:v>342</c:v>
                </c:pt>
                <c:pt idx="18">
                  <c:v>299</c:v>
                </c:pt>
                <c:pt idx="19">
                  <c:v>373</c:v>
                </c:pt>
              </c:numCache>
            </c:numRef>
          </c:val>
        </c:ser>
        <c:ser>
          <c:idx val="6"/>
          <c:order val="6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chart'!$H$7:$H$26</c:f>
              <c:numCache>
                <c:formatCode>General</c:formatCode>
                <c:ptCount val="20"/>
                <c:pt idx="0">
                  <c:v>76.8</c:v>
                </c:pt>
                <c:pt idx="1">
                  <c:v>75</c:v>
                </c:pt>
                <c:pt idx="2">
                  <c:v>66.400000000000006</c:v>
                </c:pt>
                <c:pt idx="3">
                  <c:v>77.599999999999994</c:v>
                </c:pt>
                <c:pt idx="4">
                  <c:v>69</c:v>
                </c:pt>
                <c:pt idx="5">
                  <c:v>81.8</c:v>
                </c:pt>
                <c:pt idx="6">
                  <c:v>71.599999999999994</c:v>
                </c:pt>
                <c:pt idx="7">
                  <c:v>61.8</c:v>
                </c:pt>
                <c:pt idx="8">
                  <c:v>78.599999999999994</c:v>
                </c:pt>
                <c:pt idx="9">
                  <c:v>53</c:v>
                </c:pt>
                <c:pt idx="10">
                  <c:v>68.400000000000006</c:v>
                </c:pt>
                <c:pt idx="11">
                  <c:v>69.8</c:v>
                </c:pt>
                <c:pt idx="12">
                  <c:v>70.599999999999994</c:v>
                </c:pt>
                <c:pt idx="13">
                  <c:v>75.599999999999994</c:v>
                </c:pt>
                <c:pt idx="14">
                  <c:v>80.2</c:v>
                </c:pt>
                <c:pt idx="15">
                  <c:v>75.400000000000006</c:v>
                </c:pt>
                <c:pt idx="16">
                  <c:v>63.2</c:v>
                </c:pt>
                <c:pt idx="17">
                  <c:v>68.400000000000006</c:v>
                </c:pt>
                <c:pt idx="18">
                  <c:v>59.8</c:v>
                </c:pt>
                <c:pt idx="19">
                  <c:v>74.599999999999994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15748031496063103" l="0.31496062992126428" r="0.31496062992126428" t="0.19685039370078738" header="0.19685039370078738" footer="0.19685039370078738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1073865766779293"/>
          <c:y val="2.6030368763557743E-2"/>
          <c:w val="0.53335814841326656"/>
          <c:h val="0.87424189113020778"/>
        </c:manualLayout>
      </c:layout>
      <c:barChart>
        <c:barDir val="bar"/>
        <c:grouping val="clustered"/>
        <c:ser>
          <c:idx val="0"/>
          <c:order val="0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chart'!$B$7:$B$26</c:f>
              <c:numCache>
                <c:formatCode>General</c:formatCode>
                <c:ptCount val="20"/>
                <c:pt idx="0">
                  <c:v>80</c:v>
                </c:pt>
                <c:pt idx="1">
                  <c:v>70</c:v>
                </c:pt>
                <c:pt idx="2">
                  <c:v>78</c:v>
                </c:pt>
                <c:pt idx="3">
                  <c:v>88</c:v>
                </c:pt>
                <c:pt idx="4">
                  <c:v>76</c:v>
                </c:pt>
                <c:pt idx="5">
                  <c:v>90</c:v>
                </c:pt>
                <c:pt idx="6">
                  <c:v>67</c:v>
                </c:pt>
                <c:pt idx="7">
                  <c:v>76</c:v>
                </c:pt>
                <c:pt idx="8">
                  <c:v>87</c:v>
                </c:pt>
                <c:pt idx="9">
                  <c:v>66</c:v>
                </c:pt>
                <c:pt idx="10">
                  <c:v>76</c:v>
                </c:pt>
                <c:pt idx="11">
                  <c:v>78</c:v>
                </c:pt>
                <c:pt idx="12">
                  <c:v>67</c:v>
                </c:pt>
                <c:pt idx="13">
                  <c:v>89</c:v>
                </c:pt>
                <c:pt idx="14">
                  <c:v>86</c:v>
                </c:pt>
                <c:pt idx="15">
                  <c:v>85</c:v>
                </c:pt>
                <c:pt idx="16">
                  <c:v>65</c:v>
                </c:pt>
                <c:pt idx="17">
                  <c:v>77</c:v>
                </c:pt>
                <c:pt idx="18">
                  <c:v>66</c:v>
                </c:pt>
                <c:pt idx="19">
                  <c:v>56</c:v>
                </c:pt>
              </c:numCache>
            </c:numRef>
          </c:val>
        </c:ser>
        <c:ser>
          <c:idx val="1"/>
          <c:order val="1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chart'!$C$7:$C$26</c:f>
              <c:numCache>
                <c:formatCode>General</c:formatCode>
                <c:ptCount val="20"/>
                <c:pt idx="0">
                  <c:v>60</c:v>
                </c:pt>
                <c:pt idx="1">
                  <c:v>79</c:v>
                </c:pt>
                <c:pt idx="2">
                  <c:v>68</c:v>
                </c:pt>
                <c:pt idx="3">
                  <c:v>57</c:v>
                </c:pt>
                <c:pt idx="4">
                  <c:v>58</c:v>
                </c:pt>
                <c:pt idx="5">
                  <c:v>89</c:v>
                </c:pt>
                <c:pt idx="6">
                  <c:v>58</c:v>
                </c:pt>
                <c:pt idx="7">
                  <c:v>58</c:v>
                </c:pt>
                <c:pt idx="8">
                  <c:v>78</c:v>
                </c:pt>
                <c:pt idx="9">
                  <c:v>5</c:v>
                </c:pt>
                <c:pt idx="10">
                  <c:v>77</c:v>
                </c:pt>
                <c:pt idx="11">
                  <c:v>78</c:v>
                </c:pt>
                <c:pt idx="12">
                  <c:v>78</c:v>
                </c:pt>
                <c:pt idx="13">
                  <c:v>59</c:v>
                </c:pt>
                <c:pt idx="14">
                  <c:v>90</c:v>
                </c:pt>
                <c:pt idx="15">
                  <c:v>77</c:v>
                </c:pt>
                <c:pt idx="16">
                  <c:v>56</c:v>
                </c:pt>
                <c:pt idx="17">
                  <c:v>55</c:v>
                </c:pt>
                <c:pt idx="18">
                  <c:v>47</c:v>
                </c:pt>
                <c:pt idx="19">
                  <c:v>89</c:v>
                </c:pt>
              </c:numCache>
            </c:numRef>
          </c:val>
        </c:ser>
        <c:ser>
          <c:idx val="2"/>
          <c:order val="2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chart'!$D$7:$D$26</c:f>
              <c:numCache>
                <c:formatCode>General</c:formatCode>
                <c:ptCount val="20"/>
                <c:pt idx="0">
                  <c:v>76</c:v>
                </c:pt>
                <c:pt idx="1">
                  <c:v>78</c:v>
                </c:pt>
                <c:pt idx="2">
                  <c:v>46</c:v>
                </c:pt>
                <c:pt idx="3">
                  <c:v>78</c:v>
                </c:pt>
                <c:pt idx="4">
                  <c:v>68</c:v>
                </c:pt>
                <c:pt idx="5">
                  <c:v>69</c:v>
                </c:pt>
                <c:pt idx="6">
                  <c:v>96</c:v>
                </c:pt>
                <c:pt idx="7">
                  <c:v>54</c:v>
                </c:pt>
                <c:pt idx="8">
                  <c:v>86</c:v>
                </c:pt>
                <c:pt idx="9">
                  <c:v>86</c:v>
                </c:pt>
                <c:pt idx="10">
                  <c:v>85</c:v>
                </c:pt>
                <c:pt idx="11">
                  <c:v>68</c:v>
                </c:pt>
                <c:pt idx="12">
                  <c:v>84</c:v>
                </c:pt>
                <c:pt idx="13">
                  <c:v>75</c:v>
                </c:pt>
                <c:pt idx="14">
                  <c:v>45</c:v>
                </c:pt>
                <c:pt idx="15">
                  <c:v>65</c:v>
                </c:pt>
                <c:pt idx="16">
                  <c:v>74</c:v>
                </c:pt>
                <c:pt idx="17">
                  <c:v>78</c:v>
                </c:pt>
                <c:pt idx="18">
                  <c:v>84</c:v>
                </c:pt>
                <c:pt idx="19">
                  <c:v>75</c:v>
                </c:pt>
              </c:numCache>
            </c:numRef>
          </c:val>
        </c:ser>
        <c:ser>
          <c:idx val="3"/>
          <c:order val="3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chart'!$E$7:$E$26</c:f>
              <c:numCache>
                <c:formatCode>General</c:formatCode>
                <c:ptCount val="20"/>
                <c:pt idx="0">
                  <c:v>84</c:v>
                </c:pt>
                <c:pt idx="1">
                  <c:v>74</c:v>
                </c:pt>
                <c:pt idx="2">
                  <c:v>66</c:v>
                </c:pt>
                <c:pt idx="3">
                  <c:v>88</c:v>
                </c:pt>
                <c:pt idx="4">
                  <c:v>57</c:v>
                </c:pt>
                <c:pt idx="5">
                  <c:v>86</c:v>
                </c:pt>
                <c:pt idx="6">
                  <c:v>53</c:v>
                </c:pt>
                <c:pt idx="7">
                  <c:v>89</c:v>
                </c:pt>
                <c:pt idx="8">
                  <c:v>65</c:v>
                </c:pt>
                <c:pt idx="9">
                  <c:v>53</c:v>
                </c:pt>
                <c:pt idx="10">
                  <c:v>26</c:v>
                </c:pt>
                <c:pt idx="11">
                  <c:v>67</c:v>
                </c:pt>
                <c:pt idx="12">
                  <c:v>68</c:v>
                </c:pt>
                <c:pt idx="13">
                  <c:v>68</c:v>
                </c:pt>
                <c:pt idx="14">
                  <c:v>91</c:v>
                </c:pt>
                <c:pt idx="15">
                  <c:v>85</c:v>
                </c:pt>
                <c:pt idx="16">
                  <c:v>43</c:v>
                </c:pt>
                <c:pt idx="17">
                  <c:v>75</c:v>
                </c:pt>
                <c:pt idx="18">
                  <c:v>57</c:v>
                </c:pt>
                <c:pt idx="19">
                  <c:v>75</c:v>
                </c:pt>
              </c:numCache>
            </c:numRef>
          </c:val>
        </c:ser>
        <c:ser>
          <c:idx val="4"/>
          <c:order val="4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chart'!$F$7:$F$26</c:f>
              <c:numCache>
                <c:formatCode>General</c:formatCode>
                <c:ptCount val="20"/>
                <c:pt idx="0">
                  <c:v>84</c:v>
                </c:pt>
                <c:pt idx="1">
                  <c:v>74</c:v>
                </c:pt>
                <c:pt idx="2">
                  <c:v>74</c:v>
                </c:pt>
                <c:pt idx="3">
                  <c:v>77</c:v>
                </c:pt>
                <c:pt idx="4">
                  <c:v>86</c:v>
                </c:pt>
                <c:pt idx="5">
                  <c:v>75</c:v>
                </c:pt>
                <c:pt idx="6">
                  <c:v>84</c:v>
                </c:pt>
                <c:pt idx="7">
                  <c:v>32</c:v>
                </c:pt>
                <c:pt idx="8">
                  <c:v>77</c:v>
                </c:pt>
                <c:pt idx="9">
                  <c:v>55</c:v>
                </c:pt>
                <c:pt idx="10">
                  <c:v>78</c:v>
                </c:pt>
                <c:pt idx="11">
                  <c:v>58</c:v>
                </c:pt>
                <c:pt idx="12">
                  <c:v>56</c:v>
                </c:pt>
                <c:pt idx="13">
                  <c:v>87</c:v>
                </c:pt>
                <c:pt idx="14">
                  <c:v>89</c:v>
                </c:pt>
                <c:pt idx="15">
                  <c:v>65</c:v>
                </c:pt>
                <c:pt idx="16">
                  <c:v>78</c:v>
                </c:pt>
                <c:pt idx="17">
                  <c:v>57</c:v>
                </c:pt>
                <c:pt idx="18">
                  <c:v>45</c:v>
                </c:pt>
                <c:pt idx="19">
                  <c:v>78</c:v>
                </c:pt>
              </c:numCache>
            </c:numRef>
          </c:val>
        </c:ser>
        <c:ser>
          <c:idx val="5"/>
          <c:order val="5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chart'!$G$7:$G$26</c:f>
              <c:numCache>
                <c:formatCode>General</c:formatCode>
                <c:ptCount val="20"/>
                <c:pt idx="0">
                  <c:v>384</c:v>
                </c:pt>
                <c:pt idx="1">
                  <c:v>375</c:v>
                </c:pt>
                <c:pt idx="2">
                  <c:v>332</c:v>
                </c:pt>
                <c:pt idx="3">
                  <c:v>388</c:v>
                </c:pt>
                <c:pt idx="4">
                  <c:v>345</c:v>
                </c:pt>
                <c:pt idx="5">
                  <c:v>409</c:v>
                </c:pt>
                <c:pt idx="6">
                  <c:v>358</c:v>
                </c:pt>
                <c:pt idx="7">
                  <c:v>309</c:v>
                </c:pt>
                <c:pt idx="8">
                  <c:v>393</c:v>
                </c:pt>
                <c:pt idx="9">
                  <c:v>265</c:v>
                </c:pt>
                <c:pt idx="10">
                  <c:v>342</c:v>
                </c:pt>
                <c:pt idx="11">
                  <c:v>349</c:v>
                </c:pt>
                <c:pt idx="12">
                  <c:v>353</c:v>
                </c:pt>
                <c:pt idx="13">
                  <c:v>378</c:v>
                </c:pt>
                <c:pt idx="14">
                  <c:v>401</c:v>
                </c:pt>
                <c:pt idx="15">
                  <c:v>377</c:v>
                </c:pt>
                <c:pt idx="16">
                  <c:v>316</c:v>
                </c:pt>
                <c:pt idx="17">
                  <c:v>342</c:v>
                </c:pt>
                <c:pt idx="18">
                  <c:v>299</c:v>
                </c:pt>
                <c:pt idx="19">
                  <c:v>373</c:v>
                </c:pt>
              </c:numCache>
            </c:numRef>
          </c:val>
        </c:ser>
        <c:ser>
          <c:idx val="6"/>
          <c:order val="6"/>
          <c:cat>
            <c:strRef>
              <c:f>'Pie chart'!$A$7:$A$26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chart'!$H$7:$H$26</c:f>
              <c:numCache>
                <c:formatCode>General</c:formatCode>
                <c:ptCount val="20"/>
                <c:pt idx="0">
                  <c:v>76.8</c:v>
                </c:pt>
                <c:pt idx="1">
                  <c:v>75</c:v>
                </c:pt>
                <c:pt idx="2">
                  <c:v>66.400000000000006</c:v>
                </c:pt>
                <c:pt idx="3">
                  <c:v>77.599999999999994</c:v>
                </c:pt>
                <c:pt idx="4">
                  <c:v>69</c:v>
                </c:pt>
                <c:pt idx="5">
                  <c:v>81.8</c:v>
                </c:pt>
                <c:pt idx="6">
                  <c:v>71.599999999999994</c:v>
                </c:pt>
                <c:pt idx="7">
                  <c:v>61.8</c:v>
                </c:pt>
                <c:pt idx="8">
                  <c:v>78.599999999999994</c:v>
                </c:pt>
                <c:pt idx="9">
                  <c:v>53</c:v>
                </c:pt>
                <c:pt idx="10">
                  <c:v>68.400000000000006</c:v>
                </c:pt>
                <c:pt idx="11">
                  <c:v>69.8</c:v>
                </c:pt>
                <c:pt idx="12">
                  <c:v>70.599999999999994</c:v>
                </c:pt>
                <c:pt idx="13">
                  <c:v>75.599999999999994</c:v>
                </c:pt>
                <c:pt idx="14">
                  <c:v>80.2</c:v>
                </c:pt>
                <c:pt idx="15">
                  <c:v>75.400000000000006</c:v>
                </c:pt>
                <c:pt idx="16">
                  <c:v>63.2</c:v>
                </c:pt>
                <c:pt idx="17">
                  <c:v>68.400000000000006</c:v>
                </c:pt>
                <c:pt idx="18">
                  <c:v>59.8</c:v>
                </c:pt>
                <c:pt idx="19">
                  <c:v>74.599999999999994</c:v>
                </c:pt>
              </c:numCache>
            </c:numRef>
          </c:val>
        </c:ser>
        <c:axId val="120627200"/>
        <c:axId val="120628736"/>
      </c:barChart>
      <c:catAx>
        <c:axId val="120627200"/>
        <c:scaling>
          <c:orientation val="minMax"/>
        </c:scaling>
        <c:axPos val="l"/>
        <c:tickLblPos val="nextTo"/>
        <c:crossAx val="120628736"/>
        <c:crosses val="autoZero"/>
        <c:auto val="1"/>
        <c:lblAlgn val="ctr"/>
        <c:lblOffset val="100"/>
      </c:catAx>
      <c:valAx>
        <c:axId val="120628736"/>
        <c:scaling>
          <c:orientation val="minMax"/>
        </c:scaling>
        <c:axPos val="b"/>
        <c:majorGridlines/>
        <c:numFmt formatCode="General" sourceLinked="1"/>
        <c:tickLblPos val="nextTo"/>
        <c:crossAx val="1206272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0.34294531933508332"/>
          <c:y val="0.2452548118985127"/>
          <c:w val="0.45284711286089241"/>
          <c:h val="0.75474518810149271"/>
        </c:manualLayout>
      </c:layout>
      <c:pieChart>
        <c:varyColors val="1"/>
        <c:ser>
          <c:idx val="0"/>
          <c:order val="0"/>
          <c:tx>
            <c:strRef>
              <c:f>'Pie chart'!$A$7</c:f>
              <c:strCache>
                <c:ptCount val="1"/>
                <c:pt idx="0">
                  <c:v>SANGEETA</c:v>
                </c:pt>
              </c:strCache>
            </c:strRef>
          </c:tx>
          <c:val>
            <c:numRef>
              <c:f>'Pie chart'!$B$7:$H$7</c:f>
              <c:numCache>
                <c:formatCode>General</c:formatCode>
                <c:ptCount val="7"/>
                <c:pt idx="0">
                  <c:v>80</c:v>
                </c:pt>
                <c:pt idx="1">
                  <c:v>60</c:v>
                </c:pt>
                <c:pt idx="2">
                  <c:v>76</c:v>
                </c:pt>
                <c:pt idx="3">
                  <c:v>84</c:v>
                </c:pt>
                <c:pt idx="4">
                  <c:v>84</c:v>
                </c:pt>
                <c:pt idx="5">
                  <c:v>384</c:v>
                </c:pt>
                <c:pt idx="6">
                  <c:v>76.8</c:v>
                </c:pt>
              </c:numCache>
            </c:numRef>
          </c:val>
        </c:ser>
        <c:firstSliceAng val="0"/>
      </c:pieChart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32169857847237582"/>
          <c:y val="0.12431444241316272"/>
        </c:manualLayout>
      </c:layout>
    </c:title>
    <c:plotArea>
      <c:layout/>
      <c:pieChart>
        <c:varyColors val="1"/>
        <c:ser>
          <c:idx val="0"/>
          <c:order val="0"/>
          <c:tx>
            <c:strRef>
              <c:f>'Pie chart 2'!$B$3</c:f>
              <c:strCache>
                <c:ptCount val="1"/>
                <c:pt idx="0">
                  <c:v>HINDI</c:v>
                </c:pt>
              </c:strCache>
            </c:strRef>
          </c:tx>
          <c:cat>
            <c:strRef>
              <c:f>'Pie chart 2'!$A$4:$A$23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 2'!$B$4:$B$23</c:f>
              <c:numCache>
                <c:formatCode>General</c:formatCode>
                <c:ptCount val="20"/>
                <c:pt idx="0">
                  <c:v>80</c:v>
                </c:pt>
                <c:pt idx="1">
                  <c:v>70</c:v>
                </c:pt>
                <c:pt idx="2">
                  <c:v>78</c:v>
                </c:pt>
                <c:pt idx="3">
                  <c:v>88</c:v>
                </c:pt>
                <c:pt idx="4">
                  <c:v>76</c:v>
                </c:pt>
                <c:pt idx="5">
                  <c:v>90</c:v>
                </c:pt>
                <c:pt idx="6">
                  <c:v>67</c:v>
                </c:pt>
                <c:pt idx="7">
                  <c:v>76</c:v>
                </c:pt>
                <c:pt idx="8">
                  <c:v>87</c:v>
                </c:pt>
                <c:pt idx="9">
                  <c:v>66</c:v>
                </c:pt>
                <c:pt idx="10">
                  <c:v>76</c:v>
                </c:pt>
                <c:pt idx="11">
                  <c:v>78</c:v>
                </c:pt>
                <c:pt idx="12">
                  <c:v>67</c:v>
                </c:pt>
                <c:pt idx="13">
                  <c:v>89</c:v>
                </c:pt>
                <c:pt idx="14">
                  <c:v>86</c:v>
                </c:pt>
                <c:pt idx="15">
                  <c:v>85</c:v>
                </c:pt>
                <c:pt idx="16">
                  <c:v>65</c:v>
                </c:pt>
                <c:pt idx="17">
                  <c:v>77</c:v>
                </c:pt>
                <c:pt idx="18">
                  <c:v>66</c:v>
                </c:pt>
                <c:pt idx="19">
                  <c:v>56</c:v>
                </c:pt>
              </c:numCache>
            </c:numRef>
          </c:val>
        </c:ser>
        <c:ser>
          <c:idx val="1"/>
          <c:order val="1"/>
          <c:tx>
            <c:strRef>
              <c:f>'Pie chart 2'!$C$3</c:f>
              <c:strCache>
                <c:ptCount val="1"/>
                <c:pt idx="0">
                  <c:v>MATHS</c:v>
                </c:pt>
              </c:strCache>
            </c:strRef>
          </c:tx>
          <c:cat>
            <c:strRef>
              <c:f>'Pie chart 2'!$A$4:$A$23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 2'!$C$4:$C$23</c:f>
              <c:numCache>
                <c:formatCode>General</c:formatCode>
                <c:ptCount val="20"/>
                <c:pt idx="0">
                  <c:v>60</c:v>
                </c:pt>
                <c:pt idx="1">
                  <c:v>79</c:v>
                </c:pt>
                <c:pt idx="2">
                  <c:v>68</c:v>
                </c:pt>
                <c:pt idx="3">
                  <c:v>57</c:v>
                </c:pt>
                <c:pt idx="4">
                  <c:v>58</c:v>
                </c:pt>
                <c:pt idx="5">
                  <c:v>89</c:v>
                </c:pt>
                <c:pt idx="6">
                  <c:v>58</c:v>
                </c:pt>
                <c:pt idx="7">
                  <c:v>58</c:v>
                </c:pt>
                <c:pt idx="8">
                  <c:v>78</c:v>
                </c:pt>
                <c:pt idx="9">
                  <c:v>5</c:v>
                </c:pt>
                <c:pt idx="10">
                  <c:v>77</c:v>
                </c:pt>
                <c:pt idx="11">
                  <c:v>78</c:v>
                </c:pt>
                <c:pt idx="12">
                  <c:v>78</c:v>
                </c:pt>
                <c:pt idx="13">
                  <c:v>59</c:v>
                </c:pt>
                <c:pt idx="14">
                  <c:v>90</c:v>
                </c:pt>
                <c:pt idx="15">
                  <c:v>77</c:v>
                </c:pt>
                <c:pt idx="16">
                  <c:v>56</c:v>
                </c:pt>
                <c:pt idx="17">
                  <c:v>55</c:v>
                </c:pt>
                <c:pt idx="18">
                  <c:v>47</c:v>
                </c:pt>
                <c:pt idx="19">
                  <c:v>89</c:v>
                </c:pt>
              </c:numCache>
            </c:numRef>
          </c:val>
        </c:ser>
        <c:ser>
          <c:idx val="2"/>
          <c:order val="2"/>
          <c:tx>
            <c:strRef>
              <c:f>'Pie chart 2'!$D$3</c:f>
              <c:strCache>
                <c:ptCount val="1"/>
                <c:pt idx="0">
                  <c:v>SCIENCE</c:v>
                </c:pt>
              </c:strCache>
            </c:strRef>
          </c:tx>
          <c:cat>
            <c:strRef>
              <c:f>'Pie chart 2'!$A$4:$A$23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 2'!$D$4:$D$23</c:f>
              <c:numCache>
                <c:formatCode>General</c:formatCode>
                <c:ptCount val="20"/>
                <c:pt idx="0">
                  <c:v>76</c:v>
                </c:pt>
                <c:pt idx="1">
                  <c:v>78</c:v>
                </c:pt>
                <c:pt idx="2">
                  <c:v>46</c:v>
                </c:pt>
                <c:pt idx="3">
                  <c:v>78</c:v>
                </c:pt>
                <c:pt idx="4">
                  <c:v>68</c:v>
                </c:pt>
                <c:pt idx="5">
                  <c:v>69</c:v>
                </c:pt>
                <c:pt idx="6">
                  <c:v>96</c:v>
                </c:pt>
                <c:pt idx="7">
                  <c:v>54</c:v>
                </c:pt>
                <c:pt idx="8">
                  <c:v>86</c:v>
                </c:pt>
                <c:pt idx="9">
                  <c:v>86</c:v>
                </c:pt>
                <c:pt idx="10">
                  <c:v>85</c:v>
                </c:pt>
                <c:pt idx="11">
                  <c:v>68</c:v>
                </c:pt>
                <c:pt idx="12">
                  <c:v>84</c:v>
                </c:pt>
                <c:pt idx="13">
                  <c:v>75</c:v>
                </c:pt>
                <c:pt idx="14">
                  <c:v>45</c:v>
                </c:pt>
                <c:pt idx="15">
                  <c:v>65</c:v>
                </c:pt>
                <c:pt idx="16">
                  <c:v>74</c:v>
                </c:pt>
                <c:pt idx="17">
                  <c:v>78</c:v>
                </c:pt>
                <c:pt idx="18">
                  <c:v>84</c:v>
                </c:pt>
                <c:pt idx="19">
                  <c:v>75</c:v>
                </c:pt>
              </c:numCache>
            </c:numRef>
          </c:val>
        </c:ser>
        <c:ser>
          <c:idx val="3"/>
          <c:order val="3"/>
          <c:tx>
            <c:strRef>
              <c:f>'Pie chart 2'!$E$3</c:f>
              <c:strCache>
                <c:ptCount val="1"/>
                <c:pt idx="0">
                  <c:v>S.ST</c:v>
                </c:pt>
              </c:strCache>
            </c:strRef>
          </c:tx>
          <c:cat>
            <c:strRef>
              <c:f>'Pie chart 2'!$A$4:$A$23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 2'!$E$4:$E$23</c:f>
              <c:numCache>
                <c:formatCode>General</c:formatCode>
                <c:ptCount val="20"/>
                <c:pt idx="0">
                  <c:v>84</c:v>
                </c:pt>
                <c:pt idx="1">
                  <c:v>74</c:v>
                </c:pt>
                <c:pt idx="2">
                  <c:v>66</c:v>
                </c:pt>
                <c:pt idx="3">
                  <c:v>88</c:v>
                </c:pt>
                <c:pt idx="4">
                  <c:v>57</c:v>
                </c:pt>
                <c:pt idx="5">
                  <c:v>86</c:v>
                </c:pt>
                <c:pt idx="6">
                  <c:v>53</c:v>
                </c:pt>
                <c:pt idx="7">
                  <c:v>89</c:v>
                </c:pt>
                <c:pt idx="8">
                  <c:v>65</c:v>
                </c:pt>
                <c:pt idx="9">
                  <c:v>53</c:v>
                </c:pt>
                <c:pt idx="10">
                  <c:v>26</c:v>
                </c:pt>
                <c:pt idx="11">
                  <c:v>67</c:v>
                </c:pt>
                <c:pt idx="12">
                  <c:v>68</c:v>
                </c:pt>
                <c:pt idx="13">
                  <c:v>68</c:v>
                </c:pt>
                <c:pt idx="14">
                  <c:v>91</c:v>
                </c:pt>
                <c:pt idx="15">
                  <c:v>85</c:v>
                </c:pt>
                <c:pt idx="16">
                  <c:v>43</c:v>
                </c:pt>
                <c:pt idx="17">
                  <c:v>75</c:v>
                </c:pt>
                <c:pt idx="18">
                  <c:v>57</c:v>
                </c:pt>
                <c:pt idx="19">
                  <c:v>75</c:v>
                </c:pt>
              </c:numCache>
            </c:numRef>
          </c:val>
        </c:ser>
        <c:ser>
          <c:idx val="4"/>
          <c:order val="4"/>
          <c:tx>
            <c:strRef>
              <c:f>'Pie chart 2'!$F$3</c:f>
              <c:strCache>
                <c:ptCount val="1"/>
                <c:pt idx="0">
                  <c:v>ENGLISH</c:v>
                </c:pt>
              </c:strCache>
            </c:strRef>
          </c:tx>
          <c:cat>
            <c:strRef>
              <c:f>'Pie chart 2'!$A$4:$A$23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 2'!$F$4:$F$23</c:f>
              <c:numCache>
                <c:formatCode>General</c:formatCode>
                <c:ptCount val="20"/>
                <c:pt idx="0">
                  <c:v>84</c:v>
                </c:pt>
                <c:pt idx="1">
                  <c:v>74</c:v>
                </c:pt>
                <c:pt idx="2">
                  <c:v>74</c:v>
                </c:pt>
                <c:pt idx="3">
                  <c:v>77</c:v>
                </c:pt>
                <c:pt idx="4">
                  <c:v>86</c:v>
                </c:pt>
                <c:pt idx="5">
                  <c:v>75</c:v>
                </c:pt>
                <c:pt idx="6">
                  <c:v>84</c:v>
                </c:pt>
                <c:pt idx="7">
                  <c:v>32</c:v>
                </c:pt>
                <c:pt idx="8">
                  <c:v>77</c:v>
                </c:pt>
                <c:pt idx="9">
                  <c:v>55</c:v>
                </c:pt>
                <c:pt idx="10">
                  <c:v>78</c:v>
                </c:pt>
                <c:pt idx="11">
                  <c:v>58</c:v>
                </c:pt>
                <c:pt idx="12">
                  <c:v>56</c:v>
                </c:pt>
                <c:pt idx="13">
                  <c:v>87</c:v>
                </c:pt>
                <c:pt idx="14">
                  <c:v>89</c:v>
                </c:pt>
                <c:pt idx="15">
                  <c:v>65</c:v>
                </c:pt>
                <c:pt idx="16">
                  <c:v>78</c:v>
                </c:pt>
                <c:pt idx="17">
                  <c:v>57</c:v>
                </c:pt>
                <c:pt idx="18">
                  <c:v>45</c:v>
                </c:pt>
                <c:pt idx="19">
                  <c:v>78</c:v>
                </c:pt>
              </c:numCache>
            </c:numRef>
          </c:val>
        </c:ser>
        <c:ser>
          <c:idx val="5"/>
          <c:order val="5"/>
          <c:tx>
            <c:strRef>
              <c:f>'Pie chart 2'!$G$3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'Pie chart 2'!$A$4:$A$23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 2'!$G$4:$G$23</c:f>
              <c:numCache>
                <c:formatCode>General</c:formatCode>
                <c:ptCount val="20"/>
                <c:pt idx="0">
                  <c:v>384</c:v>
                </c:pt>
                <c:pt idx="1">
                  <c:v>375</c:v>
                </c:pt>
                <c:pt idx="2">
                  <c:v>332</c:v>
                </c:pt>
                <c:pt idx="3">
                  <c:v>388</c:v>
                </c:pt>
                <c:pt idx="4">
                  <c:v>345</c:v>
                </c:pt>
                <c:pt idx="5">
                  <c:v>409</c:v>
                </c:pt>
                <c:pt idx="6">
                  <c:v>358</c:v>
                </c:pt>
                <c:pt idx="7">
                  <c:v>309</c:v>
                </c:pt>
                <c:pt idx="8">
                  <c:v>393</c:v>
                </c:pt>
                <c:pt idx="9">
                  <c:v>265</c:v>
                </c:pt>
                <c:pt idx="10">
                  <c:v>342</c:v>
                </c:pt>
                <c:pt idx="11">
                  <c:v>349</c:v>
                </c:pt>
                <c:pt idx="12">
                  <c:v>353</c:v>
                </c:pt>
                <c:pt idx="13">
                  <c:v>378</c:v>
                </c:pt>
                <c:pt idx="14">
                  <c:v>401</c:v>
                </c:pt>
                <c:pt idx="15">
                  <c:v>377</c:v>
                </c:pt>
                <c:pt idx="16">
                  <c:v>316</c:v>
                </c:pt>
                <c:pt idx="17">
                  <c:v>342</c:v>
                </c:pt>
                <c:pt idx="18">
                  <c:v>299</c:v>
                </c:pt>
                <c:pt idx="19">
                  <c:v>373</c:v>
                </c:pt>
              </c:numCache>
            </c:numRef>
          </c:val>
        </c:ser>
        <c:ser>
          <c:idx val="6"/>
          <c:order val="6"/>
          <c:tx>
            <c:strRef>
              <c:f>'Pie chart 2'!$H$3</c:f>
              <c:strCache>
                <c:ptCount val="1"/>
                <c:pt idx="0">
                  <c:v>%</c:v>
                </c:pt>
              </c:strCache>
            </c:strRef>
          </c:tx>
          <c:cat>
            <c:strRef>
              <c:f>'Pie chart 2'!$A$4:$A$23</c:f>
              <c:strCache>
                <c:ptCount val="20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RIYA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  <c:pt idx="11">
                  <c:v>RANI</c:v>
                </c:pt>
                <c:pt idx="12">
                  <c:v>PRIYANKA</c:v>
                </c:pt>
                <c:pt idx="13">
                  <c:v>ISHIKA</c:v>
                </c:pt>
                <c:pt idx="14">
                  <c:v>PRIYA</c:v>
                </c:pt>
                <c:pt idx="15">
                  <c:v>JIYA</c:v>
                </c:pt>
                <c:pt idx="16">
                  <c:v>SAKSHI</c:v>
                </c:pt>
                <c:pt idx="17">
                  <c:v>ILMA</c:v>
                </c:pt>
                <c:pt idx="18">
                  <c:v>POOJA</c:v>
                </c:pt>
                <c:pt idx="19">
                  <c:v>NIDHI</c:v>
                </c:pt>
              </c:strCache>
            </c:strRef>
          </c:cat>
          <c:val>
            <c:numRef>
              <c:f>'Pie chart 2'!$H$4:$H$23</c:f>
              <c:numCache>
                <c:formatCode>General</c:formatCode>
                <c:ptCount val="20"/>
                <c:pt idx="0">
                  <c:v>76.8</c:v>
                </c:pt>
                <c:pt idx="1">
                  <c:v>75</c:v>
                </c:pt>
                <c:pt idx="2">
                  <c:v>66.400000000000006</c:v>
                </c:pt>
                <c:pt idx="3">
                  <c:v>77.599999999999994</c:v>
                </c:pt>
                <c:pt idx="4">
                  <c:v>69</c:v>
                </c:pt>
                <c:pt idx="5">
                  <c:v>81.8</c:v>
                </c:pt>
                <c:pt idx="6">
                  <c:v>71.599999999999994</c:v>
                </c:pt>
                <c:pt idx="7">
                  <c:v>61.8</c:v>
                </c:pt>
                <c:pt idx="8">
                  <c:v>78.599999999999994</c:v>
                </c:pt>
                <c:pt idx="9">
                  <c:v>53</c:v>
                </c:pt>
                <c:pt idx="10">
                  <c:v>68.400000000000006</c:v>
                </c:pt>
                <c:pt idx="11">
                  <c:v>69.8</c:v>
                </c:pt>
                <c:pt idx="12">
                  <c:v>70.599999999999994</c:v>
                </c:pt>
                <c:pt idx="13">
                  <c:v>75.599999999999994</c:v>
                </c:pt>
                <c:pt idx="14">
                  <c:v>80.2</c:v>
                </c:pt>
                <c:pt idx="15">
                  <c:v>75.400000000000006</c:v>
                </c:pt>
                <c:pt idx="16">
                  <c:v>63.2</c:v>
                </c:pt>
                <c:pt idx="17">
                  <c:v>68.400000000000006</c:v>
                </c:pt>
                <c:pt idx="18">
                  <c:v>59.8</c:v>
                </c:pt>
                <c:pt idx="19">
                  <c:v>74.599999999999994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'3DSUM'!$B$1:$B$3</c:f>
              <c:strCache>
                <c:ptCount val="1"/>
                <c:pt idx="0">
                  <c:v>3D SUM HINDI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'3DSUM'!$B$4:$B$14</c:f>
              <c:numCache>
                <c:formatCode>General</c:formatCode>
                <c:ptCount val="11"/>
                <c:pt idx="0">
                  <c:v>245</c:v>
                </c:pt>
                <c:pt idx="1">
                  <c:v>206</c:v>
                </c:pt>
                <c:pt idx="2">
                  <c:v>219</c:v>
                </c:pt>
                <c:pt idx="3">
                  <c:v>255</c:v>
                </c:pt>
                <c:pt idx="4">
                  <c:v>210</c:v>
                </c:pt>
                <c:pt idx="5">
                  <c:v>265</c:v>
                </c:pt>
                <c:pt idx="6">
                  <c:v>212</c:v>
                </c:pt>
                <c:pt idx="7">
                  <c:v>223</c:v>
                </c:pt>
                <c:pt idx="8">
                  <c:v>252</c:v>
                </c:pt>
                <c:pt idx="9">
                  <c:v>194</c:v>
                </c:pt>
                <c:pt idx="10">
                  <c:v>229</c:v>
                </c:pt>
              </c:numCache>
            </c:numRef>
          </c:val>
        </c:ser>
        <c:ser>
          <c:idx val="1"/>
          <c:order val="1"/>
          <c:tx>
            <c:strRef>
              <c:f>'3DSUM'!$C$1:$C$3</c:f>
              <c:strCache>
                <c:ptCount val="1"/>
                <c:pt idx="0">
                  <c:v>3D SUM MATHS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'3DSUM'!$C$4:$C$14</c:f>
              <c:numCache>
                <c:formatCode>General</c:formatCode>
                <c:ptCount val="11"/>
                <c:pt idx="0">
                  <c:v>191</c:v>
                </c:pt>
                <c:pt idx="1">
                  <c:v>231</c:v>
                </c:pt>
                <c:pt idx="2">
                  <c:v>199</c:v>
                </c:pt>
                <c:pt idx="3">
                  <c:v>183</c:v>
                </c:pt>
                <c:pt idx="4">
                  <c:v>178</c:v>
                </c:pt>
                <c:pt idx="5">
                  <c:v>260</c:v>
                </c:pt>
                <c:pt idx="6">
                  <c:v>187</c:v>
                </c:pt>
                <c:pt idx="7">
                  <c:v>190</c:v>
                </c:pt>
                <c:pt idx="8">
                  <c:v>243</c:v>
                </c:pt>
                <c:pt idx="9">
                  <c:v>193</c:v>
                </c:pt>
                <c:pt idx="10">
                  <c:v>237</c:v>
                </c:pt>
              </c:numCache>
            </c:numRef>
          </c:val>
        </c:ser>
        <c:ser>
          <c:idx val="2"/>
          <c:order val="2"/>
          <c:tx>
            <c:strRef>
              <c:f>'3DSUM'!$D$1:$D$3</c:f>
              <c:strCache>
                <c:ptCount val="1"/>
                <c:pt idx="0">
                  <c:v>3D SUM SCIENCE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'3DSUM'!$D$4:$D$14</c:f>
              <c:numCache>
                <c:formatCode>General</c:formatCode>
                <c:ptCount val="11"/>
                <c:pt idx="0">
                  <c:v>234</c:v>
                </c:pt>
                <c:pt idx="1">
                  <c:v>224</c:v>
                </c:pt>
                <c:pt idx="2">
                  <c:v>150</c:v>
                </c:pt>
                <c:pt idx="3">
                  <c:v>229</c:v>
                </c:pt>
                <c:pt idx="4">
                  <c:v>216</c:v>
                </c:pt>
                <c:pt idx="5">
                  <c:v>206</c:v>
                </c:pt>
                <c:pt idx="6">
                  <c:v>274</c:v>
                </c:pt>
                <c:pt idx="7">
                  <c:v>172</c:v>
                </c:pt>
                <c:pt idx="8">
                  <c:v>251</c:v>
                </c:pt>
                <c:pt idx="9">
                  <c:v>257</c:v>
                </c:pt>
                <c:pt idx="10">
                  <c:v>244</c:v>
                </c:pt>
              </c:numCache>
            </c:numRef>
          </c:val>
        </c:ser>
        <c:ser>
          <c:idx val="3"/>
          <c:order val="3"/>
          <c:tx>
            <c:strRef>
              <c:f>'3DSUM'!$E$1:$E$3</c:f>
              <c:strCache>
                <c:ptCount val="1"/>
                <c:pt idx="0">
                  <c:v>3D SUM S.ST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'3DSUM'!$E$4:$E$14</c:f>
              <c:numCache>
                <c:formatCode>General</c:formatCode>
                <c:ptCount val="11"/>
                <c:pt idx="0">
                  <c:v>253</c:v>
                </c:pt>
                <c:pt idx="1">
                  <c:v>211</c:v>
                </c:pt>
                <c:pt idx="2">
                  <c:v>187</c:v>
                </c:pt>
                <c:pt idx="3">
                  <c:v>253</c:v>
                </c:pt>
                <c:pt idx="4">
                  <c:v>182</c:v>
                </c:pt>
                <c:pt idx="5">
                  <c:v>254</c:v>
                </c:pt>
                <c:pt idx="6">
                  <c:v>171</c:v>
                </c:pt>
                <c:pt idx="7">
                  <c:v>260</c:v>
                </c:pt>
                <c:pt idx="8">
                  <c:v>195</c:v>
                </c:pt>
                <c:pt idx="9">
                  <c:v>177</c:v>
                </c:pt>
                <c:pt idx="10">
                  <c:v>96</c:v>
                </c:pt>
              </c:numCache>
            </c:numRef>
          </c:val>
        </c:ser>
        <c:ser>
          <c:idx val="4"/>
          <c:order val="4"/>
          <c:tx>
            <c:strRef>
              <c:f>'3DSUM'!$F$1:$F$3</c:f>
              <c:strCache>
                <c:ptCount val="1"/>
                <c:pt idx="0">
                  <c:v>3D SUM ENGLISH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'3DSUM'!$F$4:$F$14</c:f>
              <c:numCache>
                <c:formatCode>General</c:formatCode>
                <c:ptCount val="11"/>
                <c:pt idx="0">
                  <c:v>245</c:v>
                </c:pt>
                <c:pt idx="1">
                  <c:v>225</c:v>
                </c:pt>
                <c:pt idx="2">
                  <c:v>221</c:v>
                </c:pt>
                <c:pt idx="3">
                  <c:v>214</c:v>
                </c:pt>
                <c:pt idx="4">
                  <c:v>255</c:v>
                </c:pt>
                <c:pt idx="5">
                  <c:v>232</c:v>
                </c:pt>
                <c:pt idx="6">
                  <c:v>259</c:v>
                </c:pt>
                <c:pt idx="7">
                  <c:v>117</c:v>
                </c:pt>
                <c:pt idx="8">
                  <c:v>235</c:v>
                </c:pt>
                <c:pt idx="9">
                  <c:v>186</c:v>
                </c:pt>
                <c:pt idx="10">
                  <c:v>238</c:v>
                </c:pt>
              </c:numCache>
            </c:numRef>
          </c:val>
        </c:ser>
        <c:ser>
          <c:idx val="5"/>
          <c:order val="5"/>
          <c:tx>
            <c:strRef>
              <c:f>'3DSUM'!$G$1:$G$3</c:f>
              <c:strCache>
                <c:ptCount val="1"/>
                <c:pt idx="0">
                  <c:v>3D SUM TOTAL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'3DSUM'!$G$4:$G$14</c:f>
              <c:numCache>
                <c:formatCode>General</c:formatCode>
                <c:ptCount val="11"/>
                <c:pt idx="0">
                  <c:v>1170</c:v>
                </c:pt>
                <c:pt idx="1">
                  <c:v>1097</c:v>
                </c:pt>
                <c:pt idx="2">
                  <c:v>976</c:v>
                </c:pt>
                <c:pt idx="3">
                  <c:v>1134</c:v>
                </c:pt>
                <c:pt idx="4">
                  <c:v>1041</c:v>
                </c:pt>
                <c:pt idx="5">
                  <c:v>1217</c:v>
                </c:pt>
                <c:pt idx="6">
                  <c:v>1103</c:v>
                </c:pt>
                <c:pt idx="7">
                  <c:v>962</c:v>
                </c:pt>
                <c:pt idx="8">
                  <c:v>1176</c:v>
                </c:pt>
                <c:pt idx="9">
                  <c:v>1007</c:v>
                </c:pt>
                <c:pt idx="10">
                  <c:v>1044</c:v>
                </c:pt>
              </c:numCache>
            </c:numRef>
          </c:val>
        </c:ser>
        <c:overlap val="100"/>
        <c:axId val="126220544"/>
        <c:axId val="126230528"/>
      </c:barChart>
      <c:catAx>
        <c:axId val="126220544"/>
        <c:scaling>
          <c:orientation val="minMax"/>
        </c:scaling>
        <c:axPos val="b"/>
        <c:tickLblPos val="nextTo"/>
        <c:crossAx val="126230528"/>
        <c:crosses val="autoZero"/>
        <c:auto val="1"/>
        <c:lblAlgn val="ctr"/>
        <c:lblOffset val="100"/>
      </c:catAx>
      <c:valAx>
        <c:axId val="126230528"/>
        <c:scaling>
          <c:orientation val="minMax"/>
        </c:scaling>
        <c:axPos val="l"/>
        <c:majorGridlines/>
        <c:numFmt formatCode="General" sourceLinked="1"/>
        <c:tickLblPos val="nextTo"/>
        <c:crossAx val="126220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677978122557521"/>
          <c:y val="0.22333893263342094"/>
          <c:w val="0.23007097485595365"/>
          <c:h val="0.48221102362204732"/>
        </c:manualLayout>
      </c:layout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pieChart>
        <c:varyColors val="1"/>
        <c:ser>
          <c:idx val="0"/>
          <c:order val="0"/>
          <c:tx>
            <c:strRef>
              <c:f>'3DSUM'!$B$1:$B$3</c:f>
              <c:strCache>
                <c:ptCount val="1"/>
                <c:pt idx="0">
                  <c:v>3D SUM HINDI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'3DSUM'!$B$4:$B$14</c:f>
              <c:numCache>
                <c:formatCode>General</c:formatCode>
                <c:ptCount val="11"/>
                <c:pt idx="0">
                  <c:v>245</c:v>
                </c:pt>
                <c:pt idx="1">
                  <c:v>206</c:v>
                </c:pt>
                <c:pt idx="2">
                  <c:v>219</c:v>
                </c:pt>
                <c:pt idx="3">
                  <c:v>255</c:v>
                </c:pt>
                <c:pt idx="4">
                  <c:v>210</c:v>
                </c:pt>
                <c:pt idx="5">
                  <c:v>265</c:v>
                </c:pt>
                <c:pt idx="6">
                  <c:v>212</c:v>
                </c:pt>
                <c:pt idx="7">
                  <c:v>223</c:v>
                </c:pt>
                <c:pt idx="8">
                  <c:v>252</c:v>
                </c:pt>
                <c:pt idx="9">
                  <c:v>194</c:v>
                </c:pt>
                <c:pt idx="10">
                  <c:v>229</c:v>
                </c:pt>
              </c:numCache>
            </c:numRef>
          </c:val>
        </c:ser>
        <c:ser>
          <c:idx val="1"/>
          <c:order val="1"/>
          <c:tx>
            <c:strRef>
              <c:f>'3DSUM'!$C$1:$C$3</c:f>
              <c:strCache>
                <c:ptCount val="1"/>
                <c:pt idx="0">
                  <c:v>3D SUM MATHS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'3DSUM'!$C$4:$C$14</c:f>
              <c:numCache>
                <c:formatCode>General</c:formatCode>
                <c:ptCount val="11"/>
                <c:pt idx="0">
                  <c:v>191</c:v>
                </c:pt>
                <c:pt idx="1">
                  <c:v>231</c:v>
                </c:pt>
                <c:pt idx="2">
                  <c:v>199</c:v>
                </c:pt>
                <c:pt idx="3">
                  <c:v>183</c:v>
                </c:pt>
                <c:pt idx="4">
                  <c:v>178</c:v>
                </c:pt>
                <c:pt idx="5">
                  <c:v>260</c:v>
                </c:pt>
                <c:pt idx="6">
                  <c:v>187</c:v>
                </c:pt>
                <c:pt idx="7">
                  <c:v>190</c:v>
                </c:pt>
                <c:pt idx="8">
                  <c:v>243</c:v>
                </c:pt>
                <c:pt idx="9">
                  <c:v>193</c:v>
                </c:pt>
                <c:pt idx="10">
                  <c:v>237</c:v>
                </c:pt>
              </c:numCache>
            </c:numRef>
          </c:val>
        </c:ser>
        <c:ser>
          <c:idx val="2"/>
          <c:order val="2"/>
          <c:tx>
            <c:strRef>
              <c:f>'3DSUM'!$D$1:$D$3</c:f>
              <c:strCache>
                <c:ptCount val="1"/>
                <c:pt idx="0">
                  <c:v>3D SUM SCIENCE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'3DSUM'!$D$4:$D$14</c:f>
              <c:numCache>
                <c:formatCode>General</c:formatCode>
                <c:ptCount val="11"/>
                <c:pt idx="0">
                  <c:v>234</c:v>
                </c:pt>
                <c:pt idx="1">
                  <c:v>224</c:v>
                </c:pt>
                <c:pt idx="2">
                  <c:v>150</c:v>
                </c:pt>
                <c:pt idx="3">
                  <c:v>229</c:v>
                </c:pt>
                <c:pt idx="4">
                  <c:v>216</c:v>
                </c:pt>
                <c:pt idx="5">
                  <c:v>206</c:v>
                </c:pt>
                <c:pt idx="6">
                  <c:v>274</c:v>
                </c:pt>
                <c:pt idx="7">
                  <c:v>172</c:v>
                </c:pt>
                <c:pt idx="8">
                  <c:v>251</c:v>
                </c:pt>
                <c:pt idx="9">
                  <c:v>257</c:v>
                </c:pt>
                <c:pt idx="10">
                  <c:v>244</c:v>
                </c:pt>
              </c:numCache>
            </c:numRef>
          </c:val>
        </c:ser>
        <c:ser>
          <c:idx val="3"/>
          <c:order val="3"/>
          <c:tx>
            <c:strRef>
              <c:f>'3DSUM'!$E$1:$E$3</c:f>
              <c:strCache>
                <c:ptCount val="1"/>
                <c:pt idx="0">
                  <c:v>3D SUM S.ST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'3DSUM'!$E$4:$E$14</c:f>
              <c:numCache>
                <c:formatCode>General</c:formatCode>
                <c:ptCount val="11"/>
                <c:pt idx="0">
                  <c:v>253</c:v>
                </c:pt>
                <c:pt idx="1">
                  <c:v>211</c:v>
                </c:pt>
                <c:pt idx="2">
                  <c:v>187</c:v>
                </c:pt>
                <c:pt idx="3">
                  <c:v>253</c:v>
                </c:pt>
                <c:pt idx="4">
                  <c:v>182</c:v>
                </c:pt>
                <c:pt idx="5">
                  <c:v>254</c:v>
                </c:pt>
                <c:pt idx="6">
                  <c:v>171</c:v>
                </c:pt>
                <c:pt idx="7">
                  <c:v>260</c:v>
                </c:pt>
                <c:pt idx="8">
                  <c:v>195</c:v>
                </c:pt>
                <c:pt idx="9">
                  <c:v>177</c:v>
                </c:pt>
                <c:pt idx="10">
                  <c:v>96</c:v>
                </c:pt>
              </c:numCache>
            </c:numRef>
          </c:val>
        </c:ser>
        <c:ser>
          <c:idx val="4"/>
          <c:order val="4"/>
          <c:tx>
            <c:strRef>
              <c:f>'3DSUM'!$F$1:$F$3</c:f>
              <c:strCache>
                <c:ptCount val="1"/>
                <c:pt idx="0">
                  <c:v>3D SUM ENGLISH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'3DSUM'!$F$4:$F$14</c:f>
              <c:numCache>
                <c:formatCode>General</c:formatCode>
                <c:ptCount val="11"/>
                <c:pt idx="0">
                  <c:v>245</c:v>
                </c:pt>
                <c:pt idx="1">
                  <c:v>225</c:v>
                </c:pt>
                <c:pt idx="2">
                  <c:v>221</c:v>
                </c:pt>
                <c:pt idx="3">
                  <c:v>214</c:v>
                </c:pt>
                <c:pt idx="4">
                  <c:v>255</c:v>
                </c:pt>
                <c:pt idx="5">
                  <c:v>232</c:v>
                </c:pt>
                <c:pt idx="6">
                  <c:v>259</c:v>
                </c:pt>
                <c:pt idx="7">
                  <c:v>117</c:v>
                </c:pt>
                <c:pt idx="8">
                  <c:v>235</c:v>
                </c:pt>
                <c:pt idx="9">
                  <c:v>186</c:v>
                </c:pt>
                <c:pt idx="10">
                  <c:v>238</c:v>
                </c:pt>
              </c:numCache>
            </c:numRef>
          </c:val>
        </c:ser>
        <c:ser>
          <c:idx val="5"/>
          <c:order val="5"/>
          <c:tx>
            <c:strRef>
              <c:f>'3DSUM'!$G$1:$G$3</c:f>
              <c:strCache>
                <c:ptCount val="1"/>
                <c:pt idx="0">
                  <c:v>3D SUM TOTAL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'3DSUM'!$G$4:$G$14</c:f>
              <c:numCache>
                <c:formatCode>General</c:formatCode>
                <c:ptCount val="11"/>
                <c:pt idx="0">
                  <c:v>1170</c:v>
                </c:pt>
                <c:pt idx="1">
                  <c:v>1097</c:v>
                </c:pt>
                <c:pt idx="2">
                  <c:v>976</c:v>
                </c:pt>
                <c:pt idx="3">
                  <c:v>1134</c:v>
                </c:pt>
                <c:pt idx="4">
                  <c:v>1041</c:v>
                </c:pt>
                <c:pt idx="5">
                  <c:v>1217</c:v>
                </c:pt>
                <c:pt idx="6">
                  <c:v>1103</c:v>
                </c:pt>
                <c:pt idx="7">
                  <c:v>962</c:v>
                </c:pt>
                <c:pt idx="8">
                  <c:v>1176</c:v>
                </c:pt>
                <c:pt idx="9">
                  <c:v>1007</c:v>
                </c:pt>
                <c:pt idx="10">
                  <c:v>1044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>
        <c:manualLayout>
          <c:layoutTarget val="inner"/>
          <c:xMode val="edge"/>
          <c:yMode val="edge"/>
          <c:x val="0.18847440944881891"/>
          <c:y val="7.407407407407407E-2"/>
          <c:w val="0.50424212598424845"/>
          <c:h val="0.79869969378827976"/>
        </c:manualLayout>
      </c:layout>
      <c:bar3DChart>
        <c:barDir val="bar"/>
        <c:grouping val="stacked"/>
        <c:ser>
          <c:idx val="0"/>
          <c:order val="0"/>
          <c:tx>
            <c:strRef>
              <c:f>'3DSUM'!$B$1:$B$3</c:f>
              <c:strCache>
                <c:ptCount val="1"/>
                <c:pt idx="0">
                  <c:v>3D SUM HINDI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'3DSUM'!$B$4:$B$14</c:f>
              <c:numCache>
                <c:formatCode>General</c:formatCode>
                <c:ptCount val="11"/>
                <c:pt idx="0">
                  <c:v>245</c:v>
                </c:pt>
                <c:pt idx="1">
                  <c:v>206</c:v>
                </c:pt>
                <c:pt idx="2">
                  <c:v>219</c:v>
                </c:pt>
                <c:pt idx="3">
                  <c:v>255</c:v>
                </c:pt>
                <c:pt idx="4">
                  <c:v>210</c:v>
                </c:pt>
                <c:pt idx="5">
                  <c:v>265</c:v>
                </c:pt>
                <c:pt idx="6">
                  <c:v>212</c:v>
                </c:pt>
                <c:pt idx="7">
                  <c:v>223</c:v>
                </c:pt>
                <c:pt idx="8">
                  <c:v>252</c:v>
                </c:pt>
                <c:pt idx="9">
                  <c:v>194</c:v>
                </c:pt>
                <c:pt idx="10">
                  <c:v>229</c:v>
                </c:pt>
              </c:numCache>
            </c:numRef>
          </c:val>
        </c:ser>
        <c:ser>
          <c:idx val="1"/>
          <c:order val="1"/>
          <c:tx>
            <c:strRef>
              <c:f>'3DSUM'!$C$1:$C$3</c:f>
              <c:strCache>
                <c:ptCount val="1"/>
                <c:pt idx="0">
                  <c:v>3D SUM MATHS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'3DSUM'!$C$4:$C$14</c:f>
              <c:numCache>
                <c:formatCode>General</c:formatCode>
                <c:ptCount val="11"/>
                <c:pt idx="0">
                  <c:v>191</c:v>
                </c:pt>
                <c:pt idx="1">
                  <c:v>231</c:v>
                </c:pt>
                <c:pt idx="2">
                  <c:v>199</c:v>
                </c:pt>
                <c:pt idx="3">
                  <c:v>183</c:v>
                </c:pt>
                <c:pt idx="4">
                  <c:v>178</c:v>
                </c:pt>
                <c:pt idx="5">
                  <c:v>260</c:v>
                </c:pt>
                <c:pt idx="6">
                  <c:v>187</c:v>
                </c:pt>
                <c:pt idx="7">
                  <c:v>190</c:v>
                </c:pt>
                <c:pt idx="8">
                  <c:v>243</c:v>
                </c:pt>
                <c:pt idx="9">
                  <c:v>193</c:v>
                </c:pt>
                <c:pt idx="10">
                  <c:v>237</c:v>
                </c:pt>
              </c:numCache>
            </c:numRef>
          </c:val>
        </c:ser>
        <c:ser>
          <c:idx val="2"/>
          <c:order val="2"/>
          <c:tx>
            <c:strRef>
              <c:f>'3DSUM'!$D$1:$D$3</c:f>
              <c:strCache>
                <c:ptCount val="1"/>
                <c:pt idx="0">
                  <c:v>3D SUM SCIENCE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'3DSUM'!$D$4:$D$14</c:f>
              <c:numCache>
                <c:formatCode>General</c:formatCode>
                <c:ptCount val="11"/>
                <c:pt idx="0">
                  <c:v>234</c:v>
                </c:pt>
                <c:pt idx="1">
                  <c:v>224</c:v>
                </c:pt>
                <c:pt idx="2">
                  <c:v>150</c:v>
                </c:pt>
                <c:pt idx="3">
                  <c:v>229</c:v>
                </c:pt>
                <c:pt idx="4">
                  <c:v>216</c:v>
                </c:pt>
                <c:pt idx="5">
                  <c:v>206</c:v>
                </c:pt>
                <c:pt idx="6">
                  <c:v>274</c:v>
                </c:pt>
                <c:pt idx="7">
                  <c:v>172</c:v>
                </c:pt>
                <c:pt idx="8">
                  <c:v>251</c:v>
                </c:pt>
                <c:pt idx="9">
                  <c:v>257</c:v>
                </c:pt>
                <c:pt idx="10">
                  <c:v>244</c:v>
                </c:pt>
              </c:numCache>
            </c:numRef>
          </c:val>
        </c:ser>
        <c:ser>
          <c:idx val="3"/>
          <c:order val="3"/>
          <c:tx>
            <c:strRef>
              <c:f>'3DSUM'!$E$1:$E$3</c:f>
              <c:strCache>
                <c:ptCount val="1"/>
                <c:pt idx="0">
                  <c:v>3D SUM S.ST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'3DSUM'!$E$4:$E$14</c:f>
              <c:numCache>
                <c:formatCode>General</c:formatCode>
                <c:ptCount val="11"/>
                <c:pt idx="0">
                  <c:v>253</c:v>
                </c:pt>
                <c:pt idx="1">
                  <c:v>211</c:v>
                </c:pt>
                <c:pt idx="2">
                  <c:v>187</c:v>
                </c:pt>
                <c:pt idx="3">
                  <c:v>253</c:v>
                </c:pt>
                <c:pt idx="4">
                  <c:v>182</c:v>
                </c:pt>
                <c:pt idx="5">
                  <c:v>254</c:v>
                </c:pt>
                <c:pt idx="6">
                  <c:v>171</c:v>
                </c:pt>
                <c:pt idx="7">
                  <c:v>260</c:v>
                </c:pt>
                <c:pt idx="8">
                  <c:v>195</c:v>
                </c:pt>
                <c:pt idx="9">
                  <c:v>177</c:v>
                </c:pt>
                <c:pt idx="10">
                  <c:v>96</c:v>
                </c:pt>
              </c:numCache>
            </c:numRef>
          </c:val>
        </c:ser>
        <c:ser>
          <c:idx val="4"/>
          <c:order val="4"/>
          <c:tx>
            <c:strRef>
              <c:f>'3DSUM'!$F$1:$F$3</c:f>
              <c:strCache>
                <c:ptCount val="1"/>
                <c:pt idx="0">
                  <c:v>3D SUM ENGLISH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'3DSUM'!$F$4:$F$14</c:f>
              <c:numCache>
                <c:formatCode>General</c:formatCode>
                <c:ptCount val="11"/>
                <c:pt idx="0">
                  <c:v>245</c:v>
                </c:pt>
                <c:pt idx="1">
                  <c:v>225</c:v>
                </c:pt>
                <c:pt idx="2">
                  <c:v>221</c:v>
                </c:pt>
                <c:pt idx="3">
                  <c:v>214</c:v>
                </c:pt>
                <c:pt idx="4">
                  <c:v>255</c:v>
                </c:pt>
                <c:pt idx="5">
                  <c:v>232</c:v>
                </c:pt>
                <c:pt idx="6">
                  <c:v>259</c:v>
                </c:pt>
                <c:pt idx="7">
                  <c:v>117</c:v>
                </c:pt>
                <c:pt idx="8">
                  <c:v>235</c:v>
                </c:pt>
                <c:pt idx="9">
                  <c:v>186</c:v>
                </c:pt>
                <c:pt idx="10">
                  <c:v>238</c:v>
                </c:pt>
              </c:numCache>
            </c:numRef>
          </c:val>
        </c:ser>
        <c:ser>
          <c:idx val="5"/>
          <c:order val="5"/>
          <c:tx>
            <c:strRef>
              <c:f>'3DSUM'!$G$1:$G$3</c:f>
              <c:strCache>
                <c:ptCount val="1"/>
                <c:pt idx="0">
                  <c:v>3D SUM TOTAL</c:v>
                </c:pt>
              </c:strCache>
            </c:strRef>
          </c:tx>
          <c:cat>
            <c:strRef>
              <c:f>'3DSUM'!$A$4:$A$14</c:f>
              <c:strCache>
                <c:ptCount val="11"/>
                <c:pt idx="0">
                  <c:v>SANGEETA</c:v>
                </c:pt>
                <c:pt idx="1">
                  <c:v>RIYA</c:v>
                </c:pt>
                <c:pt idx="2">
                  <c:v>SAKSHI</c:v>
                </c:pt>
                <c:pt idx="3">
                  <c:v>PRIYA</c:v>
                </c:pt>
                <c:pt idx="4">
                  <c:v>RANI</c:v>
                </c:pt>
                <c:pt idx="5">
                  <c:v>PARAM</c:v>
                </c:pt>
                <c:pt idx="6">
                  <c:v>RAVI</c:v>
                </c:pt>
                <c:pt idx="7">
                  <c:v>SIYA</c:v>
                </c:pt>
                <c:pt idx="8">
                  <c:v>RADHA</c:v>
                </c:pt>
                <c:pt idx="9">
                  <c:v>KISHAN</c:v>
                </c:pt>
                <c:pt idx="10">
                  <c:v>GOURAV</c:v>
                </c:pt>
              </c:strCache>
            </c:strRef>
          </c:cat>
          <c:val>
            <c:numRef>
              <c:f>'3DSUM'!$G$4:$G$14</c:f>
              <c:numCache>
                <c:formatCode>General</c:formatCode>
                <c:ptCount val="11"/>
                <c:pt idx="0">
                  <c:v>1170</c:v>
                </c:pt>
                <c:pt idx="1">
                  <c:v>1097</c:v>
                </c:pt>
                <c:pt idx="2">
                  <c:v>976</c:v>
                </c:pt>
                <c:pt idx="3">
                  <c:v>1134</c:v>
                </c:pt>
                <c:pt idx="4">
                  <c:v>1041</c:v>
                </c:pt>
                <c:pt idx="5">
                  <c:v>1217</c:v>
                </c:pt>
                <c:pt idx="6">
                  <c:v>1103</c:v>
                </c:pt>
                <c:pt idx="7">
                  <c:v>962</c:v>
                </c:pt>
                <c:pt idx="8">
                  <c:v>1176</c:v>
                </c:pt>
                <c:pt idx="9">
                  <c:v>1007</c:v>
                </c:pt>
                <c:pt idx="10">
                  <c:v>1044</c:v>
                </c:pt>
              </c:numCache>
            </c:numRef>
          </c:val>
        </c:ser>
        <c:shape val="cylinder"/>
        <c:axId val="126375424"/>
        <c:axId val="126376960"/>
        <c:axId val="0"/>
      </c:bar3DChart>
      <c:catAx>
        <c:axId val="126375424"/>
        <c:scaling>
          <c:orientation val="minMax"/>
        </c:scaling>
        <c:axPos val="l"/>
        <c:tickLblPos val="nextTo"/>
        <c:crossAx val="126376960"/>
        <c:crosses val="autoZero"/>
        <c:auto val="1"/>
        <c:lblAlgn val="ctr"/>
        <c:lblOffset val="100"/>
      </c:catAx>
      <c:valAx>
        <c:axId val="126376960"/>
        <c:scaling>
          <c:orientation val="minMax"/>
        </c:scaling>
        <c:axPos val="b"/>
        <c:majorGridlines/>
        <c:numFmt formatCode="General" sourceLinked="1"/>
        <c:tickLblPos val="nextTo"/>
        <c:crossAx val="1263754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6.0354768153980776E-2"/>
          <c:y val="0.10185185185185186"/>
          <c:w val="0.53888888888888931"/>
          <c:h val="0.89814814814814814"/>
        </c:manualLayout>
      </c:layout>
      <c:pieChart>
        <c:varyColors val="1"/>
        <c:ser>
          <c:idx val="0"/>
          <c:order val="0"/>
          <c:cat>
            <c:strRef>
              <c:f>'TEST '!$A$3:$A$10</c:f>
              <c:strCache>
                <c:ptCount val="8"/>
                <c:pt idx="0">
                  <c:v>Chawla, Lisa</c:v>
                </c:pt>
                <c:pt idx="1">
                  <c:v>Doshi,Mukesh</c:v>
                </c:pt>
                <c:pt idx="2">
                  <c:v>Elton, Roger</c:v>
                </c:pt>
                <c:pt idx="3">
                  <c:v>Mcdonald, Wendy</c:v>
                </c:pt>
                <c:pt idx="4">
                  <c:v>Rao, Shridhar</c:v>
                </c:pt>
                <c:pt idx="5">
                  <c:v>Renfrew, william</c:v>
                </c:pt>
                <c:pt idx="6">
                  <c:v>Washington, Adam</c:v>
                </c:pt>
                <c:pt idx="7">
                  <c:v>Yadav, Sachin</c:v>
                </c:pt>
              </c:strCache>
            </c:strRef>
          </c:cat>
          <c:val>
            <c:numRef>
              <c:f>'TEST '!$E$3:$E$10</c:f>
              <c:numCache>
                <c:formatCode>General</c:formatCode>
                <c:ptCount val="8"/>
                <c:pt idx="0">
                  <c:v>100</c:v>
                </c:pt>
                <c:pt idx="1">
                  <c:v>60</c:v>
                </c:pt>
                <c:pt idx="2">
                  <c:v>70</c:v>
                </c:pt>
                <c:pt idx="3">
                  <c:v>89</c:v>
                </c:pt>
                <c:pt idx="4">
                  <c:v>95</c:v>
                </c:pt>
                <c:pt idx="5">
                  <c:v>89</c:v>
                </c:pt>
                <c:pt idx="6">
                  <c:v>94</c:v>
                </c:pt>
                <c:pt idx="7">
                  <c:v>100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10</xdr:row>
      <xdr:rowOff>152400</xdr:rowOff>
    </xdr:from>
    <xdr:to>
      <xdr:col>12</xdr:col>
      <xdr:colOff>466725</xdr:colOff>
      <xdr:row>30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133350</xdr:colOff>
      <xdr:row>8</xdr:row>
      <xdr:rowOff>9525</xdr:rowOff>
    </xdr:from>
    <xdr:to>
      <xdr:col>19</xdr:col>
      <xdr:colOff>142875</xdr:colOff>
      <xdr:row>31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27</xdr:row>
      <xdr:rowOff>95249</xdr:rowOff>
    </xdr:from>
    <xdr:to>
      <xdr:col>6</xdr:col>
      <xdr:colOff>581025</xdr:colOff>
      <xdr:row>39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285749</xdr:colOff>
      <xdr:row>0</xdr:row>
      <xdr:rowOff>95249</xdr:rowOff>
    </xdr:from>
    <xdr:to>
      <xdr:col>13</xdr:col>
      <xdr:colOff>552450</xdr:colOff>
      <xdr:row>27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0</xdr:row>
      <xdr:rowOff>85725</xdr:rowOff>
    </xdr:from>
    <xdr:to>
      <xdr:col>5</xdr:col>
      <xdr:colOff>266699</xdr:colOff>
      <xdr:row>1</xdr:row>
      <xdr:rowOff>85725</xdr:rowOff>
    </xdr:to>
    <xdr:sp macro="" textlink="">
      <xdr:nvSpPr>
        <xdr:cNvPr id="2" name="TextBox 1"/>
        <xdr:cNvSpPr txBox="1"/>
      </xdr:nvSpPr>
      <xdr:spPr>
        <a:xfrm>
          <a:off x="4152900" y="85725"/>
          <a:ext cx="323849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      LOGO</a:t>
          </a:r>
        </a:p>
      </xdr:txBody>
    </xdr:sp>
    <xdr:clientData/>
  </xdr:twoCellAnchor>
  <xdr:twoCellAnchor>
    <xdr:from>
      <xdr:col>9</xdr:col>
      <xdr:colOff>95250</xdr:colOff>
      <xdr:row>3</xdr:row>
      <xdr:rowOff>180975</xdr:rowOff>
    </xdr:from>
    <xdr:to>
      <xdr:col>9</xdr:col>
      <xdr:colOff>600075</xdr:colOff>
      <xdr:row>6</xdr:row>
      <xdr:rowOff>152400</xdr:rowOff>
    </xdr:to>
    <xdr:sp macro="" textlink="">
      <xdr:nvSpPr>
        <xdr:cNvPr id="3" name="TextBox 2"/>
        <xdr:cNvSpPr txBox="1"/>
      </xdr:nvSpPr>
      <xdr:spPr>
        <a:xfrm>
          <a:off x="4819650" y="752475"/>
          <a:ext cx="50482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100" b="1"/>
        </a:p>
      </xdr:txBody>
    </xdr:sp>
    <xdr:clientData/>
  </xdr:twoCellAnchor>
  <xdr:twoCellAnchor editAs="oneCell">
    <xdr:from>
      <xdr:col>5</xdr:col>
      <xdr:colOff>95250</xdr:colOff>
      <xdr:row>0</xdr:row>
      <xdr:rowOff>1</xdr:rowOff>
    </xdr:from>
    <xdr:to>
      <xdr:col>6</xdr:col>
      <xdr:colOff>542925</xdr:colOff>
      <xdr:row>2</xdr:row>
      <xdr:rowOff>133351</xdr:rowOff>
    </xdr:to>
    <xdr:pic>
      <xdr:nvPicPr>
        <xdr:cNvPr id="4" name="Picture 3" descr="cbse logo 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"/>
          <a:ext cx="1057275" cy="514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190501</xdr:colOff>
      <xdr:row>0</xdr:row>
      <xdr:rowOff>114904</xdr:rowOff>
    </xdr:from>
    <xdr:to>
      <xdr:col>25</xdr:col>
      <xdr:colOff>78922</xdr:colOff>
      <xdr:row>22</xdr:row>
      <xdr:rowOff>182940</xdr:rowOff>
    </xdr:to>
    <xdr:sp macro="" textlink="">
      <xdr:nvSpPr>
        <xdr:cNvPr id="2" name="Frame 1"/>
        <xdr:cNvSpPr/>
      </xdr:nvSpPr>
      <xdr:spPr>
        <a:xfrm>
          <a:off x="8964084" y="114904"/>
          <a:ext cx="8799588" cy="4608286"/>
        </a:xfrm>
        <a:prstGeom prst="frame">
          <a:avLst>
            <a:gd name="adj1" fmla="val 726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152401</xdr:colOff>
      <xdr:row>33</xdr:row>
      <xdr:rowOff>47625</xdr:rowOff>
    </xdr:from>
    <xdr:to>
      <xdr:col>19</xdr:col>
      <xdr:colOff>228600</xdr:colOff>
      <xdr:row>35</xdr:row>
      <xdr:rowOff>19050</xdr:rowOff>
    </xdr:to>
    <xdr:sp macro="" textlink="">
      <xdr:nvSpPr>
        <xdr:cNvPr id="3" name="TextBox 2"/>
        <xdr:cNvSpPr txBox="1"/>
      </xdr:nvSpPr>
      <xdr:spPr>
        <a:xfrm>
          <a:off x="13030201" y="6781800"/>
          <a:ext cx="76199" cy="3524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123825</xdr:colOff>
      <xdr:row>19</xdr:row>
      <xdr:rowOff>133350</xdr:rowOff>
    </xdr:from>
    <xdr:to>
      <xdr:col>4</xdr:col>
      <xdr:colOff>247650</xdr:colOff>
      <xdr:row>21</xdr:row>
      <xdr:rowOff>47625</xdr:rowOff>
    </xdr:to>
    <xdr:sp macro="" textlink="">
      <xdr:nvSpPr>
        <xdr:cNvPr id="4" name="TextBox 3"/>
        <xdr:cNvSpPr txBox="1"/>
      </xdr:nvSpPr>
      <xdr:spPr>
        <a:xfrm>
          <a:off x="2838450" y="4200525"/>
          <a:ext cx="12382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</xdr:txBody>
    </xdr:sp>
    <xdr:clientData/>
  </xdr:twoCellAnchor>
  <xdr:twoCellAnchor>
    <xdr:from>
      <xdr:col>19</xdr:col>
      <xdr:colOff>723900</xdr:colOff>
      <xdr:row>31</xdr:row>
      <xdr:rowOff>47626</xdr:rowOff>
    </xdr:from>
    <xdr:to>
      <xdr:col>19</xdr:col>
      <xdr:colOff>1009649</xdr:colOff>
      <xdr:row>33</xdr:row>
      <xdr:rowOff>85725</xdr:rowOff>
    </xdr:to>
    <xdr:sp macro="" textlink="">
      <xdr:nvSpPr>
        <xdr:cNvPr id="5" name="TextBox 4"/>
        <xdr:cNvSpPr txBox="1"/>
      </xdr:nvSpPr>
      <xdr:spPr>
        <a:xfrm flipH="1">
          <a:off x="13601700" y="6400801"/>
          <a:ext cx="285749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u="none"/>
        </a:p>
      </xdr:txBody>
    </xdr:sp>
    <xdr:clientData/>
  </xdr:twoCellAnchor>
  <xdr:twoCellAnchor editAs="oneCell">
    <xdr:from>
      <xdr:col>1</xdr:col>
      <xdr:colOff>44452</xdr:colOff>
      <xdr:row>15</xdr:row>
      <xdr:rowOff>142875</xdr:rowOff>
    </xdr:from>
    <xdr:to>
      <xdr:col>9</xdr:col>
      <xdr:colOff>178830</xdr:colOff>
      <xdr:row>39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2" y="3171825"/>
          <a:ext cx="5096903" cy="47434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4</xdr:row>
      <xdr:rowOff>40006</xdr:rowOff>
    </xdr:from>
    <xdr:to>
      <xdr:col>12</xdr:col>
      <xdr:colOff>257175</xdr:colOff>
      <xdr:row>4</xdr:row>
      <xdr:rowOff>85725</xdr:rowOff>
    </xdr:to>
    <xdr:sp macro="" textlink="">
      <xdr:nvSpPr>
        <xdr:cNvPr id="7" name="TextBox 6"/>
        <xdr:cNvSpPr txBox="1"/>
      </xdr:nvSpPr>
      <xdr:spPr>
        <a:xfrm>
          <a:off x="7296150" y="992506"/>
          <a:ext cx="85725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15</xdr:row>
      <xdr:rowOff>161924</xdr:rowOff>
    </xdr:from>
    <xdr:to>
      <xdr:col>8</xdr:col>
      <xdr:colOff>333375</xdr:colOff>
      <xdr:row>40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3038474"/>
          <a:ext cx="5410200" cy="4648201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20</xdr:row>
      <xdr:rowOff>133350</xdr:rowOff>
    </xdr:from>
    <xdr:to>
      <xdr:col>8</xdr:col>
      <xdr:colOff>285749</xdr:colOff>
      <xdr:row>35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</xdr:row>
      <xdr:rowOff>57150</xdr:rowOff>
    </xdr:from>
    <xdr:to>
      <xdr:col>16</xdr:col>
      <xdr:colOff>495300</xdr:colOff>
      <xdr:row>18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190500</xdr:colOff>
      <xdr:row>20</xdr:row>
      <xdr:rowOff>66675</xdr:rowOff>
    </xdr:from>
    <xdr:to>
      <xdr:col>16</xdr:col>
      <xdr:colOff>495300</xdr:colOff>
      <xdr:row>34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146</xdr:row>
      <xdr:rowOff>57150</xdr:rowOff>
    </xdr:from>
    <xdr:to>
      <xdr:col>8</xdr:col>
      <xdr:colOff>0</xdr:colOff>
      <xdr:row>225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2905125"/>
          <a:ext cx="4514849" cy="24669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14</xdr:row>
      <xdr:rowOff>9525</xdr:rowOff>
    </xdr:from>
    <xdr:to>
      <xdr:col>11</xdr:col>
      <xdr:colOff>9525</xdr:colOff>
      <xdr:row>34</xdr:row>
      <xdr:rowOff>57150</xdr:rowOff>
    </xdr:to>
    <xdr:sp macro="" textlink="">
      <xdr:nvSpPr>
        <xdr:cNvPr id="2" name="Rectangle 1"/>
        <xdr:cNvSpPr/>
      </xdr:nvSpPr>
      <xdr:spPr>
        <a:xfrm>
          <a:off x="38100" y="2676525"/>
          <a:ext cx="6429375" cy="394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16</xdr:row>
      <xdr:rowOff>152400</xdr:rowOff>
    </xdr:from>
    <xdr:to>
      <xdr:col>7</xdr:col>
      <xdr:colOff>295275</xdr:colOff>
      <xdr:row>31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72.616753703704" createdVersion="3" refreshedVersion="3" minRefreshableVersion="3" recordCount="11">
  <cacheSource type="worksheet">
    <worksheetSource ref="A3:I14" sheet="Pivot table"/>
  </cacheSource>
  <cacheFields count="9">
    <cacheField name="Name" numFmtId="0">
      <sharedItems count="11">
        <s v="Anu John"/>
        <s v="Mnoj kumar"/>
        <s v="Anchal Sharma"/>
        <s v="Saneep"/>
        <s v="Vinod Kumar"/>
        <s v="Varsha gopal"/>
        <s v="Neha"/>
        <s v="Yash"/>
        <s v="Divya"/>
        <s v="Hemant"/>
        <s v="Roshan"/>
      </sharedItems>
    </cacheField>
    <cacheField name="Science" numFmtId="0">
      <sharedItems containsSemiMixedTypes="0" containsString="0" containsNumber="1" containsInteger="1" minValue="40" maxValue="85"/>
    </cacheField>
    <cacheField name="Maths " numFmtId="0">
      <sharedItems containsSemiMixedTypes="0" containsString="0" containsNumber="1" containsInteger="1" minValue="42" maxValue="94"/>
    </cacheField>
    <cacheField name="SST" numFmtId="0">
      <sharedItems containsSemiMixedTypes="0" containsString="0" containsNumber="1" containsInteger="1" minValue="35" maxValue="88"/>
    </cacheField>
    <cacheField name="Hindi" numFmtId="0">
      <sharedItems containsSemiMixedTypes="0" containsString="0" containsNumber="1" containsInteger="1" minValue="44" maxValue="87"/>
    </cacheField>
    <cacheField name="English" numFmtId="0">
      <sharedItems containsSemiMixedTypes="0" containsString="0" containsNumber="1" containsInteger="1" minValue="44" maxValue="85"/>
    </cacheField>
    <cacheField name="Total marks" numFmtId="0">
      <sharedItems containsSemiMixedTypes="0" containsString="0" containsNumber="1" containsInteger="1" minValue="205" maxValue="416"/>
    </cacheField>
    <cacheField name="Grade" numFmtId="0">
      <sharedItems count="3">
        <s v="a"/>
        <s v="b"/>
        <s v="c"/>
      </sharedItems>
    </cacheField>
    <cacheField name="Grade point" numFmtId="0">
      <sharedItems containsSemiMixedTypes="0" containsString="0" containsNumber="1" containsInteger="1" minValue="4" maxValue="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n v="85"/>
    <n v="92"/>
    <n v="81"/>
    <n v="78"/>
    <n v="80"/>
    <n v="416"/>
    <x v="0"/>
    <n v="9"/>
  </r>
  <r>
    <x v="1"/>
    <n v="65"/>
    <n v="70"/>
    <n v="67"/>
    <n v="72"/>
    <n v="77"/>
    <n v="351"/>
    <x v="1"/>
    <n v="6"/>
  </r>
  <r>
    <x v="2"/>
    <n v="40"/>
    <n v="42"/>
    <n v="35"/>
    <n v="44"/>
    <n v="44"/>
    <n v="205"/>
    <x v="2"/>
    <n v="4"/>
  </r>
  <r>
    <x v="3"/>
    <n v="83"/>
    <n v="94"/>
    <n v="80"/>
    <n v="65"/>
    <n v="85"/>
    <n v="407"/>
    <x v="0"/>
    <n v="9"/>
  </r>
  <r>
    <x v="4"/>
    <n v="50"/>
    <n v="45"/>
    <n v="51"/>
    <n v="47"/>
    <n v="56"/>
    <n v="249"/>
    <x v="2"/>
    <n v="4"/>
  </r>
  <r>
    <x v="5"/>
    <n v="68"/>
    <n v="75"/>
    <n v="67"/>
    <n v="56"/>
    <n v="47"/>
    <n v="313"/>
    <x v="1"/>
    <n v="6"/>
  </r>
  <r>
    <x v="6"/>
    <n v="72"/>
    <n v="67"/>
    <n v="75"/>
    <n v="77"/>
    <n v="69"/>
    <n v="360"/>
    <x v="1"/>
    <n v="6"/>
  </r>
  <r>
    <x v="7"/>
    <n v="60"/>
    <n v="75"/>
    <n v="46"/>
    <n v="56"/>
    <n v="67"/>
    <n v="304"/>
    <x v="1"/>
    <n v="6"/>
  </r>
  <r>
    <x v="8"/>
    <n v="59"/>
    <n v="85"/>
    <n v="77"/>
    <n v="58"/>
    <n v="57"/>
    <n v="336"/>
    <x v="1"/>
    <n v="6"/>
  </r>
  <r>
    <x v="9"/>
    <n v="56"/>
    <n v="46"/>
    <n v="47"/>
    <n v="87"/>
    <n v="45"/>
    <n v="281"/>
    <x v="1"/>
    <n v="6"/>
  </r>
  <r>
    <x v="10"/>
    <n v="64"/>
    <n v="76"/>
    <n v="88"/>
    <n v="56"/>
    <n v="76"/>
    <n v="360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6:H40" firstHeaderRow="1" firstDataRow="2" firstDataCol="1"/>
  <pivotFields count="9">
    <pivotField axis="axisRow" showAll="0">
      <items count="12">
        <item x="2"/>
        <item x="0"/>
        <item x="8"/>
        <item x="9"/>
        <item x="1"/>
        <item x="6"/>
        <item x="10"/>
        <item x="3"/>
        <item x="5"/>
        <item x="4"/>
        <item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  <pivotField dataField="1" showAll="0"/>
  </pivotFields>
  <rowFields count="2">
    <field x="0"/>
    <field x="7"/>
  </rowFields>
  <rowItems count="23">
    <i>
      <x/>
    </i>
    <i r="1">
      <x v="2"/>
    </i>
    <i>
      <x v="1"/>
    </i>
    <i r="1">
      <x/>
    </i>
    <i>
      <x v="2"/>
    </i>
    <i r="1">
      <x v="1"/>
    </i>
    <i>
      <x v="3"/>
    </i>
    <i r="1">
      <x v="1"/>
    </i>
    <i>
      <x v="4"/>
    </i>
    <i r="1">
      <x v="1"/>
    </i>
    <i>
      <x v="5"/>
    </i>
    <i r="1">
      <x v="1"/>
    </i>
    <i>
      <x v="6"/>
    </i>
    <i r="1">
      <x v="1"/>
    </i>
    <i>
      <x v="7"/>
    </i>
    <i r="1">
      <x/>
    </i>
    <i>
      <x v="8"/>
    </i>
    <i r="1">
      <x v="1"/>
    </i>
    <i>
      <x v="9"/>
    </i>
    <i r="1">
      <x v="2"/>
    </i>
    <i>
      <x v="10"/>
    </i>
    <i r="1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cience" fld="1" baseField="0" baseItem="0"/>
    <dataField name="Sum of Maths " fld="2" baseField="0" baseItem="0"/>
    <dataField name="Sum of SST" fld="3" baseField="0" baseItem="0"/>
    <dataField name="Sum of Hindi" fld="4" baseField="0" baseItem="0"/>
    <dataField name="Sum of English" fld="5" baseField="0" baseItem="0"/>
    <dataField name="Sum of T/M" fld="6" baseField="0" baseItem="0"/>
    <dataField name="Sum of G/P" fld="8" baseField="0" baseItem="0"/>
  </dataFields>
  <formats count="9">
    <format dxfId="8">
      <pivotArea field="0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le2" displayName="Table2" ref="A2:K52" totalsRowShown="0">
  <autoFilter ref="A2:K52"/>
  <sortState ref="A3:K52">
    <sortCondition ref="B2:B52"/>
  </sortState>
  <tableColumns count="11">
    <tableColumn id="1" name="Column1"/>
    <tableColumn id="2" name="Column2" dataDxfId="25"/>
    <tableColumn id="3" name="Column3" dataDxfId="24"/>
    <tableColumn id="4" name="Column4" dataDxfId="23"/>
    <tableColumn id="5" name="Column5" dataDxfId="22"/>
    <tableColumn id="6" name="Column6" dataDxfId="21"/>
    <tableColumn id="7" name="Column7" dataDxfId="20"/>
    <tableColumn id="8" name="Column8" dataDxfId="19">
      <calculatedColumnFormula>SUM(C3:G3)</calculatedColumnFormula>
    </tableColumn>
    <tableColumn id="9" name="Column9" dataDxfId="18">
      <calculatedColumnFormula>H3*100/500</calculatedColumnFormula>
    </tableColumn>
    <tableColumn id="10" name="Column10">
      <calculatedColumnFormula>IF(I3&gt;90,"A",IF(I3&gt;85,"B",IF(I3&gt;70,"C",IF(I3&gt;60,"D",IF(I3&lt;60,"E")))))</calculatedColumnFormula>
    </tableColumn>
    <tableColumn id="11" name="Column11">
      <calculatedColumnFormula>IF(I3&gt;33,"PASS","FAIL")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4:G14" totalsRowShown="0" headerRowDxfId="17" dataDxfId="16">
  <autoFilter ref="A4:G14"/>
  <sortState ref="A5:G14">
    <sortCondition ref="F4:F14"/>
  </sortState>
  <tableColumns count="7">
    <tableColumn id="1" name="Emp - name" dataDxfId="15"/>
    <tableColumn id="2" name="Emp  - code" dataDxfId="14"/>
    <tableColumn id="3" name="Date of joining" dataDxfId="13"/>
    <tableColumn id="4" name="Dept - code" dataDxfId="12"/>
    <tableColumn id="5" name="Emp - salary" dataDxfId="11"/>
    <tableColumn id="6" name="Dept - name" dataDxfId="10"/>
    <tableColumn id="7" name="Dept - location" dataDxf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diksha@gmail.com" TargetMode="External"/><Relationship Id="rId13" Type="http://schemas.openxmlformats.org/officeDocument/2006/relationships/hyperlink" Target="mailto:gurditt@gmail.com" TargetMode="External"/><Relationship Id="rId18" Type="http://schemas.openxmlformats.org/officeDocument/2006/relationships/hyperlink" Target="mailto:pawan@gmail.com" TargetMode="External"/><Relationship Id="rId26" Type="http://schemas.openxmlformats.org/officeDocument/2006/relationships/hyperlink" Target="mailto:himanshu@gmail.com" TargetMode="External"/><Relationship Id="rId3" Type="http://schemas.openxmlformats.org/officeDocument/2006/relationships/hyperlink" Target="mailto:ayush@gmail.com" TargetMode="External"/><Relationship Id="rId21" Type="http://schemas.openxmlformats.org/officeDocument/2006/relationships/hyperlink" Target="mailto:shubham@gmail.com" TargetMode="External"/><Relationship Id="rId7" Type="http://schemas.openxmlformats.org/officeDocument/2006/relationships/hyperlink" Target="mailto:sakshi@gmail.com" TargetMode="External"/><Relationship Id="rId12" Type="http://schemas.openxmlformats.org/officeDocument/2006/relationships/hyperlink" Target="mailto:vivek@gmail.com" TargetMode="External"/><Relationship Id="rId17" Type="http://schemas.openxmlformats.org/officeDocument/2006/relationships/hyperlink" Target="mailto:neha@gmail.com" TargetMode="External"/><Relationship Id="rId25" Type="http://schemas.openxmlformats.org/officeDocument/2006/relationships/hyperlink" Target="mailto:shalu@gmail.com" TargetMode="External"/><Relationship Id="rId33" Type="http://schemas.openxmlformats.org/officeDocument/2006/relationships/printerSettings" Target="../printerSettings/printerSettings19.bin"/><Relationship Id="rId2" Type="http://schemas.openxmlformats.org/officeDocument/2006/relationships/hyperlink" Target="mailto:laxshay@gmail.com" TargetMode="External"/><Relationship Id="rId16" Type="http://schemas.openxmlformats.org/officeDocument/2006/relationships/hyperlink" Target="mailto:shiv@gmail.com" TargetMode="External"/><Relationship Id="rId20" Type="http://schemas.openxmlformats.org/officeDocument/2006/relationships/hyperlink" Target="mailto:shamaparven@gmail.com" TargetMode="External"/><Relationship Id="rId29" Type="http://schemas.openxmlformats.org/officeDocument/2006/relationships/hyperlink" Target="mailto:ripshoodhan@gmail.com" TargetMode="External"/><Relationship Id="rId1" Type="http://schemas.openxmlformats.org/officeDocument/2006/relationships/hyperlink" Target="mailto:tanisha@gmail.com" TargetMode="External"/><Relationship Id="rId6" Type="http://schemas.openxmlformats.org/officeDocument/2006/relationships/hyperlink" Target="mailto:sangeeta@gamil.com" TargetMode="External"/><Relationship Id="rId11" Type="http://schemas.openxmlformats.org/officeDocument/2006/relationships/hyperlink" Target="mailto:sachin@gmail.com" TargetMode="External"/><Relationship Id="rId24" Type="http://schemas.openxmlformats.org/officeDocument/2006/relationships/hyperlink" Target="mailto:kumkum@gmail.com" TargetMode="External"/><Relationship Id="rId32" Type="http://schemas.openxmlformats.org/officeDocument/2006/relationships/hyperlink" Target="mailto:beauty@gmail.com" TargetMode="External"/><Relationship Id="rId5" Type="http://schemas.openxmlformats.org/officeDocument/2006/relationships/hyperlink" Target="mailto:pooja@gmail.com" TargetMode="External"/><Relationship Id="rId15" Type="http://schemas.openxmlformats.org/officeDocument/2006/relationships/hyperlink" Target="mailto:nidhi@gmail.com" TargetMode="External"/><Relationship Id="rId23" Type="http://schemas.openxmlformats.org/officeDocument/2006/relationships/hyperlink" Target="mailto:archana@gmail.com" TargetMode="External"/><Relationship Id="rId28" Type="http://schemas.openxmlformats.org/officeDocument/2006/relationships/hyperlink" Target="mailto:shubhamyadav@gmail.com" TargetMode="External"/><Relationship Id="rId10" Type="http://schemas.openxmlformats.org/officeDocument/2006/relationships/hyperlink" Target="mailto:pushpa@gmail.com" TargetMode="External"/><Relationship Id="rId19" Type="http://schemas.openxmlformats.org/officeDocument/2006/relationships/hyperlink" Target="mailto:kanchan@gmail.com" TargetMode="External"/><Relationship Id="rId31" Type="http://schemas.openxmlformats.org/officeDocument/2006/relationships/hyperlink" Target="mailto:vishal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ehjal@gmail.com" TargetMode="External"/><Relationship Id="rId14" Type="http://schemas.openxmlformats.org/officeDocument/2006/relationships/hyperlink" Target="mailto:pooja1@gmail.com" TargetMode="External"/><Relationship Id="rId22" Type="http://schemas.openxmlformats.org/officeDocument/2006/relationships/hyperlink" Target="mailto:piyush@gmail.com" TargetMode="External"/><Relationship Id="rId27" Type="http://schemas.openxmlformats.org/officeDocument/2006/relationships/hyperlink" Target="mailto:swati@gmail.com" TargetMode="External"/><Relationship Id="rId30" Type="http://schemas.openxmlformats.org/officeDocument/2006/relationships/hyperlink" Target="mailto:priya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M4" sqref="M4"/>
    </sheetView>
  </sheetViews>
  <sheetFormatPr defaultRowHeight="15"/>
  <cols>
    <col min="1" max="1" width="6" customWidth="1"/>
    <col min="2" max="2" width="9.5703125" customWidth="1"/>
    <col min="3" max="3" width="7.7109375" customWidth="1"/>
    <col min="4" max="4" width="6.85546875" customWidth="1"/>
    <col min="5" max="5" width="7.42578125" customWidth="1"/>
    <col min="6" max="6" width="6.28515625" customWidth="1"/>
    <col min="9" max="9" width="7.42578125" customWidth="1"/>
  </cols>
  <sheetData>
    <row r="1" spans="1:11" ht="28.5" customHeight="1">
      <c r="A1" s="156" t="s">
        <v>472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</row>
    <row r="2" spans="1:11" ht="25.5" customHeight="1">
      <c r="A2" s="157" t="s">
        <v>0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</row>
    <row r="3" spans="1:11" ht="20.25" customHeight="1">
      <c r="A3" s="159" t="s">
        <v>473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1" s="107" customFormat="1">
      <c r="A4" s="106" t="s">
        <v>1</v>
      </c>
      <c r="B4" s="106" t="s">
        <v>2</v>
      </c>
      <c r="C4" s="106" t="s">
        <v>3</v>
      </c>
      <c r="D4" s="106" t="s">
        <v>4</v>
      </c>
      <c r="E4" s="106" t="s">
        <v>5</v>
      </c>
      <c r="F4" s="106" t="s">
        <v>6</v>
      </c>
      <c r="G4" s="106" t="s">
        <v>7</v>
      </c>
      <c r="H4" s="106" t="s">
        <v>8</v>
      </c>
      <c r="I4" s="106" t="s">
        <v>56</v>
      </c>
      <c r="J4" s="106" t="s">
        <v>9</v>
      </c>
      <c r="K4" s="106" t="s">
        <v>57</v>
      </c>
    </row>
    <row r="5" spans="1:11" s="107" customFormat="1">
      <c r="A5" s="103">
        <v>1</v>
      </c>
      <c r="B5" s="103" t="s">
        <v>11</v>
      </c>
      <c r="C5" s="103">
        <v>80</v>
      </c>
      <c r="D5" s="103">
        <v>60</v>
      </c>
      <c r="E5" s="103">
        <v>76</v>
      </c>
      <c r="F5" s="103">
        <v>84</v>
      </c>
      <c r="G5" s="103">
        <v>84</v>
      </c>
      <c r="H5" s="103">
        <f t="shared" ref="H5:H36" si="0">SUM(C5:G5)</f>
        <v>384</v>
      </c>
      <c r="I5" s="103">
        <f t="shared" ref="I5:I36" si="1">H5*100/500</f>
        <v>76.8</v>
      </c>
      <c r="J5" s="103" t="str">
        <f t="shared" ref="J5:J36" si="2">IF(I5&gt;90,"A",IF(I5&gt;85,"B",IF(I5&gt;70,"C",IF(I5&gt;60,"D",IF(I5&lt;60,"E")))))</f>
        <v>C</v>
      </c>
      <c r="K5" s="103" t="str">
        <f t="shared" ref="K5:K36" si="3">IF(I5&gt;33,"PASS","FAIL")</f>
        <v>PASS</v>
      </c>
    </row>
    <row r="6" spans="1:11">
      <c r="A6" s="11">
        <v>2</v>
      </c>
      <c r="B6" s="11" t="s">
        <v>10</v>
      </c>
      <c r="C6" s="11">
        <v>70</v>
      </c>
      <c r="D6" s="11">
        <v>79</v>
      </c>
      <c r="E6" s="11">
        <v>78</v>
      </c>
      <c r="F6" s="11">
        <v>74</v>
      </c>
      <c r="G6" s="11">
        <v>74</v>
      </c>
      <c r="H6" s="11">
        <f t="shared" si="0"/>
        <v>375</v>
      </c>
      <c r="I6" s="11">
        <f t="shared" si="1"/>
        <v>75</v>
      </c>
      <c r="J6" s="11" t="str">
        <f t="shared" si="2"/>
        <v>C</v>
      </c>
      <c r="K6" s="11" t="str">
        <f t="shared" si="3"/>
        <v>PASS</v>
      </c>
    </row>
    <row r="7" spans="1:11">
      <c r="A7" s="11">
        <v>3</v>
      </c>
      <c r="B7" s="11" t="s">
        <v>12</v>
      </c>
      <c r="C7" s="11">
        <v>78</v>
      </c>
      <c r="D7" s="11">
        <v>68</v>
      </c>
      <c r="E7" s="11">
        <v>46</v>
      </c>
      <c r="F7" s="11">
        <v>66</v>
      </c>
      <c r="G7" s="11">
        <v>74</v>
      </c>
      <c r="H7" s="11">
        <f t="shared" si="0"/>
        <v>332</v>
      </c>
      <c r="I7" s="11">
        <f t="shared" si="1"/>
        <v>66.400000000000006</v>
      </c>
      <c r="J7" s="11" t="str">
        <f t="shared" si="2"/>
        <v>D</v>
      </c>
      <c r="K7" s="11" t="str">
        <f t="shared" si="3"/>
        <v>PASS</v>
      </c>
    </row>
    <row r="8" spans="1:11">
      <c r="A8" s="11">
        <v>4</v>
      </c>
      <c r="B8" s="11" t="s">
        <v>13</v>
      </c>
      <c r="C8" s="11">
        <v>88</v>
      </c>
      <c r="D8" s="11">
        <v>57</v>
      </c>
      <c r="E8" s="11">
        <v>78</v>
      </c>
      <c r="F8" s="11">
        <v>88</v>
      </c>
      <c r="G8" s="11">
        <v>77</v>
      </c>
      <c r="H8" s="11">
        <f t="shared" si="0"/>
        <v>388</v>
      </c>
      <c r="I8" s="11">
        <f t="shared" si="1"/>
        <v>77.599999999999994</v>
      </c>
      <c r="J8" s="11" t="str">
        <f t="shared" si="2"/>
        <v>C</v>
      </c>
      <c r="K8" s="11" t="str">
        <f t="shared" si="3"/>
        <v>PASS</v>
      </c>
    </row>
    <row r="9" spans="1:11">
      <c r="A9" s="11">
        <v>5</v>
      </c>
      <c r="B9" s="11" t="s">
        <v>14</v>
      </c>
      <c r="C9" s="11">
        <v>76</v>
      </c>
      <c r="D9" s="11">
        <v>58</v>
      </c>
      <c r="E9" s="11">
        <v>68</v>
      </c>
      <c r="F9" s="11">
        <v>57</v>
      </c>
      <c r="G9" s="11">
        <v>86</v>
      </c>
      <c r="H9" s="11">
        <f t="shared" si="0"/>
        <v>345</v>
      </c>
      <c r="I9" s="11">
        <f t="shared" si="1"/>
        <v>69</v>
      </c>
      <c r="J9" s="11" t="str">
        <f t="shared" si="2"/>
        <v>D</v>
      </c>
      <c r="K9" s="11" t="str">
        <f t="shared" si="3"/>
        <v>PASS</v>
      </c>
    </row>
    <row r="10" spans="1:11">
      <c r="A10" s="11">
        <v>6</v>
      </c>
      <c r="B10" s="11" t="s">
        <v>15</v>
      </c>
      <c r="C10" s="11">
        <v>90</v>
      </c>
      <c r="D10" s="11">
        <v>89</v>
      </c>
      <c r="E10" s="11">
        <v>69</v>
      </c>
      <c r="F10" s="11">
        <v>86</v>
      </c>
      <c r="G10" s="11">
        <v>75</v>
      </c>
      <c r="H10" s="11">
        <f t="shared" si="0"/>
        <v>409</v>
      </c>
      <c r="I10" s="11">
        <f t="shared" si="1"/>
        <v>81.8</v>
      </c>
      <c r="J10" s="11" t="str">
        <f t="shared" si="2"/>
        <v>C</v>
      </c>
      <c r="K10" s="11" t="str">
        <f t="shared" si="3"/>
        <v>PASS</v>
      </c>
    </row>
    <row r="11" spans="1:11">
      <c r="A11" s="11">
        <v>7</v>
      </c>
      <c r="B11" s="11" t="s">
        <v>10</v>
      </c>
      <c r="C11" s="11">
        <v>67</v>
      </c>
      <c r="D11" s="11">
        <v>58</v>
      </c>
      <c r="E11" s="11">
        <v>96</v>
      </c>
      <c r="F11" s="11">
        <v>53</v>
      </c>
      <c r="G11" s="11">
        <v>84</v>
      </c>
      <c r="H11" s="11">
        <f t="shared" si="0"/>
        <v>358</v>
      </c>
      <c r="I11" s="11">
        <f t="shared" si="1"/>
        <v>71.599999999999994</v>
      </c>
      <c r="J11" s="11" t="str">
        <f t="shared" si="2"/>
        <v>C</v>
      </c>
      <c r="K11" s="11" t="str">
        <f t="shared" si="3"/>
        <v>PASS</v>
      </c>
    </row>
    <row r="12" spans="1:11">
      <c r="A12" s="11">
        <v>8</v>
      </c>
      <c r="B12" s="11" t="s">
        <v>16</v>
      </c>
      <c r="C12" s="11">
        <v>76</v>
      </c>
      <c r="D12" s="11">
        <v>58</v>
      </c>
      <c r="E12" s="11">
        <v>54</v>
      </c>
      <c r="F12" s="11">
        <v>89</v>
      </c>
      <c r="G12" s="11">
        <v>32</v>
      </c>
      <c r="H12" s="11">
        <f t="shared" si="0"/>
        <v>309</v>
      </c>
      <c r="I12" s="11">
        <f t="shared" si="1"/>
        <v>61.8</v>
      </c>
      <c r="J12" s="11" t="str">
        <f t="shared" si="2"/>
        <v>D</v>
      </c>
      <c r="K12" s="11" t="str">
        <f t="shared" si="3"/>
        <v>PASS</v>
      </c>
    </row>
    <row r="13" spans="1:11">
      <c r="A13" s="11">
        <v>9</v>
      </c>
      <c r="B13" s="11" t="s">
        <v>17</v>
      </c>
      <c r="C13" s="11">
        <v>87</v>
      </c>
      <c r="D13" s="11">
        <v>78</v>
      </c>
      <c r="E13" s="11">
        <v>86</v>
      </c>
      <c r="F13" s="11">
        <v>65</v>
      </c>
      <c r="G13" s="11">
        <v>77</v>
      </c>
      <c r="H13" s="11">
        <f t="shared" si="0"/>
        <v>393</v>
      </c>
      <c r="I13" s="11">
        <f t="shared" si="1"/>
        <v>78.599999999999994</v>
      </c>
      <c r="J13" s="11" t="str">
        <f t="shared" si="2"/>
        <v>C</v>
      </c>
      <c r="K13" s="11" t="str">
        <f t="shared" si="3"/>
        <v>PASS</v>
      </c>
    </row>
    <row r="14" spans="1:11">
      <c r="A14" s="11">
        <v>10</v>
      </c>
      <c r="B14" s="11" t="s">
        <v>18</v>
      </c>
      <c r="C14" s="11">
        <v>66</v>
      </c>
      <c r="D14" s="11">
        <v>5</v>
      </c>
      <c r="E14" s="11">
        <v>86</v>
      </c>
      <c r="F14" s="11">
        <v>53</v>
      </c>
      <c r="G14" s="11">
        <v>55</v>
      </c>
      <c r="H14" s="11">
        <f t="shared" si="0"/>
        <v>265</v>
      </c>
      <c r="I14" s="11">
        <f t="shared" si="1"/>
        <v>53</v>
      </c>
      <c r="J14" s="11" t="str">
        <f t="shared" si="2"/>
        <v>E</v>
      </c>
      <c r="K14" s="11" t="str">
        <f t="shared" si="3"/>
        <v>PASS</v>
      </c>
    </row>
    <row r="15" spans="1:11">
      <c r="A15" s="11">
        <v>11</v>
      </c>
      <c r="B15" s="11" t="s">
        <v>19</v>
      </c>
      <c r="C15" s="11">
        <v>76</v>
      </c>
      <c r="D15" s="11">
        <v>77</v>
      </c>
      <c r="E15" s="11">
        <v>85</v>
      </c>
      <c r="F15" s="11">
        <v>26</v>
      </c>
      <c r="G15" s="11">
        <v>78</v>
      </c>
      <c r="H15" s="11">
        <f t="shared" si="0"/>
        <v>342</v>
      </c>
      <c r="I15" s="11">
        <f t="shared" si="1"/>
        <v>68.400000000000006</v>
      </c>
      <c r="J15" s="11" t="str">
        <f t="shared" si="2"/>
        <v>D</v>
      </c>
      <c r="K15" s="11" t="str">
        <f t="shared" si="3"/>
        <v>PASS</v>
      </c>
    </row>
    <row r="16" spans="1:11">
      <c r="A16" s="11">
        <v>12</v>
      </c>
      <c r="B16" s="11" t="s">
        <v>14</v>
      </c>
      <c r="C16" s="11">
        <v>78</v>
      </c>
      <c r="D16" s="11">
        <v>78</v>
      </c>
      <c r="E16" s="11">
        <v>68</v>
      </c>
      <c r="F16" s="11">
        <v>67</v>
      </c>
      <c r="G16" s="11">
        <v>58</v>
      </c>
      <c r="H16" s="11">
        <f t="shared" si="0"/>
        <v>349</v>
      </c>
      <c r="I16" s="11">
        <f t="shared" si="1"/>
        <v>69.8</v>
      </c>
      <c r="J16" s="11" t="str">
        <f t="shared" si="2"/>
        <v>D</v>
      </c>
      <c r="K16" s="11" t="str">
        <f t="shared" si="3"/>
        <v>PASS</v>
      </c>
    </row>
    <row r="17" spans="1:11">
      <c r="A17" s="11">
        <v>13</v>
      </c>
      <c r="B17" s="11" t="s">
        <v>20</v>
      </c>
      <c r="C17" s="11">
        <v>67</v>
      </c>
      <c r="D17" s="11">
        <v>78</v>
      </c>
      <c r="E17" s="11">
        <v>84</v>
      </c>
      <c r="F17" s="11">
        <v>68</v>
      </c>
      <c r="G17" s="11">
        <v>56</v>
      </c>
      <c r="H17" s="11">
        <f t="shared" si="0"/>
        <v>353</v>
      </c>
      <c r="I17" s="11">
        <f t="shared" si="1"/>
        <v>70.599999999999994</v>
      </c>
      <c r="J17" s="11" t="str">
        <f t="shared" si="2"/>
        <v>C</v>
      </c>
      <c r="K17" s="11" t="str">
        <f t="shared" si="3"/>
        <v>PASS</v>
      </c>
    </row>
    <row r="18" spans="1:11">
      <c r="A18" s="11">
        <v>14</v>
      </c>
      <c r="B18" s="11" t="s">
        <v>21</v>
      </c>
      <c r="C18" s="11">
        <v>89</v>
      </c>
      <c r="D18" s="11">
        <v>59</v>
      </c>
      <c r="E18" s="11">
        <v>75</v>
      </c>
      <c r="F18" s="11">
        <v>68</v>
      </c>
      <c r="G18" s="11">
        <v>87</v>
      </c>
      <c r="H18" s="11">
        <f t="shared" si="0"/>
        <v>378</v>
      </c>
      <c r="I18" s="11">
        <f t="shared" si="1"/>
        <v>75.599999999999994</v>
      </c>
      <c r="J18" s="11" t="str">
        <f t="shared" si="2"/>
        <v>C</v>
      </c>
      <c r="K18" s="11" t="str">
        <f t="shared" si="3"/>
        <v>PASS</v>
      </c>
    </row>
    <row r="19" spans="1:11">
      <c r="A19" s="11">
        <v>15</v>
      </c>
      <c r="B19" s="11" t="s">
        <v>13</v>
      </c>
      <c r="C19" s="11">
        <v>86</v>
      </c>
      <c r="D19" s="11">
        <v>90</v>
      </c>
      <c r="E19" s="11">
        <v>45</v>
      </c>
      <c r="F19" s="11">
        <v>91</v>
      </c>
      <c r="G19" s="11">
        <v>89</v>
      </c>
      <c r="H19" s="11">
        <f t="shared" si="0"/>
        <v>401</v>
      </c>
      <c r="I19" s="11">
        <f t="shared" si="1"/>
        <v>80.2</v>
      </c>
      <c r="J19" s="11" t="str">
        <f t="shared" si="2"/>
        <v>C</v>
      </c>
      <c r="K19" s="11" t="str">
        <f t="shared" si="3"/>
        <v>PASS</v>
      </c>
    </row>
    <row r="20" spans="1:11">
      <c r="A20" s="11">
        <v>16</v>
      </c>
      <c r="B20" s="11" t="s">
        <v>22</v>
      </c>
      <c r="C20" s="11">
        <v>85</v>
      </c>
      <c r="D20" s="11">
        <v>77</v>
      </c>
      <c r="E20" s="11">
        <v>65</v>
      </c>
      <c r="F20" s="11">
        <v>85</v>
      </c>
      <c r="G20" s="11">
        <v>65</v>
      </c>
      <c r="H20" s="11">
        <f t="shared" si="0"/>
        <v>377</v>
      </c>
      <c r="I20" s="11">
        <f t="shared" si="1"/>
        <v>75.400000000000006</v>
      </c>
      <c r="J20" s="11" t="str">
        <f t="shared" si="2"/>
        <v>C</v>
      </c>
      <c r="K20" s="11" t="str">
        <f t="shared" si="3"/>
        <v>PASS</v>
      </c>
    </row>
    <row r="21" spans="1:11">
      <c r="A21" s="11">
        <v>17</v>
      </c>
      <c r="B21" s="11" t="s">
        <v>12</v>
      </c>
      <c r="C21" s="11">
        <v>65</v>
      </c>
      <c r="D21" s="11">
        <v>56</v>
      </c>
      <c r="E21" s="11">
        <v>74</v>
      </c>
      <c r="F21" s="11">
        <v>43</v>
      </c>
      <c r="G21" s="11">
        <v>78</v>
      </c>
      <c r="H21" s="11">
        <f t="shared" si="0"/>
        <v>316</v>
      </c>
      <c r="I21" s="11">
        <f t="shared" si="1"/>
        <v>63.2</v>
      </c>
      <c r="J21" s="11" t="str">
        <f t="shared" si="2"/>
        <v>D</v>
      </c>
      <c r="K21" s="11" t="str">
        <f t="shared" si="3"/>
        <v>PASS</v>
      </c>
    </row>
    <row r="22" spans="1:11">
      <c r="A22" s="11">
        <v>18</v>
      </c>
      <c r="B22" s="11" t="s">
        <v>23</v>
      </c>
      <c r="C22" s="11">
        <v>77</v>
      </c>
      <c r="D22" s="11">
        <v>55</v>
      </c>
      <c r="E22" s="11">
        <v>78</v>
      </c>
      <c r="F22" s="11">
        <v>75</v>
      </c>
      <c r="G22" s="11">
        <v>57</v>
      </c>
      <c r="H22" s="11">
        <f t="shared" si="0"/>
        <v>342</v>
      </c>
      <c r="I22" s="11">
        <f t="shared" si="1"/>
        <v>68.400000000000006</v>
      </c>
      <c r="J22" s="11" t="str">
        <f t="shared" si="2"/>
        <v>D</v>
      </c>
      <c r="K22" s="11" t="str">
        <f t="shared" si="3"/>
        <v>PASS</v>
      </c>
    </row>
    <row r="23" spans="1:11">
      <c r="A23" s="11">
        <v>19</v>
      </c>
      <c r="B23" s="11" t="s">
        <v>24</v>
      </c>
      <c r="C23" s="11">
        <v>66</v>
      </c>
      <c r="D23" s="11">
        <v>47</v>
      </c>
      <c r="E23" s="11">
        <v>84</v>
      </c>
      <c r="F23" s="11">
        <v>57</v>
      </c>
      <c r="G23" s="11">
        <v>45</v>
      </c>
      <c r="H23" s="11">
        <f t="shared" si="0"/>
        <v>299</v>
      </c>
      <c r="I23" s="11">
        <f t="shared" si="1"/>
        <v>59.8</v>
      </c>
      <c r="J23" s="11" t="str">
        <f t="shared" si="2"/>
        <v>E</v>
      </c>
      <c r="K23" s="11" t="str">
        <f t="shared" si="3"/>
        <v>PASS</v>
      </c>
    </row>
    <row r="24" spans="1:11">
      <c r="A24" s="11">
        <v>20</v>
      </c>
      <c r="B24" s="11" t="s">
        <v>25</v>
      </c>
      <c r="C24" s="11">
        <v>56</v>
      </c>
      <c r="D24" s="11">
        <v>89</v>
      </c>
      <c r="E24" s="11">
        <v>75</v>
      </c>
      <c r="F24" s="11">
        <v>75</v>
      </c>
      <c r="G24" s="11">
        <v>78</v>
      </c>
      <c r="H24" s="11">
        <f t="shared" si="0"/>
        <v>373</v>
      </c>
      <c r="I24" s="11">
        <f t="shared" si="1"/>
        <v>74.599999999999994</v>
      </c>
      <c r="J24" s="11" t="str">
        <f t="shared" si="2"/>
        <v>C</v>
      </c>
      <c r="K24" s="11" t="str">
        <f t="shared" si="3"/>
        <v>PASS</v>
      </c>
    </row>
    <row r="25" spans="1:11">
      <c r="A25" s="11">
        <v>21</v>
      </c>
      <c r="B25" s="11" t="s">
        <v>26</v>
      </c>
      <c r="C25" s="11">
        <v>68</v>
      </c>
      <c r="D25" s="11">
        <v>76</v>
      </c>
      <c r="E25" s="11">
        <v>64</v>
      </c>
      <c r="F25" s="11">
        <v>58</v>
      </c>
      <c r="G25" s="11">
        <v>56</v>
      </c>
      <c r="H25" s="11">
        <f t="shared" si="0"/>
        <v>322</v>
      </c>
      <c r="I25" s="11">
        <f t="shared" si="1"/>
        <v>64.400000000000006</v>
      </c>
      <c r="J25" s="11" t="str">
        <f t="shared" si="2"/>
        <v>D</v>
      </c>
      <c r="K25" s="11" t="str">
        <f t="shared" si="3"/>
        <v>PASS</v>
      </c>
    </row>
    <row r="26" spans="1:11">
      <c r="A26" s="11">
        <v>22</v>
      </c>
      <c r="B26" s="11" t="s">
        <v>27</v>
      </c>
      <c r="C26" s="11">
        <v>97</v>
      </c>
      <c r="D26" s="11">
        <v>58</v>
      </c>
      <c r="E26" s="11">
        <v>35</v>
      </c>
      <c r="F26" s="11">
        <v>88</v>
      </c>
      <c r="G26" s="11">
        <v>64</v>
      </c>
      <c r="H26" s="11">
        <f t="shared" si="0"/>
        <v>342</v>
      </c>
      <c r="I26" s="11">
        <f t="shared" si="1"/>
        <v>68.400000000000006</v>
      </c>
      <c r="J26" s="11" t="str">
        <f t="shared" si="2"/>
        <v>D</v>
      </c>
      <c r="K26" s="11" t="str">
        <f t="shared" si="3"/>
        <v>PASS</v>
      </c>
    </row>
    <row r="27" spans="1:11">
      <c r="A27" s="11">
        <v>23</v>
      </c>
      <c r="B27" s="11" t="s">
        <v>28</v>
      </c>
      <c r="C27" s="11">
        <v>56</v>
      </c>
      <c r="D27" s="11">
        <v>83</v>
      </c>
      <c r="E27" s="11">
        <v>25</v>
      </c>
      <c r="F27" s="11">
        <v>78</v>
      </c>
      <c r="G27" s="11">
        <v>89</v>
      </c>
      <c r="H27" s="11">
        <f t="shared" si="0"/>
        <v>331</v>
      </c>
      <c r="I27" s="11">
        <f t="shared" si="1"/>
        <v>66.2</v>
      </c>
      <c r="J27" s="11" t="str">
        <f t="shared" si="2"/>
        <v>D</v>
      </c>
      <c r="K27" s="11" t="str">
        <f t="shared" si="3"/>
        <v>PASS</v>
      </c>
    </row>
    <row r="28" spans="1:11">
      <c r="A28" s="11">
        <v>24</v>
      </c>
      <c r="B28" s="11" t="s">
        <v>29</v>
      </c>
      <c r="C28" s="11">
        <v>67</v>
      </c>
      <c r="D28" s="11">
        <v>89</v>
      </c>
      <c r="E28" s="11">
        <v>78</v>
      </c>
      <c r="F28" s="11">
        <v>74</v>
      </c>
      <c r="G28" s="11">
        <v>46</v>
      </c>
      <c r="H28" s="11">
        <f t="shared" si="0"/>
        <v>354</v>
      </c>
      <c r="I28" s="11">
        <f t="shared" si="1"/>
        <v>70.8</v>
      </c>
      <c r="J28" s="11" t="str">
        <f t="shared" si="2"/>
        <v>C</v>
      </c>
      <c r="K28" s="11" t="str">
        <f t="shared" si="3"/>
        <v>PASS</v>
      </c>
    </row>
    <row r="29" spans="1:11">
      <c r="A29" s="11">
        <v>25</v>
      </c>
      <c r="B29" s="11" t="s">
        <v>30</v>
      </c>
      <c r="C29" s="11">
        <v>64</v>
      </c>
      <c r="D29" s="11">
        <v>94</v>
      </c>
      <c r="E29" s="11">
        <v>66</v>
      </c>
      <c r="F29" s="11">
        <v>78</v>
      </c>
      <c r="G29" s="11">
        <v>76</v>
      </c>
      <c r="H29" s="11">
        <f t="shared" si="0"/>
        <v>378</v>
      </c>
      <c r="I29" s="11">
        <f t="shared" si="1"/>
        <v>75.599999999999994</v>
      </c>
      <c r="J29" s="11" t="str">
        <f t="shared" si="2"/>
        <v>C</v>
      </c>
      <c r="K29" s="11" t="str">
        <f t="shared" si="3"/>
        <v>PASS</v>
      </c>
    </row>
    <row r="30" spans="1:11">
      <c r="A30" s="11">
        <v>26</v>
      </c>
      <c r="B30" s="11" t="s">
        <v>31</v>
      </c>
      <c r="C30" s="11">
        <v>49</v>
      </c>
      <c r="D30" s="11">
        <v>86</v>
      </c>
      <c r="E30" s="11">
        <v>78</v>
      </c>
      <c r="F30" s="11">
        <v>66</v>
      </c>
      <c r="G30" s="11">
        <v>84</v>
      </c>
      <c r="H30" s="11">
        <f t="shared" si="0"/>
        <v>363</v>
      </c>
      <c r="I30" s="11">
        <f t="shared" si="1"/>
        <v>72.599999999999994</v>
      </c>
      <c r="J30" s="11" t="str">
        <f t="shared" si="2"/>
        <v>C</v>
      </c>
      <c r="K30" s="11" t="str">
        <f t="shared" si="3"/>
        <v>PASS</v>
      </c>
    </row>
    <row r="31" spans="1:11">
      <c r="A31" s="11">
        <v>27</v>
      </c>
      <c r="B31" s="11" t="s">
        <v>32</v>
      </c>
      <c r="C31" s="11">
        <v>78</v>
      </c>
      <c r="D31" s="11">
        <v>46</v>
      </c>
      <c r="E31" s="11">
        <v>65</v>
      </c>
      <c r="F31" s="11">
        <v>68</v>
      </c>
      <c r="G31" s="11">
        <v>44</v>
      </c>
      <c r="H31" s="11">
        <f t="shared" si="0"/>
        <v>301</v>
      </c>
      <c r="I31" s="11">
        <f t="shared" si="1"/>
        <v>60.2</v>
      </c>
      <c r="J31" s="11" t="str">
        <f t="shared" si="2"/>
        <v>D</v>
      </c>
      <c r="K31" s="11" t="str">
        <f t="shared" si="3"/>
        <v>PASS</v>
      </c>
    </row>
    <row r="32" spans="1:11">
      <c r="A32" s="11">
        <v>28</v>
      </c>
      <c r="B32" s="11" t="s">
        <v>33</v>
      </c>
      <c r="C32" s="11">
        <v>76</v>
      </c>
      <c r="D32" s="11">
        <v>74</v>
      </c>
      <c r="E32" s="11">
        <v>89</v>
      </c>
      <c r="F32" s="11">
        <v>68</v>
      </c>
      <c r="G32" s="11">
        <v>67</v>
      </c>
      <c r="H32" s="11">
        <f t="shared" si="0"/>
        <v>374</v>
      </c>
      <c r="I32" s="11">
        <f t="shared" si="1"/>
        <v>74.8</v>
      </c>
      <c r="J32" s="11" t="str">
        <f t="shared" si="2"/>
        <v>C</v>
      </c>
      <c r="K32" s="11" t="str">
        <f t="shared" si="3"/>
        <v>PASS</v>
      </c>
    </row>
    <row r="33" spans="1:11">
      <c r="A33" s="11">
        <v>29</v>
      </c>
      <c r="B33" s="11" t="s">
        <v>34</v>
      </c>
      <c r="C33" s="11">
        <v>75</v>
      </c>
      <c r="D33" s="11">
        <v>36</v>
      </c>
      <c r="E33" s="11">
        <v>66</v>
      </c>
      <c r="F33" s="11">
        <v>45</v>
      </c>
      <c r="G33" s="11">
        <v>43</v>
      </c>
      <c r="H33" s="11">
        <f t="shared" si="0"/>
        <v>265</v>
      </c>
      <c r="I33" s="11">
        <f t="shared" si="1"/>
        <v>53</v>
      </c>
      <c r="J33" s="11" t="str">
        <f t="shared" si="2"/>
        <v>E</v>
      </c>
      <c r="K33" s="11" t="str">
        <f t="shared" si="3"/>
        <v>PASS</v>
      </c>
    </row>
    <row r="34" spans="1:11">
      <c r="A34" s="11">
        <v>30</v>
      </c>
      <c r="B34" s="11" t="s">
        <v>35</v>
      </c>
      <c r="C34" s="11">
        <v>69</v>
      </c>
      <c r="D34" s="11">
        <v>89</v>
      </c>
      <c r="E34" s="11">
        <v>85</v>
      </c>
      <c r="F34" s="11">
        <v>76</v>
      </c>
      <c r="G34" s="11">
        <v>67</v>
      </c>
      <c r="H34" s="11">
        <f t="shared" si="0"/>
        <v>386</v>
      </c>
      <c r="I34" s="11">
        <f t="shared" si="1"/>
        <v>77.2</v>
      </c>
      <c r="J34" s="11" t="str">
        <f t="shared" si="2"/>
        <v>C</v>
      </c>
      <c r="K34" s="11" t="str">
        <f t="shared" si="3"/>
        <v>PASS</v>
      </c>
    </row>
    <row r="35" spans="1:11">
      <c r="A35" s="11">
        <v>31</v>
      </c>
      <c r="B35" s="11" t="s">
        <v>36</v>
      </c>
      <c r="C35" s="11">
        <v>88</v>
      </c>
      <c r="D35" s="11">
        <v>90</v>
      </c>
      <c r="E35" s="11">
        <v>47</v>
      </c>
      <c r="F35" s="11">
        <v>75</v>
      </c>
      <c r="G35" s="11">
        <v>55</v>
      </c>
      <c r="H35" s="11">
        <f t="shared" si="0"/>
        <v>355</v>
      </c>
      <c r="I35" s="11">
        <f t="shared" si="1"/>
        <v>71</v>
      </c>
      <c r="J35" s="11" t="str">
        <f t="shared" si="2"/>
        <v>C</v>
      </c>
      <c r="K35" s="11" t="str">
        <f t="shared" si="3"/>
        <v>PASS</v>
      </c>
    </row>
    <row r="36" spans="1:11">
      <c r="A36" s="11">
        <v>32</v>
      </c>
      <c r="B36" s="11" t="s">
        <v>37</v>
      </c>
      <c r="C36" s="11">
        <v>87</v>
      </c>
      <c r="D36" s="11">
        <v>75</v>
      </c>
      <c r="E36" s="11">
        <v>47</v>
      </c>
      <c r="F36" s="11">
        <v>78</v>
      </c>
      <c r="G36" s="11">
        <v>64</v>
      </c>
      <c r="H36" s="11">
        <f t="shared" si="0"/>
        <v>351</v>
      </c>
      <c r="I36" s="11">
        <f t="shared" si="1"/>
        <v>70.2</v>
      </c>
      <c r="J36" s="11" t="str">
        <f t="shared" si="2"/>
        <v>C</v>
      </c>
      <c r="K36" s="11" t="str">
        <f t="shared" si="3"/>
        <v>PASS</v>
      </c>
    </row>
    <row r="37" spans="1:11">
      <c r="A37" s="11">
        <v>33</v>
      </c>
      <c r="B37" s="11" t="s">
        <v>38</v>
      </c>
      <c r="C37" s="11">
        <v>92</v>
      </c>
      <c r="D37" s="11">
        <v>54</v>
      </c>
      <c r="E37" s="11">
        <v>86</v>
      </c>
      <c r="F37" s="11">
        <v>68</v>
      </c>
      <c r="G37" s="11">
        <v>67</v>
      </c>
      <c r="H37" s="11">
        <f t="shared" ref="H37:H54" si="4">SUM(C37:G37)</f>
        <v>367</v>
      </c>
      <c r="I37" s="11">
        <f t="shared" ref="I37:I54" si="5">H37*100/500</f>
        <v>73.400000000000006</v>
      </c>
      <c r="J37" s="11" t="str">
        <f t="shared" ref="J37:J54" si="6">IF(I37&gt;90,"A",IF(I37&gt;85,"B",IF(I37&gt;70,"C",IF(I37&gt;60,"D",IF(I37&lt;60,"E")))))</f>
        <v>C</v>
      </c>
      <c r="K37" s="11" t="str">
        <f t="shared" ref="K37:K54" si="7">IF(I37&gt;33,"PASS","FAIL")</f>
        <v>PASS</v>
      </c>
    </row>
    <row r="38" spans="1:11">
      <c r="A38" s="11">
        <v>34</v>
      </c>
      <c r="B38" s="11" t="s">
        <v>39</v>
      </c>
      <c r="C38" s="11">
        <v>76</v>
      </c>
      <c r="D38" s="11">
        <v>47</v>
      </c>
      <c r="E38" s="11">
        <v>47</v>
      </c>
      <c r="F38" s="11">
        <v>85</v>
      </c>
      <c r="G38" s="11">
        <v>43</v>
      </c>
      <c r="H38" s="11">
        <f t="shared" si="4"/>
        <v>298</v>
      </c>
      <c r="I38" s="11">
        <f t="shared" si="5"/>
        <v>59.6</v>
      </c>
      <c r="J38" s="11" t="str">
        <f t="shared" si="6"/>
        <v>E</v>
      </c>
      <c r="K38" s="11" t="str">
        <f t="shared" si="7"/>
        <v>PASS</v>
      </c>
    </row>
    <row r="39" spans="1:11">
      <c r="A39" s="11">
        <v>35</v>
      </c>
      <c r="B39" s="11" t="s">
        <v>40</v>
      </c>
      <c r="C39" s="11">
        <v>45</v>
      </c>
      <c r="D39" s="11">
        <v>85</v>
      </c>
      <c r="E39" s="11">
        <v>89</v>
      </c>
      <c r="F39" s="11">
        <v>57</v>
      </c>
      <c r="G39" s="11">
        <v>56</v>
      </c>
      <c r="H39" s="11">
        <f t="shared" si="4"/>
        <v>332</v>
      </c>
      <c r="I39" s="11">
        <f t="shared" si="5"/>
        <v>66.400000000000006</v>
      </c>
      <c r="J39" s="11" t="str">
        <f t="shared" si="6"/>
        <v>D</v>
      </c>
      <c r="K39" s="11" t="str">
        <f t="shared" si="7"/>
        <v>PASS</v>
      </c>
    </row>
    <row r="40" spans="1:11">
      <c r="A40" s="11">
        <v>36</v>
      </c>
      <c r="B40" s="11" t="s">
        <v>41</v>
      </c>
      <c r="C40" s="11">
        <v>55</v>
      </c>
      <c r="D40" s="11">
        <v>68</v>
      </c>
      <c r="E40" s="11">
        <v>64</v>
      </c>
      <c r="F40" s="11">
        <v>78</v>
      </c>
      <c r="G40" s="11">
        <v>67</v>
      </c>
      <c r="H40" s="11">
        <f t="shared" si="4"/>
        <v>332</v>
      </c>
      <c r="I40" s="11">
        <f t="shared" si="5"/>
        <v>66.400000000000006</v>
      </c>
      <c r="J40" s="11" t="str">
        <f t="shared" si="6"/>
        <v>D</v>
      </c>
      <c r="K40" s="11" t="str">
        <f t="shared" si="7"/>
        <v>PASS</v>
      </c>
    </row>
    <row r="41" spans="1:11">
      <c r="A41" s="11">
        <v>37</v>
      </c>
      <c r="B41" s="11" t="s">
        <v>42</v>
      </c>
      <c r="C41" s="11">
        <v>67</v>
      </c>
      <c r="D41" s="11">
        <v>85</v>
      </c>
      <c r="E41" s="11">
        <v>44</v>
      </c>
      <c r="F41" s="11">
        <v>88</v>
      </c>
      <c r="G41" s="11">
        <v>32</v>
      </c>
      <c r="H41" s="11">
        <f t="shared" si="4"/>
        <v>316</v>
      </c>
      <c r="I41" s="11">
        <f t="shared" si="5"/>
        <v>63.2</v>
      </c>
      <c r="J41" s="11" t="str">
        <f t="shared" si="6"/>
        <v>D</v>
      </c>
      <c r="K41" s="11" t="str">
        <f t="shared" si="7"/>
        <v>PASS</v>
      </c>
    </row>
    <row r="42" spans="1:11">
      <c r="A42" s="11">
        <v>38</v>
      </c>
      <c r="B42" s="11" t="s">
        <v>43</v>
      </c>
      <c r="C42" s="11">
        <v>32</v>
      </c>
      <c r="D42" s="11">
        <v>48</v>
      </c>
      <c r="E42" s="11">
        <v>76</v>
      </c>
      <c r="F42" s="11">
        <v>89</v>
      </c>
      <c r="G42" s="11">
        <v>25</v>
      </c>
      <c r="H42" s="11">
        <f t="shared" si="4"/>
        <v>270</v>
      </c>
      <c r="I42" s="11">
        <f t="shared" si="5"/>
        <v>54</v>
      </c>
      <c r="J42" s="11" t="str">
        <f t="shared" si="6"/>
        <v>E</v>
      </c>
      <c r="K42" s="11" t="str">
        <f t="shared" si="7"/>
        <v>PASS</v>
      </c>
    </row>
    <row r="43" spans="1:11">
      <c r="A43" s="11">
        <v>39</v>
      </c>
      <c r="B43" s="11" t="s">
        <v>44</v>
      </c>
      <c r="C43" s="11">
        <v>78</v>
      </c>
      <c r="D43" s="11">
        <v>58</v>
      </c>
      <c r="E43" s="11">
        <v>54</v>
      </c>
      <c r="F43" s="11">
        <v>54</v>
      </c>
      <c r="G43" s="11">
        <v>67</v>
      </c>
      <c r="H43" s="11">
        <f t="shared" si="4"/>
        <v>311</v>
      </c>
      <c r="I43" s="11">
        <f t="shared" si="5"/>
        <v>62.2</v>
      </c>
      <c r="J43" s="11" t="str">
        <f t="shared" si="6"/>
        <v>D</v>
      </c>
      <c r="K43" s="11" t="str">
        <f t="shared" si="7"/>
        <v>PASS</v>
      </c>
    </row>
    <row r="44" spans="1:11">
      <c r="A44" s="11">
        <v>40</v>
      </c>
      <c r="B44" s="11" t="s">
        <v>45</v>
      </c>
      <c r="C44" s="11">
        <v>57</v>
      </c>
      <c r="D44" s="11">
        <v>48</v>
      </c>
      <c r="E44" s="11">
        <v>57</v>
      </c>
      <c r="F44" s="11">
        <v>79</v>
      </c>
      <c r="G44" s="11">
        <v>89</v>
      </c>
      <c r="H44" s="11">
        <f t="shared" si="4"/>
        <v>330</v>
      </c>
      <c r="I44" s="11">
        <f t="shared" si="5"/>
        <v>66</v>
      </c>
      <c r="J44" s="11" t="str">
        <f t="shared" si="6"/>
        <v>D</v>
      </c>
      <c r="K44" s="11" t="str">
        <f t="shared" si="7"/>
        <v>PASS</v>
      </c>
    </row>
    <row r="45" spans="1:11">
      <c r="A45" s="11">
        <v>41</v>
      </c>
      <c r="B45" s="11" t="s">
        <v>46</v>
      </c>
      <c r="C45" s="11">
        <v>58</v>
      </c>
      <c r="D45" s="11">
        <v>75</v>
      </c>
      <c r="E45" s="11">
        <v>56</v>
      </c>
      <c r="F45" s="11">
        <v>47</v>
      </c>
      <c r="G45" s="11">
        <v>84</v>
      </c>
      <c r="H45" s="11">
        <f t="shared" si="4"/>
        <v>320</v>
      </c>
      <c r="I45" s="11">
        <f t="shared" si="5"/>
        <v>64</v>
      </c>
      <c r="J45" s="11" t="str">
        <f t="shared" si="6"/>
        <v>D</v>
      </c>
      <c r="K45" s="11" t="str">
        <f t="shared" si="7"/>
        <v>PASS</v>
      </c>
    </row>
    <row r="46" spans="1:11">
      <c r="A46" s="11">
        <v>42</v>
      </c>
      <c r="B46" s="11" t="s">
        <v>47</v>
      </c>
      <c r="C46" s="11">
        <v>45</v>
      </c>
      <c r="D46" s="11">
        <v>78</v>
      </c>
      <c r="E46" s="11">
        <v>55</v>
      </c>
      <c r="F46" s="11">
        <v>74</v>
      </c>
      <c r="G46" s="11">
        <v>57</v>
      </c>
      <c r="H46" s="11">
        <f t="shared" si="4"/>
        <v>309</v>
      </c>
      <c r="I46" s="11">
        <f t="shared" si="5"/>
        <v>61.8</v>
      </c>
      <c r="J46" s="11" t="str">
        <f t="shared" si="6"/>
        <v>D</v>
      </c>
      <c r="K46" s="11" t="str">
        <f t="shared" si="7"/>
        <v>PASS</v>
      </c>
    </row>
    <row r="47" spans="1:11">
      <c r="A47" s="11">
        <v>43</v>
      </c>
      <c r="B47" s="11" t="s">
        <v>48</v>
      </c>
      <c r="C47" s="11">
        <v>85</v>
      </c>
      <c r="D47" s="11">
        <v>58</v>
      </c>
      <c r="E47" s="11">
        <v>77</v>
      </c>
      <c r="F47" s="11">
        <v>97</v>
      </c>
      <c r="G47" s="11">
        <v>96</v>
      </c>
      <c r="H47" s="11">
        <f t="shared" si="4"/>
        <v>413</v>
      </c>
      <c r="I47" s="11">
        <f t="shared" si="5"/>
        <v>82.6</v>
      </c>
      <c r="J47" s="11" t="str">
        <f t="shared" si="6"/>
        <v>C</v>
      </c>
      <c r="K47" s="11" t="str">
        <f t="shared" si="7"/>
        <v>PASS</v>
      </c>
    </row>
    <row r="48" spans="1:11">
      <c r="A48" s="11">
        <v>44</v>
      </c>
      <c r="B48" s="11" t="s">
        <v>49</v>
      </c>
      <c r="C48" s="11">
        <v>53</v>
      </c>
      <c r="D48" s="11">
        <v>57</v>
      </c>
      <c r="E48" s="11">
        <v>64</v>
      </c>
      <c r="F48" s="11">
        <v>86</v>
      </c>
      <c r="G48" s="11">
        <v>96</v>
      </c>
      <c r="H48" s="11">
        <f t="shared" si="4"/>
        <v>356</v>
      </c>
      <c r="I48" s="11">
        <f t="shared" si="5"/>
        <v>71.2</v>
      </c>
      <c r="J48" s="11" t="str">
        <f t="shared" si="6"/>
        <v>C</v>
      </c>
      <c r="K48" s="11" t="str">
        <f t="shared" si="7"/>
        <v>PASS</v>
      </c>
    </row>
    <row r="49" spans="1:11">
      <c r="A49" s="11">
        <v>45</v>
      </c>
      <c r="B49" s="11" t="s">
        <v>50</v>
      </c>
      <c r="C49" s="11">
        <v>76</v>
      </c>
      <c r="D49" s="11">
        <v>87</v>
      </c>
      <c r="E49" s="11">
        <v>78</v>
      </c>
      <c r="F49" s="11">
        <v>48</v>
      </c>
      <c r="G49" s="11">
        <v>64</v>
      </c>
      <c r="H49" s="11">
        <f t="shared" si="4"/>
        <v>353</v>
      </c>
      <c r="I49" s="11">
        <f t="shared" si="5"/>
        <v>70.599999999999994</v>
      </c>
      <c r="J49" s="11" t="str">
        <f t="shared" si="6"/>
        <v>C</v>
      </c>
      <c r="K49" s="11" t="str">
        <f t="shared" si="7"/>
        <v>PASS</v>
      </c>
    </row>
    <row r="50" spans="1:11">
      <c r="A50" s="11">
        <v>46</v>
      </c>
      <c r="B50" s="11" t="s">
        <v>51</v>
      </c>
      <c r="C50" s="11">
        <v>57</v>
      </c>
      <c r="D50" s="11">
        <v>75</v>
      </c>
      <c r="E50" s="11">
        <v>76</v>
      </c>
      <c r="F50" s="11">
        <v>96</v>
      </c>
      <c r="G50" s="11">
        <v>45</v>
      </c>
      <c r="H50" s="11">
        <f t="shared" si="4"/>
        <v>349</v>
      </c>
      <c r="I50" s="11">
        <f t="shared" si="5"/>
        <v>69.8</v>
      </c>
      <c r="J50" s="11" t="str">
        <f t="shared" si="6"/>
        <v>D</v>
      </c>
      <c r="K50" s="11" t="str">
        <f t="shared" si="7"/>
        <v>PASS</v>
      </c>
    </row>
    <row r="51" spans="1:11">
      <c r="A51" s="11">
        <v>47</v>
      </c>
      <c r="B51" s="11" t="s">
        <v>52</v>
      </c>
      <c r="C51" s="11">
        <v>90</v>
      </c>
      <c r="D51" s="11">
        <v>86</v>
      </c>
      <c r="E51" s="11">
        <v>65</v>
      </c>
      <c r="F51" s="11">
        <v>78</v>
      </c>
      <c r="G51" s="11">
        <v>34</v>
      </c>
      <c r="H51" s="11">
        <f t="shared" si="4"/>
        <v>353</v>
      </c>
      <c r="I51" s="11">
        <f t="shared" si="5"/>
        <v>70.599999999999994</v>
      </c>
      <c r="J51" s="11" t="str">
        <f t="shared" si="6"/>
        <v>C</v>
      </c>
      <c r="K51" s="11" t="str">
        <f t="shared" si="7"/>
        <v>PASS</v>
      </c>
    </row>
    <row r="52" spans="1:11">
      <c r="A52" s="11">
        <v>48</v>
      </c>
      <c r="B52" s="11" t="s">
        <v>53</v>
      </c>
      <c r="C52" s="11">
        <v>87</v>
      </c>
      <c r="D52" s="11">
        <v>75</v>
      </c>
      <c r="E52" s="11">
        <v>68</v>
      </c>
      <c r="F52" s="11">
        <v>75</v>
      </c>
      <c r="G52" s="11">
        <v>66</v>
      </c>
      <c r="H52" s="11">
        <f t="shared" si="4"/>
        <v>371</v>
      </c>
      <c r="I52" s="11">
        <f t="shared" si="5"/>
        <v>74.2</v>
      </c>
      <c r="J52" s="11" t="str">
        <f t="shared" si="6"/>
        <v>C</v>
      </c>
      <c r="K52" s="11" t="str">
        <f t="shared" si="7"/>
        <v>PASS</v>
      </c>
    </row>
    <row r="53" spans="1:11">
      <c r="A53" s="11">
        <v>49</v>
      </c>
      <c r="B53" s="11" t="s">
        <v>54</v>
      </c>
      <c r="C53" s="11">
        <v>65</v>
      </c>
      <c r="D53" s="11">
        <v>54</v>
      </c>
      <c r="E53" s="11">
        <v>68</v>
      </c>
      <c r="F53" s="11">
        <v>84</v>
      </c>
      <c r="G53" s="11">
        <v>67</v>
      </c>
      <c r="H53" s="11">
        <f t="shared" si="4"/>
        <v>338</v>
      </c>
      <c r="I53" s="11">
        <f t="shared" si="5"/>
        <v>67.599999999999994</v>
      </c>
      <c r="J53" s="11" t="str">
        <f t="shared" si="6"/>
        <v>D</v>
      </c>
      <c r="K53" s="11" t="str">
        <f t="shared" si="7"/>
        <v>PASS</v>
      </c>
    </row>
    <row r="54" spans="1:11">
      <c r="A54" s="11">
        <v>50</v>
      </c>
      <c r="B54" s="11" t="s">
        <v>55</v>
      </c>
      <c r="C54" s="11">
        <v>57</v>
      </c>
      <c r="D54" s="11">
        <v>47</v>
      </c>
      <c r="E54" s="11">
        <v>78</v>
      </c>
      <c r="F54" s="11">
        <v>75</v>
      </c>
      <c r="G54" s="11">
        <v>67</v>
      </c>
      <c r="H54" s="11">
        <f t="shared" si="4"/>
        <v>324</v>
      </c>
      <c r="I54" s="11">
        <f t="shared" si="5"/>
        <v>64.8</v>
      </c>
      <c r="J54" s="11" t="str">
        <f t="shared" si="6"/>
        <v>D</v>
      </c>
      <c r="K54" s="11" t="str">
        <f t="shared" si="7"/>
        <v>PASS</v>
      </c>
    </row>
  </sheetData>
  <mergeCells count="3">
    <mergeCell ref="A1:K1"/>
    <mergeCell ref="A2:K2"/>
    <mergeCell ref="A3:K3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activeCell="J54" sqref="J54"/>
    </sheetView>
  </sheetViews>
  <sheetFormatPr defaultRowHeight="15"/>
  <cols>
    <col min="1" max="1" width="9.5703125" customWidth="1"/>
    <col min="2" max="9" width="11" customWidth="1"/>
    <col min="10" max="11" width="12" customWidth="1"/>
  </cols>
  <sheetData>
    <row r="1" spans="1:11" s="102" customFormat="1" ht="23.25">
      <c r="A1" s="160" t="s">
        <v>444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</row>
    <row r="2" spans="1:11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</row>
    <row r="3" spans="1:11">
      <c r="A3" s="2">
        <v>30</v>
      </c>
      <c r="B3" s="56" t="s">
        <v>35</v>
      </c>
      <c r="C3" s="127">
        <v>69</v>
      </c>
      <c r="D3" s="127">
        <v>89</v>
      </c>
      <c r="E3" s="127">
        <v>85</v>
      </c>
      <c r="F3" s="127">
        <v>76</v>
      </c>
      <c r="G3" s="127">
        <v>67</v>
      </c>
      <c r="H3" s="127">
        <f t="shared" ref="H3:H34" si="0">SUM(C3:G3)</f>
        <v>386</v>
      </c>
      <c r="I3" s="127">
        <f t="shared" ref="I3:I34" si="1">H3*100/500</f>
        <v>77.2</v>
      </c>
      <c r="J3" s="2" t="str">
        <f t="shared" ref="J3:J34" si="2">IF(I3&gt;90,"A",IF(I3&gt;85,"B",IF(I3&gt;70,"C",IF(I3&gt;60,"D",IF(I3&lt;60,"E")))))</f>
        <v>C</v>
      </c>
      <c r="K3" s="2" t="str">
        <f t="shared" ref="K3:K34" si="3">IF(I3&gt;33,"PASS","FAIL")</f>
        <v>PASS</v>
      </c>
    </row>
    <row r="4" spans="1:11">
      <c r="A4" s="2">
        <v>22</v>
      </c>
      <c r="B4" s="56" t="s">
        <v>27</v>
      </c>
      <c r="C4" s="127">
        <v>97</v>
      </c>
      <c r="D4" s="127">
        <v>58</v>
      </c>
      <c r="E4" s="127">
        <v>35</v>
      </c>
      <c r="F4" s="127">
        <v>88</v>
      </c>
      <c r="G4" s="127">
        <v>64</v>
      </c>
      <c r="H4" s="127">
        <f t="shared" si="0"/>
        <v>342</v>
      </c>
      <c r="I4" s="127">
        <f t="shared" si="1"/>
        <v>68.400000000000006</v>
      </c>
      <c r="J4" s="2" t="str">
        <f t="shared" si="2"/>
        <v>D</v>
      </c>
      <c r="K4" s="2" t="str">
        <f t="shared" si="3"/>
        <v>PASS</v>
      </c>
    </row>
    <row r="5" spans="1:11">
      <c r="A5" s="2">
        <v>21</v>
      </c>
      <c r="B5" s="56" t="s">
        <v>26</v>
      </c>
      <c r="C5" s="127">
        <v>68</v>
      </c>
      <c r="D5" s="127">
        <v>76</v>
      </c>
      <c r="E5" s="127">
        <v>64</v>
      </c>
      <c r="F5" s="127">
        <v>58</v>
      </c>
      <c r="G5" s="127">
        <v>56</v>
      </c>
      <c r="H5" s="127">
        <f t="shared" si="0"/>
        <v>322</v>
      </c>
      <c r="I5" s="127">
        <f t="shared" si="1"/>
        <v>64.400000000000006</v>
      </c>
      <c r="J5" s="2" t="str">
        <f t="shared" si="2"/>
        <v>D</v>
      </c>
      <c r="K5" s="2" t="str">
        <f t="shared" si="3"/>
        <v>PASS</v>
      </c>
    </row>
    <row r="6" spans="1:11">
      <c r="A6" s="2">
        <v>24</v>
      </c>
      <c r="B6" s="56" t="s">
        <v>29</v>
      </c>
      <c r="C6" s="127">
        <v>67</v>
      </c>
      <c r="D6" s="127">
        <v>89</v>
      </c>
      <c r="E6" s="127">
        <v>78</v>
      </c>
      <c r="F6" s="127">
        <v>74</v>
      </c>
      <c r="G6" s="127">
        <v>46</v>
      </c>
      <c r="H6" s="127">
        <f t="shared" si="0"/>
        <v>354</v>
      </c>
      <c r="I6" s="127">
        <f t="shared" si="1"/>
        <v>70.8</v>
      </c>
      <c r="J6" s="2" t="str">
        <f t="shared" si="2"/>
        <v>C</v>
      </c>
      <c r="K6" s="2" t="str">
        <f t="shared" si="3"/>
        <v>PASS</v>
      </c>
    </row>
    <row r="7" spans="1:11">
      <c r="A7" s="2">
        <v>41</v>
      </c>
      <c r="B7" s="56" t="s">
        <v>46</v>
      </c>
      <c r="C7" s="127">
        <v>58</v>
      </c>
      <c r="D7" s="127">
        <v>75</v>
      </c>
      <c r="E7" s="127">
        <v>56</v>
      </c>
      <c r="F7" s="127">
        <v>47</v>
      </c>
      <c r="G7" s="127">
        <v>84</v>
      </c>
      <c r="H7" s="127">
        <f t="shared" si="0"/>
        <v>320</v>
      </c>
      <c r="I7" s="127">
        <f t="shared" si="1"/>
        <v>64</v>
      </c>
      <c r="J7" s="2" t="str">
        <f t="shared" si="2"/>
        <v>D</v>
      </c>
      <c r="K7" s="2" t="str">
        <f t="shared" si="3"/>
        <v>PASS</v>
      </c>
    </row>
    <row r="8" spans="1:11">
      <c r="A8" s="2">
        <v>25</v>
      </c>
      <c r="B8" s="56" t="s">
        <v>30</v>
      </c>
      <c r="C8" s="127">
        <v>64</v>
      </c>
      <c r="D8" s="127">
        <v>94</v>
      </c>
      <c r="E8" s="127">
        <v>66</v>
      </c>
      <c r="F8" s="127">
        <v>78</v>
      </c>
      <c r="G8" s="127">
        <v>76</v>
      </c>
      <c r="H8" s="127">
        <f t="shared" si="0"/>
        <v>378</v>
      </c>
      <c r="I8" s="127">
        <f t="shared" si="1"/>
        <v>75.599999999999994</v>
      </c>
      <c r="J8" s="2" t="str">
        <f t="shared" si="2"/>
        <v>C</v>
      </c>
      <c r="K8" s="2" t="str">
        <f t="shared" si="3"/>
        <v>PASS</v>
      </c>
    </row>
    <row r="9" spans="1:11">
      <c r="A9" s="2">
        <v>26</v>
      </c>
      <c r="B9" s="56" t="s">
        <v>31</v>
      </c>
      <c r="C9" s="127">
        <v>49</v>
      </c>
      <c r="D9" s="127">
        <v>86</v>
      </c>
      <c r="E9" s="127">
        <v>78</v>
      </c>
      <c r="F9" s="127">
        <v>66</v>
      </c>
      <c r="G9" s="127">
        <v>84</v>
      </c>
      <c r="H9" s="127">
        <f t="shared" si="0"/>
        <v>363</v>
      </c>
      <c r="I9" s="127">
        <f t="shared" si="1"/>
        <v>72.599999999999994</v>
      </c>
      <c r="J9" s="2" t="str">
        <f t="shared" si="2"/>
        <v>C</v>
      </c>
      <c r="K9" s="2" t="str">
        <f t="shared" si="3"/>
        <v>PASS</v>
      </c>
    </row>
    <row r="10" spans="1:11">
      <c r="A10" s="2">
        <v>45</v>
      </c>
      <c r="B10" s="56" t="s">
        <v>50</v>
      </c>
      <c r="C10" s="127">
        <v>76</v>
      </c>
      <c r="D10" s="127">
        <v>87</v>
      </c>
      <c r="E10" s="127">
        <v>78</v>
      </c>
      <c r="F10" s="127">
        <v>48</v>
      </c>
      <c r="G10" s="127">
        <v>64</v>
      </c>
      <c r="H10" s="127">
        <f t="shared" si="0"/>
        <v>353</v>
      </c>
      <c r="I10" s="127">
        <f t="shared" si="1"/>
        <v>70.599999999999994</v>
      </c>
      <c r="J10" s="2" t="str">
        <f t="shared" si="2"/>
        <v>C</v>
      </c>
      <c r="K10" s="2" t="str">
        <f t="shared" si="3"/>
        <v>PASS</v>
      </c>
    </row>
    <row r="11" spans="1:11">
      <c r="A11" s="2">
        <v>23</v>
      </c>
      <c r="B11" s="56" t="s">
        <v>28</v>
      </c>
      <c r="C11" s="127">
        <v>56</v>
      </c>
      <c r="D11" s="127">
        <v>83</v>
      </c>
      <c r="E11" s="127">
        <v>25</v>
      </c>
      <c r="F11" s="127">
        <v>78</v>
      </c>
      <c r="G11" s="127">
        <v>89</v>
      </c>
      <c r="H11" s="127">
        <f t="shared" si="0"/>
        <v>331</v>
      </c>
      <c r="I11" s="127">
        <f t="shared" si="1"/>
        <v>66.2</v>
      </c>
      <c r="J11" s="2" t="str">
        <f t="shared" si="2"/>
        <v>D</v>
      </c>
      <c r="K11" s="2" t="str">
        <f t="shared" si="3"/>
        <v>PASS</v>
      </c>
    </row>
    <row r="12" spans="1:11">
      <c r="A12" s="2">
        <v>28</v>
      </c>
      <c r="B12" s="56" t="s">
        <v>33</v>
      </c>
      <c r="C12" s="127">
        <v>76</v>
      </c>
      <c r="D12" s="127">
        <v>74</v>
      </c>
      <c r="E12" s="127">
        <v>89</v>
      </c>
      <c r="F12" s="127">
        <v>68</v>
      </c>
      <c r="G12" s="127">
        <v>67</v>
      </c>
      <c r="H12" s="127">
        <f t="shared" si="0"/>
        <v>374</v>
      </c>
      <c r="I12" s="127">
        <f t="shared" si="1"/>
        <v>74.8</v>
      </c>
      <c r="J12" s="2" t="str">
        <f t="shared" si="2"/>
        <v>C</v>
      </c>
      <c r="K12" s="2" t="str">
        <f t="shared" si="3"/>
        <v>PASS</v>
      </c>
    </row>
    <row r="13" spans="1:11">
      <c r="A13" s="2">
        <v>11</v>
      </c>
      <c r="B13" s="56" t="s">
        <v>19</v>
      </c>
      <c r="C13" s="127">
        <v>76</v>
      </c>
      <c r="D13" s="127">
        <v>77</v>
      </c>
      <c r="E13" s="127">
        <v>85</v>
      </c>
      <c r="F13" s="127">
        <v>26</v>
      </c>
      <c r="G13" s="127">
        <v>78</v>
      </c>
      <c r="H13" s="127">
        <f t="shared" si="0"/>
        <v>342</v>
      </c>
      <c r="I13" s="127">
        <f t="shared" si="1"/>
        <v>68.400000000000006</v>
      </c>
      <c r="J13" s="2" t="str">
        <f t="shared" si="2"/>
        <v>D</v>
      </c>
      <c r="K13" s="2" t="str">
        <f t="shared" si="3"/>
        <v>PASS</v>
      </c>
    </row>
    <row r="14" spans="1:11">
      <c r="A14" s="2">
        <v>46</v>
      </c>
      <c r="B14" s="56" t="s">
        <v>51</v>
      </c>
      <c r="C14" s="127">
        <v>57</v>
      </c>
      <c r="D14" s="127">
        <v>75</v>
      </c>
      <c r="E14" s="127">
        <v>76</v>
      </c>
      <c r="F14" s="127">
        <v>96</v>
      </c>
      <c r="G14" s="127">
        <v>45</v>
      </c>
      <c r="H14" s="127">
        <f t="shared" si="0"/>
        <v>349</v>
      </c>
      <c r="I14" s="127">
        <f t="shared" si="1"/>
        <v>69.8</v>
      </c>
      <c r="J14" s="2" t="str">
        <f t="shared" si="2"/>
        <v>D</v>
      </c>
      <c r="K14" s="2" t="str">
        <f t="shared" si="3"/>
        <v>PASS</v>
      </c>
    </row>
    <row r="15" spans="1:11">
      <c r="A15" s="2">
        <v>18</v>
      </c>
      <c r="B15" s="56" t="s">
        <v>23</v>
      </c>
      <c r="C15" s="127">
        <v>77</v>
      </c>
      <c r="D15" s="127">
        <v>55</v>
      </c>
      <c r="E15" s="127">
        <v>78</v>
      </c>
      <c r="F15" s="127">
        <v>75</v>
      </c>
      <c r="G15" s="127">
        <v>57</v>
      </c>
      <c r="H15" s="127">
        <f t="shared" si="0"/>
        <v>342</v>
      </c>
      <c r="I15" s="127">
        <f t="shared" si="1"/>
        <v>68.400000000000006</v>
      </c>
      <c r="J15" s="2" t="str">
        <f t="shared" si="2"/>
        <v>D</v>
      </c>
      <c r="K15" s="2" t="str">
        <f t="shared" si="3"/>
        <v>PASS</v>
      </c>
    </row>
    <row r="16" spans="1:11">
      <c r="A16" s="2">
        <v>31</v>
      </c>
      <c r="B16" s="56" t="s">
        <v>36</v>
      </c>
      <c r="C16" s="127">
        <v>88</v>
      </c>
      <c r="D16" s="127">
        <v>90</v>
      </c>
      <c r="E16" s="127">
        <v>47</v>
      </c>
      <c r="F16" s="127">
        <v>75</v>
      </c>
      <c r="G16" s="127">
        <v>55</v>
      </c>
      <c r="H16" s="127">
        <f t="shared" si="0"/>
        <v>355</v>
      </c>
      <c r="I16" s="127">
        <f t="shared" si="1"/>
        <v>71</v>
      </c>
      <c r="J16" s="2" t="str">
        <f t="shared" si="2"/>
        <v>C</v>
      </c>
      <c r="K16" s="2" t="str">
        <f t="shared" si="3"/>
        <v>PASS</v>
      </c>
    </row>
    <row r="17" spans="1:11">
      <c r="A17" s="2">
        <v>14</v>
      </c>
      <c r="B17" s="56" t="s">
        <v>21</v>
      </c>
      <c r="C17" s="127">
        <v>89</v>
      </c>
      <c r="D17" s="127">
        <v>59</v>
      </c>
      <c r="E17" s="127">
        <v>75</v>
      </c>
      <c r="F17" s="127">
        <v>68</v>
      </c>
      <c r="G17" s="127">
        <v>87</v>
      </c>
      <c r="H17" s="127">
        <f t="shared" si="0"/>
        <v>378</v>
      </c>
      <c r="I17" s="127">
        <f t="shared" si="1"/>
        <v>75.599999999999994</v>
      </c>
      <c r="J17" s="2" t="str">
        <f t="shared" si="2"/>
        <v>C</v>
      </c>
      <c r="K17" s="2" t="str">
        <f t="shared" si="3"/>
        <v>PASS</v>
      </c>
    </row>
    <row r="18" spans="1:11">
      <c r="A18" s="2">
        <v>16</v>
      </c>
      <c r="B18" s="56" t="s">
        <v>22</v>
      </c>
      <c r="C18" s="127">
        <v>85</v>
      </c>
      <c r="D18" s="127">
        <v>77</v>
      </c>
      <c r="E18" s="127">
        <v>65</v>
      </c>
      <c r="F18" s="127">
        <v>85</v>
      </c>
      <c r="G18" s="127">
        <v>65</v>
      </c>
      <c r="H18" s="127">
        <f t="shared" si="0"/>
        <v>377</v>
      </c>
      <c r="I18" s="127">
        <f t="shared" si="1"/>
        <v>75.400000000000006</v>
      </c>
      <c r="J18" s="2" t="str">
        <f t="shared" si="2"/>
        <v>C</v>
      </c>
      <c r="K18" s="2" t="str">
        <f t="shared" si="3"/>
        <v>PASS</v>
      </c>
    </row>
    <row r="19" spans="1:11">
      <c r="A19" s="2">
        <v>50</v>
      </c>
      <c r="B19" s="56" t="s">
        <v>55</v>
      </c>
      <c r="C19" s="127">
        <v>57</v>
      </c>
      <c r="D19" s="127">
        <v>47</v>
      </c>
      <c r="E19" s="127">
        <v>78</v>
      </c>
      <c r="F19" s="127">
        <v>75</v>
      </c>
      <c r="G19" s="127">
        <v>67</v>
      </c>
      <c r="H19" s="127">
        <f t="shared" si="0"/>
        <v>324</v>
      </c>
      <c r="I19" s="127">
        <f t="shared" si="1"/>
        <v>64.8</v>
      </c>
      <c r="J19" s="2" t="str">
        <f t="shared" si="2"/>
        <v>D</v>
      </c>
      <c r="K19" s="2" t="str">
        <f t="shared" si="3"/>
        <v>PASS</v>
      </c>
    </row>
    <row r="20" spans="1:11">
      <c r="A20" s="2">
        <v>40</v>
      </c>
      <c r="B20" s="56" t="s">
        <v>45</v>
      </c>
      <c r="C20" s="127">
        <v>57</v>
      </c>
      <c r="D20" s="127">
        <v>48</v>
      </c>
      <c r="E20" s="127">
        <v>57</v>
      </c>
      <c r="F20" s="127">
        <v>79</v>
      </c>
      <c r="G20" s="127">
        <v>89</v>
      </c>
      <c r="H20" s="127">
        <f t="shared" si="0"/>
        <v>330</v>
      </c>
      <c r="I20" s="127">
        <f t="shared" si="1"/>
        <v>66</v>
      </c>
      <c r="J20" s="2" t="str">
        <f t="shared" si="2"/>
        <v>D</v>
      </c>
      <c r="K20" s="2" t="str">
        <f t="shared" si="3"/>
        <v>PASS</v>
      </c>
    </row>
    <row r="21" spans="1:11">
      <c r="A21" s="2">
        <v>48</v>
      </c>
      <c r="B21" s="56" t="s">
        <v>53</v>
      </c>
      <c r="C21" s="127">
        <v>87</v>
      </c>
      <c r="D21" s="127">
        <v>75</v>
      </c>
      <c r="E21" s="127">
        <v>68</v>
      </c>
      <c r="F21" s="127">
        <v>75</v>
      </c>
      <c r="G21" s="127">
        <v>66</v>
      </c>
      <c r="H21" s="127">
        <f t="shared" si="0"/>
        <v>371</v>
      </c>
      <c r="I21" s="127">
        <f t="shared" si="1"/>
        <v>74.2</v>
      </c>
      <c r="J21" s="2" t="str">
        <f t="shared" si="2"/>
        <v>C</v>
      </c>
      <c r="K21" s="2" t="str">
        <f t="shared" si="3"/>
        <v>PASS</v>
      </c>
    </row>
    <row r="22" spans="1:11">
      <c r="A22" s="2">
        <v>10</v>
      </c>
      <c r="B22" s="56" t="s">
        <v>18</v>
      </c>
      <c r="C22" s="127">
        <v>66</v>
      </c>
      <c r="D22" s="127">
        <v>5</v>
      </c>
      <c r="E22" s="127">
        <v>86</v>
      </c>
      <c r="F22" s="127">
        <v>53</v>
      </c>
      <c r="G22" s="127">
        <v>55</v>
      </c>
      <c r="H22" s="127">
        <f t="shared" si="0"/>
        <v>265</v>
      </c>
      <c r="I22" s="127">
        <f t="shared" si="1"/>
        <v>53</v>
      </c>
      <c r="J22" s="2" t="str">
        <f t="shared" si="2"/>
        <v>E</v>
      </c>
      <c r="K22" s="2" t="str">
        <f t="shared" si="3"/>
        <v>PASS</v>
      </c>
    </row>
    <row r="23" spans="1:11">
      <c r="A23" s="2">
        <v>36</v>
      </c>
      <c r="B23" s="56" t="s">
        <v>41</v>
      </c>
      <c r="C23" s="127">
        <v>55</v>
      </c>
      <c r="D23" s="127">
        <v>68</v>
      </c>
      <c r="E23" s="127">
        <v>64</v>
      </c>
      <c r="F23" s="127">
        <v>78</v>
      </c>
      <c r="G23" s="127">
        <v>67</v>
      </c>
      <c r="H23" s="127">
        <f t="shared" si="0"/>
        <v>332</v>
      </c>
      <c r="I23" s="127">
        <f t="shared" si="1"/>
        <v>66.400000000000006</v>
      </c>
      <c r="J23" s="2" t="str">
        <f t="shared" si="2"/>
        <v>D</v>
      </c>
      <c r="K23" s="2" t="str">
        <f t="shared" si="3"/>
        <v>PASS</v>
      </c>
    </row>
    <row r="24" spans="1:11">
      <c r="A24" s="2">
        <v>42</v>
      </c>
      <c r="B24" s="56" t="s">
        <v>47</v>
      </c>
      <c r="C24" s="127">
        <v>45</v>
      </c>
      <c r="D24" s="127">
        <v>78</v>
      </c>
      <c r="E24" s="127">
        <v>55</v>
      </c>
      <c r="F24" s="127">
        <v>74</v>
      </c>
      <c r="G24" s="127">
        <v>57</v>
      </c>
      <c r="H24" s="127">
        <f t="shared" si="0"/>
        <v>309</v>
      </c>
      <c r="I24" s="127">
        <f t="shared" si="1"/>
        <v>61.8</v>
      </c>
      <c r="J24" s="2" t="str">
        <f t="shared" si="2"/>
        <v>D</v>
      </c>
      <c r="K24" s="2" t="str">
        <f t="shared" si="3"/>
        <v>PASS</v>
      </c>
    </row>
    <row r="25" spans="1:11">
      <c r="A25" s="2">
        <v>27</v>
      </c>
      <c r="B25" s="56" t="s">
        <v>32</v>
      </c>
      <c r="C25" s="127">
        <v>78</v>
      </c>
      <c r="D25" s="127">
        <v>46</v>
      </c>
      <c r="E25" s="127">
        <v>65</v>
      </c>
      <c r="F25" s="127">
        <v>68</v>
      </c>
      <c r="G25" s="127">
        <v>44</v>
      </c>
      <c r="H25" s="127">
        <f t="shared" si="0"/>
        <v>301</v>
      </c>
      <c r="I25" s="127">
        <f t="shared" si="1"/>
        <v>60.2</v>
      </c>
      <c r="J25" s="2" t="str">
        <f t="shared" si="2"/>
        <v>D</v>
      </c>
      <c r="K25" s="2" t="str">
        <f t="shared" si="3"/>
        <v>PASS</v>
      </c>
    </row>
    <row r="26" spans="1:11">
      <c r="A26" s="2">
        <v>29</v>
      </c>
      <c r="B26" s="56" t="s">
        <v>34</v>
      </c>
      <c r="C26" s="127">
        <v>75</v>
      </c>
      <c r="D26" s="127">
        <v>36</v>
      </c>
      <c r="E26" s="127">
        <v>66</v>
      </c>
      <c r="F26" s="127">
        <v>45</v>
      </c>
      <c r="G26" s="127">
        <v>43</v>
      </c>
      <c r="H26" s="127">
        <f t="shared" si="0"/>
        <v>265</v>
      </c>
      <c r="I26" s="127">
        <f t="shared" si="1"/>
        <v>53</v>
      </c>
      <c r="J26" s="2" t="str">
        <f t="shared" si="2"/>
        <v>E</v>
      </c>
      <c r="K26" s="2" t="str">
        <f t="shared" si="3"/>
        <v>PASS</v>
      </c>
    </row>
    <row r="27" spans="1:11">
      <c r="A27" s="2">
        <v>39</v>
      </c>
      <c r="B27" s="56" t="s">
        <v>44</v>
      </c>
      <c r="C27" s="127">
        <v>78</v>
      </c>
      <c r="D27" s="127">
        <v>58</v>
      </c>
      <c r="E27" s="127">
        <v>54</v>
      </c>
      <c r="F27" s="127">
        <v>54</v>
      </c>
      <c r="G27" s="127">
        <v>67</v>
      </c>
      <c r="H27" s="127">
        <f t="shared" si="0"/>
        <v>311</v>
      </c>
      <c r="I27" s="127">
        <f t="shared" si="1"/>
        <v>62.2</v>
      </c>
      <c r="J27" s="2" t="str">
        <f t="shared" si="2"/>
        <v>D</v>
      </c>
      <c r="K27" s="2" t="str">
        <f t="shared" si="3"/>
        <v>PASS</v>
      </c>
    </row>
    <row r="28" spans="1:11">
      <c r="A28" s="2">
        <v>20</v>
      </c>
      <c r="B28" s="56" t="s">
        <v>25</v>
      </c>
      <c r="C28" s="127">
        <v>56</v>
      </c>
      <c r="D28" s="127">
        <v>89</v>
      </c>
      <c r="E28" s="127">
        <v>75</v>
      </c>
      <c r="F28" s="127">
        <v>75</v>
      </c>
      <c r="G28" s="127">
        <v>78</v>
      </c>
      <c r="H28" s="127">
        <f t="shared" si="0"/>
        <v>373</v>
      </c>
      <c r="I28" s="127">
        <f t="shared" si="1"/>
        <v>74.599999999999994</v>
      </c>
      <c r="J28" s="2" t="str">
        <f t="shared" si="2"/>
        <v>C</v>
      </c>
      <c r="K28" s="2" t="str">
        <f t="shared" si="3"/>
        <v>PASS</v>
      </c>
    </row>
    <row r="29" spans="1:11">
      <c r="A29" s="2">
        <v>6</v>
      </c>
      <c r="B29" s="56" t="s">
        <v>15</v>
      </c>
      <c r="C29" s="127">
        <v>90</v>
      </c>
      <c r="D29" s="127">
        <v>89</v>
      </c>
      <c r="E29" s="127">
        <v>69</v>
      </c>
      <c r="F29" s="127">
        <v>86</v>
      </c>
      <c r="G29" s="127">
        <v>75</v>
      </c>
      <c r="H29" s="127">
        <f t="shared" si="0"/>
        <v>409</v>
      </c>
      <c r="I29" s="127">
        <f t="shared" si="1"/>
        <v>81.8</v>
      </c>
      <c r="J29" s="2" t="str">
        <f t="shared" si="2"/>
        <v>C</v>
      </c>
      <c r="K29" s="2" t="str">
        <f t="shared" si="3"/>
        <v>PASS</v>
      </c>
    </row>
    <row r="30" spans="1:11">
      <c r="A30" s="2">
        <v>43</v>
      </c>
      <c r="B30" s="56" t="s">
        <v>48</v>
      </c>
      <c r="C30" s="127">
        <v>85</v>
      </c>
      <c r="D30" s="127">
        <v>58</v>
      </c>
      <c r="E30" s="127">
        <v>77</v>
      </c>
      <c r="F30" s="127">
        <v>97</v>
      </c>
      <c r="G30" s="127">
        <v>96</v>
      </c>
      <c r="H30" s="127">
        <f t="shared" si="0"/>
        <v>413</v>
      </c>
      <c r="I30" s="127">
        <f t="shared" si="1"/>
        <v>82.6</v>
      </c>
      <c r="J30" s="2" t="str">
        <f t="shared" si="2"/>
        <v>C</v>
      </c>
      <c r="K30" s="2" t="str">
        <f t="shared" si="3"/>
        <v>PASS</v>
      </c>
    </row>
    <row r="31" spans="1:11">
      <c r="A31" s="2">
        <v>19</v>
      </c>
      <c r="B31" s="56" t="s">
        <v>24</v>
      </c>
      <c r="C31" s="127">
        <v>66</v>
      </c>
      <c r="D31" s="127">
        <v>47</v>
      </c>
      <c r="E31" s="127">
        <v>84</v>
      </c>
      <c r="F31" s="127">
        <v>57</v>
      </c>
      <c r="G31" s="127">
        <v>45</v>
      </c>
      <c r="H31" s="127">
        <f t="shared" si="0"/>
        <v>299</v>
      </c>
      <c r="I31" s="127">
        <f t="shared" si="1"/>
        <v>59.8</v>
      </c>
      <c r="J31" s="2" t="str">
        <f t="shared" si="2"/>
        <v>E</v>
      </c>
      <c r="K31" s="2" t="str">
        <f t="shared" si="3"/>
        <v>PASS</v>
      </c>
    </row>
    <row r="32" spans="1:11">
      <c r="A32" s="2">
        <v>4</v>
      </c>
      <c r="B32" s="56" t="s">
        <v>13</v>
      </c>
      <c r="C32" s="127">
        <v>88</v>
      </c>
      <c r="D32" s="127">
        <v>57</v>
      </c>
      <c r="E32" s="127">
        <v>78</v>
      </c>
      <c r="F32" s="127">
        <v>88</v>
      </c>
      <c r="G32" s="127">
        <v>77</v>
      </c>
      <c r="H32" s="127">
        <f t="shared" si="0"/>
        <v>388</v>
      </c>
      <c r="I32" s="127">
        <f t="shared" si="1"/>
        <v>77.599999999999994</v>
      </c>
      <c r="J32" s="2" t="str">
        <f t="shared" si="2"/>
        <v>C</v>
      </c>
      <c r="K32" s="2" t="str">
        <f t="shared" si="3"/>
        <v>PASS</v>
      </c>
    </row>
    <row r="33" spans="1:11">
      <c r="A33" s="2">
        <v>15</v>
      </c>
      <c r="B33" s="56" t="s">
        <v>13</v>
      </c>
      <c r="C33" s="127">
        <v>86</v>
      </c>
      <c r="D33" s="127">
        <v>90</v>
      </c>
      <c r="E33" s="127">
        <v>45</v>
      </c>
      <c r="F33" s="127">
        <v>91</v>
      </c>
      <c r="G33" s="127">
        <v>89</v>
      </c>
      <c r="H33" s="127">
        <f t="shared" si="0"/>
        <v>401</v>
      </c>
      <c r="I33" s="127">
        <f t="shared" si="1"/>
        <v>80.2</v>
      </c>
      <c r="J33" s="2" t="str">
        <f t="shared" si="2"/>
        <v>C</v>
      </c>
      <c r="K33" s="2" t="str">
        <f t="shared" si="3"/>
        <v>PASS</v>
      </c>
    </row>
    <row r="34" spans="1:11">
      <c r="A34" s="2">
        <v>13</v>
      </c>
      <c r="B34" s="56" t="s">
        <v>20</v>
      </c>
      <c r="C34" s="127">
        <v>67</v>
      </c>
      <c r="D34" s="127">
        <v>78</v>
      </c>
      <c r="E34" s="127">
        <v>84</v>
      </c>
      <c r="F34" s="127">
        <v>68</v>
      </c>
      <c r="G34" s="127">
        <v>56</v>
      </c>
      <c r="H34" s="127">
        <f t="shared" si="0"/>
        <v>353</v>
      </c>
      <c r="I34" s="127">
        <f t="shared" si="1"/>
        <v>70.599999999999994</v>
      </c>
      <c r="J34" s="2" t="str">
        <f t="shared" si="2"/>
        <v>C</v>
      </c>
      <c r="K34" s="2" t="str">
        <f t="shared" si="3"/>
        <v>PASS</v>
      </c>
    </row>
    <row r="35" spans="1:11">
      <c r="A35" s="2">
        <v>9</v>
      </c>
      <c r="B35" s="56" t="s">
        <v>17</v>
      </c>
      <c r="C35" s="127">
        <v>87</v>
      </c>
      <c r="D35" s="127">
        <v>78</v>
      </c>
      <c r="E35" s="127">
        <v>86</v>
      </c>
      <c r="F35" s="127">
        <v>65</v>
      </c>
      <c r="G35" s="127">
        <v>77</v>
      </c>
      <c r="H35" s="127">
        <f t="shared" ref="H35:H66" si="4">SUM(C35:G35)</f>
        <v>393</v>
      </c>
      <c r="I35" s="127">
        <f t="shared" ref="I35:I66" si="5">H35*100/500</f>
        <v>78.599999999999994</v>
      </c>
      <c r="J35" s="2" t="str">
        <f t="shared" ref="J35:J66" si="6">IF(I35&gt;90,"A",IF(I35&gt;85,"B",IF(I35&gt;70,"C",IF(I35&gt;60,"D",IF(I35&lt;60,"E")))))</f>
        <v>C</v>
      </c>
      <c r="K35" s="2" t="str">
        <f t="shared" ref="K35:K52" si="7">IF(I35&gt;33,"PASS","FAIL")</f>
        <v>PASS</v>
      </c>
    </row>
    <row r="36" spans="1:11">
      <c r="A36" s="2">
        <v>32</v>
      </c>
      <c r="B36" s="56" t="s">
        <v>37</v>
      </c>
      <c r="C36" s="127">
        <v>87</v>
      </c>
      <c r="D36" s="127">
        <v>75</v>
      </c>
      <c r="E36" s="127">
        <v>47</v>
      </c>
      <c r="F36" s="127">
        <v>78</v>
      </c>
      <c r="G36" s="127">
        <v>64</v>
      </c>
      <c r="H36" s="127">
        <f t="shared" si="4"/>
        <v>351</v>
      </c>
      <c r="I36" s="127">
        <f t="shared" si="5"/>
        <v>70.2</v>
      </c>
      <c r="J36" s="2" t="str">
        <f t="shared" si="6"/>
        <v>C</v>
      </c>
      <c r="K36" s="2" t="str">
        <f t="shared" si="7"/>
        <v>PASS</v>
      </c>
    </row>
    <row r="37" spans="1:11">
      <c r="A37" s="2">
        <v>5</v>
      </c>
      <c r="B37" s="56" t="s">
        <v>14</v>
      </c>
      <c r="C37" s="127">
        <v>76</v>
      </c>
      <c r="D37" s="127">
        <v>58</v>
      </c>
      <c r="E37" s="127">
        <v>68</v>
      </c>
      <c r="F37" s="127">
        <v>57</v>
      </c>
      <c r="G37" s="127">
        <v>86</v>
      </c>
      <c r="H37" s="127">
        <f t="shared" si="4"/>
        <v>345</v>
      </c>
      <c r="I37" s="127">
        <f t="shared" si="5"/>
        <v>69</v>
      </c>
      <c r="J37" s="2" t="str">
        <f t="shared" si="6"/>
        <v>D</v>
      </c>
      <c r="K37" s="2" t="str">
        <f t="shared" si="7"/>
        <v>PASS</v>
      </c>
    </row>
    <row r="38" spans="1:11">
      <c r="A38" s="2">
        <v>12</v>
      </c>
      <c r="B38" s="56" t="s">
        <v>14</v>
      </c>
      <c r="C38" s="127">
        <v>78</v>
      </c>
      <c r="D38" s="127">
        <v>78</v>
      </c>
      <c r="E38" s="127">
        <v>68</v>
      </c>
      <c r="F38" s="127">
        <v>67</v>
      </c>
      <c r="G38" s="127">
        <v>58</v>
      </c>
      <c r="H38" s="127">
        <f t="shared" si="4"/>
        <v>349</v>
      </c>
      <c r="I38" s="127">
        <f t="shared" si="5"/>
        <v>69.8</v>
      </c>
      <c r="J38" s="2" t="str">
        <f t="shared" si="6"/>
        <v>D</v>
      </c>
      <c r="K38" s="2" t="str">
        <f t="shared" si="7"/>
        <v>PASS</v>
      </c>
    </row>
    <row r="39" spans="1:11">
      <c r="A39" s="2">
        <v>2</v>
      </c>
      <c r="B39" s="56" t="s">
        <v>10</v>
      </c>
      <c r="C39" s="127">
        <v>70</v>
      </c>
      <c r="D39" s="127">
        <v>79</v>
      </c>
      <c r="E39" s="127">
        <v>78</v>
      </c>
      <c r="F39" s="127">
        <v>74</v>
      </c>
      <c r="G39" s="127">
        <v>74</v>
      </c>
      <c r="H39" s="127">
        <f t="shared" si="4"/>
        <v>375</v>
      </c>
      <c r="I39" s="127">
        <f t="shared" si="5"/>
        <v>75</v>
      </c>
      <c r="J39" s="2" t="str">
        <f t="shared" si="6"/>
        <v>C</v>
      </c>
      <c r="K39" s="2" t="str">
        <f t="shared" si="7"/>
        <v>PASS</v>
      </c>
    </row>
    <row r="40" spans="1:11">
      <c r="A40" s="2">
        <v>7</v>
      </c>
      <c r="B40" s="56" t="s">
        <v>10</v>
      </c>
      <c r="C40" s="127">
        <v>67</v>
      </c>
      <c r="D40" s="127">
        <v>58</v>
      </c>
      <c r="E40" s="127">
        <v>96</v>
      </c>
      <c r="F40" s="127">
        <v>53</v>
      </c>
      <c r="G40" s="127">
        <v>84</v>
      </c>
      <c r="H40" s="127">
        <f t="shared" si="4"/>
        <v>358</v>
      </c>
      <c r="I40" s="127">
        <f t="shared" si="5"/>
        <v>71.599999999999994</v>
      </c>
      <c r="J40" s="2" t="str">
        <f t="shared" si="6"/>
        <v>C</v>
      </c>
      <c r="K40" s="2" t="str">
        <f t="shared" si="7"/>
        <v>PASS</v>
      </c>
    </row>
    <row r="41" spans="1:11">
      <c r="A41" s="2">
        <v>49</v>
      </c>
      <c r="B41" s="56" t="s">
        <v>54</v>
      </c>
      <c r="C41" s="127">
        <v>65</v>
      </c>
      <c r="D41" s="127">
        <v>54</v>
      </c>
      <c r="E41" s="127">
        <v>68</v>
      </c>
      <c r="F41" s="127">
        <v>84</v>
      </c>
      <c r="G41" s="127">
        <v>67</v>
      </c>
      <c r="H41" s="127">
        <f t="shared" si="4"/>
        <v>338</v>
      </c>
      <c r="I41" s="127">
        <f t="shared" si="5"/>
        <v>67.599999999999994</v>
      </c>
      <c r="J41" s="2" t="str">
        <f t="shared" si="6"/>
        <v>D</v>
      </c>
      <c r="K41" s="2" t="str">
        <f t="shared" si="7"/>
        <v>PASS</v>
      </c>
    </row>
    <row r="42" spans="1:11">
      <c r="A42" s="2">
        <v>47</v>
      </c>
      <c r="B42" s="56" t="s">
        <v>52</v>
      </c>
      <c r="C42" s="127">
        <v>90</v>
      </c>
      <c r="D42" s="127">
        <v>86</v>
      </c>
      <c r="E42" s="127">
        <v>65</v>
      </c>
      <c r="F42" s="127">
        <v>78</v>
      </c>
      <c r="G42" s="127">
        <v>34</v>
      </c>
      <c r="H42" s="127">
        <f t="shared" si="4"/>
        <v>353</v>
      </c>
      <c r="I42" s="127">
        <f t="shared" si="5"/>
        <v>70.599999999999994</v>
      </c>
      <c r="J42" s="2" t="str">
        <f t="shared" si="6"/>
        <v>C</v>
      </c>
      <c r="K42" s="2" t="str">
        <f t="shared" si="7"/>
        <v>PASS</v>
      </c>
    </row>
    <row r="43" spans="1:11">
      <c r="A43" s="2">
        <v>3</v>
      </c>
      <c r="B43" s="56" t="s">
        <v>12</v>
      </c>
      <c r="C43" s="127">
        <v>78</v>
      </c>
      <c r="D43" s="127">
        <v>68</v>
      </c>
      <c r="E43" s="127">
        <v>46</v>
      </c>
      <c r="F43" s="127">
        <v>66</v>
      </c>
      <c r="G43" s="127">
        <v>74</v>
      </c>
      <c r="H43" s="127">
        <f t="shared" si="4"/>
        <v>332</v>
      </c>
      <c r="I43" s="127">
        <f t="shared" si="5"/>
        <v>66.400000000000006</v>
      </c>
      <c r="J43" s="2" t="str">
        <f t="shared" si="6"/>
        <v>D</v>
      </c>
      <c r="K43" s="2" t="str">
        <f t="shared" si="7"/>
        <v>PASS</v>
      </c>
    </row>
    <row r="44" spans="1:11">
      <c r="A44" s="2">
        <v>17</v>
      </c>
      <c r="B44" s="56" t="s">
        <v>12</v>
      </c>
      <c r="C44" s="127">
        <v>65</v>
      </c>
      <c r="D44" s="127">
        <v>56</v>
      </c>
      <c r="E44" s="127">
        <v>74</v>
      </c>
      <c r="F44" s="127">
        <v>43</v>
      </c>
      <c r="G44" s="127">
        <v>78</v>
      </c>
      <c r="H44" s="127">
        <f t="shared" si="4"/>
        <v>316</v>
      </c>
      <c r="I44" s="127">
        <f t="shared" si="5"/>
        <v>63.2</v>
      </c>
      <c r="J44" s="2" t="str">
        <f t="shared" si="6"/>
        <v>D</v>
      </c>
      <c r="K44" s="2" t="str">
        <f t="shared" si="7"/>
        <v>PASS</v>
      </c>
    </row>
    <row r="45" spans="1:11">
      <c r="A45" s="2">
        <v>1</v>
      </c>
      <c r="B45" s="56" t="s">
        <v>11</v>
      </c>
      <c r="C45" s="127">
        <v>80</v>
      </c>
      <c r="D45" s="127">
        <v>60</v>
      </c>
      <c r="E45" s="127">
        <v>76</v>
      </c>
      <c r="F45" s="127">
        <v>84</v>
      </c>
      <c r="G45" s="127">
        <v>84</v>
      </c>
      <c r="H45" s="127">
        <f t="shared" si="4"/>
        <v>384</v>
      </c>
      <c r="I45" s="127">
        <f t="shared" si="5"/>
        <v>76.8</v>
      </c>
      <c r="J45" s="2" t="str">
        <f t="shared" si="6"/>
        <v>C</v>
      </c>
      <c r="K45" s="2" t="str">
        <f t="shared" si="7"/>
        <v>PASS</v>
      </c>
    </row>
    <row r="46" spans="1:11">
      <c r="A46" s="2">
        <v>37</v>
      </c>
      <c r="B46" s="56" t="s">
        <v>42</v>
      </c>
      <c r="C46" s="127">
        <v>67</v>
      </c>
      <c r="D46" s="127">
        <v>85</v>
      </c>
      <c r="E46" s="127">
        <v>44</v>
      </c>
      <c r="F46" s="127">
        <v>88</v>
      </c>
      <c r="G46" s="127">
        <v>32</v>
      </c>
      <c r="H46" s="127">
        <f t="shared" si="4"/>
        <v>316</v>
      </c>
      <c r="I46" s="127">
        <f t="shared" si="5"/>
        <v>63.2</v>
      </c>
      <c r="J46" s="2" t="str">
        <f t="shared" si="6"/>
        <v>D</v>
      </c>
      <c r="K46" s="2" t="str">
        <f t="shared" si="7"/>
        <v>PASS</v>
      </c>
    </row>
    <row r="47" spans="1:11">
      <c r="A47" s="2">
        <v>35</v>
      </c>
      <c r="B47" s="56" t="s">
        <v>40</v>
      </c>
      <c r="C47" s="127">
        <v>45</v>
      </c>
      <c r="D47" s="127">
        <v>85</v>
      </c>
      <c r="E47" s="127">
        <v>89</v>
      </c>
      <c r="F47" s="127">
        <v>57</v>
      </c>
      <c r="G47" s="127">
        <v>56</v>
      </c>
      <c r="H47" s="127">
        <f t="shared" si="4"/>
        <v>332</v>
      </c>
      <c r="I47" s="127">
        <f t="shared" si="5"/>
        <v>66.400000000000006</v>
      </c>
      <c r="J47" s="2" t="str">
        <f t="shared" si="6"/>
        <v>D</v>
      </c>
      <c r="K47" s="2" t="str">
        <f t="shared" si="7"/>
        <v>PASS</v>
      </c>
    </row>
    <row r="48" spans="1:11">
      <c r="A48" s="2">
        <v>33</v>
      </c>
      <c r="B48" s="56" t="s">
        <v>38</v>
      </c>
      <c r="C48" s="127">
        <v>92</v>
      </c>
      <c r="D48" s="127">
        <v>54</v>
      </c>
      <c r="E48" s="127">
        <v>86</v>
      </c>
      <c r="F48" s="127">
        <v>68</v>
      </c>
      <c r="G48" s="127">
        <v>67</v>
      </c>
      <c r="H48" s="127">
        <f t="shared" si="4"/>
        <v>367</v>
      </c>
      <c r="I48" s="127">
        <f t="shared" si="5"/>
        <v>73.400000000000006</v>
      </c>
      <c r="J48" s="2" t="str">
        <f t="shared" si="6"/>
        <v>C</v>
      </c>
      <c r="K48" s="2" t="str">
        <f t="shared" si="7"/>
        <v>PASS</v>
      </c>
    </row>
    <row r="49" spans="1:11">
      <c r="A49" s="2">
        <v>8</v>
      </c>
      <c r="B49" s="56" t="s">
        <v>16</v>
      </c>
      <c r="C49" s="127">
        <v>76</v>
      </c>
      <c r="D49" s="127">
        <v>58</v>
      </c>
      <c r="E49" s="127">
        <v>54</v>
      </c>
      <c r="F49" s="127">
        <v>89</v>
      </c>
      <c r="G49" s="127">
        <v>32</v>
      </c>
      <c r="H49" s="127">
        <f t="shared" si="4"/>
        <v>309</v>
      </c>
      <c r="I49" s="127">
        <f t="shared" si="5"/>
        <v>61.8</v>
      </c>
      <c r="J49" s="2" t="str">
        <f t="shared" si="6"/>
        <v>D</v>
      </c>
      <c r="K49" s="2" t="str">
        <f t="shared" si="7"/>
        <v>PASS</v>
      </c>
    </row>
    <row r="50" spans="1:11">
      <c r="A50" s="2">
        <v>34</v>
      </c>
      <c r="B50" s="56" t="s">
        <v>39</v>
      </c>
      <c r="C50" s="127">
        <v>76</v>
      </c>
      <c r="D50" s="127">
        <v>47</v>
      </c>
      <c r="E50" s="127">
        <v>47</v>
      </c>
      <c r="F50" s="127">
        <v>85</v>
      </c>
      <c r="G50" s="127">
        <v>43</v>
      </c>
      <c r="H50" s="127">
        <f t="shared" si="4"/>
        <v>298</v>
      </c>
      <c r="I50" s="127">
        <f t="shared" si="5"/>
        <v>59.6</v>
      </c>
      <c r="J50" s="2" t="str">
        <f t="shared" si="6"/>
        <v>E</v>
      </c>
      <c r="K50" s="2" t="str">
        <f t="shared" si="7"/>
        <v>PASS</v>
      </c>
    </row>
    <row r="51" spans="1:11">
      <c r="A51" s="2">
        <v>38</v>
      </c>
      <c r="B51" s="56" t="s">
        <v>43</v>
      </c>
      <c r="C51" s="127">
        <v>32</v>
      </c>
      <c r="D51" s="127">
        <v>48</v>
      </c>
      <c r="E51" s="127">
        <v>76</v>
      </c>
      <c r="F51" s="127">
        <v>89</v>
      </c>
      <c r="G51" s="127">
        <v>25</v>
      </c>
      <c r="H51" s="127">
        <f t="shared" si="4"/>
        <v>270</v>
      </c>
      <c r="I51" s="127">
        <f t="shared" si="5"/>
        <v>54</v>
      </c>
      <c r="J51" s="2" t="str">
        <f t="shared" si="6"/>
        <v>E</v>
      </c>
      <c r="K51" s="2" t="str">
        <f t="shared" si="7"/>
        <v>PASS</v>
      </c>
    </row>
    <row r="52" spans="1:11">
      <c r="A52" s="2">
        <v>44</v>
      </c>
      <c r="B52" s="56" t="s">
        <v>49</v>
      </c>
      <c r="C52" s="127">
        <v>53</v>
      </c>
      <c r="D52" s="127">
        <v>57</v>
      </c>
      <c r="E52" s="127">
        <v>64</v>
      </c>
      <c r="F52" s="127">
        <v>86</v>
      </c>
      <c r="G52" s="127">
        <v>96</v>
      </c>
      <c r="H52" s="127">
        <f t="shared" si="4"/>
        <v>356</v>
      </c>
      <c r="I52" s="127">
        <f t="shared" si="5"/>
        <v>71.2</v>
      </c>
      <c r="J52" s="2" t="str">
        <f t="shared" si="6"/>
        <v>C</v>
      </c>
      <c r="K52" s="2" t="str">
        <f t="shared" si="7"/>
        <v>PASS</v>
      </c>
    </row>
  </sheetData>
  <mergeCells count="1">
    <mergeCell ref="A1:K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H8" sqref="H8"/>
    </sheetView>
  </sheetViews>
  <sheetFormatPr defaultRowHeight="15"/>
  <cols>
    <col min="1" max="1" width="11.85546875" customWidth="1"/>
    <col min="2" max="2" width="19.140625" customWidth="1"/>
    <col min="3" max="3" width="24.5703125" bestFit="1" customWidth="1"/>
    <col min="4" max="4" width="16.85546875" customWidth="1"/>
    <col min="5" max="5" width="25.85546875" customWidth="1"/>
    <col min="7" max="7" width="9.140625" hidden="1" customWidth="1"/>
  </cols>
  <sheetData>
    <row r="1" spans="1:8" ht="30.75" customHeight="1">
      <c r="A1" s="168" t="s">
        <v>69</v>
      </c>
      <c r="B1" s="169"/>
      <c r="C1" s="169"/>
      <c r="D1" s="169"/>
      <c r="E1" s="170"/>
      <c r="F1" s="3"/>
      <c r="G1" s="3"/>
      <c r="H1" s="3"/>
    </row>
    <row r="2" spans="1:8">
      <c r="A2" s="164"/>
      <c r="B2" s="161" t="s">
        <v>474</v>
      </c>
      <c r="C2" s="163" t="s">
        <v>70</v>
      </c>
      <c r="D2" s="163" t="s">
        <v>71</v>
      </c>
      <c r="E2" s="163" t="s">
        <v>72</v>
      </c>
      <c r="F2" s="4"/>
    </row>
    <row r="3" spans="1:8">
      <c r="A3" s="164"/>
      <c r="B3" s="162"/>
      <c r="C3" s="164"/>
      <c r="D3" s="164"/>
      <c r="E3" s="164"/>
      <c r="F3" s="6"/>
    </row>
    <row r="4" spans="1:8">
      <c r="A4" s="165" t="s">
        <v>73</v>
      </c>
      <c r="B4" s="164" t="s">
        <v>74</v>
      </c>
      <c r="C4" s="164" t="s">
        <v>75</v>
      </c>
      <c r="D4" s="171" t="s">
        <v>85</v>
      </c>
      <c r="E4" s="164" t="s">
        <v>76</v>
      </c>
      <c r="F4" s="6"/>
    </row>
    <row r="5" spans="1:8">
      <c r="A5" s="164"/>
      <c r="B5" s="164"/>
      <c r="C5" s="164"/>
      <c r="D5" s="172"/>
      <c r="E5" s="164"/>
    </row>
    <row r="6" spans="1:8">
      <c r="A6" s="165" t="s">
        <v>77</v>
      </c>
      <c r="B6" s="164" t="s">
        <v>78</v>
      </c>
      <c r="C6" s="164" t="s">
        <v>76</v>
      </c>
      <c r="D6" s="172"/>
      <c r="E6" s="164" t="s">
        <v>75</v>
      </c>
    </row>
    <row r="7" spans="1:8">
      <c r="A7" s="164"/>
      <c r="B7" s="164"/>
      <c r="C7" s="164"/>
      <c r="D7" s="172"/>
      <c r="E7" s="164"/>
    </row>
    <row r="8" spans="1:8">
      <c r="A8" s="165" t="s">
        <v>79</v>
      </c>
      <c r="B8" s="164" t="s">
        <v>74</v>
      </c>
      <c r="C8" s="164" t="s">
        <v>75</v>
      </c>
      <c r="D8" s="172"/>
      <c r="E8" s="164" t="s">
        <v>76</v>
      </c>
    </row>
    <row r="9" spans="1:8">
      <c r="A9" s="164"/>
      <c r="B9" s="164"/>
      <c r="C9" s="164"/>
      <c r="D9" s="172"/>
      <c r="E9" s="164"/>
    </row>
    <row r="10" spans="1:8">
      <c r="A10" s="165" t="s">
        <v>80</v>
      </c>
      <c r="B10" s="164" t="s">
        <v>81</v>
      </c>
      <c r="C10" s="164" t="s">
        <v>76</v>
      </c>
      <c r="D10" s="172"/>
      <c r="E10" s="164" t="s">
        <v>75</v>
      </c>
    </row>
    <row r="11" spans="1:8">
      <c r="A11" s="165"/>
      <c r="B11" s="164"/>
      <c r="C11" s="164"/>
      <c r="D11" s="172"/>
      <c r="E11" s="164"/>
    </row>
    <row r="12" spans="1:8">
      <c r="A12" s="165" t="s">
        <v>82</v>
      </c>
      <c r="B12" s="164" t="s">
        <v>74</v>
      </c>
      <c r="C12" s="164" t="s">
        <v>76</v>
      </c>
      <c r="D12" s="172"/>
      <c r="E12" s="164" t="s">
        <v>75</v>
      </c>
    </row>
    <row r="13" spans="1:8">
      <c r="A13" s="164"/>
      <c r="B13" s="164"/>
      <c r="C13" s="164"/>
      <c r="D13" s="173"/>
      <c r="E13" s="164"/>
    </row>
    <row r="14" spans="1:8">
      <c r="A14" s="4"/>
      <c r="B14" s="4"/>
      <c r="C14" s="4"/>
      <c r="D14" s="4"/>
      <c r="E14" s="4"/>
    </row>
    <row r="15" spans="1:8">
      <c r="A15" s="166" t="s">
        <v>83</v>
      </c>
      <c r="B15" s="166"/>
      <c r="C15" s="4"/>
      <c r="D15" s="4"/>
      <c r="E15" s="5" t="s">
        <v>84</v>
      </c>
    </row>
    <row r="16" spans="1:8">
      <c r="A16" s="167" t="s">
        <v>88</v>
      </c>
      <c r="B16" s="167"/>
      <c r="C16" s="4"/>
      <c r="D16" s="4"/>
      <c r="E16" s="7" t="s">
        <v>89</v>
      </c>
    </row>
    <row r="17" spans="2:2">
      <c r="B17" s="3"/>
    </row>
  </sheetData>
  <mergeCells count="29">
    <mergeCell ref="A15:B15"/>
    <mergeCell ref="A16:B16"/>
    <mergeCell ref="A1:E1"/>
    <mergeCell ref="A2:A3"/>
    <mergeCell ref="A10:A11"/>
    <mergeCell ref="B10:B11"/>
    <mergeCell ref="C10:C11"/>
    <mergeCell ref="E10:E11"/>
    <mergeCell ref="A12:A13"/>
    <mergeCell ref="B12:B13"/>
    <mergeCell ref="C12:C13"/>
    <mergeCell ref="E12:E13"/>
    <mergeCell ref="D4:D13"/>
    <mergeCell ref="B6:B7"/>
    <mergeCell ref="A6:A7"/>
    <mergeCell ref="C6:C7"/>
    <mergeCell ref="E6:E7"/>
    <mergeCell ref="A8:A9"/>
    <mergeCell ref="B8:B9"/>
    <mergeCell ref="C8:C9"/>
    <mergeCell ref="E8:E9"/>
    <mergeCell ref="B2:B3"/>
    <mergeCell ref="C2:C3"/>
    <mergeCell ref="D2:D3"/>
    <mergeCell ref="E2:E3"/>
    <mergeCell ref="A4:A5"/>
    <mergeCell ref="B4:B5"/>
    <mergeCell ref="C4:C5"/>
    <mergeCell ref="E4:E5"/>
  </mergeCells>
  <pageMargins left="0.48" right="0.9" top="2.3228346456692917" bottom="0.74803149606299213" header="0.31496062992125984" footer="0.31496062992125984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6"/>
  <sheetViews>
    <sheetView topLeftCell="A4" workbookViewId="0">
      <selection activeCell="J5" sqref="J5"/>
    </sheetView>
  </sheetViews>
  <sheetFormatPr defaultRowHeight="15"/>
  <cols>
    <col min="1" max="1" width="11.28515625" customWidth="1"/>
    <col min="8" max="8" width="13" customWidth="1"/>
    <col min="12" max="12" width="9.140625" customWidth="1"/>
  </cols>
  <sheetData>
    <row r="1" spans="1:34">
      <c r="A1" s="1"/>
      <c r="B1" s="1"/>
      <c r="C1" s="1"/>
      <c r="D1" s="1"/>
      <c r="E1" s="1"/>
      <c r="F1" s="1"/>
      <c r="G1" s="1"/>
    </row>
    <row r="2" spans="1:34">
      <c r="A2" s="1"/>
      <c r="B2" s="1"/>
      <c r="C2" s="1"/>
      <c r="D2" s="1"/>
      <c r="E2" s="1"/>
      <c r="F2" s="1"/>
      <c r="G2" s="1"/>
    </row>
    <row r="3" spans="1:34">
      <c r="A3" s="1"/>
      <c r="B3" s="1"/>
      <c r="C3" s="1"/>
      <c r="D3" s="1"/>
      <c r="E3" s="1"/>
      <c r="F3" s="1"/>
      <c r="G3" s="1"/>
    </row>
    <row r="4" spans="1:34">
      <c r="A4" s="1"/>
      <c r="B4" s="1"/>
      <c r="C4" s="1"/>
      <c r="D4" s="1"/>
      <c r="E4" s="1"/>
      <c r="F4" s="1"/>
      <c r="G4" s="1"/>
    </row>
    <row r="5" spans="1:34" ht="15" customHeight="1">
      <c r="A5" s="174" t="s">
        <v>86</v>
      </c>
      <c r="B5" s="175"/>
      <c r="C5" s="175"/>
      <c r="D5" s="175"/>
      <c r="E5" s="175"/>
      <c r="F5" s="175"/>
      <c r="G5" s="175"/>
      <c r="H5" s="176"/>
    </row>
    <row r="6" spans="1:34">
      <c r="A6" s="177"/>
      <c r="B6" s="178"/>
      <c r="C6" s="178"/>
      <c r="D6" s="178"/>
      <c r="E6" s="178"/>
      <c r="F6" s="178"/>
      <c r="G6" s="178"/>
      <c r="H6" s="179"/>
    </row>
    <row r="7" spans="1:34">
      <c r="A7" s="8" t="s">
        <v>11</v>
      </c>
      <c r="B7" s="8">
        <v>80</v>
      </c>
      <c r="C7" s="8">
        <v>60</v>
      </c>
      <c r="D7" s="8">
        <v>76</v>
      </c>
      <c r="E7" s="8">
        <v>84</v>
      </c>
      <c r="F7" s="8">
        <v>84</v>
      </c>
      <c r="G7" s="8">
        <f t="shared" ref="G7:G26" si="0">SUM(B7:F7)</f>
        <v>384</v>
      </c>
      <c r="H7" s="8">
        <f t="shared" ref="H7:H26" si="1">G7*100/500</f>
        <v>76.8</v>
      </c>
    </row>
    <row r="8" spans="1:34">
      <c r="A8" s="8" t="s">
        <v>10</v>
      </c>
      <c r="B8" s="8">
        <v>70</v>
      </c>
      <c r="C8" s="8">
        <v>79</v>
      </c>
      <c r="D8" s="8">
        <v>78</v>
      </c>
      <c r="E8" s="8">
        <v>74</v>
      </c>
      <c r="F8" s="8">
        <v>74</v>
      </c>
      <c r="G8" s="8">
        <f t="shared" si="0"/>
        <v>375</v>
      </c>
      <c r="H8" s="8">
        <f t="shared" si="1"/>
        <v>75</v>
      </c>
    </row>
    <row r="9" spans="1:34">
      <c r="A9" s="8" t="s">
        <v>12</v>
      </c>
      <c r="B9" s="8">
        <v>78</v>
      </c>
      <c r="C9" s="8">
        <v>68</v>
      </c>
      <c r="D9" s="8">
        <v>46</v>
      </c>
      <c r="E9" s="8">
        <v>66</v>
      </c>
      <c r="F9" s="8">
        <v>74</v>
      </c>
      <c r="G9" s="8">
        <f t="shared" si="0"/>
        <v>332</v>
      </c>
      <c r="H9" s="8">
        <f t="shared" si="1"/>
        <v>66.400000000000006</v>
      </c>
      <c r="AA9" s="180" t="s">
        <v>86</v>
      </c>
      <c r="AB9" s="180"/>
      <c r="AC9" s="180"/>
      <c r="AD9" s="180"/>
      <c r="AE9" s="180"/>
      <c r="AF9" s="180"/>
      <c r="AG9" s="180"/>
      <c r="AH9" s="180"/>
    </row>
    <row r="10" spans="1:34">
      <c r="A10" s="8" t="s">
        <v>13</v>
      </c>
      <c r="B10" s="8">
        <v>88</v>
      </c>
      <c r="C10" s="8">
        <v>57</v>
      </c>
      <c r="D10" s="8">
        <v>78</v>
      </c>
      <c r="E10" s="8">
        <v>88</v>
      </c>
      <c r="F10" s="8">
        <v>77</v>
      </c>
      <c r="G10" s="8">
        <f t="shared" si="0"/>
        <v>388</v>
      </c>
      <c r="H10" s="8">
        <f t="shared" si="1"/>
        <v>77.599999999999994</v>
      </c>
      <c r="AA10" s="180"/>
      <c r="AB10" s="180"/>
      <c r="AC10" s="180"/>
      <c r="AD10" s="180"/>
      <c r="AE10" s="180"/>
      <c r="AF10" s="180"/>
      <c r="AG10" s="180"/>
      <c r="AH10" s="180"/>
    </row>
    <row r="11" spans="1:34">
      <c r="A11" s="8" t="s">
        <v>14</v>
      </c>
      <c r="B11" s="8">
        <v>76</v>
      </c>
      <c r="C11" s="8">
        <v>58</v>
      </c>
      <c r="D11" s="8">
        <v>68</v>
      </c>
      <c r="E11" s="8">
        <v>57</v>
      </c>
      <c r="F11" s="8">
        <v>86</v>
      </c>
      <c r="G11" s="8">
        <f t="shared" si="0"/>
        <v>345</v>
      </c>
      <c r="H11" s="8">
        <f t="shared" si="1"/>
        <v>69</v>
      </c>
    </row>
    <row r="12" spans="1:34">
      <c r="A12" s="8" t="s">
        <v>15</v>
      </c>
      <c r="B12" s="8">
        <v>90</v>
      </c>
      <c r="C12" s="8">
        <v>89</v>
      </c>
      <c r="D12" s="8">
        <v>69</v>
      </c>
      <c r="E12" s="8">
        <v>86</v>
      </c>
      <c r="F12" s="8">
        <v>75</v>
      </c>
      <c r="G12" s="8">
        <f t="shared" si="0"/>
        <v>409</v>
      </c>
      <c r="H12" s="8">
        <f t="shared" si="1"/>
        <v>81.8</v>
      </c>
    </row>
    <row r="13" spans="1:34">
      <c r="A13" s="8" t="s">
        <v>10</v>
      </c>
      <c r="B13" s="8">
        <v>67</v>
      </c>
      <c r="C13" s="8">
        <v>58</v>
      </c>
      <c r="D13" s="8">
        <v>96</v>
      </c>
      <c r="E13" s="8">
        <v>53</v>
      </c>
      <c r="F13" s="8">
        <v>84</v>
      </c>
      <c r="G13" s="8">
        <f t="shared" si="0"/>
        <v>358</v>
      </c>
      <c r="H13" s="8">
        <f t="shared" si="1"/>
        <v>71.599999999999994</v>
      </c>
    </row>
    <row r="14" spans="1:34">
      <c r="A14" s="8" t="s">
        <v>16</v>
      </c>
      <c r="B14" s="8">
        <v>76</v>
      </c>
      <c r="C14" s="8">
        <v>58</v>
      </c>
      <c r="D14" s="8">
        <v>54</v>
      </c>
      <c r="E14" s="8">
        <v>89</v>
      </c>
      <c r="F14" s="8">
        <v>32</v>
      </c>
      <c r="G14" s="8">
        <f t="shared" si="0"/>
        <v>309</v>
      </c>
      <c r="H14" s="8">
        <f t="shared" si="1"/>
        <v>61.8</v>
      </c>
    </row>
    <row r="15" spans="1:34">
      <c r="A15" s="8" t="s">
        <v>17</v>
      </c>
      <c r="B15" s="8">
        <v>87</v>
      </c>
      <c r="C15" s="8">
        <v>78</v>
      </c>
      <c r="D15" s="8">
        <v>86</v>
      </c>
      <c r="E15" s="8">
        <v>65</v>
      </c>
      <c r="F15" s="8">
        <v>77</v>
      </c>
      <c r="G15" s="8">
        <f t="shared" si="0"/>
        <v>393</v>
      </c>
      <c r="H15" s="8">
        <f t="shared" si="1"/>
        <v>78.599999999999994</v>
      </c>
    </row>
    <row r="16" spans="1:34">
      <c r="A16" s="8" t="s">
        <v>18</v>
      </c>
      <c r="B16" s="8">
        <v>66</v>
      </c>
      <c r="C16" s="8">
        <v>5</v>
      </c>
      <c r="D16" s="8">
        <v>86</v>
      </c>
      <c r="E16" s="8">
        <v>53</v>
      </c>
      <c r="F16" s="8">
        <v>55</v>
      </c>
      <c r="G16" s="8">
        <f t="shared" si="0"/>
        <v>265</v>
      </c>
      <c r="H16" s="8">
        <f t="shared" si="1"/>
        <v>53</v>
      </c>
    </row>
    <row r="17" spans="1:8">
      <c r="A17" s="8" t="s">
        <v>19</v>
      </c>
      <c r="B17" s="8">
        <v>76</v>
      </c>
      <c r="C17" s="8">
        <v>77</v>
      </c>
      <c r="D17" s="8">
        <v>85</v>
      </c>
      <c r="E17" s="8">
        <v>26</v>
      </c>
      <c r="F17" s="8">
        <v>78</v>
      </c>
      <c r="G17" s="8">
        <f t="shared" si="0"/>
        <v>342</v>
      </c>
      <c r="H17" s="8">
        <f t="shared" si="1"/>
        <v>68.400000000000006</v>
      </c>
    </row>
    <row r="18" spans="1:8">
      <c r="A18" s="8" t="s">
        <v>14</v>
      </c>
      <c r="B18" s="8">
        <v>78</v>
      </c>
      <c r="C18" s="8">
        <v>78</v>
      </c>
      <c r="D18" s="8">
        <v>68</v>
      </c>
      <c r="E18" s="8">
        <v>67</v>
      </c>
      <c r="F18" s="8">
        <v>58</v>
      </c>
      <c r="G18" s="8">
        <f t="shared" si="0"/>
        <v>349</v>
      </c>
      <c r="H18" s="8">
        <f t="shared" si="1"/>
        <v>69.8</v>
      </c>
    </row>
    <row r="19" spans="1:8">
      <c r="A19" s="8" t="s">
        <v>20</v>
      </c>
      <c r="B19" s="8">
        <v>67</v>
      </c>
      <c r="C19" s="8">
        <v>78</v>
      </c>
      <c r="D19" s="8">
        <v>84</v>
      </c>
      <c r="E19" s="8">
        <v>68</v>
      </c>
      <c r="F19" s="8">
        <v>56</v>
      </c>
      <c r="G19" s="8">
        <f t="shared" si="0"/>
        <v>353</v>
      </c>
      <c r="H19" s="8">
        <f t="shared" si="1"/>
        <v>70.599999999999994</v>
      </c>
    </row>
    <row r="20" spans="1:8">
      <c r="A20" s="8" t="s">
        <v>21</v>
      </c>
      <c r="B20" s="8">
        <v>89</v>
      </c>
      <c r="C20" s="8">
        <v>59</v>
      </c>
      <c r="D20" s="8">
        <v>75</v>
      </c>
      <c r="E20" s="8">
        <v>68</v>
      </c>
      <c r="F20" s="8">
        <v>87</v>
      </c>
      <c r="G20" s="8">
        <f t="shared" si="0"/>
        <v>378</v>
      </c>
      <c r="H20" s="8">
        <f t="shared" si="1"/>
        <v>75.599999999999994</v>
      </c>
    </row>
    <row r="21" spans="1:8">
      <c r="A21" s="8" t="s">
        <v>13</v>
      </c>
      <c r="B21" s="8">
        <v>86</v>
      </c>
      <c r="C21" s="8">
        <v>90</v>
      </c>
      <c r="D21" s="8">
        <v>45</v>
      </c>
      <c r="E21" s="8">
        <v>91</v>
      </c>
      <c r="F21" s="8">
        <v>89</v>
      </c>
      <c r="G21" s="8">
        <f t="shared" si="0"/>
        <v>401</v>
      </c>
      <c r="H21" s="8">
        <f t="shared" si="1"/>
        <v>80.2</v>
      </c>
    </row>
    <row r="22" spans="1:8">
      <c r="A22" s="8" t="s">
        <v>22</v>
      </c>
      <c r="B22" s="8">
        <v>85</v>
      </c>
      <c r="C22" s="8">
        <v>77</v>
      </c>
      <c r="D22" s="8">
        <v>65</v>
      </c>
      <c r="E22" s="8">
        <v>85</v>
      </c>
      <c r="F22" s="8">
        <v>65</v>
      </c>
      <c r="G22" s="8">
        <f t="shared" si="0"/>
        <v>377</v>
      </c>
      <c r="H22" s="8">
        <f t="shared" si="1"/>
        <v>75.400000000000006</v>
      </c>
    </row>
    <row r="23" spans="1:8">
      <c r="A23" s="8" t="s">
        <v>12</v>
      </c>
      <c r="B23" s="8">
        <v>65</v>
      </c>
      <c r="C23" s="8">
        <v>56</v>
      </c>
      <c r="D23" s="8">
        <v>74</v>
      </c>
      <c r="E23" s="8">
        <v>43</v>
      </c>
      <c r="F23" s="8">
        <v>78</v>
      </c>
      <c r="G23" s="8">
        <f t="shared" si="0"/>
        <v>316</v>
      </c>
      <c r="H23" s="8">
        <f t="shared" si="1"/>
        <v>63.2</v>
      </c>
    </row>
    <row r="24" spans="1:8">
      <c r="A24" s="8" t="s">
        <v>23</v>
      </c>
      <c r="B24" s="8">
        <v>77</v>
      </c>
      <c r="C24" s="8">
        <v>55</v>
      </c>
      <c r="D24" s="8">
        <v>78</v>
      </c>
      <c r="E24" s="8">
        <v>75</v>
      </c>
      <c r="F24" s="8">
        <v>57</v>
      </c>
      <c r="G24" s="8">
        <f t="shared" si="0"/>
        <v>342</v>
      </c>
      <c r="H24" s="8">
        <f t="shared" si="1"/>
        <v>68.400000000000006</v>
      </c>
    </row>
    <row r="25" spans="1:8">
      <c r="A25" s="8" t="s">
        <v>24</v>
      </c>
      <c r="B25" s="8">
        <v>66</v>
      </c>
      <c r="C25" s="8">
        <v>47</v>
      </c>
      <c r="D25" s="8">
        <v>84</v>
      </c>
      <c r="E25" s="8">
        <v>57</v>
      </c>
      <c r="F25" s="8">
        <v>45</v>
      </c>
      <c r="G25" s="8">
        <f t="shared" si="0"/>
        <v>299</v>
      </c>
      <c r="H25" s="8">
        <f t="shared" si="1"/>
        <v>59.8</v>
      </c>
    </row>
    <row r="26" spans="1:8">
      <c r="A26" s="8" t="s">
        <v>25</v>
      </c>
      <c r="B26" s="8">
        <v>56</v>
      </c>
      <c r="C26" s="8">
        <v>89</v>
      </c>
      <c r="D26" s="8">
        <v>75</v>
      </c>
      <c r="E26" s="8">
        <v>75</v>
      </c>
      <c r="F26" s="8">
        <v>78</v>
      </c>
      <c r="G26" s="8">
        <f t="shared" si="0"/>
        <v>373</v>
      </c>
      <c r="H26" s="8">
        <f t="shared" si="1"/>
        <v>74.599999999999994</v>
      </c>
    </row>
  </sheetData>
  <mergeCells count="2">
    <mergeCell ref="A5:H6"/>
    <mergeCell ref="AA9:AH10"/>
  </mergeCells>
  <pageMargins left="0.7" right="0.7" top="0.75" bottom="0.75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6" sqref="F26"/>
    </sheetView>
  </sheetViews>
  <sheetFormatPr defaultRowHeight="15"/>
  <cols>
    <col min="1" max="1" width="10.7109375" customWidth="1"/>
  </cols>
  <sheetData>
    <row r="1" spans="1:8">
      <c r="A1" s="181" t="s">
        <v>87</v>
      </c>
      <c r="B1" s="181"/>
      <c r="C1" s="181"/>
      <c r="D1" s="181"/>
      <c r="E1" s="181"/>
      <c r="F1" s="181"/>
      <c r="G1" s="181"/>
      <c r="H1" s="181"/>
    </row>
    <row r="2" spans="1:8">
      <c r="A2" s="181"/>
      <c r="B2" s="181"/>
      <c r="C2" s="181"/>
      <c r="D2" s="181"/>
      <c r="E2" s="181"/>
      <c r="F2" s="181"/>
      <c r="G2" s="181"/>
      <c r="H2" s="181"/>
    </row>
    <row r="3" spans="1:8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56</v>
      </c>
    </row>
    <row r="4" spans="1:8">
      <c r="A4" s="11" t="s">
        <v>11</v>
      </c>
      <c r="B4" s="11">
        <v>80</v>
      </c>
      <c r="C4" s="11">
        <v>60</v>
      </c>
      <c r="D4" s="11">
        <v>76</v>
      </c>
      <c r="E4" s="11">
        <v>84</v>
      </c>
      <c r="F4" s="11">
        <v>84</v>
      </c>
      <c r="G4" s="11">
        <f t="shared" ref="G4:G23" si="0">SUM(B4:F4)</f>
        <v>384</v>
      </c>
      <c r="H4" s="11">
        <f t="shared" ref="H4:H23" si="1">G4*100/500</f>
        <v>76.8</v>
      </c>
    </row>
    <row r="5" spans="1:8">
      <c r="A5" s="11" t="s">
        <v>10</v>
      </c>
      <c r="B5" s="11">
        <v>70</v>
      </c>
      <c r="C5" s="11">
        <v>79</v>
      </c>
      <c r="D5" s="11">
        <v>78</v>
      </c>
      <c r="E5" s="11">
        <v>74</v>
      </c>
      <c r="F5" s="11">
        <v>74</v>
      </c>
      <c r="G5" s="11">
        <f t="shared" si="0"/>
        <v>375</v>
      </c>
      <c r="H5" s="11">
        <f t="shared" si="1"/>
        <v>75</v>
      </c>
    </row>
    <row r="6" spans="1:8">
      <c r="A6" s="11" t="s">
        <v>12</v>
      </c>
      <c r="B6" s="11">
        <v>78</v>
      </c>
      <c r="C6" s="11">
        <v>68</v>
      </c>
      <c r="D6" s="11">
        <v>46</v>
      </c>
      <c r="E6" s="11">
        <v>66</v>
      </c>
      <c r="F6" s="11">
        <v>74</v>
      </c>
      <c r="G6" s="11">
        <f t="shared" si="0"/>
        <v>332</v>
      </c>
      <c r="H6" s="11">
        <f t="shared" si="1"/>
        <v>66.400000000000006</v>
      </c>
    </row>
    <row r="7" spans="1:8">
      <c r="A7" s="11" t="s">
        <v>13</v>
      </c>
      <c r="B7" s="11">
        <v>88</v>
      </c>
      <c r="C7" s="11">
        <v>57</v>
      </c>
      <c r="D7" s="11">
        <v>78</v>
      </c>
      <c r="E7" s="11">
        <v>88</v>
      </c>
      <c r="F7" s="11">
        <v>77</v>
      </c>
      <c r="G7" s="11">
        <f t="shared" si="0"/>
        <v>388</v>
      </c>
      <c r="H7" s="11">
        <f t="shared" si="1"/>
        <v>77.599999999999994</v>
      </c>
    </row>
    <row r="8" spans="1:8">
      <c r="A8" s="11" t="s">
        <v>14</v>
      </c>
      <c r="B8" s="11">
        <v>76</v>
      </c>
      <c r="C8" s="11">
        <v>58</v>
      </c>
      <c r="D8" s="11">
        <v>68</v>
      </c>
      <c r="E8" s="11">
        <v>57</v>
      </c>
      <c r="F8" s="11">
        <v>86</v>
      </c>
      <c r="G8" s="11">
        <f t="shared" si="0"/>
        <v>345</v>
      </c>
      <c r="H8" s="11">
        <f t="shared" si="1"/>
        <v>69</v>
      </c>
    </row>
    <row r="9" spans="1:8">
      <c r="A9" s="11" t="s">
        <v>15</v>
      </c>
      <c r="B9" s="11">
        <v>90</v>
      </c>
      <c r="C9" s="11">
        <v>89</v>
      </c>
      <c r="D9" s="11">
        <v>69</v>
      </c>
      <c r="E9" s="11">
        <v>86</v>
      </c>
      <c r="F9" s="11">
        <v>75</v>
      </c>
      <c r="G9" s="11">
        <f t="shared" si="0"/>
        <v>409</v>
      </c>
      <c r="H9" s="11">
        <f t="shared" si="1"/>
        <v>81.8</v>
      </c>
    </row>
    <row r="10" spans="1:8">
      <c r="A10" s="11" t="s">
        <v>10</v>
      </c>
      <c r="B10" s="11">
        <v>67</v>
      </c>
      <c r="C10" s="11">
        <v>58</v>
      </c>
      <c r="D10" s="11">
        <v>96</v>
      </c>
      <c r="E10" s="11">
        <v>53</v>
      </c>
      <c r="F10" s="11">
        <v>84</v>
      </c>
      <c r="G10" s="11">
        <f t="shared" si="0"/>
        <v>358</v>
      </c>
      <c r="H10" s="11">
        <f t="shared" si="1"/>
        <v>71.599999999999994</v>
      </c>
    </row>
    <row r="11" spans="1:8">
      <c r="A11" s="11" t="s">
        <v>16</v>
      </c>
      <c r="B11" s="11">
        <v>76</v>
      </c>
      <c r="C11" s="11">
        <v>58</v>
      </c>
      <c r="D11" s="11">
        <v>54</v>
      </c>
      <c r="E11" s="11">
        <v>89</v>
      </c>
      <c r="F11" s="11">
        <v>32</v>
      </c>
      <c r="G11" s="11">
        <f t="shared" si="0"/>
        <v>309</v>
      </c>
      <c r="H11" s="11">
        <f t="shared" si="1"/>
        <v>61.8</v>
      </c>
    </row>
    <row r="12" spans="1:8">
      <c r="A12" s="11" t="s">
        <v>17</v>
      </c>
      <c r="B12" s="11">
        <v>87</v>
      </c>
      <c r="C12" s="11">
        <v>78</v>
      </c>
      <c r="D12" s="11">
        <v>86</v>
      </c>
      <c r="E12" s="11">
        <v>65</v>
      </c>
      <c r="F12" s="11">
        <v>77</v>
      </c>
      <c r="G12" s="11">
        <f t="shared" si="0"/>
        <v>393</v>
      </c>
      <c r="H12" s="11">
        <f t="shared" si="1"/>
        <v>78.599999999999994</v>
      </c>
    </row>
    <row r="13" spans="1:8">
      <c r="A13" s="11" t="s">
        <v>18</v>
      </c>
      <c r="B13" s="11">
        <v>66</v>
      </c>
      <c r="C13" s="11">
        <v>5</v>
      </c>
      <c r="D13" s="11">
        <v>86</v>
      </c>
      <c r="E13" s="11">
        <v>53</v>
      </c>
      <c r="F13" s="11">
        <v>55</v>
      </c>
      <c r="G13" s="11">
        <f t="shared" si="0"/>
        <v>265</v>
      </c>
      <c r="H13" s="11">
        <f t="shared" si="1"/>
        <v>53</v>
      </c>
    </row>
    <row r="14" spans="1:8">
      <c r="A14" s="11" t="s">
        <v>19</v>
      </c>
      <c r="B14" s="11">
        <v>76</v>
      </c>
      <c r="C14" s="11">
        <v>77</v>
      </c>
      <c r="D14" s="11">
        <v>85</v>
      </c>
      <c r="E14" s="11">
        <v>26</v>
      </c>
      <c r="F14" s="11">
        <v>78</v>
      </c>
      <c r="G14" s="11">
        <f t="shared" si="0"/>
        <v>342</v>
      </c>
      <c r="H14" s="11">
        <f t="shared" si="1"/>
        <v>68.400000000000006</v>
      </c>
    </row>
    <row r="15" spans="1:8">
      <c r="A15" s="11" t="s">
        <v>14</v>
      </c>
      <c r="B15" s="11">
        <v>78</v>
      </c>
      <c r="C15" s="11">
        <v>78</v>
      </c>
      <c r="D15" s="11">
        <v>68</v>
      </c>
      <c r="E15" s="11">
        <v>67</v>
      </c>
      <c r="F15" s="11">
        <v>58</v>
      </c>
      <c r="G15" s="11">
        <f t="shared" si="0"/>
        <v>349</v>
      </c>
      <c r="H15" s="11">
        <f t="shared" si="1"/>
        <v>69.8</v>
      </c>
    </row>
    <row r="16" spans="1:8">
      <c r="A16" s="11" t="s">
        <v>20</v>
      </c>
      <c r="B16" s="11">
        <v>67</v>
      </c>
      <c r="C16" s="11">
        <v>78</v>
      </c>
      <c r="D16" s="11">
        <v>84</v>
      </c>
      <c r="E16" s="11">
        <v>68</v>
      </c>
      <c r="F16" s="11">
        <v>56</v>
      </c>
      <c r="G16" s="11">
        <f t="shared" si="0"/>
        <v>353</v>
      </c>
      <c r="H16" s="11">
        <f t="shared" si="1"/>
        <v>70.599999999999994</v>
      </c>
    </row>
    <row r="17" spans="1:8">
      <c r="A17" s="11" t="s">
        <v>21</v>
      </c>
      <c r="B17" s="11">
        <v>89</v>
      </c>
      <c r="C17" s="11">
        <v>59</v>
      </c>
      <c r="D17" s="11">
        <v>75</v>
      </c>
      <c r="E17" s="11">
        <v>68</v>
      </c>
      <c r="F17" s="11">
        <v>87</v>
      </c>
      <c r="G17" s="11">
        <f t="shared" si="0"/>
        <v>378</v>
      </c>
      <c r="H17" s="11">
        <f t="shared" si="1"/>
        <v>75.599999999999994</v>
      </c>
    </row>
    <row r="18" spans="1:8">
      <c r="A18" s="11" t="s">
        <v>13</v>
      </c>
      <c r="B18" s="11">
        <v>86</v>
      </c>
      <c r="C18" s="11">
        <v>90</v>
      </c>
      <c r="D18" s="11">
        <v>45</v>
      </c>
      <c r="E18" s="11">
        <v>91</v>
      </c>
      <c r="F18" s="11">
        <v>89</v>
      </c>
      <c r="G18" s="11">
        <f t="shared" si="0"/>
        <v>401</v>
      </c>
      <c r="H18" s="11">
        <f t="shared" si="1"/>
        <v>80.2</v>
      </c>
    </row>
    <row r="19" spans="1:8">
      <c r="A19" s="11" t="s">
        <v>22</v>
      </c>
      <c r="B19" s="11">
        <v>85</v>
      </c>
      <c r="C19" s="11">
        <v>77</v>
      </c>
      <c r="D19" s="11">
        <v>65</v>
      </c>
      <c r="E19" s="11">
        <v>85</v>
      </c>
      <c r="F19" s="11">
        <v>65</v>
      </c>
      <c r="G19" s="11">
        <f t="shared" si="0"/>
        <v>377</v>
      </c>
      <c r="H19" s="11">
        <f t="shared" si="1"/>
        <v>75.400000000000006</v>
      </c>
    </row>
    <row r="20" spans="1:8">
      <c r="A20" s="11" t="s">
        <v>12</v>
      </c>
      <c r="B20" s="11">
        <v>65</v>
      </c>
      <c r="C20" s="11">
        <v>56</v>
      </c>
      <c r="D20" s="11">
        <v>74</v>
      </c>
      <c r="E20" s="11">
        <v>43</v>
      </c>
      <c r="F20" s="11">
        <v>78</v>
      </c>
      <c r="G20" s="11">
        <f t="shared" si="0"/>
        <v>316</v>
      </c>
      <c r="H20" s="11">
        <f t="shared" si="1"/>
        <v>63.2</v>
      </c>
    </row>
    <row r="21" spans="1:8">
      <c r="A21" s="11" t="s">
        <v>23</v>
      </c>
      <c r="B21" s="11">
        <v>77</v>
      </c>
      <c r="C21" s="11">
        <v>55</v>
      </c>
      <c r="D21" s="11">
        <v>78</v>
      </c>
      <c r="E21" s="11">
        <v>75</v>
      </c>
      <c r="F21" s="11">
        <v>57</v>
      </c>
      <c r="G21" s="11">
        <f t="shared" si="0"/>
        <v>342</v>
      </c>
      <c r="H21" s="11">
        <f t="shared" si="1"/>
        <v>68.400000000000006</v>
      </c>
    </row>
    <row r="22" spans="1:8">
      <c r="A22" s="11" t="s">
        <v>24</v>
      </c>
      <c r="B22" s="11">
        <v>66</v>
      </c>
      <c r="C22" s="11">
        <v>47</v>
      </c>
      <c r="D22" s="11">
        <v>84</v>
      </c>
      <c r="E22" s="11">
        <v>57</v>
      </c>
      <c r="F22" s="11">
        <v>45</v>
      </c>
      <c r="G22" s="11">
        <f t="shared" si="0"/>
        <v>299</v>
      </c>
      <c r="H22" s="11">
        <f t="shared" si="1"/>
        <v>59.8</v>
      </c>
    </row>
    <row r="23" spans="1:8">
      <c r="A23" s="11" t="s">
        <v>25</v>
      </c>
      <c r="B23" s="11">
        <v>56</v>
      </c>
      <c r="C23" s="11">
        <v>89</v>
      </c>
      <c r="D23" s="11">
        <v>75</v>
      </c>
      <c r="E23" s="11">
        <v>75</v>
      </c>
      <c r="F23" s="11">
        <v>78</v>
      </c>
      <c r="G23" s="11">
        <f t="shared" si="0"/>
        <v>373</v>
      </c>
      <c r="H23" s="11">
        <f t="shared" si="1"/>
        <v>74.599999999999994</v>
      </c>
    </row>
  </sheetData>
  <mergeCells count="1">
    <mergeCell ref="A1:H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M12" sqref="M12"/>
    </sheetView>
  </sheetViews>
  <sheetFormatPr defaultRowHeight="15"/>
  <cols>
    <col min="1" max="1" width="14.42578125" customWidth="1"/>
    <col min="7" max="7" width="11.42578125" customWidth="1"/>
    <col min="9" max="9" width="11.140625" customWidth="1"/>
  </cols>
  <sheetData>
    <row r="1" spans="1:9">
      <c r="A1" s="182" t="s">
        <v>92</v>
      </c>
      <c r="B1" s="183"/>
      <c r="C1" s="183"/>
      <c r="D1" s="183"/>
      <c r="E1" s="183"/>
      <c r="F1" s="183"/>
      <c r="G1" s="183"/>
      <c r="H1" s="183"/>
      <c r="I1" s="184"/>
    </row>
    <row r="2" spans="1:9">
      <c r="A2" s="185"/>
      <c r="B2" s="186"/>
      <c r="C2" s="186"/>
      <c r="D2" s="186"/>
      <c r="E2" s="186"/>
      <c r="F2" s="186"/>
      <c r="G2" s="186"/>
      <c r="H2" s="186"/>
      <c r="I2" s="187"/>
    </row>
    <row r="3" spans="1:9">
      <c r="A3" s="11" t="s">
        <v>90</v>
      </c>
      <c r="B3" s="11" t="s">
        <v>91</v>
      </c>
      <c r="C3" s="11" t="s">
        <v>93</v>
      </c>
      <c r="D3" s="11" t="s">
        <v>94</v>
      </c>
      <c r="E3" s="11" t="s">
        <v>95</v>
      </c>
      <c r="F3" s="11" t="s">
        <v>96</v>
      </c>
      <c r="G3" s="11" t="s">
        <v>97</v>
      </c>
      <c r="H3" s="11" t="s">
        <v>98</v>
      </c>
      <c r="I3" s="11" t="s">
        <v>99</v>
      </c>
    </row>
    <row r="4" spans="1:9">
      <c r="A4" s="11" t="s">
        <v>100</v>
      </c>
      <c r="B4" s="11">
        <v>85</v>
      </c>
      <c r="C4" s="11">
        <v>92</v>
      </c>
      <c r="D4" s="11">
        <v>81</v>
      </c>
      <c r="E4" s="11">
        <v>78</v>
      </c>
      <c r="F4" s="11">
        <v>80</v>
      </c>
      <c r="G4" s="11">
        <f t="shared" ref="G4:G14" si="0">SUM(B4:F4)</f>
        <v>416</v>
      </c>
      <c r="H4" s="11" t="str">
        <f t="shared" ref="H4:H14" si="1">IF(G4&gt;400,"a",IF(G4&gt;250,"b",IF(G4&lt;250,"c")))</f>
        <v>a</v>
      </c>
      <c r="I4" s="11">
        <f t="shared" ref="I4:I14" si="2">IF(H4="a",9,IF(H4="b",6,IF(H4="c",4)))</f>
        <v>9</v>
      </c>
    </row>
    <row r="5" spans="1:9">
      <c r="A5" s="11" t="s">
        <v>101</v>
      </c>
      <c r="B5" s="11">
        <v>65</v>
      </c>
      <c r="C5" s="11">
        <v>70</v>
      </c>
      <c r="D5" s="11">
        <v>67</v>
      </c>
      <c r="E5" s="11">
        <v>72</v>
      </c>
      <c r="F5" s="11">
        <v>77</v>
      </c>
      <c r="G5" s="11">
        <f t="shared" si="0"/>
        <v>351</v>
      </c>
      <c r="H5" s="11" t="str">
        <f t="shared" si="1"/>
        <v>b</v>
      </c>
      <c r="I5" s="11">
        <f t="shared" si="2"/>
        <v>6</v>
      </c>
    </row>
    <row r="6" spans="1:9">
      <c r="A6" s="11" t="s">
        <v>102</v>
      </c>
      <c r="B6" s="11">
        <v>40</v>
      </c>
      <c r="C6" s="11">
        <v>42</v>
      </c>
      <c r="D6" s="11">
        <v>35</v>
      </c>
      <c r="E6" s="11">
        <v>44</v>
      </c>
      <c r="F6" s="11">
        <v>44</v>
      </c>
      <c r="G6" s="11">
        <f t="shared" si="0"/>
        <v>205</v>
      </c>
      <c r="H6" s="11" t="str">
        <f t="shared" si="1"/>
        <v>c</v>
      </c>
      <c r="I6" s="11">
        <f t="shared" si="2"/>
        <v>4</v>
      </c>
    </row>
    <row r="7" spans="1:9">
      <c r="A7" s="11" t="s">
        <v>103</v>
      </c>
      <c r="B7" s="11">
        <v>83</v>
      </c>
      <c r="C7" s="11">
        <v>94</v>
      </c>
      <c r="D7" s="11">
        <v>80</v>
      </c>
      <c r="E7" s="11">
        <v>65</v>
      </c>
      <c r="F7" s="11">
        <v>85</v>
      </c>
      <c r="G7" s="11">
        <f t="shared" si="0"/>
        <v>407</v>
      </c>
      <c r="H7" s="11" t="str">
        <f t="shared" si="1"/>
        <v>a</v>
      </c>
      <c r="I7" s="11">
        <f t="shared" si="2"/>
        <v>9</v>
      </c>
    </row>
    <row r="8" spans="1:9">
      <c r="A8" s="11" t="s">
        <v>104</v>
      </c>
      <c r="B8" s="11">
        <v>50</v>
      </c>
      <c r="C8" s="11">
        <v>45</v>
      </c>
      <c r="D8" s="11">
        <v>51</v>
      </c>
      <c r="E8" s="11">
        <v>47</v>
      </c>
      <c r="F8" s="11">
        <v>56</v>
      </c>
      <c r="G8" s="11">
        <f t="shared" si="0"/>
        <v>249</v>
      </c>
      <c r="H8" s="11" t="str">
        <f t="shared" si="1"/>
        <v>c</v>
      </c>
      <c r="I8" s="11">
        <f t="shared" si="2"/>
        <v>4</v>
      </c>
    </row>
    <row r="9" spans="1:9">
      <c r="A9" s="11" t="s">
        <v>108</v>
      </c>
      <c r="B9" s="11">
        <v>68</v>
      </c>
      <c r="C9" s="11">
        <v>75</v>
      </c>
      <c r="D9" s="11">
        <v>67</v>
      </c>
      <c r="E9" s="11">
        <v>56</v>
      </c>
      <c r="F9" s="11">
        <v>47</v>
      </c>
      <c r="G9" s="11">
        <f t="shared" si="0"/>
        <v>313</v>
      </c>
      <c r="H9" s="11" t="str">
        <f t="shared" si="1"/>
        <v>b</v>
      </c>
      <c r="I9" s="11">
        <f t="shared" si="2"/>
        <v>6</v>
      </c>
    </row>
    <row r="10" spans="1:9">
      <c r="A10" s="11" t="s">
        <v>109</v>
      </c>
      <c r="B10" s="11">
        <v>72</v>
      </c>
      <c r="C10" s="11">
        <v>67</v>
      </c>
      <c r="D10" s="11">
        <v>75</v>
      </c>
      <c r="E10" s="11">
        <v>77</v>
      </c>
      <c r="F10" s="11">
        <v>69</v>
      </c>
      <c r="G10" s="11">
        <f t="shared" si="0"/>
        <v>360</v>
      </c>
      <c r="H10" s="11" t="str">
        <f t="shared" si="1"/>
        <v>b</v>
      </c>
      <c r="I10" s="11">
        <f t="shared" si="2"/>
        <v>6</v>
      </c>
    </row>
    <row r="11" spans="1:9">
      <c r="A11" s="11" t="s">
        <v>110</v>
      </c>
      <c r="B11" s="11">
        <v>60</v>
      </c>
      <c r="C11" s="11">
        <v>75</v>
      </c>
      <c r="D11" s="11">
        <v>46</v>
      </c>
      <c r="E11" s="11">
        <v>56</v>
      </c>
      <c r="F11" s="11">
        <v>67</v>
      </c>
      <c r="G11" s="11">
        <f t="shared" si="0"/>
        <v>304</v>
      </c>
      <c r="H11" s="11" t="str">
        <f t="shared" si="1"/>
        <v>b</v>
      </c>
      <c r="I11" s="11">
        <f t="shared" si="2"/>
        <v>6</v>
      </c>
    </row>
    <row r="12" spans="1:9">
      <c r="A12" s="11" t="s">
        <v>105</v>
      </c>
      <c r="B12" s="11">
        <v>59</v>
      </c>
      <c r="C12" s="11">
        <v>85</v>
      </c>
      <c r="D12" s="11">
        <v>77</v>
      </c>
      <c r="E12" s="11">
        <v>58</v>
      </c>
      <c r="F12" s="11">
        <v>57</v>
      </c>
      <c r="G12" s="11">
        <f t="shared" si="0"/>
        <v>336</v>
      </c>
      <c r="H12" s="11" t="str">
        <f t="shared" si="1"/>
        <v>b</v>
      </c>
      <c r="I12" s="11">
        <f t="shared" si="2"/>
        <v>6</v>
      </c>
    </row>
    <row r="13" spans="1:9">
      <c r="A13" s="11" t="s">
        <v>106</v>
      </c>
      <c r="B13" s="11">
        <v>56</v>
      </c>
      <c r="C13" s="11">
        <v>46</v>
      </c>
      <c r="D13" s="11">
        <v>47</v>
      </c>
      <c r="E13" s="11">
        <v>87</v>
      </c>
      <c r="F13" s="11">
        <v>45</v>
      </c>
      <c r="G13" s="11">
        <f t="shared" si="0"/>
        <v>281</v>
      </c>
      <c r="H13" s="11" t="str">
        <f t="shared" si="1"/>
        <v>b</v>
      </c>
      <c r="I13" s="11">
        <f t="shared" si="2"/>
        <v>6</v>
      </c>
    </row>
    <row r="14" spans="1:9">
      <c r="A14" s="11" t="s">
        <v>107</v>
      </c>
      <c r="B14" s="11">
        <v>64</v>
      </c>
      <c r="C14" s="11">
        <v>76</v>
      </c>
      <c r="D14" s="11">
        <v>88</v>
      </c>
      <c r="E14" s="11">
        <v>56</v>
      </c>
      <c r="F14" s="11">
        <v>76</v>
      </c>
      <c r="G14" s="11">
        <f t="shared" si="0"/>
        <v>360</v>
      </c>
      <c r="H14" s="11" t="str">
        <f t="shared" si="1"/>
        <v>b</v>
      </c>
      <c r="I14" s="11">
        <f t="shared" si="2"/>
        <v>6</v>
      </c>
    </row>
  </sheetData>
  <mergeCells count="1">
    <mergeCell ref="A1:I2"/>
  </mergeCells>
  <pageMargins left="0.7" right="3.17" top="1.1599999999999999" bottom="0.75" header="0.32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N15"/>
  <sheetViews>
    <sheetView workbookViewId="0">
      <selection activeCell="C16" sqref="C16"/>
    </sheetView>
  </sheetViews>
  <sheetFormatPr defaultRowHeight="15"/>
  <cols>
    <col min="1" max="1" width="14.140625" customWidth="1"/>
    <col min="2" max="2" width="10.85546875" customWidth="1"/>
    <col min="3" max="3" width="14.140625" customWidth="1"/>
    <col min="4" max="4" width="12.85546875" customWidth="1"/>
    <col min="5" max="5" width="12.140625" customWidth="1"/>
    <col min="6" max="6" width="16" customWidth="1"/>
    <col min="7" max="7" width="17.5703125" customWidth="1"/>
  </cols>
  <sheetData>
    <row r="1" spans="1:14">
      <c r="A1" s="160" t="s">
        <v>111</v>
      </c>
      <c r="B1" s="167"/>
      <c r="C1" s="167"/>
      <c r="D1" s="167"/>
      <c r="E1" s="167"/>
      <c r="F1" s="167"/>
      <c r="G1" s="167"/>
      <c r="H1" s="3"/>
      <c r="I1" s="3"/>
      <c r="J1" s="3"/>
      <c r="K1" s="3"/>
      <c r="L1" s="3"/>
      <c r="M1" s="3"/>
      <c r="N1" s="3"/>
    </row>
    <row r="2" spans="1:14">
      <c r="A2" s="167"/>
      <c r="B2" s="167"/>
      <c r="C2" s="167"/>
      <c r="D2" s="167"/>
      <c r="E2" s="167"/>
      <c r="F2" s="167"/>
      <c r="G2" s="167"/>
      <c r="H2" s="3"/>
      <c r="I2" s="3"/>
      <c r="J2" s="3"/>
      <c r="K2" s="3"/>
      <c r="L2" s="3"/>
      <c r="M2" s="3"/>
      <c r="N2" s="3"/>
    </row>
    <row r="3" spans="1:14">
      <c r="A3" s="167"/>
      <c r="B3" s="167"/>
      <c r="C3" s="167"/>
      <c r="D3" s="167"/>
      <c r="E3" s="167"/>
      <c r="F3" s="167"/>
      <c r="G3" s="167"/>
      <c r="H3" s="3"/>
      <c r="I3" s="3"/>
      <c r="J3" s="3"/>
      <c r="K3" s="3"/>
      <c r="L3" s="3"/>
      <c r="M3" s="3"/>
      <c r="N3" s="3"/>
    </row>
    <row r="4" spans="1:14">
      <c r="A4" s="9" t="s">
        <v>112</v>
      </c>
      <c r="B4" s="9" t="s">
        <v>113</v>
      </c>
      <c r="C4" s="9" t="s">
        <v>114</v>
      </c>
      <c r="D4" s="9" t="s">
        <v>115</v>
      </c>
      <c r="E4" s="9" t="s">
        <v>116</v>
      </c>
      <c r="F4" s="9" t="s">
        <v>117</v>
      </c>
      <c r="G4" s="9" t="s">
        <v>118</v>
      </c>
    </row>
    <row r="5" spans="1:14">
      <c r="A5" s="9" t="s">
        <v>119</v>
      </c>
      <c r="B5" s="9">
        <v>101</v>
      </c>
      <c r="C5" s="12">
        <f>DATE(2022,2,12)</f>
        <v>44604</v>
      </c>
      <c r="D5" s="9">
        <v>12120</v>
      </c>
      <c r="E5" s="9">
        <v>11000</v>
      </c>
      <c r="F5" s="9" t="s">
        <v>120</v>
      </c>
      <c r="G5" s="9" t="s">
        <v>130</v>
      </c>
    </row>
    <row r="6" spans="1:14">
      <c r="A6" s="10" t="s">
        <v>103</v>
      </c>
      <c r="B6" s="9">
        <v>109</v>
      </c>
      <c r="C6" s="12">
        <f>DATE(2024,6,12)</f>
        <v>45455</v>
      </c>
      <c r="D6" s="9">
        <v>12127</v>
      </c>
      <c r="E6" s="9">
        <v>14000</v>
      </c>
      <c r="F6" s="9" t="s">
        <v>128</v>
      </c>
      <c r="G6" s="9" t="s">
        <v>130</v>
      </c>
    </row>
    <row r="7" spans="1:14">
      <c r="A7" s="10" t="s">
        <v>104</v>
      </c>
      <c r="B7" s="9">
        <v>110</v>
      </c>
      <c r="C7" s="12">
        <f>DATE(2024,7,12)</f>
        <v>45485</v>
      </c>
      <c r="D7" s="9">
        <v>12128</v>
      </c>
      <c r="E7" s="9">
        <v>14500</v>
      </c>
      <c r="F7" s="9" t="s">
        <v>129</v>
      </c>
      <c r="G7" s="9" t="s">
        <v>130</v>
      </c>
    </row>
    <row r="8" spans="1:14">
      <c r="A8" s="9" t="s">
        <v>105</v>
      </c>
      <c r="B8" s="9">
        <v>104</v>
      </c>
      <c r="C8" s="12">
        <f>DATE(2023,9,12)</f>
        <v>45181</v>
      </c>
      <c r="D8" s="9">
        <v>12123</v>
      </c>
      <c r="E8" s="9">
        <v>12000</v>
      </c>
      <c r="F8" s="9" t="s">
        <v>123</v>
      </c>
      <c r="G8" s="9" t="s">
        <v>130</v>
      </c>
    </row>
    <row r="9" spans="1:14">
      <c r="A9" s="10" t="s">
        <v>100</v>
      </c>
      <c r="B9" s="9">
        <v>106</v>
      </c>
      <c r="C9" s="12">
        <f>DATE(2024,4,12)</f>
        <v>45394</v>
      </c>
      <c r="D9" s="9">
        <v>12124</v>
      </c>
      <c r="E9" s="9">
        <v>13000</v>
      </c>
      <c r="F9" s="9" t="s">
        <v>125</v>
      </c>
      <c r="G9" s="9" t="s">
        <v>130</v>
      </c>
    </row>
    <row r="10" spans="1:14">
      <c r="A10" s="9" t="s">
        <v>109</v>
      </c>
      <c r="B10" s="9">
        <v>102</v>
      </c>
      <c r="C10" s="12">
        <f>DATE(2022,3,12)</f>
        <v>44632</v>
      </c>
      <c r="D10" s="9">
        <v>12121</v>
      </c>
      <c r="E10" s="9">
        <v>12000</v>
      </c>
      <c r="F10" s="9" t="s">
        <v>121</v>
      </c>
      <c r="G10" s="9" t="s">
        <v>131</v>
      </c>
    </row>
    <row r="11" spans="1:14">
      <c r="A11" s="10" t="s">
        <v>101</v>
      </c>
      <c r="B11" s="9">
        <v>107</v>
      </c>
      <c r="C11" s="12">
        <f>DATE(2024,5,12)</f>
        <v>45424</v>
      </c>
      <c r="D11" s="9">
        <v>13135</v>
      </c>
      <c r="E11" s="9">
        <v>11500</v>
      </c>
      <c r="F11" s="9" t="s">
        <v>126</v>
      </c>
      <c r="G11" s="9" t="s">
        <v>130</v>
      </c>
    </row>
    <row r="12" spans="1:14">
      <c r="A12" s="9" t="s">
        <v>110</v>
      </c>
      <c r="B12" s="9">
        <v>103</v>
      </c>
      <c r="C12" s="12">
        <f>DATE(2023,4,22)</f>
        <v>45038</v>
      </c>
      <c r="D12" s="9">
        <v>12122</v>
      </c>
      <c r="E12" s="9">
        <v>13000</v>
      </c>
      <c r="F12" s="9" t="s">
        <v>122</v>
      </c>
      <c r="G12" s="9" t="s">
        <v>132</v>
      </c>
    </row>
    <row r="13" spans="1:14">
      <c r="A13" s="10" t="s">
        <v>102</v>
      </c>
      <c r="B13" s="9">
        <v>108</v>
      </c>
      <c r="C13" s="12">
        <f>DATE(2024,6,12)</f>
        <v>45455</v>
      </c>
      <c r="D13" s="9">
        <v>12126</v>
      </c>
      <c r="E13" s="9">
        <v>13500</v>
      </c>
      <c r="F13" s="9" t="s">
        <v>127</v>
      </c>
      <c r="G13" s="9" t="s">
        <v>134</v>
      </c>
    </row>
    <row r="14" spans="1:14">
      <c r="A14" s="9" t="s">
        <v>106</v>
      </c>
      <c r="B14" s="9">
        <v>105</v>
      </c>
      <c r="C14" s="12">
        <f>DATE(2024,2,9)</f>
        <v>45331</v>
      </c>
      <c r="D14" s="9">
        <v>12124</v>
      </c>
      <c r="E14" s="9">
        <v>12500</v>
      </c>
      <c r="F14" s="9" t="s">
        <v>124</v>
      </c>
      <c r="G14" s="9" t="s">
        <v>133</v>
      </c>
    </row>
    <row r="15" spans="1:14">
      <c r="A15" s="10"/>
    </row>
  </sheetData>
  <mergeCells count="1">
    <mergeCell ref="A1:G3"/>
  </mergeCells>
  <pageMargins left="0.76" right="2.33" top="0.75" bottom="0.75" header="0.3" footer="0.3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M11" sqref="M11"/>
    </sheetView>
  </sheetViews>
  <sheetFormatPr defaultRowHeight="15"/>
  <cols>
    <col min="7" max="7" width="10" customWidth="1"/>
    <col min="8" max="8" width="12.5703125" customWidth="1"/>
  </cols>
  <sheetData>
    <row r="1" spans="1:12" ht="23.25">
      <c r="A1" s="197" t="s">
        <v>476</v>
      </c>
      <c r="B1" s="198"/>
      <c r="C1" s="198"/>
      <c r="D1" s="198"/>
      <c r="E1" s="198"/>
      <c r="F1" s="198"/>
      <c r="G1" s="198"/>
      <c r="H1" s="199"/>
      <c r="I1" s="129"/>
    </row>
    <row r="2" spans="1:12" ht="21">
      <c r="A2" s="194" t="s">
        <v>477</v>
      </c>
      <c r="B2" s="195"/>
      <c r="C2" s="195"/>
      <c r="D2" s="195"/>
      <c r="E2" s="195"/>
      <c r="F2" s="195"/>
      <c r="G2" s="195"/>
      <c r="H2" s="196"/>
      <c r="I2" s="131"/>
    </row>
    <row r="3" spans="1:12" ht="15" customHeight="1">
      <c r="A3" s="200" t="s">
        <v>478</v>
      </c>
      <c r="B3" s="201"/>
      <c r="C3" s="201"/>
      <c r="D3" s="201"/>
      <c r="E3" s="201"/>
      <c r="F3" s="201"/>
      <c r="G3" s="201"/>
      <c r="H3" s="202"/>
      <c r="I3" s="135"/>
      <c r="J3" s="3"/>
      <c r="K3" s="3"/>
      <c r="L3" s="3"/>
    </row>
    <row r="4" spans="1:12">
      <c r="A4" s="140"/>
      <c r="B4" s="128"/>
      <c r="C4" s="128"/>
      <c r="D4" s="128"/>
      <c r="E4" s="128"/>
      <c r="F4" s="128"/>
      <c r="G4" s="128"/>
      <c r="H4" s="141"/>
      <c r="I4" s="128"/>
      <c r="J4" s="3"/>
      <c r="K4" s="3"/>
      <c r="L4" s="3"/>
    </row>
    <row r="5" spans="1:12">
      <c r="A5" s="142" t="s">
        <v>479</v>
      </c>
      <c r="B5" s="136"/>
      <c r="C5" s="136"/>
      <c r="D5" s="136"/>
      <c r="E5" s="136"/>
      <c r="F5" s="136"/>
      <c r="G5" s="128"/>
      <c r="H5" s="141"/>
      <c r="I5" s="128"/>
      <c r="J5" s="3"/>
      <c r="K5" s="3"/>
      <c r="L5" s="3"/>
    </row>
    <row r="6" spans="1:12">
      <c r="A6" s="143" t="s">
        <v>480</v>
      </c>
      <c r="B6" s="128"/>
      <c r="C6" s="128"/>
      <c r="D6" s="128"/>
      <c r="E6" s="128"/>
      <c r="F6" s="136" t="s">
        <v>482</v>
      </c>
      <c r="G6" s="128"/>
      <c r="H6" s="141"/>
      <c r="I6" s="128"/>
      <c r="J6" s="3"/>
      <c r="K6" s="3"/>
      <c r="L6" s="3"/>
    </row>
    <row r="7" spans="1:12" ht="15" customHeight="1">
      <c r="A7" s="140"/>
      <c r="B7" s="85"/>
      <c r="C7" s="130"/>
      <c r="D7" s="130"/>
      <c r="E7" s="130"/>
      <c r="F7" s="130"/>
      <c r="G7" s="130"/>
      <c r="H7" s="144"/>
      <c r="I7" s="130"/>
      <c r="J7" s="3"/>
      <c r="K7" s="3"/>
      <c r="L7" s="3"/>
    </row>
    <row r="8" spans="1:12" ht="18.75">
      <c r="A8" s="145" t="s">
        <v>481</v>
      </c>
      <c r="B8" s="130"/>
      <c r="C8" s="130"/>
      <c r="D8" s="137" t="s">
        <v>483</v>
      </c>
      <c r="E8" s="130"/>
      <c r="F8" s="130"/>
      <c r="G8" s="192" t="s">
        <v>484</v>
      </c>
      <c r="H8" s="193"/>
      <c r="I8" s="130"/>
      <c r="J8" s="3"/>
      <c r="K8" s="3"/>
      <c r="L8" s="3"/>
    </row>
    <row r="9" spans="1:12">
      <c r="A9" s="140"/>
      <c r="B9" s="85"/>
      <c r="C9" s="136"/>
      <c r="D9" s="136"/>
      <c r="E9" s="136"/>
      <c r="F9" s="136"/>
      <c r="G9" s="136"/>
      <c r="H9" s="146"/>
      <c r="I9" s="132"/>
      <c r="J9" s="3"/>
      <c r="K9" s="3"/>
      <c r="L9" s="3"/>
    </row>
    <row r="10" spans="1:12">
      <c r="A10" s="190" t="s">
        <v>485</v>
      </c>
      <c r="B10" s="191"/>
      <c r="C10" s="138">
        <v>83600</v>
      </c>
      <c r="D10" s="71" t="s">
        <v>489</v>
      </c>
      <c r="E10" s="136"/>
      <c r="F10" s="71">
        <v>10000</v>
      </c>
      <c r="G10" s="136"/>
      <c r="H10" s="146"/>
      <c r="I10" s="132"/>
      <c r="J10" s="3"/>
      <c r="K10" s="3"/>
      <c r="L10" s="3"/>
    </row>
    <row r="11" spans="1:12">
      <c r="A11" s="190" t="s">
        <v>486</v>
      </c>
      <c r="B11" s="191"/>
      <c r="C11" s="139">
        <v>0</v>
      </c>
      <c r="D11" s="71" t="s">
        <v>490</v>
      </c>
      <c r="E11" s="136"/>
      <c r="F11" s="71">
        <v>12000</v>
      </c>
      <c r="G11" s="136"/>
      <c r="H11" s="146"/>
      <c r="I11" s="132"/>
      <c r="K11" s="132"/>
      <c r="L11" s="132"/>
    </row>
    <row r="12" spans="1:12">
      <c r="A12" s="190" t="s">
        <v>487</v>
      </c>
      <c r="B12" s="191"/>
      <c r="C12" s="138">
        <v>5400</v>
      </c>
      <c r="D12" s="71" t="s">
        <v>491</v>
      </c>
      <c r="E12" s="136"/>
      <c r="F12" s="71">
        <v>0</v>
      </c>
      <c r="G12" s="136"/>
      <c r="H12" s="146"/>
      <c r="I12" s="132"/>
      <c r="J12" s="132"/>
      <c r="K12" s="132"/>
      <c r="L12" s="132"/>
    </row>
    <row r="13" spans="1:12">
      <c r="A13" s="188" t="s">
        <v>488</v>
      </c>
      <c r="B13" s="189"/>
      <c r="C13" s="133">
        <v>41800</v>
      </c>
      <c r="D13" s="46" t="s">
        <v>492</v>
      </c>
      <c r="E13" s="46"/>
      <c r="F13" s="46">
        <v>480</v>
      </c>
      <c r="G13" s="46"/>
      <c r="H13" s="147"/>
      <c r="I13" s="46"/>
      <c r="J13" s="3"/>
      <c r="K13" s="3"/>
      <c r="L13" s="3"/>
    </row>
    <row r="14" spans="1:12">
      <c r="A14" s="140"/>
      <c r="B14" s="46"/>
      <c r="C14" s="46"/>
      <c r="D14" s="46" t="s">
        <v>493</v>
      </c>
      <c r="E14" s="46"/>
      <c r="F14" s="46">
        <v>650</v>
      </c>
      <c r="G14" s="46"/>
      <c r="H14" s="147"/>
      <c r="I14" s="46"/>
      <c r="J14" s="3"/>
      <c r="K14" s="3"/>
      <c r="L14" s="3"/>
    </row>
    <row r="15" spans="1:12" ht="15" customHeight="1">
      <c r="A15" s="140"/>
      <c r="B15" s="85"/>
      <c r="C15" s="71"/>
      <c r="D15" s="46" t="s">
        <v>494</v>
      </c>
      <c r="E15" s="71"/>
      <c r="F15" s="46">
        <v>60</v>
      </c>
      <c r="G15" s="85"/>
      <c r="H15" s="148"/>
      <c r="I15" s="3"/>
      <c r="J15" s="1"/>
      <c r="K15" s="1"/>
      <c r="L15" s="1"/>
    </row>
    <row r="16" spans="1:12">
      <c r="A16" s="140"/>
      <c r="B16" s="71"/>
      <c r="C16" s="71"/>
      <c r="D16" s="46" t="s">
        <v>135</v>
      </c>
      <c r="E16" s="71"/>
      <c r="F16" s="46">
        <v>560</v>
      </c>
      <c r="G16" s="71"/>
      <c r="H16" s="148"/>
      <c r="I16" s="3"/>
      <c r="J16" s="1"/>
      <c r="K16" s="1"/>
      <c r="L16" s="1"/>
    </row>
    <row r="17" spans="1:12">
      <c r="A17" s="149" t="s">
        <v>497</v>
      </c>
      <c r="B17" s="85"/>
      <c r="C17" s="122">
        <v>0</v>
      </c>
      <c r="D17" s="46" t="s">
        <v>495</v>
      </c>
      <c r="E17" s="71"/>
      <c r="F17" s="46">
        <v>236</v>
      </c>
      <c r="G17" s="85"/>
      <c r="H17" s="148"/>
      <c r="I17" s="1"/>
      <c r="J17" s="1"/>
      <c r="K17" s="1"/>
      <c r="L17" s="1"/>
    </row>
    <row r="18" spans="1:12">
      <c r="A18" s="140"/>
      <c r="B18" s="85"/>
      <c r="C18" s="85"/>
      <c r="D18" s="46" t="s">
        <v>496</v>
      </c>
      <c r="E18" s="71"/>
      <c r="F18" s="46">
        <v>0</v>
      </c>
      <c r="G18" s="85"/>
      <c r="H18" s="148"/>
      <c r="I18" s="1"/>
      <c r="J18" s="1"/>
      <c r="K18" s="1"/>
      <c r="L18" s="1"/>
    </row>
    <row r="19" spans="1:12">
      <c r="A19" s="140"/>
      <c r="B19" s="85"/>
      <c r="C19" s="85"/>
      <c r="D19" s="46" t="s">
        <v>136</v>
      </c>
      <c r="E19" s="71"/>
      <c r="F19" s="46">
        <v>0</v>
      </c>
      <c r="G19" s="85"/>
      <c r="H19" s="148"/>
      <c r="I19" s="1"/>
      <c r="J19" s="1"/>
      <c r="K19" s="1"/>
      <c r="L19" s="1"/>
    </row>
    <row r="20" spans="1:12">
      <c r="A20" s="140"/>
      <c r="B20" s="85"/>
      <c r="C20" s="85"/>
      <c r="D20" s="46" t="s">
        <v>137</v>
      </c>
      <c r="E20" s="46"/>
      <c r="F20" s="46">
        <v>0</v>
      </c>
      <c r="G20" s="85"/>
      <c r="H20" s="147"/>
      <c r="I20" s="1"/>
      <c r="J20" s="1"/>
      <c r="K20" s="1"/>
      <c r="L20" s="1"/>
    </row>
    <row r="21" spans="1:12">
      <c r="A21" s="140"/>
      <c r="B21" s="85"/>
      <c r="C21" s="85"/>
      <c r="D21" s="85"/>
      <c r="E21" s="46"/>
      <c r="F21" s="85"/>
      <c r="G21" s="85"/>
      <c r="H21" s="147"/>
      <c r="I21" s="1"/>
      <c r="J21" s="1"/>
      <c r="K21" s="1"/>
      <c r="L21" s="1"/>
    </row>
    <row r="22" spans="1:12" ht="19.5" thickBot="1">
      <c r="A22" s="150" t="s">
        <v>498</v>
      </c>
      <c r="B22" s="151"/>
      <c r="C22" s="152">
        <v>130800</v>
      </c>
      <c r="D22" s="153" t="s">
        <v>499</v>
      </c>
      <c r="E22" s="47"/>
      <c r="F22" s="154">
        <v>23986</v>
      </c>
      <c r="G22" s="153" t="s">
        <v>500</v>
      </c>
      <c r="H22" s="155">
        <v>106814</v>
      </c>
      <c r="I22" s="1"/>
      <c r="J22" s="1"/>
      <c r="K22" s="1"/>
      <c r="L22" s="1"/>
    </row>
    <row r="23" spans="1:12">
      <c r="A23" s="1"/>
      <c r="B23" s="1"/>
      <c r="C23" s="1"/>
      <c r="E23" s="46"/>
      <c r="F23" s="1"/>
      <c r="H23" s="46"/>
      <c r="I23" s="1"/>
      <c r="J23" s="1"/>
      <c r="K23" s="1"/>
      <c r="L23" s="1"/>
    </row>
    <row r="24" spans="1:12">
      <c r="A24" s="1"/>
      <c r="B24" s="1"/>
      <c r="C24" s="1"/>
      <c r="E24" s="46"/>
      <c r="F24" s="1"/>
      <c r="H24" s="46"/>
      <c r="I24" s="1"/>
      <c r="J24" s="1"/>
      <c r="K24" s="1"/>
      <c r="L24" s="1"/>
    </row>
    <row r="25" spans="1:12">
      <c r="A25" s="1"/>
      <c r="C25" s="3"/>
      <c r="E25" s="46"/>
      <c r="F25" s="1"/>
      <c r="H25" s="46"/>
      <c r="I25" s="1"/>
      <c r="J25" s="1"/>
      <c r="K25" s="1"/>
      <c r="L25" s="1"/>
    </row>
    <row r="26" spans="1:12">
      <c r="A26" s="1"/>
      <c r="B26" s="1"/>
      <c r="C26" s="1"/>
      <c r="E26" s="46"/>
      <c r="F26" s="1"/>
      <c r="H26" s="46"/>
      <c r="I26" s="1"/>
      <c r="J26" s="1"/>
      <c r="K26" s="1"/>
      <c r="L26" s="1"/>
    </row>
    <row r="27" spans="1:12">
      <c r="A27" s="1"/>
      <c r="C27" s="1"/>
      <c r="E27" s="46"/>
      <c r="F27" s="1"/>
      <c r="H27" s="46"/>
      <c r="I27" s="1"/>
      <c r="J27" s="1"/>
      <c r="K27" s="1"/>
      <c r="L27" s="1"/>
    </row>
    <row r="28" spans="1:12" ht="15" customHeight="1">
      <c r="A28" s="1"/>
      <c r="C28" s="134"/>
      <c r="E28" s="134"/>
      <c r="F28" s="1"/>
      <c r="H28" s="134"/>
      <c r="I28" s="134"/>
      <c r="K28" s="1"/>
      <c r="L28" s="1"/>
    </row>
    <row r="29" spans="1:12">
      <c r="A29" s="1"/>
      <c r="B29" s="134"/>
      <c r="C29" s="134"/>
      <c r="D29" s="134"/>
      <c r="E29" s="134"/>
      <c r="F29" s="1"/>
      <c r="G29" s="134"/>
      <c r="H29" s="134"/>
      <c r="I29" s="134"/>
      <c r="J29" s="134"/>
      <c r="K29" s="1"/>
      <c r="L29" s="1"/>
    </row>
  </sheetData>
  <mergeCells count="8">
    <mergeCell ref="A13:B13"/>
    <mergeCell ref="A10:B10"/>
    <mergeCell ref="G8:H8"/>
    <mergeCell ref="A2:H2"/>
    <mergeCell ref="A1:H1"/>
    <mergeCell ref="A3:H3"/>
    <mergeCell ref="A11:B11"/>
    <mergeCell ref="A12:B12"/>
  </mergeCells>
  <pageMargins left="1.1399999999999999" right="0.8" top="2.29" bottom="3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K26" sqref="K26"/>
    </sheetView>
  </sheetViews>
  <sheetFormatPr defaultRowHeight="15"/>
  <sheetData>
    <row r="1" spans="1:9">
      <c r="A1" s="203" t="s">
        <v>138</v>
      </c>
      <c r="B1" s="203"/>
      <c r="C1" s="203"/>
      <c r="D1" s="203"/>
      <c r="E1" s="203"/>
      <c r="F1" s="203"/>
      <c r="G1" s="203"/>
      <c r="H1" s="203"/>
      <c r="I1" s="203"/>
    </row>
    <row r="2" spans="1:9">
      <c r="A2" s="203"/>
      <c r="B2" s="203"/>
      <c r="C2" s="203"/>
      <c r="D2" s="203"/>
      <c r="E2" s="203"/>
      <c r="F2" s="203"/>
      <c r="G2" s="203"/>
      <c r="H2" s="203"/>
      <c r="I2" s="203"/>
    </row>
    <row r="3" spans="1:9">
      <c r="A3" s="203"/>
      <c r="B3" s="203"/>
      <c r="C3" s="203"/>
      <c r="D3" s="203"/>
      <c r="E3" s="203"/>
      <c r="F3" s="203"/>
      <c r="G3" s="203"/>
      <c r="H3" s="203"/>
      <c r="I3" s="203"/>
    </row>
    <row r="4" spans="1:9">
      <c r="A4" s="203"/>
      <c r="B4" s="203"/>
      <c r="C4" s="203"/>
      <c r="D4" s="203"/>
      <c r="E4" s="203"/>
      <c r="F4" s="203"/>
      <c r="G4" s="203"/>
      <c r="H4" s="203"/>
      <c r="I4" s="203"/>
    </row>
    <row r="5" spans="1:9">
      <c r="A5" s="203"/>
      <c r="B5" s="203"/>
      <c r="C5" s="203"/>
      <c r="D5" s="203"/>
      <c r="E5" s="203"/>
      <c r="F5" s="203"/>
      <c r="G5" s="203"/>
      <c r="H5" s="203"/>
      <c r="I5" s="203"/>
    </row>
    <row r="6" spans="1:9">
      <c r="A6" s="15"/>
      <c r="B6" s="15" t="s">
        <v>139</v>
      </c>
      <c r="C6" s="15" t="s">
        <v>140</v>
      </c>
      <c r="D6" s="15" t="s">
        <v>141</v>
      </c>
      <c r="E6" s="15" t="s">
        <v>142</v>
      </c>
      <c r="F6" s="15" t="s">
        <v>143</v>
      </c>
      <c r="G6" s="15" t="s">
        <v>144</v>
      </c>
      <c r="H6" s="15"/>
      <c r="I6" s="15" t="s">
        <v>8</v>
      </c>
    </row>
    <row r="7" spans="1:9">
      <c r="A7" s="16">
        <v>1</v>
      </c>
      <c r="B7" s="16">
        <v>200</v>
      </c>
      <c r="C7" s="16">
        <v>100</v>
      </c>
      <c r="D7" s="16">
        <v>210</v>
      </c>
      <c r="E7" s="16">
        <v>110</v>
      </c>
      <c r="F7" s="16">
        <v>550</v>
      </c>
      <c r="G7" s="16">
        <v>350</v>
      </c>
      <c r="H7" s="16"/>
      <c r="I7" s="16">
        <f t="shared" ref="I7:I12" si="0">SUM(B7:G7)</f>
        <v>1520</v>
      </c>
    </row>
    <row r="8" spans="1:9">
      <c r="A8" s="16">
        <v>2</v>
      </c>
      <c r="B8" s="16">
        <v>250</v>
      </c>
      <c r="C8" s="16">
        <v>150</v>
      </c>
      <c r="D8" s="16">
        <v>231</v>
      </c>
      <c r="E8" s="16">
        <v>990</v>
      </c>
      <c r="F8" s="16">
        <v>750</v>
      </c>
      <c r="G8" s="16">
        <v>600</v>
      </c>
      <c r="H8" s="16"/>
      <c r="I8" s="16">
        <f t="shared" si="0"/>
        <v>2971</v>
      </c>
    </row>
    <row r="9" spans="1:9">
      <c r="A9" s="16">
        <v>3</v>
      </c>
      <c r="B9" s="16">
        <v>300</v>
      </c>
      <c r="C9" s="16">
        <v>340</v>
      </c>
      <c r="D9" s="16">
        <v>444</v>
      </c>
      <c r="E9" s="16">
        <v>650</v>
      </c>
      <c r="F9" s="16">
        <v>650</v>
      </c>
      <c r="G9" s="16">
        <v>100</v>
      </c>
      <c r="H9" s="16"/>
      <c r="I9" s="16">
        <f t="shared" si="0"/>
        <v>2484</v>
      </c>
    </row>
    <row r="10" spans="1:9">
      <c r="A10" s="16">
        <v>4</v>
      </c>
      <c r="B10" s="16">
        <v>350</v>
      </c>
      <c r="C10" s="16">
        <v>260</v>
      </c>
      <c r="D10" s="16">
        <v>550</v>
      </c>
      <c r="E10" s="16">
        <v>700</v>
      </c>
      <c r="F10" s="16">
        <v>250</v>
      </c>
      <c r="G10" s="16">
        <v>640</v>
      </c>
      <c r="H10" s="16"/>
      <c r="I10" s="16">
        <f t="shared" si="0"/>
        <v>2750</v>
      </c>
    </row>
    <row r="11" spans="1:9">
      <c r="A11" s="16">
        <v>5</v>
      </c>
      <c r="B11" s="16">
        <v>400</v>
      </c>
      <c r="C11" s="16">
        <v>600</v>
      </c>
      <c r="D11" s="16">
        <v>540</v>
      </c>
      <c r="E11" s="16">
        <v>800</v>
      </c>
      <c r="F11" s="16">
        <v>880</v>
      </c>
      <c r="G11" s="16">
        <v>700</v>
      </c>
      <c r="H11" s="16"/>
      <c r="I11" s="16">
        <f t="shared" si="0"/>
        <v>3920</v>
      </c>
    </row>
    <row r="12" spans="1:9">
      <c r="A12" s="16">
        <v>6</v>
      </c>
      <c r="B12" s="16">
        <v>450</v>
      </c>
      <c r="C12" s="16">
        <v>500</v>
      </c>
      <c r="D12" s="16">
        <v>600</v>
      </c>
      <c r="E12" s="16">
        <v>850</v>
      </c>
      <c r="F12" s="16">
        <v>950</v>
      </c>
      <c r="G12" s="16">
        <v>400</v>
      </c>
      <c r="H12" s="16"/>
      <c r="I12" s="16">
        <f t="shared" si="0"/>
        <v>3750</v>
      </c>
    </row>
    <row r="13" spans="1:9">
      <c r="A13" s="17"/>
      <c r="B13" s="17"/>
      <c r="C13" s="17"/>
      <c r="D13" s="17"/>
      <c r="E13" s="17"/>
      <c r="F13" s="17"/>
      <c r="G13" s="17"/>
      <c r="H13" s="17"/>
      <c r="I13" s="18" t="s">
        <v>145</v>
      </c>
    </row>
    <row r="14" spans="1:9">
      <c r="A14" s="17"/>
      <c r="B14" s="17"/>
      <c r="C14" s="17"/>
      <c r="D14" s="17"/>
      <c r="E14" s="17"/>
      <c r="F14" s="17"/>
      <c r="G14" s="17"/>
      <c r="H14" s="17"/>
      <c r="I14" s="17">
        <f>SUM(I7:I12)</f>
        <v>17395</v>
      </c>
    </row>
    <row r="15" spans="1:9">
      <c r="A15" s="15" t="s">
        <v>8</v>
      </c>
      <c r="B15" s="15">
        <f t="shared" ref="B15:G15" si="1">SUM(B7:B12)</f>
        <v>1950</v>
      </c>
      <c r="C15" s="15">
        <f t="shared" si="1"/>
        <v>1950</v>
      </c>
      <c r="D15" s="15">
        <f t="shared" si="1"/>
        <v>2575</v>
      </c>
      <c r="E15" s="15">
        <f t="shared" si="1"/>
        <v>4100</v>
      </c>
      <c r="F15" s="15">
        <f t="shared" si="1"/>
        <v>4030</v>
      </c>
      <c r="G15" s="15">
        <f t="shared" si="1"/>
        <v>2790</v>
      </c>
      <c r="H15" s="15"/>
      <c r="I15" s="15"/>
    </row>
    <row r="16" spans="1:9">
      <c r="A16" s="16"/>
      <c r="B16" s="16"/>
      <c r="C16" s="16"/>
      <c r="D16" s="16"/>
      <c r="E16" s="16"/>
      <c r="F16" s="16"/>
      <c r="G16" s="16"/>
      <c r="H16" s="16"/>
      <c r="I16" s="16"/>
    </row>
    <row r="17" spans="1:9">
      <c r="A17" s="17"/>
      <c r="B17" s="17"/>
      <c r="C17" s="17"/>
      <c r="D17" s="17"/>
      <c r="E17" s="17"/>
      <c r="F17" s="17"/>
      <c r="G17" s="17"/>
      <c r="H17" s="18" t="s">
        <v>145</v>
      </c>
      <c r="I17" s="17">
        <f>SUM(B15:G15)</f>
        <v>17395</v>
      </c>
    </row>
  </sheetData>
  <mergeCells count="1">
    <mergeCell ref="A1:I5"/>
  </mergeCells>
  <pageMargins left="0.7" right="1.08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J25" sqref="J25"/>
    </sheetView>
  </sheetViews>
  <sheetFormatPr defaultRowHeight="15"/>
  <cols>
    <col min="2" max="2" width="4" customWidth="1"/>
    <col min="5" max="5" width="2.85546875" customWidth="1"/>
  </cols>
  <sheetData>
    <row r="1" spans="1:16">
      <c r="A1" s="14"/>
      <c r="B1" s="14"/>
      <c r="C1" s="14"/>
      <c r="D1" s="14"/>
      <c r="E1" s="3"/>
      <c r="F1" s="3"/>
      <c r="G1" s="3"/>
      <c r="H1" s="14"/>
      <c r="I1" s="14"/>
      <c r="J1" s="14"/>
      <c r="K1" s="14"/>
      <c r="L1" s="14"/>
      <c r="M1" s="14"/>
      <c r="N1" s="14"/>
      <c r="O1" s="14"/>
      <c r="P1" s="14"/>
    </row>
    <row r="2" spans="1:16">
      <c r="A2" s="14"/>
      <c r="B2" s="14"/>
      <c r="C2" s="14"/>
      <c r="D2" s="14"/>
      <c r="E2" s="3"/>
      <c r="F2" s="3"/>
      <c r="G2" s="3"/>
      <c r="H2" s="14"/>
      <c r="I2" s="14"/>
      <c r="J2" s="14"/>
      <c r="K2" s="14"/>
      <c r="L2" s="14"/>
      <c r="M2" s="14"/>
      <c r="N2" s="14"/>
      <c r="O2" s="14"/>
      <c r="P2" s="14"/>
    </row>
    <row r="3" spans="1:16">
      <c r="A3" s="14"/>
      <c r="B3" s="14"/>
      <c r="C3" s="14"/>
      <c r="D3" s="14"/>
      <c r="E3" s="3"/>
      <c r="F3" s="3"/>
      <c r="G3" s="3"/>
      <c r="H3" s="14"/>
      <c r="I3" s="14"/>
      <c r="J3" s="14"/>
      <c r="K3" s="14"/>
      <c r="L3" s="14"/>
      <c r="M3" s="14"/>
      <c r="N3" s="14"/>
      <c r="O3" s="14"/>
      <c r="P3" s="14"/>
    </row>
    <row r="4" spans="1:16" s="3" customFormat="1">
      <c r="A4" s="3" t="s">
        <v>440</v>
      </c>
    </row>
    <row r="5" spans="1:16" ht="15" customHeight="1">
      <c r="A5" s="167" t="s">
        <v>438</v>
      </c>
      <c r="B5" s="167"/>
      <c r="C5" s="167"/>
      <c r="D5" s="167"/>
      <c r="E5" s="167"/>
      <c r="F5" s="167"/>
      <c r="G5" s="167"/>
      <c r="H5" s="167"/>
      <c r="I5" s="167"/>
      <c r="J5" s="167"/>
      <c r="K5" s="3"/>
      <c r="L5" s="3"/>
      <c r="M5" s="3"/>
      <c r="N5" s="3"/>
      <c r="O5" s="14"/>
      <c r="P5" s="14"/>
    </row>
    <row r="6" spans="1:16" ht="15" customHeight="1">
      <c r="A6" s="3" t="s">
        <v>439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4"/>
      <c r="P6" s="14"/>
    </row>
    <row r="7" spans="1:16">
      <c r="A7" s="3" t="s">
        <v>146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4"/>
      <c r="P7" s="14"/>
    </row>
    <row r="8" spans="1:16">
      <c r="A8" s="3" t="s">
        <v>147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14"/>
    </row>
    <row r="9" spans="1:16">
      <c r="A9" s="46" t="s">
        <v>148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14"/>
      <c r="P9" s="14"/>
    </row>
    <row r="10" spans="1:16">
      <c r="A10" s="46" t="s">
        <v>149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14"/>
      <c r="P10" s="14"/>
    </row>
    <row r="11" spans="1:16">
      <c r="A11" s="46" t="s">
        <v>150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14"/>
      <c r="P11" s="14"/>
    </row>
    <row r="12" spans="1:16">
      <c r="A12" s="205" t="s">
        <v>151</v>
      </c>
      <c r="B12" s="205"/>
      <c r="C12" s="205" t="s">
        <v>152</v>
      </c>
      <c r="D12" s="205"/>
      <c r="E12" s="205"/>
      <c r="F12" s="205" t="s">
        <v>153</v>
      </c>
      <c r="G12" s="205" t="s">
        <v>154</v>
      </c>
      <c r="H12" s="205" t="s">
        <v>8</v>
      </c>
      <c r="I12" s="206" t="s">
        <v>155</v>
      </c>
      <c r="J12" s="206" t="s">
        <v>156</v>
      </c>
      <c r="K12" s="14"/>
      <c r="L12" s="14"/>
      <c r="M12" s="14"/>
      <c r="N12" s="14"/>
      <c r="O12" s="14"/>
      <c r="P12" s="14"/>
    </row>
    <row r="13" spans="1:16">
      <c r="A13" s="205"/>
      <c r="B13" s="205"/>
      <c r="C13" s="205"/>
      <c r="D13" s="205"/>
      <c r="E13" s="205"/>
      <c r="F13" s="205"/>
      <c r="G13" s="205"/>
      <c r="H13" s="205"/>
      <c r="I13" s="206"/>
      <c r="J13" s="206"/>
      <c r="K13" s="14"/>
      <c r="L13" s="14"/>
      <c r="M13" s="14"/>
      <c r="N13" s="14"/>
      <c r="O13" s="14"/>
      <c r="P13" s="14"/>
    </row>
    <row r="14" spans="1:16">
      <c r="A14" s="205"/>
      <c r="B14" s="205"/>
      <c r="C14" s="205"/>
      <c r="D14" s="205"/>
      <c r="E14" s="205"/>
      <c r="F14" s="205"/>
      <c r="G14" s="205"/>
      <c r="H14" s="205"/>
      <c r="I14" s="206"/>
      <c r="J14" s="206"/>
      <c r="K14" s="14"/>
      <c r="L14" s="14"/>
      <c r="M14" s="14"/>
      <c r="N14" s="14"/>
      <c r="O14" s="14"/>
      <c r="P14" s="14"/>
    </row>
    <row r="15" spans="1:16">
      <c r="A15" s="205">
        <v>301</v>
      </c>
      <c r="B15" s="205"/>
      <c r="C15" s="205" t="s">
        <v>157</v>
      </c>
      <c r="D15" s="205"/>
      <c r="E15" s="205"/>
      <c r="F15" s="8">
        <v>58</v>
      </c>
      <c r="G15" s="8">
        <v>20</v>
      </c>
      <c r="H15" s="8">
        <v>78</v>
      </c>
      <c r="I15" s="19"/>
      <c r="J15" s="8" t="str">
        <f t="shared" ref="J15:J20" si="0">IF(H15&gt;90,"A",IF(H15&gt;80,"B",IF(H15&gt;70,"C",IF(H15&gt;60,"D",IF(H15&lt;60,"E")))))</f>
        <v>C</v>
      </c>
      <c r="K15" s="14"/>
      <c r="L15" s="14"/>
      <c r="M15" s="14"/>
      <c r="N15" s="14"/>
      <c r="O15" s="14"/>
      <c r="P15" s="14"/>
    </row>
    <row r="16" spans="1:16">
      <c r="A16" s="205">
        <v>2</v>
      </c>
      <c r="B16" s="205"/>
      <c r="C16" s="205" t="s">
        <v>158</v>
      </c>
      <c r="D16" s="205"/>
      <c r="E16" s="205"/>
      <c r="F16" s="8">
        <v>67</v>
      </c>
      <c r="G16" s="8">
        <v>20</v>
      </c>
      <c r="H16" s="8">
        <v>87</v>
      </c>
      <c r="I16" s="19"/>
      <c r="J16" s="8" t="str">
        <f t="shared" si="0"/>
        <v>B</v>
      </c>
      <c r="K16" s="14"/>
      <c r="L16" s="14"/>
      <c r="M16" s="14"/>
      <c r="N16" s="14"/>
      <c r="O16" s="14"/>
      <c r="P16" s="14"/>
    </row>
    <row r="17" spans="1:16">
      <c r="A17" s="205">
        <v>27</v>
      </c>
      <c r="B17" s="205"/>
      <c r="C17" s="205" t="s">
        <v>159</v>
      </c>
      <c r="D17" s="205"/>
      <c r="E17" s="205"/>
      <c r="F17" s="8">
        <v>74</v>
      </c>
      <c r="G17" s="8">
        <v>20</v>
      </c>
      <c r="H17" s="8">
        <v>94</v>
      </c>
      <c r="I17" s="19"/>
      <c r="J17" s="8" t="str">
        <f t="shared" si="0"/>
        <v>A</v>
      </c>
      <c r="K17" s="14"/>
      <c r="L17" s="14"/>
      <c r="M17" s="14"/>
      <c r="N17" s="14"/>
      <c r="O17" s="14"/>
      <c r="P17" s="14"/>
    </row>
    <row r="18" spans="1:16">
      <c r="A18" s="205">
        <v>30</v>
      </c>
      <c r="B18" s="205"/>
      <c r="C18" s="206" t="s">
        <v>160</v>
      </c>
      <c r="D18" s="206"/>
      <c r="E18" s="206"/>
      <c r="F18" s="8">
        <v>67</v>
      </c>
      <c r="G18" s="8">
        <v>20</v>
      </c>
      <c r="H18" s="8">
        <v>87</v>
      </c>
      <c r="I18" s="19"/>
      <c r="J18" s="8" t="str">
        <f t="shared" si="0"/>
        <v>B</v>
      </c>
      <c r="K18" s="14"/>
      <c r="L18" s="14"/>
      <c r="M18" s="14"/>
      <c r="N18" s="14"/>
      <c r="O18" s="14"/>
      <c r="P18" s="14"/>
    </row>
    <row r="19" spans="1:16">
      <c r="A19" s="205">
        <v>64</v>
      </c>
      <c r="B19" s="205"/>
      <c r="C19" s="206" t="s">
        <v>161</v>
      </c>
      <c r="D19" s="206"/>
      <c r="E19" s="206"/>
      <c r="F19" s="8">
        <v>56</v>
      </c>
      <c r="G19" s="8">
        <v>30</v>
      </c>
      <c r="H19" s="8">
        <v>86</v>
      </c>
      <c r="I19" s="19"/>
      <c r="J19" s="8" t="str">
        <f t="shared" si="0"/>
        <v>B</v>
      </c>
      <c r="K19" s="14"/>
      <c r="L19" s="14"/>
      <c r="M19" s="14"/>
      <c r="N19" s="14"/>
      <c r="O19" s="14"/>
      <c r="P19" s="14"/>
    </row>
    <row r="20" spans="1:16">
      <c r="A20" s="205">
        <v>48</v>
      </c>
      <c r="B20" s="205"/>
      <c r="C20" s="206" t="s">
        <v>162</v>
      </c>
      <c r="D20" s="206"/>
      <c r="E20" s="206"/>
      <c r="F20" s="8">
        <v>59</v>
      </c>
      <c r="G20" s="8">
        <v>30</v>
      </c>
      <c r="H20" s="8">
        <v>89</v>
      </c>
      <c r="I20" s="19"/>
      <c r="J20" s="8" t="str">
        <f t="shared" si="0"/>
        <v>B</v>
      </c>
      <c r="K20" s="14"/>
      <c r="L20" s="14"/>
      <c r="M20" s="14"/>
      <c r="N20" s="14"/>
      <c r="O20" s="14"/>
      <c r="P20" s="14"/>
    </row>
    <row r="21" spans="1:16">
      <c r="A21" s="204"/>
      <c r="B21" s="204"/>
      <c r="C21" s="189"/>
      <c r="D21" s="189"/>
      <c r="E21" s="189"/>
      <c r="F21" s="14"/>
      <c r="G21" s="14"/>
      <c r="H21" s="14"/>
      <c r="I21" s="14" t="s">
        <v>163</v>
      </c>
      <c r="J21" s="14"/>
      <c r="K21" s="14"/>
      <c r="L21" s="14"/>
      <c r="M21" s="14"/>
      <c r="N21" s="14"/>
      <c r="O21" s="14"/>
      <c r="P21" s="14"/>
    </row>
    <row r="22" spans="1:16">
      <c r="A22" s="204"/>
      <c r="B22" s="204"/>
      <c r="C22" s="189"/>
      <c r="D22" s="189"/>
      <c r="E22" s="189"/>
      <c r="F22" s="167" t="s">
        <v>164</v>
      </c>
      <c r="G22" s="167"/>
      <c r="H22" s="167"/>
      <c r="I22" s="14" t="s">
        <v>165</v>
      </c>
      <c r="J22" s="14"/>
      <c r="K22" s="14"/>
      <c r="L22" s="14"/>
      <c r="M22" s="14"/>
      <c r="N22" s="14"/>
      <c r="O22" s="14"/>
      <c r="P22" s="14"/>
    </row>
  </sheetData>
  <mergeCells count="25">
    <mergeCell ref="A5:J5"/>
    <mergeCell ref="A12:B14"/>
    <mergeCell ref="C12:E14"/>
    <mergeCell ref="F12:F14"/>
    <mergeCell ref="G12:G14"/>
    <mergeCell ref="H12:H14"/>
    <mergeCell ref="I12:I14"/>
    <mergeCell ref="J12:J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F22:H22"/>
  </mergeCells>
  <pageMargins left="0.7" right="0.7" top="0.75" bottom="0.75" header="0.3" footer="0.3"/>
  <pageSetup paperSize="5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9"/>
  <sheetViews>
    <sheetView zoomScale="115" zoomScaleNormal="115" workbookViewId="0">
      <selection activeCell="R4" sqref="R4"/>
    </sheetView>
  </sheetViews>
  <sheetFormatPr defaultRowHeight="15"/>
  <cols>
    <col min="1" max="1" width="7.28515625" customWidth="1"/>
    <col min="2" max="2" width="0.140625" hidden="1" customWidth="1"/>
    <col min="3" max="3" width="16" customWidth="1"/>
    <col min="4" max="4" width="9.140625" hidden="1" customWidth="1"/>
    <col min="5" max="5" width="7.5703125" customWidth="1"/>
    <col min="6" max="6" width="9.140625" hidden="1" customWidth="1"/>
    <col min="7" max="7" width="8" customWidth="1"/>
    <col min="8" max="8" width="6.7109375" customWidth="1"/>
    <col min="9" max="9" width="9.140625" hidden="1" customWidth="1"/>
    <col min="10" max="10" width="6.42578125" customWidth="1"/>
    <col min="11" max="11" width="9.140625" hidden="1" customWidth="1"/>
    <col min="12" max="12" width="7.28515625" customWidth="1"/>
    <col min="13" max="13" width="6.7109375" customWidth="1"/>
    <col min="14" max="14" width="6.5703125" customWidth="1"/>
    <col min="15" max="15" width="9.140625" hidden="1" customWidth="1"/>
    <col min="16" max="16" width="6.140625" customWidth="1"/>
    <col min="17" max="17" width="0.28515625" customWidth="1"/>
    <col min="18" max="18" width="8.28515625" customWidth="1"/>
  </cols>
  <sheetData>
    <row r="1" spans="1:18" ht="21.75" customHeight="1">
      <c r="A1" s="208" t="s">
        <v>432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</row>
    <row r="2" spans="1:18" ht="15" customHeight="1">
      <c r="A2" s="214" t="s">
        <v>447</v>
      </c>
      <c r="B2" s="117"/>
      <c r="C2" s="212" t="s">
        <v>430</v>
      </c>
      <c r="D2" s="117"/>
      <c r="E2" s="207" t="s">
        <v>431</v>
      </c>
      <c r="F2" s="207"/>
      <c r="G2" s="207"/>
      <c r="H2" s="207"/>
      <c r="I2" s="117"/>
      <c r="J2" s="207" t="s">
        <v>166</v>
      </c>
      <c r="K2" s="207"/>
      <c r="L2" s="207"/>
      <c r="M2" s="207"/>
      <c r="N2" s="207" t="s">
        <v>167</v>
      </c>
      <c r="O2" s="207"/>
      <c r="P2" s="207"/>
      <c r="Q2" s="118" t="s">
        <v>434</v>
      </c>
      <c r="R2" s="212" t="s">
        <v>433</v>
      </c>
    </row>
    <row r="3" spans="1:18" s="102" customFormat="1" ht="15" customHeight="1">
      <c r="A3" s="214"/>
      <c r="B3" s="117"/>
      <c r="C3" s="213"/>
      <c r="D3" s="117"/>
      <c r="E3" s="119" t="s">
        <v>445</v>
      </c>
      <c r="F3" s="119"/>
      <c r="G3" s="119" t="s">
        <v>446</v>
      </c>
      <c r="H3" s="119" t="s">
        <v>414</v>
      </c>
      <c r="I3" s="117"/>
      <c r="J3" s="119" t="s">
        <v>445</v>
      </c>
      <c r="K3" s="119"/>
      <c r="L3" s="119" t="s">
        <v>446</v>
      </c>
      <c r="M3" s="119" t="s">
        <v>414</v>
      </c>
      <c r="N3" s="119" t="s">
        <v>445</v>
      </c>
      <c r="O3" s="119"/>
      <c r="P3" s="119" t="s">
        <v>446</v>
      </c>
      <c r="Q3" s="118"/>
      <c r="R3" s="207"/>
    </row>
    <row r="4" spans="1:18">
      <c r="A4" s="120">
        <v>1</v>
      </c>
      <c r="B4" s="211" t="s">
        <v>170</v>
      </c>
      <c r="C4" s="211"/>
      <c r="D4" s="211"/>
      <c r="E4" s="210">
        <v>10</v>
      </c>
      <c r="F4" s="210"/>
      <c r="G4" s="120">
        <v>200</v>
      </c>
      <c r="H4" s="210">
        <f>E4*G4</f>
        <v>2000</v>
      </c>
      <c r="I4" s="210"/>
      <c r="J4" s="210">
        <v>8</v>
      </c>
      <c r="K4" s="210"/>
      <c r="L4" s="120">
        <v>250</v>
      </c>
      <c r="M4" s="46">
        <f>J4*L4</f>
        <v>2000</v>
      </c>
      <c r="N4" s="210">
        <f>E4-J4</f>
        <v>2</v>
      </c>
      <c r="O4" s="210"/>
      <c r="P4" s="210">
        <f t="shared" ref="P4:P28" si="0">G4*N4</f>
        <v>400</v>
      </c>
      <c r="Q4" s="210"/>
      <c r="R4" s="120">
        <f t="shared" ref="R4:R29" si="1">P4+M4-H4</f>
        <v>400</v>
      </c>
    </row>
    <row r="5" spans="1:18">
      <c r="A5" s="120">
        <v>2</v>
      </c>
      <c r="B5" s="211" t="s">
        <v>171</v>
      </c>
      <c r="C5" s="211"/>
      <c r="D5" s="211"/>
      <c r="E5" s="210">
        <v>15</v>
      </c>
      <c r="F5" s="210"/>
      <c r="G5" s="120">
        <v>250</v>
      </c>
      <c r="H5" s="210">
        <f t="shared" ref="H5:H28" si="2">E5*G5</f>
        <v>3750</v>
      </c>
      <c r="I5" s="210"/>
      <c r="J5" s="210">
        <v>10</v>
      </c>
      <c r="K5" s="210"/>
      <c r="L5" s="120">
        <v>300</v>
      </c>
      <c r="M5" s="46">
        <f t="shared" ref="M5:M29" si="3">J5*L5</f>
        <v>3000</v>
      </c>
      <c r="N5" s="210">
        <f t="shared" ref="N5:N28" si="4">E5-J5</f>
        <v>5</v>
      </c>
      <c r="O5" s="210"/>
      <c r="P5" s="210">
        <f t="shared" si="0"/>
        <v>1250</v>
      </c>
      <c r="Q5" s="210"/>
      <c r="R5" s="120">
        <f t="shared" si="1"/>
        <v>500</v>
      </c>
    </row>
    <row r="6" spans="1:18">
      <c r="A6" s="120">
        <v>3</v>
      </c>
      <c r="B6" s="211" t="s">
        <v>172</v>
      </c>
      <c r="C6" s="211"/>
      <c r="D6" s="211"/>
      <c r="E6" s="210">
        <v>10</v>
      </c>
      <c r="F6" s="210"/>
      <c r="G6" s="120">
        <v>500</v>
      </c>
      <c r="H6" s="210">
        <f t="shared" si="2"/>
        <v>5000</v>
      </c>
      <c r="I6" s="210"/>
      <c r="J6" s="210">
        <v>8</v>
      </c>
      <c r="K6" s="210"/>
      <c r="L6" s="120">
        <v>450</v>
      </c>
      <c r="M6" s="46">
        <f t="shared" si="3"/>
        <v>3600</v>
      </c>
      <c r="N6" s="210">
        <f t="shared" si="4"/>
        <v>2</v>
      </c>
      <c r="O6" s="210"/>
      <c r="P6" s="210">
        <f t="shared" si="0"/>
        <v>1000</v>
      </c>
      <c r="Q6" s="210"/>
      <c r="R6" s="120">
        <f t="shared" si="1"/>
        <v>-400</v>
      </c>
    </row>
    <row r="7" spans="1:18">
      <c r="A7" s="120">
        <v>4</v>
      </c>
      <c r="B7" s="211" t="s">
        <v>173</v>
      </c>
      <c r="C7" s="211"/>
      <c r="D7" s="211"/>
      <c r="E7" s="210">
        <v>5</v>
      </c>
      <c r="F7" s="210"/>
      <c r="G7" s="120">
        <v>400</v>
      </c>
      <c r="H7" s="210">
        <f t="shared" si="2"/>
        <v>2000</v>
      </c>
      <c r="I7" s="210"/>
      <c r="J7" s="210">
        <v>4</v>
      </c>
      <c r="K7" s="210"/>
      <c r="L7" s="120">
        <v>450</v>
      </c>
      <c r="M7" s="46">
        <f t="shared" si="3"/>
        <v>1800</v>
      </c>
      <c r="N7" s="210">
        <f t="shared" si="4"/>
        <v>1</v>
      </c>
      <c r="O7" s="210"/>
      <c r="P7" s="210">
        <f t="shared" si="0"/>
        <v>400</v>
      </c>
      <c r="Q7" s="210"/>
      <c r="R7" s="120">
        <f t="shared" si="1"/>
        <v>200</v>
      </c>
    </row>
    <row r="8" spans="1:18">
      <c r="A8" s="120">
        <v>5</v>
      </c>
      <c r="B8" s="211" t="s">
        <v>174</v>
      </c>
      <c r="C8" s="211"/>
      <c r="D8" s="211"/>
      <c r="E8" s="210">
        <v>20</v>
      </c>
      <c r="F8" s="210"/>
      <c r="G8" s="120">
        <v>350</v>
      </c>
      <c r="H8" s="210">
        <f t="shared" si="2"/>
        <v>7000</v>
      </c>
      <c r="I8" s="210"/>
      <c r="J8" s="210">
        <v>15</v>
      </c>
      <c r="K8" s="210"/>
      <c r="L8" s="120">
        <v>400</v>
      </c>
      <c r="M8" s="46">
        <f t="shared" si="3"/>
        <v>6000</v>
      </c>
      <c r="N8" s="210">
        <f t="shared" si="4"/>
        <v>5</v>
      </c>
      <c r="O8" s="210"/>
      <c r="P8" s="210">
        <f t="shared" si="0"/>
        <v>1750</v>
      </c>
      <c r="Q8" s="210"/>
      <c r="R8" s="120">
        <f t="shared" si="1"/>
        <v>750</v>
      </c>
    </row>
    <row r="9" spans="1:18">
      <c r="A9" s="120">
        <v>6</v>
      </c>
      <c r="B9" s="211" t="s">
        <v>175</v>
      </c>
      <c r="C9" s="211"/>
      <c r="D9" s="211"/>
      <c r="E9" s="210">
        <v>20</v>
      </c>
      <c r="F9" s="210"/>
      <c r="G9" s="120">
        <v>500</v>
      </c>
      <c r="H9" s="210">
        <f t="shared" si="2"/>
        <v>10000</v>
      </c>
      <c r="I9" s="210"/>
      <c r="J9" s="210">
        <v>15</v>
      </c>
      <c r="K9" s="210"/>
      <c r="L9" s="120">
        <v>540</v>
      </c>
      <c r="M9" s="46">
        <f t="shared" si="3"/>
        <v>8100</v>
      </c>
      <c r="N9" s="210">
        <f t="shared" si="4"/>
        <v>5</v>
      </c>
      <c r="O9" s="210"/>
      <c r="P9" s="210">
        <f t="shared" si="0"/>
        <v>2500</v>
      </c>
      <c r="Q9" s="210"/>
      <c r="R9" s="120">
        <f t="shared" si="1"/>
        <v>600</v>
      </c>
    </row>
    <row r="10" spans="1:18">
      <c r="A10" s="120">
        <v>7</v>
      </c>
      <c r="B10" s="211" t="s">
        <v>176</v>
      </c>
      <c r="C10" s="211"/>
      <c r="D10" s="211"/>
      <c r="E10" s="210">
        <v>10</v>
      </c>
      <c r="F10" s="210"/>
      <c r="G10" s="120">
        <v>400</v>
      </c>
      <c r="H10" s="210">
        <f t="shared" si="2"/>
        <v>4000</v>
      </c>
      <c r="I10" s="210"/>
      <c r="J10" s="210">
        <v>10</v>
      </c>
      <c r="K10" s="210"/>
      <c r="L10" s="120">
        <v>450</v>
      </c>
      <c r="M10" s="46">
        <f t="shared" si="3"/>
        <v>4500</v>
      </c>
      <c r="N10" s="210">
        <f t="shared" si="4"/>
        <v>0</v>
      </c>
      <c r="O10" s="210"/>
      <c r="P10" s="210">
        <f t="shared" si="0"/>
        <v>0</v>
      </c>
      <c r="Q10" s="210"/>
      <c r="R10" s="120">
        <f t="shared" si="1"/>
        <v>500</v>
      </c>
    </row>
    <row r="11" spans="1:18">
      <c r="A11" s="120">
        <v>8</v>
      </c>
      <c r="B11" s="211" t="s">
        <v>174</v>
      </c>
      <c r="C11" s="211"/>
      <c r="D11" s="211"/>
      <c r="E11" s="210">
        <v>30</v>
      </c>
      <c r="F11" s="210"/>
      <c r="G11" s="120">
        <v>540</v>
      </c>
      <c r="H11" s="210">
        <f t="shared" si="2"/>
        <v>16200</v>
      </c>
      <c r="I11" s="210"/>
      <c r="J11" s="210">
        <v>25</v>
      </c>
      <c r="K11" s="210"/>
      <c r="L11" s="120">
        <v>550</v>
      </c>
      <c r="M11" s="46">
        <f t="shared" si="3"/>
        <v>13750</v>
      </c>
      <c r="N11" s="210">
        <f t="shared" si="4"/>
        <v>5</v>
      </c>
      <c r="O11" s="210"/>
      <c r="P11" s="210">
        <f t="shared" si="0"/>
        <v>2700</v>
      </c>
      <c r="Q11" s="210"/>
      <c r="R11" s="120">
        <f t="shared" si="1"/>
        <v>250</v>
      </c>
    </row>
    <row r="12" spans="1:18">
      <c r="A12" s="120">
        <v>9</v>
      </c>
      <c r="B12" s="211" t="s">
        <v>177</v>
      </c>
      <c r="C12" s="211"/>
      <c r="D12" s="211"/>
      <c r="E12" s="210">
        <v>5</v>
      </c>
      <c r="F12" s="210"/>
      <c r="G12" s="120">
        <v>600</v>
      </c>
      <c r="H12" s="210">
        <f t="shared" si="2"/>
        <v>3000</v>
      </c>
      <c r="I12" s="210"/>
      <c r="J12" s="210">
        <v>4</v>
      </c>
      <c r="K12" s="210"/>
      <c r="L12" s="120">
        <v>650</v>
      </c>
      <c r="M12" s="46">
        <f t="shared" si="3"/>
        <v>2600</v>
      </c>
      <c r="N12" s="210">
        <f t="shared" si="4"/>
        <v>1</v>
      </c>
      <c r="O12" s="210"/>
      <c r="P12" s="210">
        <f t="shared" si="0"/>
        <v>600</v>
      </c>
      <c r="Q12" s="210"/>
      <c r="R12" s="120">
        <f t="shared" si="1"/>
        <v>200</v>
      </c>
    </row>
    <row r="13" spans="1:18">
      <c r="A13" s="120">
        <v>10</v>
      </c>
      <c r="B13" s="211" t="s">
        <v>178</v>
      </c>
      <c r="C13" s="211"/>
      <c r="D13" s="211"/>
      <c r="E13" s="210">
        <v>5</v>
      </c>
      <c r="F13" s="210"/>
      <c r="G13" s="120">
        <v>650</v>
      </c>
      <c r="H13" s="210">
        <f t="shared" si="2"/>
        <v>3250</v>
      </c>
      <c r="I13" s="210"/>
      <c r="J13" s="210">
        <v>4</v>
      </c>
      <c r="K13" s="210"/>
      <c r="L13" s="120">
        <v>700</v>
      </c>
      <c r="M13" s="46">
        <f t="shared" si="3"/>
        <v>2800</v>
      </c>
      <c r="N13" s="210">
        <f t="shared" si="4"/>
        <v>1</v>
      </c>
      <c r="O13" s="210"/>
      <c r="P13" s="210">
        <f t="shared" si="0"/>
        <v>650</v>
      </c>
      <c r="Q13" s="210"/>
      <c r="R13" s="120">
        <f t="shared" si="1"/>
        <v>200</v>
      </c>
    </row>
    <row r="14" spans="1:18">
      <c r="A14" s="120">
        <v>11</v>
      </c>
      <c r="B14" s="211" t="s">
        <v>179</v>
      </c>
      <c r="C14" s="211"/>
      <c r="D14" s="211"/>
      <c r="E14" s="210">
        <v>2</v>
      </c>
      <c r="F14" s="210"/>
      <c r="G14" s="120">
        <v>550</v>
      </c>
      <c r="H14" s="210">
        <f t="shared" si="2"/>
        <v>1100</v>
      </c>
      <c r="I14" s="210"/>
      <c r="J14" s="210">
        <v>2</v>
      </c>
      <c r="K14" s="210"/>
      <c r="L14" s="120">
        <v>540</v>
      </c>
      <c r="M14" s="46">
        <f t="shared" si="3"/>
        <v>1080</v>
      </c>
      <c r="N14" s="210">
        <f t="shared" si="4"/>
        <v>0</v>
      </c>
      <c r="O14" s="210"/>
      <c r="P14" s="210">
        <f t="shared" si="0"/>
        <v>0</v>
      </c>
      <c r="Q14" s="210"/>
      <c r="R14" s="120">
        <f t="shared" si="1"/>
        <v>-20</v>
      </c>
    </row>
    <row r="15" spans="1:18">
      <c r="A15" s="120">
        <v>12</v>
      </c>
      <c r="B15" s="211" t="s">
        <v>180</v>
      </c>
      <c r="C15" s="211"/>
      <c r="D15" s="211"/>
      <c r="E15" s="210">
        <v>5</v>
      </c>
      <c r="F15" s="210"/>
      <c r="G15" s="120">
        <v>400</v>
      </c>
      <c r="H15" s="210">
        <f t="shared" si="2"/>
        <v>2000</v>
      </c>
      <c r="I15" s="210"/>
      <c r="J15" s="210">
        <v>4</v>
      </c>
      <c r="K15" s="210"/>
      <c r="L15" s="120">
        <v>500</v>
      </c>
      <c r="M15" s="46">
        <f t="shared" si="3"/>
        <v>2000</v>
      </c>
      <c r="N15" s="210">
        <f t="shared" si="4"/>
        <v>1</v>
      </c>
      <c r="O15" s="210"/>
      <c r="P15" s="210">
        <f t="shared" si="0"/>
        <v>400</v>
      </c>
      <c r="Q15" s="210"/>
      <c r="R15" s="120">
        <f t="shared" si="1"/>
        <v>400</v>
      </c>
    </row>
    <row r="16" spans="1:18">
      <c r="A16" s="120">
        <v>13</v>
      </c>
      <c r="B16" s="211" t="s">
        <v>181</v>
      </c>
      <c r="C16" s="211"/>
      <c r="D16" s="211"/>
      <c r="E16" s="210">
        <v>10</v>
      </c>
      <c r="F16" s="210"/>
      <c r="G16" s="120">
        <v>300</v>
      </c>
      <c r="H16" s="210">
        <f t="shared" si="2"/>
        <v>3000</v>
      </c>
      <c r="I16" s="210"/>
      <c r="J16" s="210">
        <v>9</v>
      </c>
      <c r="K16" s="210"/>
      <c r="L16" s="120">
        <v>400</v>
      </c>
      <c r="M16" s="46">
        <f t="shared" si="3"/>
        <v>3600</v>
      </c>
      <c r="N16" s="210">
        <f t="shared" si="4"/>
        <v>1</v>
      </c>
      <c r="O16" s="210"/>
      <c r="P16" s="210">
        <f t="shared" si="0"/>
        <v>300</v>
      </c>
      <c r="Q16" s="210"/>
      <c r="R16" s="120">
        <f t="shared" si="1"/>
        <v>900</v>
      </c>
    </row>
    <row r="17" spans="1:18">
      <c r="A17" s="120">
        <v>14</v>
      </c>
      <c r="B17" s="211" t="s">
        <v>182</v>
      </c>
      <c r="C17" s="211"/>
      <c r="D17" s="211"/>
      <c r="E17" s="210">
        <v>5</v>
      </c>
      <c r="F17" s="210"/>
      <c r="G17" s="120">
        <v>250</v>
      </c>
      <c r="H17" s="210">
        <f t="shared" si="2"/>
        <v>1250</v>
      </c>
      <c r="I17" s="210"/>
      <c r="J17" s="210">
        <v>5</v>
      </c>
      <c r="K17" s="210"/>
      <c r="L17" s="120">
        <v>300</v>
      </c>
      <c r="M17" s="46">
        <f t="shared" si="3"/>
        <v>1500</v>
      </c>
      <c r="N17" s="210">
        <f t="shared" si="4"/>
        <v>0</v>
      </c>
      <c r="O17" s="210"/>
      <c r="P17" s="210">
        <f t="shared" si="0"/>
        <v>0</v>
      </c>
      <c r="Q17" s="210"/>
      <c r="R17" s="120">
        <f t="shared" si="1"/>
        <v>250</v>
      </c>
    </row>
    <row r="18" spans="1:18">
      <c r="A18" s="120">
        <v>15</v>
      </c>
      <c r="B18" s="211" t="s">
        <v>183</v>
      </c>
      <c r="C18" s="211"/>
      <c r="D18" s="211"/>
      <c r="E18" s="210">
        <v>30</v>
      </c>
      <c r="F18" s="210"/>
      <c r="G18" s="120">
        <v>600</v>
      </c>
      <c r="H18" s="210">
        <f t="shared" si="2"/>
        <v>18000</v>
      </c>
      <c r="I18" s="210"/>
      <c r="J18" s="210">
        <v>34</v>
      </c>
      <c r="K18" s="210"/>
      <c r="L18" s="120">
        <v>610</v>
      </c>
      <c r="M18" s="46">
        <f t="shared" si="3"/>
        <v>20740</v>
      </c>
      <c r="N18" s="210">
        <f t="shared" si="4"/>
        <v>-4</v>
      </c>
      <c r="O18" s="210"/>
      <c r="P18" s="210">
        <f t="shared" si="0"/>
        <v>-2400</v>
      </c>
      <c r="Q18" s="210"/>
      <c r="R18" s="120">
        <f t="shared" si="1"/>
        <v>340</v>
      </c>
    </row>
    <row r="19" spans="1:18">
      <c r="A19" s="120">
        <v>16</v>
      </c>
      <c r="B19" s="211" t="s">
        <v>184</v>
      </c>
      <c r="C19" s="211"/>
      <c r="D19" s="211"/>
      <c r="E19" s="210">
        <v>20</v>
      </c>
      <c r="F19" s="210"/>
      <c r="G19" s="120">
        <v>800</v>
      </c>
      <c r="H19" s="210">
        <f t="shared" si="2"/>
        <v>16000</v>
      </c>
      <c r="I19" s="210"/>
      <c r="J19" s="210">
        <v>15</v>
      </c>
      <c r="K19" s="210"/>
      <c r="L19" s="120">
        <v>820</v>
      </c>
      <c r="M19" s="46">
        <f t="shared" si="3"/>
        <v>12300</v>
      </c>
      <c r="N19" s="210">
        <f t="shared" si="4"/>
        <v>5</v>
      </c>
      <c r="O19" s="210"/>
      <c r="P19" s="210">
        <f t="shared" si="0"/>
        <v>4000</v>
      </c>
      <c r="Q19" s="210"/>
      <c r="R19" s="120">
        <f t="shared" si="1"/>
        <v>300</v>
      </c>
    </row>
    <row r="20" spans="1:18">
      <c r="A20" s="120">
        <v>17</v>
      </c>
      <c r="B20" s="211" t="s">
        <v>185</v>
      </c>
      <c r="C20" s="211"/>
      <c r="D20" s="211"/>
      <c r="E20" s="210">
        <v>6</v>
      </c>
      <c r="F20" s="210"/>
      <c r="G20" s="120">
        <v>430</v>
      </c>
      <c r="H20" s="210">
        <f t="shared" si="2"/>
        <v>2580</v>
      </c>
      <c r="I20" s="210"/>
      <c r="J20" s="210">
        <v>5</v>
      </c>
      <c r="K20" s="210"/>
      <c r="L20" s="120">
        <v>450</v>
      </c>
      <c r="M20" s="46">
        <f t="shared" si="3"/>
        <v>2250</v>
      </c>
      <c r="N20" s="210">
        <f t="shared" si="4"/>
        <v>1</v>
      </c>
      <c r="O20" s="210"/>
      <c r="P20" s="210">
        <f t="shared" si="0"/>
        <v>430</v>
      </c>
      <c r="Q20" s="210"/>
      <c r="R20" s="120">
        <f t="shared" si="1"/>
        <v>100</v>
      </c>
    </row>
    <row r="21" spans="1:18">
      <c r="A21" s="120">
        <v>18</v>
      </c>
      <c r="B21" s="121" t="s">
        <v>186</v>
      </c>
      <c r="C21" s="211" t="s">
        <v>435</v>
      </c>
      <c r="D21" s="211"/>
      <c r="E21" s="210">
        <v>35</v>
      </c>
      <c r="F21" s="210"/>
      <c r="G21" s="120">
        <v>650</v>
      </c>
      <c r="H21" s="210">
        <f t="shared" si="2"/>
        <v>22750</v>
      </c>
      <c r="I21" s="210"/>
      <c r="J21" s="210">
        <v>30</v>
      </c>
      <c r="K21" s="210"/>
      <c r="L21" s="120">
        <v>660</v>
      </c>
      <c r="M21" s="46">
        <f t="shared" si="3"/>
        <v>19800</v>
      </c>
      <c r="N21" s="210">
        <f t="shared" si="4"/>
        <v>5</v>
      </c>
      <c r="O21" s="210"/>
      <c r="P21" s="210">
        <f t="shared" si="0"/>
        <v>3250</v>
      </c>
      <c r="Q21" s="210"/>
      <c r="R21" s="120">
        <f t="shared" si="1"/>
        <v>300</v>
      </c>
    </row>
    <row r="22" spans="1:18">
      <c r="A22" s="120">
        <v>19</v>
      </c>
      <c r="B22" s="211" t="s">
        <v>187</v>
      </c>
      <c r="C22" s="211"/>
      <c r="D22" s="211"/>
      <c r="E22" s="210">
        <v>30</v>
      </c>
      <c r="F22" s="210"/>
      <c r="G22" s="120">
        <v>700</v>
      </c>
      <c r="H22" s="210">
        <f t="shared" si="2"/>
        <v>21000</v>
      </c>
      <c r="I22" s="210"/>
      <c r="J22" s="210">
        <v>25</v>
      </c>
      <c r="K22" s="210"/>
      <c r="L22" s="120">
        <v>720</v>
      </c>
      <c r="M22" s="46">
        <f t="shared" si="3"/>
        <v>18000</v>
      </c>
      <c r="N22" s="210">
        <f t="shared" si="4"/>
        <v>5</v>
      </c>
      <c r="O22" s="210"/>
      <c r="P22" s="210">
        <f t="shared" si="0"/>
        <v>3500</v>
      </c>
      <c r="Q22" s="210"/>
      <c r="R22" s="120">
        <f t="shared" si="1"/>
        <v>500</v>
      </c>
    </row>
    <row r="23" spans="1:18">
      <c r="A23" s="120">
        <v>20</v>
      </c>
      <c r="B23" s="211" t="s">
        <v>188</v>
      </c>
      <c r="C23" s="211"/>
      <c r="D23" s="211"/>
      <c r="E23" s="210">
        <v>8</v>
      </c>
      <c r="F23" s="210"/>
      <c r="G23" s="120">
        <v>650</v>
      </c>
      <c r="H23" s="210">
        <f t="shared" si="2"/>
        <v>5200</v>
      </c>
      <c r="I23" s="210"/>
      <c r="J23" s="210">
        <v>7</v>
      </c>
      <c r="K23" s="210"/>
      <c r="L23" s="120">
        <v>670</v>
      </c>
      <c r="M23" s="46">
        <f t="shared" si="3"/>
        <v>4690</v>
      </c>
      <c r="N23" s="210">
        <f t="shared" si="4"/>
        <v>1</v>
      </c>
      <c r="O23" s="210"/>
      <c r="P23" s="210">
        <f t="shared" si="0"/>
        <v>650</v>
      </c>
      <c r="Q23" s="210"/>
      <c r="R23" s="120">
        <f t="shared" si="1"/>
        <v>140</v>
      </c>
    </row>
    <row r="24" spans="1:18">
      <c r="A24" s="120">
        <v>21</v>
      </c>
      <c r="B24" s="211" t="s">
        <v>189</v>
      </c>
      <c r="C24" s="211"/>
      <c r="D24" s="211"/>
      <c r="E24" s="210">
        <v>4</v>
      </c>
      <c r="F24" s="210"/>
      <c r="G24" s="120">
        <v>400</v>
      </c>
      <c r="H24" s="210">
        <f t="shared" si="2"/>
        <v>1600</v>
      </c>
      <c r="I24" s="210"/>
      <c r="J24" s="210">
        <v>3</v>
      </c>
      <c r="K24" s="210"/>
      <c r="L24" s="120">
        <v>450</v>
      </c>
      <c r="M24" s="46">
        <f t="shared" si="3"/>
        <v>1350</v>
      </c>
      <c r="N24" s="210">
        <f t="shared" si="4"/>
        <v>1</v>
      </c>
      <c r="O24" s="210"/>
      <c r="P24" s="210">
        <f t="shared" si="0"/>
        <v>400</v>
      </c>
      <c r="Q24" s="210"/>
      <c r="R24" s="120">
        <f t="shared" si="1"/>
        <v>150</v>
      </c>
    </row>
    <row r="25" spans="1:18">
      <c r="A25" s="120">
        <v>22</v>
      </c>
      <c r="B25" s="211" t="s">
        <v>190</v>
      </c>
      <c r="C25" s="211"/>
      <c r="D25" s="211"/>
      <c r="E25" s="210">
        <v>5</v>
      </c>
      <c r="F25" s="210"/>
      <c r="G25" s="120">
        <v>850</v>
      </c>
      <c r="H25" s="210">
        <f t="shared" si="2"/>
        <v>4250</v>
      </c>
      <c r="I25" s="210"/>
      <c r="J25" s="210">
        <v>4</v>
      </c>
      <c r="K25" s="210"/>
      <c r="L25" s="120">
        <v>900</v>
      </c>
      <c r="M25" s="46">
        <f t="shared" si="3"/>
        <v>3600</v>
      </c>
      <c r="N25" s="210">
        <f t="shared" si="4"/>
        <v>1</v>
      </c>
      <c r="O25" s="210"/>
      <c r="P25" s="210">
        <f t="shared" si="0"/>
        <v>850</v>
      </c>
      <c r="Q25" s="210"/>
      <c r="R25" s="120">
        <f t="shared" si="1"/>
        <v>200</v>
      </c>
    </row>
    <row r="26" spans="1:18">
      <c r="A26" s="120">
        <v>23</v>
      </c>
      <c r="B26" s="211" t="s">
        <v>191</v>
      </c>
      <c r="C26" s="211"/>
      <c r="D26" s="211"/>
      <c r="E26" s="210">
        <v>9</v>
      </c>
      <c r="F26" s="210"/>
      <c r="G26" s="120">
        <v>300</v>
      </c>
      <c r="H26" s="210">
        <f>E26*G26</f>
        <v>2700</v>
      </c>
      <c r="I26" s="210"/>
      <c r="J26" s="210">
        <v>8</v>
      </c>
      <c r="K26" s="210"/>
      <c r="L26" s="120">
        <v>350</v>
      </c>
      <c r="M26" s="46">
        <f t="shared" si="3"/>
        <v>2800</v>
      </c>
      <c r="N26" s="210">
        <f t="shared" si="4"/>
        <v>1</v>
      </c>
      <c r="O26" s="210"/>
      <c r="P26" s="210">
        <f t="shared" si="0"/>
        <v>300</v>
      </c>
      <c r="Q26" s="210"/>
      <c r="R26" s="120">
        <f t="shared" si="1"/>
        <v>400</v>
      </c>
    </row>
    <row r="27" spans="1:18">
      <c r="A27" s="120">
        <v>24</v>
      </c>
      <c r="B27" s="211" t="s">
        <v>192</v>
      </c>
      <c r="C27" s="211"/>
      <c r="D27" s="211"/>
      <c r="E27" s="210">
        <v>4</v>
      </c>
      <c r="F27" s="210"/>
      <c r="G27" s="120">
        <v>550</v>
      </c>
      <c r="H27" s="210">
        <f t="shared" si="2"/>
        <v>2200</v>
      </c>
      <c r="I27" s="210"/>
      <c r="J27" s="210">
        <v>3</v>
      </c>
      <c r="K27" s="210"/>
      <c r="L27" s="120">
        <v>600</v>
      </c>
      <c r="M27" s="46">
        <f t="shared" si="3"/>
        <v>1800</v>
      </c>
      <c r="N27" s="210">
        <f t="shared" si="4"/>
        <v>1</v>
      </c>
      <c r="O27" s="210"/>
      <c r="P27" s="210">
        <f t="shared" si="0"/>
        <v>550</v>
      </c>
      <c r="Q27" s="210"/>
      <c r="R27" s="120">
        <f t="shared" si="1"/>
        <v>150</v>
      </c>
    </row>
    <row r="28" spans="1:18">
      <c r="A28" s="120">
        <v>25</v>
      </c>
      <c r="B28" s="211" t="s">
        <v>193</v>
      </c>
      <c r="C28" s="211"/>
      <c r="D28" s="211"/>
      <c r="E28" s="210">
        <v>3</v>
      </c>
      <c r="F28" s="210"/>
      <c r="G28" s="120">
        <v>400</v>
      </c>
      <c r="H28" s="210">
        <f t="shared" si="2"/>
        <v>1200</v>
      </c>
      <c r="I28" s="210"/>
      <c r="J28" s="210">
        <v>2</v>
      </c>
      <c r="K28" s="210"/>
      <c r="L28" s="120">
        <v>450</v>
      </c>
      <c r="M28" s="46">
        <f t="shared" si="3"/>
        <v>900</v>
      </c>
      <c r="N28" s="210">
        <f t="shared" si="4"/>
        <v>1</v>
      </c>
      <c r="O28" s="210"/>
      <c r="P28" s="210">
        <f t="shared" si="0"/>
        <v>400</v>
      </c>
      <c r="Q28" s="210"/>
      <c r="R28" s="120">
        <f t="shared" si="1"/>
        <v>100</v>
      </c>
    </row>
    <row r="29" spans="1:18">
      <c r="A29" s="120">
        <v>26</v>
      </c>
      <c r="B29" s="122"/>
      <c r="C29" s="122" t="s">
        <v>454</v>
      </c>
      <c r="D29" s="122"/>
      <c r="E29" s="111">
        <v>6</v>
      </c>
      <c r="F29" s="85"/>
      <c r="G29" s="120">
        <v>500</v>
      </c>
      <c r="H29" s="85">
        <f>E29*G29</f>
        <v>3000</v>
      </c>
      <c r="I29" s="85"/>
      <c r="J29" s="111">
        <v>5</v>
      </c>
      <c r="K29" s="85"/>
      <c r="L29" s="120">
        <v>550</v>
      </c>
      <c r="M29" s="46">
        <f t="shared" si="3"/>
        <v>2750</v>
      </c>
      <c r="N29" s="111">
        <f>E29-J29</f>
        <v>1</v>
      </c>
      <c r="O29" s="85"/>
      <c r="P29" s="85">
        <f>G29*N29</f>
        <v>500</v>
      </c>
      <c r="R29" s="120">
        <f t="shared" si="1"/>
        <v>250</v>
      </c>
    </row>
  </sheetData>
  <mergeCells count="157">
    <mergeCell ref="P28:Q28"/>
    <mergeCell ref="B28:D28"/>
    <mergeCell ref="E28:F28"/>
    <mergeCell ref="H28:I28"/>
    <mergeCell ref="J28:K28"/>
    <mergeCell ref="N28:O28"/>
    <mergeCell ref="P26:Q26"/>
    <mergeCell ref="B27:D27"/>
    <mergeCell ref="E27:F27"/>
    <mergeCell ref="H27:I27"/>
    <mergeCell ref="J27:K27"/>
    <mergeCell ref="N27:O27"/>
    <mergeCell ref="P27:Q27"/>
    <mergeCell ref="B26:D26"/>
    <mergeCell ref="E26:F26"/>
    <mergeCell ref="H26:I26"/>
    <mergeCell ref="J26:K26"/>
    <mergeCell ref="N26:O26"/>
    <mergeCell ref="P24:Q24"/>
    <mergeCell ref="B25:D25"/>
    <mergeCell ref="E25:F25"/>
    <mergeCell ref="H25:I25"/>
    <mergeCell ref="J25:K25"/>
    <mergeCell ref="N25:O25"/>
    <mergeCell ref="P25:Q25"/>
    <mergeCell ref="B24:D24"/>
    <mergeCell ref="E24:F24"/>
    <mergeCell ref="H24:I24"/>
    <mergeCell ref="J24:K24"/>
    <mergeCell ref="N24:O24"/>
    <mergeCell ref="P22:Q22"/>
    <mergeCell ref="B23:D23"/>
    <mergeCell ref="E23:F23"/>
    <mergeCell ref="H23:I23"/>
    <mergeCell ref="J23:K23"/>
    <mergeCell ref="N23:O23"/>
    <mergeCell ref="P23:Q23"/>
    <mergeCell ref="B22:D22"/>
    <mergeCell ref="E22:F22"/>
    <mergeCell ref="H22:I22"/>
    <mergeCell ref="J22:K22"/>
    <mergeCell ref="N22:O22"/>
    <mergeCell ref="P20:Q20"/>
    <mergeCell ref="C21:D21"/>
    <mergeCell ref="E21:F21"/>
    <mergeCell ref="H21:I21"/>
    <mergeCell ref="J21:K21"/>
    <mergeCell ref="N21:O21"/>
    <mergeCell ref="P21:Q21"/>
    <mergeCell ref="B20:D20"/>
    <mergeCell ref="E20:F20"/>
    <mergeCell ref="H20:I20"/>
    <mergeCell ref="J20:K20"/>
    <mergeCell ref="N20:O20"/>
    <mergeCell ref="P18:Q18"/>
    <mergeCell ref="B19:D19"/>
    <mergeCell ref="E19:F19"/>
    <mergeCell ref="H19:I19"/>
    <mergeCell ref="J19:K19"/>
    <mergeCell ref="N19:O19"/>
    <mergeCell ref="P19:Q19"/>
    <mergeCell ref="B18:D18"/>
    <mergeCell ref="E18:F18"/>
    <mergeCell ref="H18:I18"/>
    <mergeCell ref="J18:K18"/>
    <mergeCell ref="N18:O18"/>
    <mergeCell ref="P16:Q16"/>
    <mergeCell ref="B17:D17"/>
    <mergeCell ref="E17:F17"/>
    <mergeCell ref="H17:I17"/>
    <mergeCell ref="J17:K17"/>
    <mergeCell ref="N17:O17"/>
    <mergeCell ref="P17:Q17"/>
    <mergeCell ref="B16:D16"/>
    <mergeCell ref="E16:F16"/>
    <mergeCell ref="H16:I16"/>
    <mergeCell ref="J16:K16"/>
    <mergeCell ref="N16:O16"/>
    <mergeCell ref="P14:Q14"/>
    <mergeCell ref="B15:D15"/>
    <mergeCell ref="E15:F15"/>
    <mergeCell ref="H15:I15"/>
    <mergeCell ref="J15:K15"/>
    <mergeCell ref="N15:O15"/>
    <mergeCell ref="P15:Q15"/>
    <mergeCell ref="B14:D14"/>
    <mergeCell ref="E14:F14"/>
    <mergeCell ref="H14:I14"/>
    <mergeCell ref="J14:K14"/>
    <mergeCell ref="N14:O14"/>
    <mergeCell ref="P12:Q12"/>
    <mergeCell ref="B13:D13"/>
    <mergeCell ref="E13:F13"/>
    <mergeCell ref="H13:I13"/>
    <mergeCell ref="J13:K13"/>
    <mergeCell ref="N13:O13"/>
    <mergeCell ref="P13:Q13"/>
    <mergeCell ref="B12:D12"/>
    <mergeCell ref="E12:F12"/>
    <mergeCell ref="H12:I12"/>
    <mergeCell ref="J12:K12"/>
    <mergeCell ref="N12:O12"/>
    <mergeCell ref="P10:Q10"/>
    <mergeCell ref="B11:D11"/>
    <mergeCell ref="E11:F11"/>
    <mergeCell ref="H11:I11"/>
    <mergeCell ref="J11:K11"/>
    <mergeCell ref="N11:O11"/>
    <mergeCell ref="P11:Q11"/>
    <mergeCell ref="B10:D10"/>
    <mergeCell ref="E10:F10"/>
    <mergeCell ref="H10:I10"/>
    <mergeCell ref="J10:K10"/>
    <mergeCell ref="N10:O10"/>
    <mergeCell ref="P8:Q8"/>
    <mergeCell ref="B9:D9"/>
    <mergeCell ref="E9:F9"/>
    <mergeCell ref="H9:I9"/>
    <mergeCell ref="J9:K9"/>
    <mergeCell ref="N9:O9"/>
    <mergeCell ref="P9:Q9"/>
    <mergeCell ref="B8:D8"/>
    <mergeCell ref="E8:F8"/>
    <mergeCell ref="H8:I8"/>
    <mergeCell ref="J8:K8"/>
    <mergeCell ref="N8:O8"/>
    <mergeCell ref="P6:Q6"/>
    <mergeCell ref="B7:D7"/>
    <mergeCell ref="E7:F7"/>
    <mergeCell ref="H7:I7"/>
    <mergeCell ref="J7:K7"/>
    <mergeCell ref="N7:O7"/>
    <mergeCell ref="P7:Q7"/>
    <mergeCell ref="B6:D6"/>
    <mergeCell ref="E6:F6"/>
    <mergeCell ref="H6:I6"/>
    <mergeCell ref="J6:K6"/>
    <mergeCell ref="N6:O6"/>
    <mergeCell ref="N2:P2"/>
    <mergeCell ref="A1:R1"/>
    <mergeCell ref="E2:H2"/>
    <mergeCell ref="J2:M2"/>
    <mergeCell ref="N4:O4"/>
    <mergeCell ref="P4:Q4"/>
    <mergeCell ref="B5:D5"/>
    <mergeCell ref="E5:F5"/>
    <mergeCell ref="H5:I5"/>
    <mergeCell ref="J5:K5"/>
    <mergeCell ref="N5:O5"/>
    <mergeCell ref="P5:Q5"/>
    <mergeCell ref="B4:D4"/>
    <mergeCell ref="E4:F4"/>
    <mergeCell ref="H4:I4"/>
    <mergeCell ref="J4:K4"/>
    <mergeCell ref="C2:C3"/>
    <mergeCell ref="R2:R3"/>
    <mergeCell ref="A2:A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45"/>
  <sheetViews>
    <sheetView workbookViewId="0">
      <selection activeCell="Q6" sqref="Q6"/>
    </sheetView>
  </sheetViews>
  <sheetFormatPr defaultRowHeight="15"/>
  <cols>
    <col min="1" max="1" width="7.42578125" customWidth="1"/>
    <col min="2" max="2" width="15.140625" customWidth="1"/>
    <col min="3" max="3" width="13.5703125" customWidth="1"/>
    <col min="5" max="5" width="12.5703125" customWidth="1"/>
    <col min="6" max="6" width="4.7109375" customWidth="1"/>
    <col min="7" max="7" width="7.140625" customWidth="1"/>
    <col min="8" max="8" width="6.140625" customWidth="1"/>
    <col min="9" max="9" width="6" customWidth="1"/>
    <col min="10" max="10" width="6.7109375" customWidth="1"/>
    <col min="14" max="14" width="15.28515625" customWidth="1"/>
    <col min="16" max="16" width="15" bestFit="1" customWidth="1"/>
    <col min="17" max="17" width="19.140625" customWidth="1"/>
    <col min="18" max="18" width="13.5703125" bestFit="1" customWidth="1"/>
    <col min="19" max="19" width="15.5703125" bestFit="1" customWidth="1"/>
    <col min="20" max="20" width="17" bestFit="1" customWidth="1"/>
    <col min="21" max="21" width="12.42578125" bestFit="1" customWidth="1"/>
    <col min="22" max="22" width="10" bestFit="1" customWidth="1"/>
  </cols>
  <sheetData>
    <row r="1" spans="1:27">
      <c r="A1" s="215" t="s">
        <v>229</v>
      </c>
      <c r="B1" s="215"/>
      <c r="C1" s="215"/>
      <c r="D1" s="215"/>
      <c r="E1" s="215"/>
      <c r="F1" s="215"/>
      <c r="G1" s="215"/>
      <c r="H1" s="215"/>
      <c r="I1" s="215"/>
      <c r="J1" s="215"/>
    </row>
    <row r="2" spans="1:27" ht="21">
      <c r="A2" s="38" t="s">
        <v>194</v>
      </c>
      <c r="B2" s="38" t="s">
        <v>195</v>
      </c>
      <c r="C2" s="38" t="s">
        <v>196</v>
      </c>
      <c r="D2" s="38" t="s">
        <v>197</v>
      </c>
      <c r="E2" s="38" t="s">
        <v>198</v>
      </c>
      <c r="F2" s="38" t="s">
        <v>96</v>
      </c>
      <c r="G2" s="38" t="s">
        <v>95</v>
      </c>
      <c r="H2" s="38" t="s">
        <v>199</v>
      </c>
      <c r="I2" s="38" t="s">
        <v>91</v>
      </c>
      <c r="J2" s="38" t="s">
        <v>94</v>
      </c>
      <c r="Q2" s="218" t="s">
        <v>221</v>
      </c>
      <c r="R2" s="218"/>
      <c r="S2" s="218"/>
      <c r="T2" s="218"/>
      <c r="U2" s="34"/>
      <c r="V2" s="220" t="s">
        <v>212</v>
      </c>
      <c r="W2" s="167"/>
      <c r="X2" s="167"/>
      <c r="Y2" s="167"/>
      <c r="Z2" s="167"/>
      <c r="AA2" s="167"/>
    </row>
    <row r="3" spans="1:27">
      <c r="A3" s="79">
        <v>1</v>
      </c>
      <c r="B3" s="79" t="s">
        <v>49</v>
      </c>
      <c r="C3" s="79" t="s">
        <v>200</v>
      </c>
      <c r="D3" s="79" t="s">
        <v>208</v>
      </c>
      <c r="E3" s="37">
        <v>39296</v>
      </c>
      <c r="F3" s="79">
        <v>45</v>
      </c>
      <c r="G3" s="79">
        <v>82</v>
      </c>
      <c r="H3" s="79">
        <v>92</v>
      </c>
      <c r="I3" s="79">
        <v>74</v>
      </c>
      <c r="J3" s="79">
        <v>82</v>
      </c>
      <c r="R3" s="35" t="s">
        <v>222</v>
      </c>
      <c r="S3" s="35"/>
      <c r="T3" s="35"/>
      <c r="U3" s="35"/>
      <c r="V3" s="35"/>
    </row>
    <row r="4" spans="1:27" ht="15.75">
      <c r="A4" s="79">
        <v>2</v>
      </c>
      <c r="B4" s="79" t="s">
        <v>50</v>
      </c>
      <c r="C4" s="79" t="s">
        <v>200</v>
      </c>
      <c r="D4" s="79" t="s">
        <v>208</v>
      </c>
      <c r="E4" s="37">
        <v>38798</v>
      </c>
      <c r="F4" s="79">
        <v>70</v>
      </c>
      <c r="G4" s="79">
        <v>48</v>
      </c>
      <c r="H4" s="79">
        <v>65</v>
      </c>
      <c r="I4" s="79">
        <v>99</v>
      </c>
      <c r="J4" s="79">
        <v>72</v>
      </c>
      <c r="P4" s="23"/>
      <c r="R4" s="219" t="s">
        <v>211</v>
      </c>
      <c r="S4" s="219"/>
      <c r="T4" s="36"/>
      <c r="U4" s="36"/>
    </row>
    <row r="5" spans="1:27">
      <c r="A5" s="79">
        <v>3</v>
      </c>
      <c r="B5" s="79" t="s">
        <v>11</v>
      </c>
      <c r="C5" s="79" t="s">
        <v>200</v>
      </c>
      <c r="D5" s="79" t="s">
        <v>209</v>
      </c>
      <c r="E5" s="37">
        <v>38145</v>
      </c>
      <c r="F5" s="79">
        <v>99</v>
      </c>
      <c r="G5" s="79">
        <v>41</v>
      </c>
      <c r="H5" s="79">
        <v>51</v>
      </c>
      <c r="I5" s="79">
        <v>70</v>
      </c>
      <c r="J5" s="79">
        <v>96</v>
      </c>
    </row>
    <row r="6" spans="1:27">
      <c r="A6" s="79">
        <v>4</v>
      </c>
      <c r="B6" s="79" t="s">
        <v>10</v>
      </c>
      <c r="C6" s="79" t="s">
        <v>201</v>
      </c>
      <c r="D6" s="79" t="s">
        <v>210</v>
      </c>
      <c r="E6" s="37">
        <v>36253</v>
      </c>
      <c r="F6" s="79">
        <v>78</v>
      </c>
      <c r="G6" s="79">
        <v>92</v>
      </c>
      <c r="H6" s="79">
        <v>60</v>
      </c>
      <c r="I6" s="79">
        <v>46</v>
      </c>
      <c r="J6" s="79">
        <v>46</v>
      </c>
      <c r="O6" s="22"/>
      <c r="P6" s="25" t="s">
        <v>213</v>
      </c>
      <c r="Q6" s="22">
        <v>5</v>
      </c>
      <c r="R6" s="22"/>
      <c r="S6" s="21"/>
      <c r="T6" s="21"/>
      <c r="U6" s="21"/>
      <c r="V6" s="21"/>
    </row>
    <row r="7" spans="1:27" ht="15.75" customHeight="1">
      <c r="A7" s="79">
        <v>5</v>
      </c>
      <c r="B7" s="79" t="s">
        <v>12</v>
      </c>
      <c r="C7" s="79" t="s">
        <v>202</v>
      </c>
      <c r="D7" s="79" t="s">
        <v>210</v>
      </c>
      <c r="E7" s="37">
        <v>37703</v>
      </c>
      <c r="F7" s="79">
        <v>61</v>
      </c>
      <c r="G7" s="79">
        <v>65</v>
      </c>
      <c r="H7" s="79">
        <v>72</v>
      </c>
      <c r="I7" s="79">
        <v>96</v>
      </c>
      <c r="J7" s="79">
        <v>76</v>
      </c>
      <c r="O7" s="22"/>
      <c r="P7" s="25" t="s">
        <v>214</v>
      </c>
      <c r="Q7" s="22" t="str">
        <f>VLOOKUP($Q$6,$A$2:$J$12,4,1)</f>
        <v>11th</v>
      </c>
      <c r="R7" s="22"/>
      <c r="S7" s="21"/>
      <c r="T7" s="29"/>
      <c r="U7" s="30"/>
      <c r="V7" s="21"/>
    </row>
    <row r="8" spans="1:27">
      <c r="A8" s="79">
        <v>6</v>
      </c>
      <c r="B8" s="79" t="s">
        <v>13</v>
      </c>
      <c r="C8" s="79" t="s">
        <v>203</v>
      </c>
      <c r="D8" s="79" t="s">
        <v>208</v>
      </c>
      <c r="E8" s="37">
        <v>38697</v>
      </c>
      <c r="F8" s="79">
        <v>62</v>
      </c>
      <c r="G8" s="79">
        <v>88</v>
      </c>
      <c r="H8" s="79">
        <v>94</v>
      </c>
      <c r="I8" s="79">
        <v>53</v>
      </c>
      <c r="J8" s="79">
        <v>48</v>
      </c>
      <c r="O8" s="22"/>
      <c r="P8" s="25" t="s">
        <v>215</v>
      </c>
      <c r="Q8" s="22" t="str">
        <f>VLOOKUP($Q$6,$A$2:$J$12,2,1)</f>
        <v>SAKSHI</v>
      </c>
      <c r="R8" s="22"/>
      <c r="S8" s="21"/>
      <c r="T8" s="21"/>
      <c r="U8" s="21"/>
      <c r="V8" s="21"/>
    </row>
    <row r="9" spans="1:27">
      <c r="A9" s="79">
        <v>7</v>
      </c>
      <c r="B9" s="79" t="s">
        <v>14</v>
      </c>
      <c r="C9" s="79" t="s">
        <v>204</v>
      </c>
      <c r="D9" s="79" t="s">
        <v>209</v>
      </c>
      <c r="E9" s="37">
        <v>37939</v>
      </c>
      <c r="F9" s="79">
        <v>92</v>
      </c>
      <c r="G9" s="79">
        <v>68</v>
      </c>
      <c r="H9" s="79">
        <v>72</v>
      </c>
      <c r="I9" s="79">
        <v>56</v>
      </c>
      <c r="J9" s="79">
        <v>89</v>
      </c>
      <c r="N9" s="24"/>
      <c r="O9" s="22"/>
      <c r="P9" s="25" t="s">
        <v>216</v>
      </c>
      <c r="Q9" s="22" t="str">
        <f>VLOOKUP($Q$6,$A$2:$J$12,3,1)</f>
        <v>KISHOR KUMAR</v>
      </c>
      <c r="R9" s="22"/>
      <c r="S9" s="21"/>
      <c r="T9" s="21"/>
      <c r="U9" s="21"/>
      <c r="V9" s="21"/>
    </row>
    <row r="10" spans="1:27">
      <c r="A10" s="79">
        <v>8</v>
      </c>
      <c r="B10" s="79" t="s">
        <v>15</v>
      </c>
      <c r="C10" s="79" t="s">
        <v>205</v>
      </c>
      <c r="D10" s="79" t="s">
        <v>209</v>
      </c>
      <c r="E10" s="37">
        <v>38303</v>
      </c>
      <c r="F10" s="79">
        <v>78</v>
      </c>
      <c r="G10" s="79">
        <v>68</v>
      </c>
      <c r="H10" s="79">
        <v>43</v>
      </c>
      <c r="I10" s="79">
        <v>53</v>
      </c>
      <c r="J10" s="79">
        <v>81</v>
      </c>
      <c r="N10" s="26"/>
      <c r="O10" s="22"/>
      <c r="P10" s="25" t="s">
        <v>217</v>
      </c>
      <c r="Q10" s="12">
        <f>VLOOKUP($Q$6,$A$2:$J$12,5,1)</f>
        <v>37703</v>
      </c>
      <c r="R10" s="22"/>
      <c r="S10" s="21"/>
      <c r="T10" s="21"/>
      <c r="U10" s="21"/>
      <c r="V10" s="21"/>
    </row>
    <row r="11" spans="1:27">
      <c r="A11" s="79">
        <v>9</v>
      </c>
      <c r="B11" s="79" t="s">
        <v>51</v>
      </c>
      <c r="C11" s="79" t="s">
        <v>206</v>
      </c>
      <c r="D11" s="79" t="s">
        <v>208</v>
      </c>
      <c r="E11" s="37">
        <v>37937</v>
      </c>
      <c r="F11" s="79">
        <v>47</v>
      </c>
      <c r="G11" s="79">
        <v>67</v>
      </c>
      <c r="H11" s="79">
        <v>72</v>
      </c>
      <c r="I11" s="79">
        <v>56</v>
      </c>
      <c r="J11" s="79">
        <v>46</v>
      </c>
      <c r="O11" s="22"/>
      <c r="P11" s="22"/>
      <c r="Q11" s="22"/>
      <c r="R11" s="22"/>
      <c r="S11" s="21"/>
      <c r="T11" s="21"/>
      <c r="U11" s="21"/>
      <c r="V11" s="21"/>
    </row>
    <row r="12" spans="1:27">
      <c r="A12" s="79">
        <v>10</v>
      </c>
      <c r="B12" s="79" t="s">
        <v>52</v>
      </c>
      <c r="C12" s="79" t="s">
        <v>207</v>
      </c>
      <c r="D12" s="79" t="s">
        <v>209</v>
      </c>
      <c r="E12" s="37">
        <v>37948</v>
      </c>
      <c r="F12" s="79">
        <v>88</v>
      </c>
      <c r="G12" s="79">
        <v>85</v>
      </c>
      <c r="H12" s="79">
        <v>78</v>
      </c>
      <c r="I12" s="79">
        <v>83</v>
      </c>
      <c r="J12" s="79">
        <v>66</v>
      </c>
      <c r="P12" s="20"/>
      <c r="Q12" s="32" t="s">
        <v>218</v>
      </c>
      <c r="R12" s="32" t="s">
        <v>219</v>
      </c>
      <c r="S12" s="32" t="s">
        <v>220</v>
      </c>
      <c r="T12" s="32" t="s">
        <v>225</v>
      </c>
      <c r="U12" s="32" t="s">
        <v>223</v>
      </c>
      <c r="V12" s="32" t="s">
        <v>224</v>
      </c>
    </row>
    <row r="13" spans="1:27">
      <c r="A13" s="20"/>
      <c r="B13" s="10"/>
      <c r="C13" s="20"/>
      <c r="D13" s="20"/>
      <c r="E13" s="12"/>
      <c r="F13" s="20"/>
      <c r="G13" s="20"/>
      <c r="H13" s="20"/>
      <c r="I13" s="20"/>
      <c r="J13" s="20"/>
      <c r="P13" s="20"/>
      <c r="Q13" s="32" t="s">
        <v>96</v>
      </c>
      <c r="R13" s="11">
        <v>100</v>
      </c>
      <c r="S13" s="11">
        <v>33</v>
      </c>
      <c r="T13" s="11">
        <f>VLOOKUP($Q$6,$A$2:$J$12,MATCH($Q$13,$A$2:$J$2,1),TRUE)</f>
        <v>61</v>
      </c>
      <c r="U13" s="11">
        <f>T13/1</f>
        <v>61</v>
      </c>
      <c r="V13" s="11" t="str">
        <f>IF(U13&gt;S13,"pass","fail")</f>
        <v>pass</v>
      </c>
    </row>
    <row r="14" spans="1:27">
      <c r="A14" s="20"/>
      <c r="B14" s="71"/>
      <c r="C14" s="221" t="s">
        <v>441</v>
      </c>
      <c r="D14" s="221"/>
      <c r="E14" s="221"/>
      <c r="F14" s="71"/>
      <c r="G14" s="71"/>
      <c r="H14" s="71"/>
      <c r="I14" s="71"/>
      <c r="J14" s="71"/>
      <c r="L14" s="167"/>
      <c r="M14" s="167"/>
      <c r="P14" s="21"/>
      <c r="Q14" s="32" t="s">
        <v>95</v>
      </c>
      <c r="R14" s="11">
        <v>100</v>
      </c>
      <c r="S14" s="11">
        <v>33</v>
      </c>
      <c r="T14" s="11">
        <f>VLOOKUP($Q$6,$A$2:$J$12,MATCH($Q$14,$A$2:$J$2,1),TRUE)</f>
        <v>65</v>
      </c>
      <c r="U14" s="11">
        <f t="shared" ref="U14:U17" si="0">T14/1</f>
        <v>65</v>
      </c>
      <c r="V14" s="11" t="str">
        <f t="shared" ref="V14:V16" si="1">IF(U14&gt;S14,"pass","fail")</f>
        <v>pass</v>
      </c>
    </row>
    <row r="15" spans="1:27" ht="21">
      <c r="A15" s="21"/>
      <c r="B15" s="71"/>
      <c r="C15" s="71"/>
      <c r="D15" s="218"/>
      <c r="E15" s="218"/>
      <c r="F15" s="218"/>
      <c r="G15" s="218"/>
      <c r="H15" s="218"/>
      <c r="I15" s="218"/>
      <c r="J15" s="218"/>
      <c r="K15" s="21"/>
      <c r="L15" s="21"/>
      <c r="M15" s="21"/>
      <c r="N15" s="21"/>
      <c r="O15" s="21"/>
      <c r="P15" s="21"/>
      <c r="Q15" s="32" t="s">
        <v>199</v>
      </c>
      <c r="R15" s="11">
        <v>100</v>
      </c>
      <c r="S15" s="11">
        <v>33</v>
      </c>
      <c r="T15" s="11">
        <f>VLOOKUP($Q$6,$A$2:$J$12,MATCH($Q$15,$A$2:$J$2,1),TRUE)</f>
        <v>72</v>
      </c>
      <c r="U15" s="11">
        <f t="shared" si="0"/>
        <v>72</v>
      </c>
      <c r="V15" s="11" t="str">
        <f t="shared" si="1"/>
        <v>pass</v>
      </c>
    </row>
    <row r="16" spans="1:27" ht="21">
      <c r="A16" s="78"/>
      <c r="B16" s="78"/>
      <c r="C16" s="34"/>
      <c r="D16" s="35"/>
      <c r="E16" s="35"/>
      <c r="F16" s="35"/>
      <c r="G16" s="35"/>
      <c r="H16" s="87"/>
      <c r="I16" s="3"/>
      <c r="J16" s="3"/>
      <c r="K16" s="3"/>
      <c r="L16" s="3"/>
      <c r="M16" s="3"/>
      <c r="N16" s="21"/>
      <c r="O16" s="21"/>
      <c r="Q16" s="32" t="s">
        <v>91</v>
      </c>
      <c r="R16" s="11">
        <v>100</v>
      </c>
      <c r="S16" s="11">
        <v>33</v>
      </c>
      <c r="T16" s="11">
        <f>VLOOKUP($Q$6,$A$2:$J$12,MATCH($Q$16,$A$2:$J$2,1),TRUE)</f>
        <v>96</v>
      </c>
      <c r="U16" s="11">
        <f t="shared" si="0"/>
        <v>96</v>
      </c>
      <c r="V16" s="11" t="str">
        <f t="shared" si="1"/>
        <v>pass</v>
      </c>
    </row>
    <row r="17" spans="1:27" ht="15.75">
      <c r="A17" s="78"/>
      <c r="B17" s="78"/>
      <c r="C17" s="78"/>
      <c r="E17" s="219"/>
      <c r="F17" s="219"/>
      <c r="G17" s="36"/>
      <c r="H17" s="35"/>
      <c r="I17" s="78"/>
      <c r="J17" s="78"/>
      <c r="K17" s="78"/>
      <c r="L17" s="21"/>
      <c r="M17" s="21"/>
      <c r="N17" s="21"/>
      <c r="O17" s="21"/>
      <c r="Q17" s="32" t="s">
        <v>94</v>
      </c>
      <c r="R17" s="11">
        <v>100</v>
      </c>
      <c r="S17" s="11">
        <v>33</v>
      </c>
      <c r="T17" s="11">
        <f>VLOOKUP($Q$6,$A$2:$J$12,MATCH($Q$17,$A$2:$J$2,1),TRUE)</f>
        <v>76</v>
      </c>
      <c r="U17" s="11">
        <f t="shared" si="0"/>
        <v>76</v>
      </c>
      <c r="V17" s="11" t="str">
        <f>IF(U17&gt;S17,"pass","fail")</f>
        <v>pass</v>
      </c>
    </row>
    <row r="18" spans="1:27" ht="15.75">
      <c r="A18" s="78"/>
      <c r="B18" s="78"/>
      <c r="C18" s="78"/>
      <c r="D18" s="36"/>
      <c r="G18" s="36"/>
      <c r="H18" s="78"/>
      <c r="I18" s="78"/>
      <c r="J18" s="78"/>
      <c r="K18" s="78"/>
      <c r="L18" s="21"/>
      <c r="M18" s="21"/>
      <c r="N18" s="21"/>
      <c r="O18" s="21"/>
    </row>
    <row r="19" spans="1:27" ht="15.75" customHeight="1">
      <c r="A19" s="78"/>
      <c r="B19" s="97"/>
      <c r="C19" s="95"/>
      <c r="D19" s="78"/>
      <c r="E19" s="78"/>
      <c r="F19" s="78"/>
      <c r="G19" s="78"/>
      <c r="H19" s="78"/>
      <c r="I19" s="78"/>
      <c r="J19" s="78"/>
      <c r="K19" s="78"/>
      <c r="L19" s="21"/>
      <c r="M19" s="21"/>
      <c r="N19" s="21"/>
      <c r="O19" s="21"/>
      <c r="U19" s="216" t="s">
        <v>97</v>
      </c>
      <c r="V19" s="216"/>
      <c r="W19" s="11">
        <f>SUM(R13:R17)</f>
        <v>500</v>
      </c>
    </row>
    <row r="20" spans="1:27">
      <c r="A20" s="77"/>
      <c r="B20" s="97"/>
      <c r="C20" s="95"/>
      <c r="D20" s="77"/>
      <c r="E20" s="78"/>
      <c r="F20" s="78"/>
      <c r="G20" s="78"/>
      <c r="H20" s="78"/>
      <c r="I20" s="78"/>
      <c r="J20" s="78"/>
      <c r="K20" s="78"/>
      <c r="L20" s="21"/>
      <c r="M20" s="21"/>
      <c r="N20" s="21"/>
      <c r="O20" s="21"/>
      <c r="U20" s="216" t="s">
        <v>226</v>
      </c>
      <c r="V20" s="216"/>
      <c r="W20" s="11">
        <f>SUM(T13:T17)</f>
        <v>370</v>
      </c>
    </row>
    <row r="21" spans="1:27" ht="21">
      <c r="A21" s="77"/>
      <c r="B21" s="97"/>
      <c r="C21" s="95"/>
      <c r="D21" s="77"/>
      <c r="E21" s="95"/>
      <c r="F21" s="29"/>
      <c r="G21" s="30"/>
      <c r="H21" s="78"/>
      <c r="I21" s="78"/>
      <c r="J21" s="78"/>
      <c r="K21" s="78"/>
      <c r="L21" s="21"/>
      <c r="M21" s="21"/>
      <c r="N21" s="21"/>
      <c r="O21" s="21"/>
      <c r="Q21" s="216" t="s">
        <v>228</v>
      </c>
      <c r="R21" s="216"/>
      <c r="S21" s="11" t="str">
        <f>IF(W21&gt;50%,"pass")</f>
        <v>pass</v>
      </c>
      <c r="U21" s="216" t="s">
        <v>227</v>
      </c>
      <c r="V21" s="216"/>
      <c r="W21" s="33">
        <f>W20/W19</f>
        <v>0.74</v>
      </c>
    </row>
    <row r="22" spans="1:27">
      <c r="A22" s="77"/>
      <c r="B22" s="97"/>
      <c r="C22" s="95"/>
      <c r="D22" s="77"/>
      <c r="E22" s="78"/>
      <c r="F22" s="78"/>
      <c r="G22" s="78"/>
      <c r="H22" s="78"/>
      <c r="I22" s="78"/>
      <c r="J22" s="78"/>
      <c r="K22" s="78"/>
      <c r="L22" s="21"/>
      <c r="M22" s="21"/>
      <c r="N22" s="21"/>
      <c r="O22" s="21"/>
      <c r="Q22" s="216" t="s">
        <v>98</v>
      </c>
      <c r="R22" s="216"/>
      <c r="S22" s="11" t="s">
        <v>140</v>
      </c>
      <c r="W22" s="31"/>
    </row>
    <row r="23" spans="1:27">
      <c r="A23" s="77"/>
      <c r="B23" s="97"/>
      <c r="C23" s="12"/>
      <c r="D23" s="77"/>
      <c r="E23" s="78"/>
      <c r="F23" s="78"/>
      <c r="G23" s="78"/>
      <c r="H23" s="78"/>
      <c r="I23" s="78"/>
      <c r="J23" s="78"/>
      <c r="K23" s="78"/>
      <c r="L23" s="21"/>
      <c r="M23" s="21"/>
      <c r="N23" s="21"/>
      <c r="O23" s="21"/>
    </row>
    <row r="24" spans="1:27">
      <c r="A24" s="77"/>
      <c r="B24" s="80"/>
      <c r="C24" s="12"/>
      <c r="D24" s="77"/>
      <c r="E24" s="78"/>
      <c r="F24" s="78"/>
      <c r="G24" s="78"/>
      <c r="H24" s="78"/>
      <c r="I24" s="78"/>
      <c r="J24" s="78"/>
      <c r="K24" s="78"/>
      <c r="L24" s="21"/>
      <c r="M24" s="21"/>
      <c r="N24" s="21"/>
      <c r="O24" s="21"/>
    </row>
    <row r="25" spans="1:27">
      <c r="A25" s="77"/>
      <c r="B25" s="77"/>
      <c r="C25" s="77"/>
      <c r="D25" s="77"/>
      <c r="E25" s="78"/>
      <c r="F25" s="78"/>
      <c r="G25" s="78"/>
      <c r="H25" s="78"/>
      <c r="I25" s="78"/>
      <c r="J25" s="78"/>
      <c r="K25" s="78"/>
      <c r="L25" s="21"/>
      <c r="M25" s="21"/>
      <c r="N25" s="21"/>
      <c r="O25" s="21"/>
      <c r="AA25" s="96" t="s">
        <v>300</v>
      </c>
    </row>
    <row r="26" spans="1:27">
      <c r="A26" s="78"/>
      <c r="B26" s="77"/>
      <c r="C26" s="73"/>
      <c r="D26" s="73"/>
      <c r="E26" s="73"/>
      <c r="F26" s="73"/>
      <c r="G26" s="73"/>
      <c r="H26" s="73"/>
      <c r="I26" s="78"/>
      <c r="J26" s="78"/>
      <c r="K26" s="78"/>
      <c r="L26" s="21"/>
      <c r="M26" s="21"/>
      <c r="N26" s="21"/>
      <c r="O26" s="21"/>
    </row>
    <row r="27" spans="1:27">
      <c r="A27" s="78"/>
      <c r="B27" s="77"/>
      <c r="C27" s="73"/>
      <c r="D27" s="81"/>
      <c r="E27" s="81"/>
      <c r="F27" s="81"/>
      <c r="G27" s="81"/>
      <c r="H27" s="81"/>
      <c r="I27" s="78"/>
      <c r="J27" s="78"/>
      <c r="K27" s="78"/>
      <c r="L27" s="21"/>
      <c r="M27" s="21"/>
      <c r="N27" s="21"/>
      <c r="O27" s="21"/>
    </row>
    <row r="28" spans="1:27">
      <c r="A28" s="78"/>
      <c r="B28" s="78"/>
      <c r="C28" s="73"/>
      <c r="D28" s="81"/>
      <c r="E28" s="81"/>
      <c r="F28" s="81"/>
      <c r="G28" s="81"/>
      <c r="H28" s="81"/>
      <c r="I28" s="78"/>
      <c r="J28" s="78"/>
      <c r="K28" s="78"/>
      <c r="L28" s="21"/>
      <c r="M28" s="21"/>
      <c r="N28" s="21"/>
      <c r="O28" s="21"/>
    </row>
    <row r="29" spans="1:27">
      <c r="A29" s="78"/>
      <c r="B29" s="78"/>
      <c r="C29" s="73"/>
      <c r="D29" s="81"/>
      <c r="E29" s="81"/>
      <c r="F29" s="81"/>
      <c r="G29" s="81"/>
      <c r="H29" s="81"/>
      <c r="I29" s="78"/>
      <c r="J29" s="78"/>
      <c r="K29" s="78"/>
      <c r="L29" s="21"/>
      <c r="M29" s="21"/>
      <c r="N29" s="21"/>
      <c r="O29" s="21"/>
    </row>
    <row r="30" spans="1:27">
      <c r="A30" s="78"/>
      <c r="B30" s="78"/>
      <c r="C30" s="73"/>
      <c r="D30" s="81"/>
      <c r="E30" s="81"/>
      <c r="F30" s="81"/>
      <c r="G30" s="81"/>
      <c r="H30" s="81"/>
      <c r="I30" s="78"/>
      <c r="J30" s="78"/>
      <c r="K30" s="78"/>
      <c r="L30" s="21"/>
      <c r="M30" s="21"/>
      <c r="N30" s="21"/>
      <c r="O30" s="21"/>
    </row>
    <row r="31" spans="1:27">
      <c r="A31" s="78"/>
      <c r="B31" s="78"/>
      <c r="C31" s="73"/>
      <c r="D31" s="81"/>
      <c r="E31" s="81"/>
      <c r="F31" s="81"/>
      <c r="G31" s="81"/>
      <c r="H31" s="81"/>
      <c r="I31" s="78"/>
      <c r="J31" s="78"/>
      <c r="K31" s="78"/>
      <c r="L31" s="21"/>
      <c r="M31" s="21"/>
      <c r="N31" s="21"/>
      <c r="O31" s="21"/>
    </row>
    <row r="32" spans="1:27">
      <c r="A32" s="78"/>
      <c r="B32" s="78"/>
      <c r="C32" s="85"/>
      <c r="D32" s="85"/>
      <c r="E32" s="85"/>
      <c r="F32" s="85"/>
      <c r="G32" s="85"/>
      <c r="H32" s="85"/>
      <c r="I32" s="78"/>
      <c r="J32" s="78"/>
      <c r="K32" s="78"/>
      <c r="L32" s="21"/>
      <c r="M32" s="21"/>
      <c r="N32" s="21"/>
      <c r="O32" s="21"/>
    </row>
    <row r="33" spans="1:15">
      <c r="A33" s="78"/>
      <c r="B33" s="78"/>
      <c r="C33" s="78"/>
      <c r="D33" s="78"/>
      <c r="E33" s="78"/>
      <c r="F33" s="78"/>
      <c r="G33" s="85"/>
      <c r="H33" s="85"/>
      <c r="I33" s="85"/>
      <c r="J33" s="85"/>
      <c r="K33" s="85"/>
      <c r="L33" s="21"/>
      <c r="M33" s="21"/>
      <c r="N33" s="21"/>
      <c r="O33" s="21"/>
    </row>
    <row r="34" spans="1:15">
      <c r="A34" s="78"/>
      <c r="B34" s="78"/>
      <c r="C34" s="85"/>
      <c r="D34" s="85"/>
      <c r="E34" s="85"/>
      <c r="F34" s="78"/>
      <c r="G34" s="85"/>
      <c r="H34" s="85"/>
      <c r="I34" s="85"/>
      <c r="J34" s="85"/>
      <c r="K34" s="85"/>
      <c r="L34" s="21"/>
      <c r="M34" s="21"/>
      <c r="N34" s="21"/>
      <c r="O34" s="21"/>
    </row>
    <row r="35" spans="1:15">
      <c r="A35" s="78"/>
      <c r="B35" s="78"/>
      <c r="C35" s="86"/>
      <c r="D35" s="86"/>
      <c r="E35" s="81"/>
      <c r="F35" s="78"/>
      <c r="G35" s="86"/>
      <c r="H35" s="86"/>
      <c r="I35" s="86"/>
      <c r="J35" s="86"/>
      <c r="K35" s="81"/>
      <c r="L35" s="21"/>
      <c r="M35" s="21"/>
      <c r="N35" s="21"/>
      <c r="O35" s="21"/>
    </row>
    <row r="36" spans="1:15">
      <c r="A36" s="78"/>
      <c r="B36" s="78"/>
      <c r="C36" s="86"/>
      <c r="D36" s="86"/>
      <c r="E36" s="81"/>
      <c r="F36" s="78"/>
      <c r="G36" s="85"/>
      <c r="H36" s="85"/>
      <c r="I36" s="217"/>
      <c r="J36" s="217"/>
      <c r="K36" s="81"/>
      <c r="L36" s="21"/>
      <c r="M36" s="21"/>
      <c r="N36" s="21"/>
      <c r="O36" s="21"/>
    </row>
    <row r="37" spans="1:15">
      <c r="A37" s="78"/>
      <c r="B37" s="78"/>
      <c r="C37" s="85"/>
      <c r="D37" s="85"/>
      <c r="E37" s="85"/>
      <c r="F37" s="78"/>
      <c r="G37" s="85"/>
      <c r="H37" s="85"/>
      <c r="I37" s="85"/>
      <c r="J37" s="85"/>
      <c r="K37" s="85"/>
      <c r="L37" s="21"/>
      <c r="M37" s="21"/>
      <c r="N37" s="21"/>
      <c r="O37" s="21"/>
    </row>
    <row r="38" spans="1:15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21"/>
      <c r="M38" s="21"/>
      <c r="N38" s="21"/>
      <c r="O38" s="21"/>
    </row>
    <row r="39" spans="1: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</sheetData>
  <mergeCells count="16">
    <mergeCell ref="I36:J36"/>
    <mergeCell ref="L14:M14"/>
    <mergeCell ref="Z2:AA2"/>
    <mergeCell ref="X2:Y2"/>
    <mergeCell ref="Q2:T2"/>
    <mergeCell ref="R4:S4"/>
    <mergeCell ref="V2:W2"/>
    <mergeCell ref="Q22:R22"/>
    <mergeCell ref="D15:J15"/>
    <mergeCell ref="E17:F17"/>
    <mergeCell ref="C14:E14"/>
    <mergeCell ref="A1:J1"/>
    <mergeCell ref="U19:V19"/>
    <mergeCell ref="U20:V20"/>
    <mergeCell ref="U21:V21"/>
    <mergeCell ref="Q21:R21"/>
  </mergeCells>
  <dataValidations count="1">
    <dataValidation type="list" allowBlank="1" showInputMessage="1" showErrorMessage="1" sqref="Q6 C19">
      <formula1>$A$3:$A$12</formula1>
    </dataValidation>
  </dataValidations>
  <pageMargins left="0.67" right="0.6" top="0.57999999999999996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G4" sqref="G4"/>
    </sheetView>
  </sheetViews>
  <sheetFormatPr defaultRowHeight="15"/>
  <cols>
    <col min="3" max="3" width="7.85546875" customWidth="1"/>
    <col min="4" max="4" width="8" customWidth="1"/>
  </cols>
  <sheetData>
    <row r="1" spans="1:14" ht="18" customHeight="1">
      <c r="A1" s="224" t="s">
        <v>230</v>
      </c>
      <c r="B1" s="224"/>
      <c r="C1" s="224"/>
      <c r="D1" s="224"/>
      <c r="E1" s="224"/>
      <c r="F1" s="224"/>
      <c r="G1" s="40"/>
      <c r="H1" s="40"/>
    </row>
    <row r="2" spans="1:14" ht="15.75">
      <c r="A2" s="223" t="s">
        <v>231</v>
      </c>
      <c r="B2" s="223"/>
      <c r="C2" s="223"/>
      <c r="D2" s="223"/>
      <c r="E2" s="223"/>
      <c r="F2" s="223"/>
      <c r="G2" s="3"/>
      <c r="H2" s="3"/>
      <c r="M2" s="167"/>
      <c r="N2" s="167"/>
    </row>
    <row r="3" spans="1:14" ht="15.75">
      <c r="A3" s="39" t="s">
        <v>232</v>
      </c>
      <c r="B3" s="39" t="s">
        <v>110</v>
      </c>
      <c r="C3" s="39" t="s">
        <v>105</v>
      </c>
      <c r="D3" s="39" t="s">
        <v>109</v>
      </c>
      <c r="E3" s="39" t="s">
        <v>106</v>
      </c>
      <c r="F3" s="39" t="s">
        <v>107</v>
      </c>
      <c r="G3" s="22"/>
      <c r="H3" s="22"/>
    </row>
    <row r="4" spans="1:14" ht="15.75">
      <c r="A4" s="39">
        <v>2011</v>
      </c>
      <c r="B4" s="11">
        <v>12000</v>
      </c>
      <c r="C4" s="11">
        <v>23000</v>
      </c>
      <c r="D4" s="11">
        <v>30000</v>
      </c>
      <c r="E4" s="11">
        <v>23897</v>
      </c>
      <c r="F4" s="11">
        <v>38765</v>
      </c>
      <c r="G4" s="22"/>
      <c r="H4" s="22"/>
    </row>
    <row r="5" spans="1:14" ht="15.75" customHeight="1">
      <c r="A5" s="39">
        <v>2012</v>
      </c>
      <c r="B5" s="11">
        <v>21240</v>
      </c>
      <c r="C5" s="11">
        <v>22000</v>
      </c>
      <c r="D5" s="11">
        <v>28000</v>
      </c>
      <c r="E5" s="11">
        <v>23000</v>
      </c>
      <c r="F5" s="11">
        <v>32000</v>
      </c>
      <c r="G5" s="27"/>
      <c r="H5" s="28"/>
    </row>
    <row r="6" spans="1:14" ht="15.75">
      <c r="A6" s="39">
        <v>2013</v>
      </c>
      <c r="B6" s="11">
        <v>11500</v>
      </c>
      <c r="C6" s="11">
        <v>32600</v>
      </c>
      <c r="D6" s="11">
        <v>28400</v>
      </c>
      <c r="E6" s="11">
        <v>22500</v>
      </c>
      <c r="F6" s="11">
        <v>34600</v>
      </c>
      <c r="G6" s="22"/>
      <c r="H6" s="22"/>
    </row>
    <row r="7" spans="1:14" ht="15.75">
      <c r="A7" s="39">
        <v>2014</v>
      </c>
      <c r="B7" s="11">
        <v>14590</v>
      </c>
      <c r="C7" s="11">
        <v>31003</v>
      </c>
      <c r="D7" s="11">
        <v>28700</v>
      </c>
      <c r="E7" s="11">
        <v>25000</v>
      </c>
      <c r="F7" s="11">
        <v>24900</v>
      </c>
      <c r="G7" s="22"/>
      <c r="H7" s="22"/>
    </row>
    <row r="8" spans="1:14" ht="15.75">
      <c r="A8" s="39">
        <v>2015</v>
      </c>
      <c r="B8" s="11">
        <v>16000</v>
      </c>
      <c r="C8" s="11">
        <v>31000</v>
      </c>
      <c r="D8" s="11">
        <v>32900</v>
      </c>
      <c r="E8" s="11">
        <v>23700</v>
      </c>
      <c r="F8" s="11">
        <v>34000</v>
      </c>
      <c r="G8" s="22"/>
      <c r="H8" s="22"/>
    </row>
    <row r="9" spans="1:14">
      <c r="C9" s="20"/>
      <c r="D9" s="21"/>
    </row>
    <row r="10" spans="1:14">
      <c r="C10" s="20"/>
      <c r="D10" s="21"/>
    </row>
    <row r="11" spans="1:14" ht="15.75">
      <c r="A11" s="222" t="s">
        <v>233</v>
      </c>
      <c r="B11" s="222"/>
      <c r="C11" s="39">
        <v>2012</v>
      </c>
      <c r="D11" s="39">
        <v>2013</v>
      </c>
      <c r="E11" s="23"/>
    </row>
    <row r="12" spans="1:14" ht="15.75">
      <c r="A12" s="222" t="s">
        <v>106</v>
      </c>
      <c r="B12" s="222"/>
      <c r="C12" s="11">
        <f>HLOOKUP($A$12,$A$3:$F$8,3,FALSE)</f>
        <v>23000</v>
      </c>
      <c r="D12" s="11">
        <f>HLOOKUP($A$12,$A$3:$F$8,4,FALSE)</f>
        <v>22500</v>
      </c>
    </row>
  </sheetData>
  <mergeCells count="5">
    <mergeCell ref="A11:B11"/>
    <mergeCell ref="A12:B12"/>
    <mergeCell ref="A2:F2"/>
    <mergeCell ref="M2:N2"/>
    <mergeCell ref="A1:F1"/>
  </mergeCells>
  <dataValidations count="1">
    <dataValidation type="list" allowBlank="1" showInputMessage="1" showErrorMessage="1" sqref="E11">
      <formula1>"student data"</formula1>
    </dataValidation>
  </dataValidations>
  <pageMargins left="0.7" right="0.8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20" sqref="B20"/>
    </sheetView>
  </sheetViews>
  <sheetFormatPr defaultRowHeight="15"/>
  <cols>
    <col min="2" max="2" width="14.42578125" bestFit="1" customWidth="1"/>
    <col min="3" max="3" width="14.28515625" customWidth="1"/>
    <col min="4" max="4" width="11.85546875" customWidth="1"/>
    <col min="5" max="5" width="13" customWidth="1"/>
    <col min="6" max="6" width="11.28515625" customWidth="1"/>
    <col min="7" max="7" width="9.140625" customWidth="1"/>
  </cols>
  <sheetData>
    <row r="1" spans="1:7" ht="32.25" customHeight="1">
      <c r="A1" s="225" t="s">
        <v>475</v>
      </c>
      <c r="B1" s="225"/>
      <c r="C1" s="225"/>
      <c r="D1" s="225"/>
      <c r="E1" s="225"/>
      <c r="F1" s="225"/>
      <c r="G1" s="225"/>
    </row>
    <row r="2" spans="1:7">
      <c r="A2" s="38" t="s">
        <v>1</v>
      </c>
      <c r="B2" s="88" t="s">
        <v>234</v>
      </c>
      <c r="C2" s="90" t="s">
        <v>233</v>
      </c>
      <c r="D2" s="89" t="s">
        <v>235</v>
      </c>
      <c r="E2" s="38" t="s">
        <v>236</v>
      </c>
      <c r="F2" s="38" t="s">
        <v>237</v>
      </c>
      <c r="G2" s="38" t="s">
        <v>145</v>
      </c>
    </row>
    <row r="3" spans="1:7">
      <c r="A3" s="126">
        <v>1</v>
      </c>
      <c r="B3" s="11">
        <v>101</v>
      </c>
      <c r="C3" s="84" t="s">
        <v>110</v>
      </c>
      <c r="D3" s="11">
        <v>20000</v>
      </c>
      <c r="E3" s="11">
        <f>D3*27%</f>
        <v>5400</v>
      </c>
      <c r="F3" s="11">
        <f>D3*52%</f>
        <v>10400</v>
      </c>
      <c r="G3" s="11">
        <f>SUM(D3:F3)</f>
        <v>35800</v>
      </c>
    </row>
    <row r="4" spans="1:7">
      <c r="A4" s="126">
        <v>2</v>
      </c>
      <c r="B4" s="11">
        <v>102</v>
      </c>
      <c r="C4" s="11" t="s">
        <v>105</v>
      </c>
      <c r="D4" s="11">
        <v>25000</v>
      </c>
      <c r="E4" s="104">
        <f t="shared" ref="E4:E11" si="0">D4*27%</f>
        <v>6750</v>
      </c>
      <c r="F4" s="104">
        <f t="shared" ref="F4:F12" si="1">D4*52%</f>
        <v>13000</v>
      </c>
      <c r="G4" s="104">
        <f t="shared" ref="G4:G12" si="2">SUM(D4:F4)</f>
        <v>44750</v>
      </c>
    </row>
    <row r="5" spans="1:7">
      <c r="A5" s="126">
        <v>3</v>
      </c>
      <c r="B5" s="11">
        <v>103</v>
      </c>
      <c r="C5" s="11" t="s">
        <v>109</v>
      </c>
      <c r="D5" s="11">
        <v>30000</v>
      </c>
      <c r="E5" s="104">
        <f t="shared" si="0"/>
        <v>8100.0000000000009</v>
      </c>
      <c r="F5" s="104">
        <f t="shared" si="1"/>
        <v>15600</v>
      </c>
      <c r="G5" s="104">
        <f t="shared" si="2"/>
        <v>53700</v>
      </c>
    </row>
    <row r="6" spans="1:7">
      <c r="A6" s="126">
        <v>4</v>
      </c>
      <c r="B6" s="11">
        <v>104</v>
      </c>
      <c r="C6" s="11" t="s">
        <v>106</v>
      </c>
      <c r="D6" s="11">
        <v>40000</v>
      </c>
      <c r="E6" s="104">
        <f t="shared" si="0"/>
        <v>10800</v>
      </c>
      <c r="F6" s="104">
        <f t="shared" si="1"/>
        <v>20800</v>
      </c>
      <c r="G6" s="104">
        <f t="shared" si="2"/>
        <v>71600</v>
      </c>
    </row>
    <row r="7" spans="1:7">
      <c r="A7" s="126">
        <v>5</v>
      </c>
      <c r="B7" s="11">
        <v>105</v>
      </c>
      <c r="C7" s="11" t="s">
        <v>107</v>
      </c>
      <c r="D7" s="11">
        <v>45000</v>
      </c>
      <c r="E7" s="104">
        <f t="shared" si="0"/>
        <v>12150</v>
      </c>
      <c r="F7" s="104">
        <f t="shared" si="1"/>
        <v>23400</v>
      </c>
      <c r="G7" s="104">
        <f t="shared" si="2"/>
        <v>80550</v>
      </c>
    </row>
    <row r="8" spans="1:7">
      <c r="A8" s="126">
        <v>6</v>
      </c>
      <c r="B8" s="11">
        <v>106</v>
      </c>
      <c r="C8" s="11" t="s">
        <v>238</v>
      </c>
      <c r="D8" s="11">
        <v>50000</v>
      </c>
      <c r="E8" s="104">
        <f t="shared" si="0"/>
        <v>13500</v>
      </c>
      <c r="F8" s="104">
        <f t="shared" si="1"/>
        <v>26000</v>
      </c>
      <c r="G8" s="104">
        <f t="shared" si="2"/>
        <v>89500</v>
      </c>
    </row>
    <row r="9" spans="1:7">
      <c r="A9" s="126">
        <v>7</v>
      </c>
      <c r="B9" s="11">
        <v>107</v>
      </c>
      <c r="C9" s="11" t="s">
        <v>119</v>
      </c>
      <c r="D9" s="11">
        <v>35000</v>
      </c>
      <c r="E9" s="104">
        <f t="shared" si="0"/>
        <v>9450</v>
      </c>
      <c r="F9" s="104">
        <f t="shared" si="1"/>
        <v>18200</v>
      </c>
      <c r="G9" s="104">
        <f t="shared" si="2"/>
        <v>62650</v>
      </c>
    </row>
    <row r="10" spans="1:7">
      <c r="A10" s="126">
        <v>8</v>
      </c>
      <c r="B10" s="11">
        <v>108</v>
      </c>
      <c r="C10" s="11" t="s">
        <v>239</v>
      </c>
      <c r="D10" s="11">
        <v>40000</v>
      </c>
      <c r="E10" s="104">
        <f t="shared" si="0"/>
        <v>10800</v>
      </c>
      <c r="F10" s="104">
        <f t="shared" si="1"/>
        <v>20800</v>
      </c>
      <c r="G10" s="104">
        <f t="shared" si="2"/>
        <v>71600</v>
      </c>
    </row>
    <row r="11" spans="1:7">
      <c r="A11" s="126">
        <v>9</v>
      </c>
      <c r="B11" s="11">
        <v>109</v>
      </c>
      <c r="C11" s="11" t="s">
        <v>240</v>
      </c>
      <c r="D11" s="11">
        <v>60000</v>
      </c>
      <c r="E11" s="104">
        <f t="shared" si="0"/>
        <v>16200.000000000002</v>
      </c>
      <c r="F11" s="104">
        <f t="shared" si="1"/>
        <v>31200</v>
      </c>
      <c r="G11" s="104">
        <f t="shared" si="2"/>
        <v>107400</v>
      </c>
    </row>
    <row r="12" spans="1:7">
      <c r="A12" s="126">
        <v>10</v>
      </c>
      <c r="B12" s="11">
        <v>110</v>
      </c>
      <c r="C12" s="11" t="s">
        <v>241</v>
      </c>
      <c r="D12" s="11">
        <v>65000</v>
      </c>
      <c r="E12" s="104">
        <f>D12*27%</f>
        <v>17550</v>
      </c>
      <c r="F12" s="104">
        <f t="shared" si="1"/>
        <v>33800</v>
      </c>
      <c r="G12" s="104">
        <f t="shared" si="2"/>
        <v>116350</v>
      </c>
    </row>
  </sheetData>
  <mergeCells count="1">
    <mergeCell ref="A1:G1"/>
  </mergeCells>
  <pageMargins left="0.57999999999999996" right="1.21" top="0.75" bottom="0.75" header="0.32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34"/>
  <sheetViews>
    <sheetView showGridLines="0" workbookViewId="0">
      <selection activeCell="B2" sqref="B2:G34"/>
    </sheetView>
  </sheetViews>
  <sheetFormatPr defaultRowHeight="15" outlineLevelRow="1" outlineLevelCol="1"/>
  <cols>
    <col min="3" max="3" width="6" customWidth="1"/>
    <col min="4" max="6" width="13.140625" bestFit="1" customWidth="1" outlineLevel="1"/>
  </cols>
  <sheetData>
    <row r="1" spans="2:6" ht="15.75" thickBot="1"/>
    <row r="2" spans="2:6" ht="15.75">
      <c r="B2" s="113" t="s">
        <v>283</v>
      </c>
      <c r="C2" s="113"/>
      <c r="D2" s="49"/>
      <c r="E2" s="49"/>
      <c r="F2" s="49"/>
    </row>
    <row r="3" spans="2:6" ht="15.75" collapsed="1">
      <c r="B3" s="112"/>
      <c r="C3" s="112"/>
      <c r="D3" s="50" t="s">
        <v>285</v>
      </c>
      <c r="E3" s="50" t="s">
        <v>452</v>
      </c>
      <c r="F3" s="50" t="s">
        <v>290</v>
      </c>
    </row>
    <row r="4" spans="2:6" ht="33.75" hidden="1" outlineLevel="1">
      <c r="B4" s="114"/>
      <c r="C4" s="114"/>
      <c r="D4" s="46"/>
      <c r="E4" s="52" t="s">
        <v>453</v>
      </c>
      <c r="F4" s="52" t="s">
        <v>453</v>
      </c>
    </row>
    <row r="5" spans="2:6">
      <c r="B5" s="115" t="s">
        <v>284</v>
      </c>
      <c r="C5" s="115"/>
      <c r="D5" s="48"/>
      <c r="E5" s="48"/>
      <c r="F5" s="48"/>
    </row>
    <row r="6" spans="2:6" outlineLevel="1">
      <c r="B6" s="114"/>
      <c r="C6" s="114" t="s">
        <v>258</v>
      </c>
      <c r="D6" s="46">
        <v>6000</v>
      </c>
      <c r="E6" s="51">
        <v>7000</v>
      </c>
      <c r="F6" s="51">
        <v>5000</v>
      </c>
    </row>
    <row r="7" spans="2:6" outlineLevel="1">
      <c r="B7" s="114"/>
      <c r="C7" s="114" t="s">
        <v>259</v>
      </c>
      <c r="D7" s="46">
        <v>16000</v>
      </c>
      <c r="E7" s="51">
        <v>20000</v>
      </c>
      <c r="F7" s="51">
        <v>12000</v>
      </c>
    </row>
    <row r="8" spans="2:6" outlineLevel="1">
      <c r="B8" s="114"/>
      <c r="C8" s="114" t="s">
        <v>260</v>
      </c>
      <c r="D8" s="46">
        <v>26000</v>
      </c>
      <c r="E8" s="51">
        <v>3000</v>
      </c>
      <c r="F8" s="51">
        <v>24000</v>
      </c>
    </row>
    <row r="9" spans="2:6" outlineLevel="1">
      <c r="B9" s="114"/>
      <c r="C9" s="114" t="s">
        <v>261</v>
      </c>
      <c r="D9" s="46">
        <v>22000</v>
      </c>
      <c r="E9" s="51">
        <v>30000</v>
      </c>
      <c r="F9" s="51">
        <v>20000</v>
      </c>
    </row>
    <row r="10" spans="2:6" outlineLevel="1">
      <c r="B10" s="114"/>
      <c r="C10" s="114" t="s">
        <v>262</v>
      </c>
      <c r="D10" s="46">
        <v>7000</v>
      </c>
      <c r="E10" s="51">
        <v>9000</v>
      </c>
      <c r="F10" s="51">
        <v>6500</v>
      </c>
    </row>
    <row r="11" spans="2:6" outlineLevel="1">
      <c r="B11" s="114"/>
      <c r="C11" s="114" t="s">
        <v>263</v>
      </c>
      <c r="D11" s="46">
        <v>6000</v>
      </c>
      <c r="E11" s="51">
        <v>6000</v>
      </c>
      <c r="F11" s="51">
        <v>6000</v>
      </c>
    </row>
    <row r="12" spans="2:6" outlineLevel="1">
      <c r="B12" s="114"/>
      <c r="C12" s="114" t="s">
        <v>264</v>
      </c>
      <c r="D12" s="46">
        <v>21500</v>
      </c>
      <c r="E12" s="51">
        <v>23000</v>
      </c>
      <c r="F12" s="51">
        <v>21500</v>
      </c>
    </row>
    <row r="13" spans="2:6" outlineLevel="1">
      <c r="B13" s="114"/>
      <c r="C13" s="114" t="s">
        <v>265</v>
      </c>
      <c r="D13" s="46">
        <v>4000</v>
      </c>
      <c r="E13" s="51">
        <v>4000</v>
      </c>
      <c r="F13" s="51">
        <v>4000</v>
      </c>
    </row>
    <row r="14" spans="2:6" outlineLevel="1">
      <c r="B14" s="114"/>
      <c r="C14" s="114" t="s">
        <v>266</v>
      </c>
      <c r="D14" s="46">
        <v>270000</v>
      </c>
      <c r="E14" s="51">
        <v>270000</v>
      </c>
      <c r="F14" s="51">
        <v>270000</v>
      </c>
    </row>
    <row r="15" spans="2:6" outlineLevel="1">
      <c r="B15" s="114"/>
      <c r="C15" s="114" t="s">
        <v>267</v>
      </c>
      <c r="D15" s="46">
        <v>9000</v>
      </c>
      <c r="E15" s="51">
        <v>9000</v>
      </c>
      <c r="F15" s="51">
        <v>9000</v>
      </c>
    </row>
    <row r="16" spans="2:6" outlineLevel="1">
      <c r="B16" s="114"/>
      <c r="C16" s="114" t="s">
        <v>268</v>
      </c>
      <c r="D16" s="46">
        <v>48000</v>
      </c>
      <c r="E16" s="51">
        <v>48000</v>
      </c>
      <c r="F16" s="51">
        <v>48000</v>
      </c>
    </row>
    <row r="17" spans="2:6" outlineLevel="1">
      <c r="B17" s="114"/>
      <c r="C17" s="114" t="s">
        <v>269</v>
      </c>
      <c r="D17" s="46">
        <v>51000</v>
      </c>
      <c r="E17" s="51">
        <v>51000</v>
      </c>
      <c r="F17" s="51">
        <v>49000</v>
      </c>
    </row>
    <row r="18" spans="2:6" outlineLevel="1">
      <c r="B18" s="114"/>
      <c r="C18" s="114" t="s">
        <v>270</v>
      </c>
      <c r="D18" s="46">
        <v>12000</v>
      </c>
      <c r="E18" s="51">
        <v>12000</v>
      </c>
      <c r="F18" s="51">
        <v>11000</v>
      </c>
    </row>
    <row r="19" spans="2:6" outlineLevel="1">
      <c r="B19" s="114"/>
      <c r="C19" s="114" t="s">
        <v>271</v>
      </c>
      <c r="D19" s="46">
        <v>76000</v>
      </c>
      <c r="E19" s="51">
        <v>76000</v>
      </c>
      <c r="F19" s="51">
        <v>76000</v>
      </c>
    </row>
    <row r="20" spans="2:6" outlineLevel="1">
      <c r="B20" s="114"/>
      <c r="C20" s="114" t="s">
        <v>272</v>
      </c>
      <c r="D20" s="46">
        <v>275000</v>
      </c>
      <c r="E20" s="51">
        <v>275000</v>
      </c>
      <c r="F20" s="51">
        <v>275000</v>
      </c>
    </row>
    <row r="21" spans="2:6" outlineLevel="1">
      <c r="B21" s="114"/>
      <c r="C21" s="114" t="s">
        <v>273</v>
      </c>
      <c r="D21" s="46">
        <v>18000</v>
      </c>
      <c r="E21" s="51">
        <v>18000</v>
      </c>
      <c r="F21" s="51">
        <v>18000</v>
      </c>
    </row>
    <row r="22" spans="2:6" outlineLevel="1">
      <c r="B22" s="114"/>
      <c r="C22" s="114" t="s">
        <v>274</v>
      </c>
      <c r="D22" s="46">
        <v>10000</v>
      </c>
      <c r="E22" s="51">
        <v>10000</v>
      </c>
      <c r="F22" s="51">
        <v>10000</v>
      </c>
    </row>
    <row r="23" spans="2:6" outlineLevel="1">
      <c r="B23" s="114"/>
      <c r="C23" s="114" t="s">
        <v>275</v>
      </c>
      <c r="D23" s="46">
        <v>69000</v>
      </c>
      <c r="E23" s="51">
        <v>69000</v>
      </c>
      <c r="F23" s="51">
        <v>69000</v>
      </c>
    </row>
    <row r="24" spans="2:6" outlineLevel="1">
      <c r="B24" s="114"/>
      <c r="C24" s="114" t="s">
        <v>276</v>
      </c>
      <c r="D24" s="46">
        <v>11500</v>
      </c>
      <c r="E24" s="51">
        <v>11500</v>
      </c>
      <c r="F24" s="51">
        <v>11500</v>
      </c>
    </row>
    <row r="25" spans="2:6" outlineLevel="1">
      <c r="B25" s="114"/>
      <c r="C25" s="114" t="s">
        <v>277</v>
      </c>
      <c r="D25" s="46">
        <v>42000</v>
      </c>
      <c r="E25" s="51">
        <v>42000</v>
      </c>
      <c r="F25" s="51">
        <v>42000</v>
      </c>
    </row>
    <row r="26" spans="2:6" outlineLevel="1">
      <c r="B26" s="114"/>
      <c r="C26" s="114" t="s">
        <v>278</v>
      </c>
      <c r="D26" s="46">
        <v>5000</v>
      </c>
      <c r="E26" s="51">
        <v>5000</v>
      </c>
      <c r="F26" s="51">
        <v>5000</v>
      </c>
    </row>
    <row r="27" spans="2:6" outlineLevel="1">
      <c r="B27" s="114"/>
      <c r="C27" s="114" t="s">
        <v>279</v>
      </c>
      <c r="D27" s="46">
        <v>102000</v>
      </c>
      <c r="E27" s="51">
        <v>102000</v>
      </c>
      <c r="F27" s="51">
        <v>102000</v>
      </c>
    </row>
    <row r="28" spans="2:6" outlineLevel="1">
      <c r="B28" s="114"/>
      <c r="C28" s="114" t="s">
        <v>280</v>
      </c>
      <c r="D28" s="46">
        <v>10000</v>
      </c>
      <c r="E28" s="51">
        <v>10000</v>
      </c>
      <c r="F28" s="51">
        <v>10000</v>
      </c>
    </row>
    <row r="29" spans="2:6" outlineLevel="1">
      <c r="B29" s="114"/>
      <c r="C29" s="114" t="s">
        <v>281</v>
      </c>
      <c r="D29" s="46">
        <v>4500</v>
      </c>
      <c r="E29" s="51">
        <v>4500</v>
      </c>
      <c r="F29" s="51">
        <v>4500</v>
      </c>
    </row>
    <row r="30" spans="2:6">
      <c r="B30" s="115" t="s">
        <v>286</v>
      </c>
      <c r="C30" s="115"/>
      <c r="D30" s="48"/>
      <c r="E30" s="48"/>
      <c r="F30" s="48"/>
    </row>
    <row r="31" spans="2:6" ht="15.75" outlineLevel="1" thickBot="1">
      <c r="B31" s="116"/>
      <c r="C31" s="116" t="s">
        <v>282</v>
      </c>
      <c r="D31" s="47">
        <v>1121500</v>
      </c>
      <c r="E31" s="47">
        <v>1115000</v>
      </c>
      <c r="F31" s="47">
        <v>1109000</v>
      </c>
    </row>
    <row r="32" spans="2:6">
      <c r="B32" s="110" t="s">
        <v>287</v>
      </c>
    </row>
    <row r="33" spans="2:2">
      <c r="B33" s="110" t="s">
        <v>288</v>
      </c>
    </row>
    <row r="34" spans="2:2">
      <c r="B34" s="110" t="s">
        <v>289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G29" sqref="G29"/>
    </sheetView>
  </sheetViews>
  <sheetFormatPr defaultRowHeight="15"/>
  <cols>
    <col min="1" max="1" width="13.28515625" customWidth="1"/>
    <col min="2" max="2" width="20.7109375" customWidth="1"/>
    <col min="3" max="3" width="15.5703125" customWidth="1"/>
    <col min="4" max="4" width="13.28515625" customWidth="1"/>
    <col min="5" max="5" width="19" customWidth="1"/>
  </cols>
  <sheetData>
    <row r="1" spans="1:5" ht="18.75">
      <c r="A1" s="53" t="s">
        <v>1</v>
      </c>
      <c r="B1" s="53" t="s">
        <v>244</v>
      </c>
      <c r="C1" s="53" t="s">
        <v>168</v>
      </c>
      <c r="D1" s="53" t="s">
        <v>245</v>
      </c>
      <c r="E1" s="53" t="s">
        <v>169</v>
      </c>
    </row>
    <row r="2" spans="1:5">
      <c r="A2" s="41">
        <v>1</v>
      </c>
      <c r="B2" s="41" t="s">
        <v>246</v>
      </c>
      <c r="C2" s="41">
        <v>10</v>
      </c>
      <c r="D2" s="41">
        <v>500</v>
      </c>
      <c r="E2" s="41">
        <v>6000</v>
      </c>
    </row>
    <row r="3" spans="1:5">
      <c r="A3" s="41">
        <v>2</v>
      </c>
      <c r="B3" s="41" t="s">
        <v>247</v>
      </c>
      <c r="C3" s="41">
        <v>15</v>
      </c>
      <c r="D3" s="41">
        <v>1000</v>
      </c>
      <c r="E3" s="41">
        <v>16000</v>
      </c>
    </row>
    <row r="4" spans="1:5">
      <c r="A4" s="41">
        <v>3</v>
      </c>
      <c r="B4" s="41" t="s">
        <v>248</v>
      </c>
      <c r="C4" s="41">
        <v>5</v>
      </c>
      <c r="D4" s="41">
        <v>5000</v>
      </c>
      <c r="E4" s="41">
        <v>26000</v>
      </c>
    </row>
    <row r="5" spans="1:5">
      <c r="A5" s="41">
        <v>4</v>
      </c>
      <c r="B5" s="41" t="s">
        <v>249</v>
      </c>
      <c r="C5" s="41">
        <v>7</v>
      </c>
      <c r="D5" s="41">
        <v>3000</v>
      </c>
      <c r="E5" s="41">
        <v>22000</v>
      </c>
    </row>
    <row r="6" spans="1:5">
      <c r="A6" s="41">
        <v>5</v>
      </c>
      <c r="B6" s="41" t="s">
        <v>250</v>
      </c>
      <c r="C6" s="41">
        <v>3</v>
      </c>
      <c r="D6" s="41">
        <v>2000</v>
      </c>
      <c r="E6" s="41">
        <v>7000</v>
      </c>
    </row>
    <row r="7" spans="1:5">
      <c r="A7" s="41">
        <v>6</v>
      </c>
      <c r="B7" s="41" t="s">
        <v>251</v>
      </c>
      <c r="C7" s="41">
        <v>4</v>
      </c>
      <c r="D7" s="41">
        <v>1500</v>
      </c>
      <c r="E7" s="41">
        <v>6000</v>
      </c>
    </row>
    <row r="8" spans="1:5">
      <c r="A8" s="41">
        <v>7</v>
      </c>
      <c r="B8" s="41" t="s">
        <v>246</v>
      </c>
      <c r="C8" s="41">
        <v>43</v>
      </c>
      <c r="D8" s="41">
        <v>500</v>
      </c>
      <c r="E8" s="41">
        <v>21500</v>
      </c>
    </row>
    <row r="9" spans="1:5">
      <c r="A9" s="41">
        <v>8</v>
      </c>
      <c r="B9" s="41" t="s">
        <v>247</v>
      </c>
      <c r="C9" s="41">
        <v>4</v>
      </c>
      <c r="D9" s="41">
        <v>1000</v>
      </c>
      <c r="E9" s="41">
        <v>4000</v>
      </c>
    </row>
    <row r="10" spans="1:5">
      <c r="A10" s="41">
        <v>9</v>
      </c>
      <c r="B10" s="41" t="s">
        <v>248</v>
      </c>
      <c r="C10" s="41">
        <v>54</v>
      </c>
      <c r="D10" s="41">
        <v>5000</v>
      </c>
      <c r="E10" s="41">
        <v>270000</v>
      </c>
    </row>
    <row r="11" spans="1:5">
      <c r="A11" s="41">
        <v>10</v>
      </c>
      <c r="B11" s="41" t="s">
        <v>249</v>
      </c>
      <c r="C11" s="41">
        <v>3</v>
      </c>
      <c r="D11" s="41">
        <v>3000</v>
      </c>
      <c r="E11" s="41">
        <v>9000</v>
      </c>
    </row>
    <row r="12" spans="1:5">
      <c r="A12" s="41">
        <v>11</v>
      </c>
      <c r="B12" s="41" t="s">
        <v>250</v>
      </c>
      <c r="C12" s="41">
        <v>24</v>
      </c>
      <c r="D12" s="41">
        <v>2000</v>
      </c>
      <c r="E12" s="41">
        <v>48000</v>
      </c>
    </row>
    <row r="13" spans="1:5">
      <c r="A13" s="41">
        <v>12</v>
      </c>
      <c r="B13" s="41" t="s">
        <v>251</v>
      </c>
      <c r="C13" s="41">
        <v>34</v>
      </c>
      <c r="D13" s="41">
        <v>1500</v>
      </c>
      <c r="E13" s="41">
        <v>51000</v>
      </c>
    </row>
    <row r="14" spans="1:5">
      <c r="A14" s="41">
        <v>13</v>
      </c>
      <c r="B14" s="41" t="s">
        <v>246</v>
      </c>
      <c r="C14" s="41">
        <v>24</v>
      </c>
      <c r="D14" s="41">
        <v>500</v>
      </c>
      <c r="E14" s="41">
        <v>12000</v>
      </c>
    </row>
    <row r="15" spans="1:5">
      <c r="A15" s="41">
        <v>14</v>
      </c>
      <c r="B15" s="41" t="s">
        <v>247</v>
      </c>
      <c r="C15" s="41">
        <v>76</v>
      </c>
      <c r="D15" s="41">
        <v>1000</v>
      </c>
      <c r="E15" s="41">
        <v>76000</v>
      </c>
    </row>
    <row r="16" spans="1:5">
      <c r="A16" s="41">
        <v>15</v>
      </c>
      <c r="B16" s="41" t="s">
        <v>257</v>
      </c>
      <c r="C16" s="41">
        <v>55</v>
      </c>
      <c r="D16" s="41">
        <v>5000</v>
      </c>
      <c r="E16" s="41">
        <v>275000</v>
      </c>
    </row>
    <row r="17" spans="1:5">
      <c r="A17" s="41">
        <v>16</v>
      </c>
      <c r="B17" s="41" t="s">
        <v>249</v>
      </c>
      <c r="C17" s="41">
        <v>6</v>
      </c>
      <c r="D17" s="41">
        <v>3000</v>
      </c>
      <c r="E17" s="41">
        <v>18000</v>
      </c>
    </row>
    <row r="18" spans="1:5">
      <c r="A18" s="41">
        <v>17</v>
      </c>
      <c r="B18" s="41" t="s">
        <v>250</v>
      </c>
      <c r="C18" s="41">
        <v>5</v>
      </c>
      <c r="D18" s="41">
        <v>2000</v>
      </c>
      <c r="E18" s="41">
        <v>10000</v>
      </c>
    </row>
    <row r="19" spans="1:5">
      <c r="A19" s="41">
        <v>18</v>
      </c>
      <c r="B19" s="41" t="s">
        <v>251</v>
      </c>
      <c r="C19" s="41">
        <v>46</v>
      </c>
      <c r="D19" s="41">
        <v>1500</v>
      </c>
      <c r="E19" s="41">
        <v>69000</v>
      </c>
    </row>
    <row r="20" spans="1:5">
      <c r="A20" s="41">
        <v>19</v>
      </c>
      <c r="B20" s="41" t="s">
        <v>246</v>
      </c>
      <c r="C20" s="41">
        <v>23</v>
      </c>
      <c r="D20" s="41">
        <v>500</v>
      </c>
      <c r="E20" s="41">
        <v>11500</v>
      </c>
    </row>
    <row r="21" spans="1:5">
      <c r="A21" s="41">
        <v>20</v>
      </c>
      <c r="B21" s="41" t="s">
        <v>247</v>
      </c>
      <c r="C21" s="41">
        <v>42</v>
      </c>
      <c r="D21" s="41">
        <v>1000</v>
      </c>
      <c r="E21" s="41">
        <v>42000</v>
      </c>
    </row>
    <row r="22" spans="1:5">
      <c r="A22" s="41">
        <v>21</v>
      </c>
      <c r="B22" s="41" t="s">
        <v>249</v>
      </c>
      <c r="C22" s="41">
        <v>1</v>
      </c>
      <c r="D22" s="41">
        <v>5000</v>
      </c>
      <c r="E22" s="41">
        <v>5000</v>
      </c>
    </row>
    <row r="23" spans="1:5">
      <c r="A23" s="41">
        <v>22</v>
      </c>
      <c r="B23" s="41" t="s">
        <v>250</v>
      </c>
      <c r="C23" s="41">
        <v>34</v>
      </c>
      <c r="D23" s="41">
        <v>3000</v>
      </c>
      <c r="E23" s="41">
        <v>102000</v>
      </c>
    </row>
    <row r="24" spans="1:5">
      <c r="A24" s="41">
        <v>23</v>
      </c>
      <c r="B24" s="41" t="s">
        <v>251</v>
      </c>
      <c r="C24" s="41">
        <v>5</v>
      </c>
      <c r="D24" s="41">
        <v>2000</v>
      </c>
      <c r="E24" s="41">
        <v>10000</v>
      </c>
    </row>
    <row r="25" spans="1:5">
      <c r="A25" s="41">
        <v>24</v>
      </c>
      <c r="B25" s="41" t="s">
        <v>246</v>
      </c>
      <c r="C25" s="41">
        <v>3</v>
      </c>
      <c r="D25" s="41">
        <v>1500</v>
      </c>
      <c r="E25" s="41">
        <v>4500</v>
      </c>
    </row>
    <row r="26" spans="1:5" ht="18.75">
      <c r="A26" s="226" t="s">
        <v>256</v>
      </c>
      <c r="B26" s="227"/>
      <c r="C26" s="54">
        <f>SUM(C2:C25)</f>
        <v>526</v>
      </c>
      <c r="D26" s="54">
        <f>SUM(D2:D25)</f>
        <v>52000</v>
      </c>
      <c r="E26" s="54">
        <f>SUM(E2:E25)</f>
        <v>1121500</v>
      </c>
    </row>
  </sheetData>
  <scenarios current="1" sqref="E27">
    <scenario name="high cost" locked="1" count="24" user="Author" comment="Created by Author on 13-11-2024">
      <inputCells r="E2" val="7000"/>
      <inputCells r="E3" val="20000"/>
      <inputCells r="E4" val="3000"/>
      <inputCells r="E5" val="30000"/>
      <inputCells r="E6" val="9000"/>
      <inputCells r="E7" val="6000"/>
      <inputCells r="E8" val="23000"/>
      <inputCells r="E9" val="4000"/>
      <inputCells r="E10" val="270000"/>
      <inputCells r="E11" val="9000"/>
      <inputCells r="E12" val="48000"/>
      <inputCells r="E13" val="51000"/>
      <inputCells r="E14" val="12000"/>
      <inputCells r="E15" val="76000"/>
      <inputCells r="E16" val="275000"/>
      <inputCells r="E17" val="18000"/>
      <inputCells r="E18" val="10000"/>
      <inputCells r="E19" val="69000"/>
      <inputCells r="E20" val="11500"/>
      <inputCells r="E21" val="42000"/>
      <inputCells r="E22" val="5000"/>
      <inputCells r="E23" val="102000"/>
      <inputCells r="E24" val="10000"/>
      <inputCells r="E25" val="4500"/>
    </scenario>
    <scenario name="low cost" locked="1" count="24" user="Author" comment="Created by Author on 13-11-2024">
      <inputCells r="E2" val="5000"/>
      <inputCells r="E3" val="12000"/>
      <inputCells r="E4" val="24000"/>
      <inputCells r="E5" val="20000"/>
      <inputCells r="E6" val="6500"/>
      <inputCells r="E7" val="6000"/>
      <inputCells r="E8" val="21500"/>
      <inputCells r="E9" val="4000"/>
      <inputCells r="E10" val="270000"/>
      <inputCells r="E11" val="9000"/>
      <inputCells r="E12" val="48000"/>
      <inputCells r="E13" val="49000"/>
      <inputCells r="E14" val="11000"/>
      <inputCells r="E15" val="76000"/>
      <inputCells r="E16" val="275000"/>
      <inputCells r="E17" val="18000"/>
      <inputCells r="E18" val="10000"/>
      <inputCells r="E19" val="69000"/>
      <inputCells r="E20" val="11500"/>
      <inputCells r="E21" val="42000"/>
      <inputCells r="E22" val="5000"/>
      <inputCells r="E23" val="102000"/>
      <inputCells r="E24" val="10000"/>
      <inputCells r="E25" val="4500"/>
    </scenario>
  </scenarios>
  <mergeCells count="1">
    <mergeCell ref="A26:B2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L9" sqref="L9"/>
    </sheetView>
  </sheetViews>
  <sheetFormatPr defaultRowHeight="15"/>
  <cols>
    <col min="1" max="1" width="5.7109375" customWidth="1"/>
    <col min="2" max="2" width="17.85546875" customWidth="1"/>
    <col min="3" max="4" width="9.85546875" customWidth="1"/>
    <col min="5" max="5" width="10.140625" customWidth="1"/>
  </cols>
  <sheetData>
    <row r="1" spans="1:5">
      <c r="A1" s="228" t="s">
        <v>242</v>
      </c>
      <c r="B1" s="167"/>
      <c r="C1" s="167"/>
      <c r="D1" s="167"/>
      <c r="E1" s="167"/>
    </row>
    <row r="2" spans="1:5">
      <c r="A2" s="167"/>
      <c r="B2" s="167"/>
      <c r="C2" s="167"/>
      <c r="D2" s="167"/>
      <c r="E2" s="167"/>
    </row>
    <row r="3" spans="1:5" ht="15.75">
      <c r="A3" s="98" t="s">
        <v>243</v>
      </c>
      <c r="B3" s="98" t="s">
        <v>244</v>
      </c>
      <c r="C3" s="98" t="s">
        <v>168</v>
      </c>
      <c r="D3" s="98" t="s">
        <v>245</v>
      </c>
      <c r="E3" s="98" t="s">
        <v>169</v>
      </c>
    </row>
    <row r="4" spans="1:5">
      <c r="A4" s="100">
        <v>1</v>
      </c>
      <c r="B4" s="99" t="s">
        <v>246</v>
      </c>
      <c r="C4" s="99">
        <v>10</v>
      </c>
      <c r="D4" s="99">
        <v>800</v>
      </c>
      <c r="E4" s="99">
        <f>(D4*C4)</f>
        <v>8000</v>
      </c>
    </row>
    <row r="5" spans="1:5">
      <c r="A5" s="100">
        <v>2</v>
      </c>
      <c r="B5" s="99" t="s">
        <v>247</v>
      </c>
      <c r="C5" s="99">
        <v>15</v>
      </c>
      <c r="D5" s="99">
        <v>5000</v>
      </c>
      <c r="E5" s="99">
        <f t="shared" ref="E5:E13" si="0">(D5*C5)</f>
        <v>75000</v>
      </c>
    </row>
    <row r="6" spans="1:5">
      <c r="A6" s="100">
        <v>3</v>
      </c>
      <c r="B6" s="99" t="s">
        <v>248</v>
      </c>
      <c r="C6" s="99">
        <v>15</v>
      </c>
      <c r="D6" s="99">
        <v>5000</v>
      </c>
      <c r="E6" s="99">
        <f t="shared" si="0"/>
        <v>75000</v>
      </c>
    </row>
    <row r="7" spans="1:5">
      <c r="A7" s="100">
        <v>4</v>
      </c>
      <c r="B7" s="99" t="s">
        <v>249</v>
      </c>
      <c r="C7" s="99">
        <v>7</v>
      </c>
      <c r="D7" s="99">
        <v>3000</v>
      </c>
      <c r="E7" s="99">
        <f t="shared" si="0"/>
        <v>21000</v>
      </c>
    </row>
    <row r="8" spans="1:5">
      <c r="A8" s="100">
        <v>5</v>
      </c>
      <c r="B8" s="99" t="s">
        <v>250</v>
      </c>
      <c r="C8" s="99">
        <v>3</v>
      </c>
      <c r="D8" s="99">
        <v>2000</v>
      </c>
      <c r="E8" s="99">
        <f t="shared" si="0"/>
        <v>6000</v>
      </c>
    </row>
    <row r="9" spans="1:5">
      <c r="A9" s="100">
        <v>6</v>
      </c>
      <c r="B9" s="99" t="s">
        <v>251</v>
      </c>
      <c r="C9" s="99">
        <v>5</v>
      </c>
      <c r="D9" s="99">
        <v>3000</v>
      </c>
      <c r="E9" s="99">
        <f t="shared" si="0"/>
        <v>15000</v>
      </c>
    </row>
    <row r="10" spans="1:5">
      <c r="A10" s="100">
        <v>7</v>
      </c>
      <c r="B10" s="99" t="s">
        <v>252</v>
      </c>
      <c r="C10" s="99">
        <v>4</v>
      </c>
      <c r="D10" s="99">
        <v>900</v>
      </c>
      <c r="E10" s="99">
        <f t="shared" si="0"/>
        <v>3600</v>
      </c>
    </row>
    <row r="11" spans="1:5">
      <c r="A11" s="100">
        <v>8</v>
      </c>
      <c r="B11" s="99" t="s">
        <v>253</v>
      </c>
      <c r="C11" s="99">
        <v>7.5000000000000018</v>
      </c>
      <c r="D11" s="99">
        <v>1200</v>
      </c>
      <c r="E11" s="99">
        <f t="shared" si="0"/>
        <v>9000.0000000000018</v>
      </c>
    </row>
    <row r="12" spans="1:5">
      <c r="A12" s="100">
        <v>9</v>
      </c>
      <c r="B12" s="99" t="s">
        <v>254</v>
      </c>
      <c r="C12" s="99">
        <v>5</v>
      </c>
      <c r="D12" s="99">
        <v>2000</v>
      </c>
      <c r="E12" s="99">
        <f t="shared" si="0"/>
        <v>10000</v>
      </c>
    </row>
    <row r="13" spans="1:5">
      <c r="A13" s="100">
        <v>10</v>
      </c>
      <c r="B13" s="99" t="s">
        <v>255</v>
      </c>
      <c r="C13" s="99">
        <v>7</v>
      </c>
      <c r="D13" s="99">
        <v>4000</v>
      </c>
      <c r="E13" s="99">
        <f t="shared" si="0"/>
        <v>28000</v>
      </c>
    </row>
    <row r="14" spans="1:5" ht="15.75">
      <c r="A14" s="222" t="s">
        <v>256</v>
      </c>
      <c r="B14" s="229"/>
      <c r="C14" s="99">
        <f>SUM(C4:C13)</f>
        <v>78.5</v>
      </c>
      <c r="D14" s="99">
        <f>SUM(D5:D13)</f>
        <v>26100</v>
      </c>
      <c r="E14" s="99">
        <f>SUM(E4:E13)</f>
        <v>250600</v>
      </c>
    </row>
  </sheetData>
  <mergeCells count="2">
    <mergeCell ref="A1:E2"/>
    <mergeCell ref="A14:B14"/>
  </mergeCells>
  <pageMargins left="0.7" right="0.7" top="0.75" bottom="0.75" header="0.3" footer="0.3"/>
  <pageSetup paperSize="5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0"/>
  <sheetViews>
    <sheetView topLeftCell="A7" workbookViewId="0">
      <selection activeCell="F14" sqref="F14"/>
    </sheetView>
  </sheetViews>
  <sheetFormatPr defaultRowHeight="15"/>
  <cols>
    <col min="1" max="1" width="16" bestFit="1" customWidth="1"/>
    <col min="2" max="2" width="10.7109375" customWidth="1"/>
    <col min="3" max="3" width="9.7109375" customWidth="1"/>
    <col min="4" max="4" width="8.7109375" customWidth="1"/>
    <col min="5" max="5" width="7.140625" customWidth="1"/>
    <col min="6" max="6" width="9.28515625" customWidth="1"/>
    <col min="7" max="7" width="10" customWidth="1"/>
    <col min="8" max="8" width="7" customWidth="1"/>
    <col min="9" max="9" width="10.5703125" customWidth="1"/>
  </cols>
  <sheetData>
    <row r="1" spans="1:9" ht="15" customHeight="1">
      <c r="A1" s="230" t="s">
        <v>302</v>
      </c>
      <c r="B1" s="231"/>
      <c r="C1" s="231"/>
      <c r="D1" s="231"/>
      <c r="E1" s="231"/>
      <c r="F1" s="231"/>
      <c r="G1" s="231"/>
      <c r="H1" s="231"/>
      <c r="I1" s="232"/>
    </row>
    <row r="2" spans="1:9" ht="24" customHeight="1">
      <c r="A2" s="233"/>
      <c r="B2" s="234"/>
      <c r="C2" s="234"/>
      <c r="D2" s="234"/>
      <c r="E2" s="234"/>
      <c r="F2" s="234"/>
      <c r="G2" s="234"/>
      <c r="H2" s="234"/>
      <c r="I2" s="235"/>
    </row>
    <row r="3" spans="1:9">
      <c r="A3" s="94" t="s">
        <v>90</v>
      </c>
      <c r="B3" s="94" t="s">
        <v>91</v>
      </c>
      <c r="C3" s="94" t="s">
        <v>93</v>
      </c>
      <c r="D3" s="94" t="s">
        <v>94</v>
      </c>
      <c r="E3" s="94" t="s">
        <v>95</v>
      </c>
      <c r="F3" s="94" t="s">
        <v>96</v>
      </c>
      <c r="G3" s="94" t="s">
        <v>97</v>
      </c>
      <c r="H3" s="94" t="s">
        <v>98</v>
      </c>
      <c r="I3" s="94" t="s">
        <v>99</v>
      </c>
    </row>
    <row r="4" spans="1:9">
      <c r="A4" s="82" t="s">
        <v>100</v>
      </c>
      <c r="B4" s="11">
        <v>85</v>
      </c>
      <c r="C4" s="11">
        <v>92</v>
      </c>
      <c r="D4" s="11">
        <v>81</v>
      </c>
      <c r="E4" s="11">
        <v>78</v>
      </c>
      <c r="F4" s="11">
        <v>80</v>
      </c>
      <c r="G4" s="11">
        <f t="shared" ref="G4:G14" si="0">SUM(B4:F4)</f>
        <v>416</v>
      </c>
      <c r="H4" s="11" t="str">
        <f t="shared" ref="H4:H14" si="1">IF(G4&gt;400,"a",IF(G4&gt;250,"b",IF(G4&lt;250,"c")))</f>
        <v>a</v>
      </c>
      <c r="I4" s="11">
        <f t="shared" ref="I4:I14" si="2">IF(H4="a",9,IF(H4="b",6,IF(H4="c",4)))</f>
        <v>9</v>
      </c>
    </row>
    <row r="5" spans="1:9">
      <c r="A5" s="82" t="s">
        <v>101</v>
      </c>
      <c r="B5" s="11">
        <v>65</v>
      </c>
      <c r="C5" s="11">
        <v>70</v>
      </c>
      <c r="D5" s="11">
        <v>67</v>
      </c>
      <c r="E5" s="11">
        <v>72</v>
      </c>
      <c r="F5" s="11">
        <v>77</v>
      </c>
      <c r="G5" s="11">
        <f t="shared" si="0"/>
        <v>351</v>
      </c>
      <c r="H5" s="11" t="str">
        <f t="shared" si="1"/>
        <v>b</v>
      </c>
      <c r="I5" s="11">
        <f t="shared" si="2"/>
        <v>6</v>
      </c>
    </row>
    <row r="6" spans="1:9">
      <c r="A6" s="82" t="s">
        <v>102</v>
      </c>
      <c r="B6" s="11">
        <v>40</v>
      </c>
      <c r="C6" s="11">
        <v>42</v>
      </c>
      <c r="D6" s="11">
        <v>35</v>
      </c>
      <c r="E6" s="11">
        <v>44</v>
      </c>
      <c r="F6" s="11">
        <v>44</v>
      </c>
      <c r="G6" s="11">
        <f t="shared" si="0"/>
        <v>205</v>
      </c>
      <c r="H6" s="11" t="str">
        <f t="shared" si="1"/>
        <v>c</v>
      </c>
      <c r="I6" s="11">
        <f t="shared" si="2"/>
        <v>4</v>
      </c>
    </row>
    <row r="7" spans="1:9">
      <c r="A7" s="82" t="s">
        <v>103</v>
      </c>
      <c r="B7" s="11">
        <v>83</v>
      </c>
      <c r="C7" s="11">
        <v>94</v>
      </c>
      <c r="D7" s="11">
        <v>80</v>
      </c>
      <c r="E7" s="11">
        <v>65</v>
      </c>
      <c r="F7" s="11">
        <v>85</v>
      </c>
      <c r="G7" s="11">
        <f t="shared" si="0"/>
        <v>407</v>
      </c>
      <c r="H7" s="11" t="str">
        <f t="shared" si="1"/>
        <v>a</v>
      </c>
      <c r="I7" s="11">
        <f t="shared" si="2"/>
        <v>9</v>
      </c>
    </row>
    <row r="8" spans="1:9">
      <c r="A8" s="82" t="s">
        <v>104</v>
      </c>
      <c r="B8" s="11">
        <v>50</v>
      </c>
      <c r="C8" s="11">
        <v>45</v>
      </c>
      <c r="D8" s="11">
        <v>51</v>
      </c>
      <c r="E8" s="11">
        <v>47</v>
      </c>
      <c r="F8" s="11">
        <v>56</v>
      </c>
      <c r="G8" s="11">
        <f t="shared" si="0"/>
        <v>249</v>
      </c>
      <c r="H8" s="11" t="str">
        <f t="shared" si="1"/>
        <v>c</v>
      </c>
      <c r="I8" s="11">
        <f t="shared" si="2"/>
        <v>4</v>
      </c>
    </row>
    <row r="9" spans="1:9">
      <c r="A9" s="82" t="s">
        <v>108</v>
      </c>
      <c r="B9" s="11">
        <v>68</v>
      </c>
      <c r="C9" s="11">
        <v>75</v>
      </c>
      <c r="D9" s="11">
        <v>67</v>
      </c>
      <c r="E9" s="11">
        <v>56</v>
      </c>
      <c r="F9" s="11">
        <v>47</v>
      </c>
      <c r="G9" s="11">
        <f t="shared" si="0"/>
        <v>313</v>
      </c>
      <c r="H9" s="11" t="str">
        <f t="shared" si="1"/>
        <v>b</v>
      </c>
      <c r="I9" s="11">
        <f t="shared" si="2"/>
        <v>6</v>
      </c>
    </row>
    <row r="10" spans="1:9">
      <c r="A10" s="82" t="s">
        <v>109</v>
      </c>
      <c r="B10" s="11">
        <v>72</v>
      </c>
      <c r="C10" s="11">
        <v>67</v>
      </c>
      <c r="D10" s="11">
        <v>75</v>
      </c>
      <c r="E10" s="11">
        <v>77</v>
      </c>
      <c r="F10" s="11">
        <v>69</v>
      </c>
      <c r="G10" s="11">
        <f t="shared" si="0"/>
        <v>360</v>
      </c>
      <c r="H10" s="11" t="str">
        <f t="shared" si="1"/>
        <v>b</v>
      </c>
      <c r="I10" s="11">
        <f t="shared" si="2"/>
        <v>6</v>
      </c>
    </row>
    <row r="11" spans="1:9">
      <c r="A11" s="82" t="s">
        <v>110</v>
      </c>
      <c r="B11" s="11">
        <v>60</v>
      </c>
      <c r="C11" s="11">
        <v>75</v>
      </c>
      <c r="D11" s="11">
        <v>46</v>
      </c>
      <c r="E11" s="11">
        <v>56</v>
      </c>
      <c r="F11" s="11">
        <v>67</v>
      </c>
      <c r="G11" s="11">
        <f t="shared" si="0"/>
        <v>304</v>
      </c>
      <c r="H11" s="11" t="str">
        <f t="shared" si="1"/>
        <v>b</v>
      </c>
      <c r="I11" s="11">
        <f t="shared" si="2"/>
        <v>6</v>
      </c>
    </row>
    <row r="12" spans="1:9">
      <c r="A12" s="82" t="s">
        <v>105</v>
      </c>
      <c r="B12" s="11">
        <v>59</v>
      </c>
      <c r="C12" s="11">
        <v>85</v>
      </c>
      <c r="D12" s="11">
        <v>77</v>
      </c>
      <c r="E12" s="11">
        <v>58</v>
      </c>
      <c r="F12" s="11">
        <v>57</v>
      </c>
      <c r="G12" s="11">
        <f t="shared" si="0"/>
        <v>336</v>
      </c>
      <c r="H12" s="11" t="str">
        <f t="shared" si="1"/>
        <v>b</v>
      </c>
      <c r="I12" s="11">
        <f t="shared" si="2"/>
        <v>6</v>
      </c>
    </row>
    <row r="13" spans="1:9">
      <c r="A13" s="82" t="s">
        <v>106</v>
      </c>
      <c r="B13" s="11">
        <v>56</v>
      </c>
      <c r="C13" s="11">
        <v>46</v>
      </c>
      <c r="D13" s="11">
        <v>47</v>
      </c>
      <c r="E13" s="11">
        <v>87</v>
      </c>
      <c r="F13" s="11">
        <v>45</v>
      </c>
      <c r="G13" s="11">
        <f t="shared" si="0"/>
        <v>281</v>
      </c>
      <c r="H13" s="11" t="str">
        <f t="shared" si="1"/>
        <v>b</v>
      </c>
      <c r="I13" s="11">
        <f t="shared" si="2"/>
        <v>6</v>
      </c>
    </row>
    <row r="14" spans="1:9">
      <c r="A14" s="11" t="s">
        <v>107</v>
      </c>
      <c r="B14" s="11">
        <v>64</v>
      </c>
      <c r="C14" s="11">
        <v>76</v>
      </c>
      <c r="D14" s="11">
        <v>88</v>
      </c>
      <c r="E14" s="11">
        <v>56</v>
      </c>
      <c r="F14" s="11">
        <v>76</v>
      </c>
      <c r="G14" s="11">
        <f t="shared" si="0"/>
        <v>360</v>
      </c>
      <c r="H14" s="11" t="str">
        <f t="shared" si="1"/>
        <v>b</v>
      </c>
      <c r="I14" s="11">
        <f t="shared" si="2"/>
        <v>6</v>
      </c>
    </row>
    <row r="16" spans="1:9">
      <c r="B16" s="55" t="s">
        <v>294</v>
      </c>
    </row>
    <row r="17" spans="1:8">
      <c r="A17" s="91" t="s">
        <v>291</v>
      </c>
      <c r="B17" s="92" t="s">
        <v>293</v>
      </c>
      <c r="C17" s="92" t="s">
        <v>295</v>
      </c>
      <c r="D17" s="92" t="s">
        <v>296</v>
      </c>
      <c r="E17" s="92" t="s">
        <v>297</v>
      </c>
      <c r="F17" s="92" t="s">
        <v>298</v>
      </c>
      <c r="G17" s="92" t="s">
        <v>436</v>
      </c>
      <c r="H17" s="92" t="s">
        <v>437</v>
      </c>
    </row>
    <row r="18" spans="1:8">
      <c r="A18" s="56" t="s">
        <v>102</v>
      </c>
      <c r="B18" s="93">
        <v>40</v>
      </c>
      <c r="C18" s="93">
        <v>42</v>
      </c>
      <c r="D18" s="93">
        <v>35</v>
      </c>
      <c r="E18" s="93">
        <v>44</v>
      </c>
      <c r="F18" s="93">
        <v>44</v>
      </c>
      <c r="G18" s="93">
        <v>205</v>
      </c>
      <c r="H18" s="93">
        <v>4</v>
      </c>
    </row>
    <row r="19" spans="1:8">
      <c r="A19" s="57" t="s">
        <v>299</v>
      </c>
      <c r="B19" s="93">
        <v>40</v>
      </c>
      <c r="C19" s="93">
        <v>42</v>
      </c>
      <c r="D19" s="93">
        <v>35</v>
      </c>
      <c r="E19" s="93">
        <v>44</v>
      </c>
      <c r="F19" s="93">
        <v>44</v>
      </c>
      <c r="G19" s="93">
        <v>205</v>
      </c>
      <c r="H19" s="93">
        <v>4</v>
      </c>
    </row>
    <row r="20" spans="1:8">
      <c r="A20" s="56" t="s">
        <v>100</v>
      </c>
      <c r="B20" s="93">
        <v>85</v>
      </c>
      <c r="C20" s="93">
        <v>92</v>
      </c>
      <c r="D20" s="93">
        <v>81</v>
      </c>
      <c r="E20" s="93">
        <v>78</v>
      </c>
      <c r="F20" s="93">
        <v>80</v>
      </c>
      <c r="G20" s="93">
        <v>416</v>
      </c>
      <c r="H20" s="93">
        <v>9</v>
      </c>
    </row>
    <row r="21" spans="1:8">
      <c r="A21" s="57" t="s">
        <v>300</v>
      </c>
      <c r="B21" s="93">
        <v>85</v>
      </c>
      <c r="C21" s="93">
        <v>92</v>
      </c>
      <c r="D21" s="93">
        <v>81</v>
      </c>
      <c r="E21" s="93">
        <v>78</v>
      </c>
      <c r="F21" s="93">
        <v>80</v>
      </c>
      <c r="G21" s="93">
        <v>416</v>
      </c>
      <c r="H21" s="93">
        <v>9</v>
      </c>
    </row>
    <row r="22" spans="1:8">
      <c r="A22" s="56" t="s">
        <v>105</v>
      </c>
      <c r="B22" s="93">
        <v>59</v>
      </c>
      <c r="C22" s="93">
        <v>85</v>
      </c>
      <c r="D22" s="93">
        <v>77</v>
      </c>
      <c r="E22" s="93">
        <v>58</v>
      </c>
      <c r="F22" s="93">
        <v>57</v>
      </c>
      <c r="G22" s="93">
        <v>336</v>
      </c>
      <c r="H22" s="93">
        <v>6</v>
      </c>
    </row>
    <row r="23" spans="1:8">
      <c r="A23" s="57" t="s">
        <v>301</v>
      </c>
      <c r="B23" s="93">
        <v>59</v>
      </c>
      <c r="C23" s="93">
        <v>85</v>
      </c>
      <c r="D23" s="93">
        <v>77</v>
      </c>
      <c r="E23" s="93">
        <v>58</v>
      </c>
      <c r="F23" s="93">
        <v>57</v>
      </c>
      <c r="G23" s="93">
        <v>336</v>
      </c>
      <c r="H23" s="93">
        <v>6</v>
      </c>
    </row>
    <row r="24" spans="1:8">
      <c r="A24" s="56" t="s">
        <v>106</v>
      </c>
      <c r="B24" s="93">
        <v>56</v>
      </c>
      <c r="C24" s="93">
        <v>46</v>
      </c>
      <c r="D24" s="93">
        <v>47</v>
      </c>
      <c r="E24" s="93">
        <v>87</v>
      </c>
      <c r="F24" s="93">
        <v>45</v>
      </c>
      <c r="G24" s="93">
        <v>281</v>
      </c>
      <c r="H24" s="93">
        <v>6</v>
      </c>
    </row>
    <row r="25" spans="1:8">
      <c r="A25" s="57" t="s">
        <v>301</v>
      </c>
      <c r="B25" s="93">
        <v>56</v>
      </c>
      <c r="C25" s="93">
        <v>46</v>
      </c>
      <c r="D25" s="93">
        <v>47</v>
      </c>
      <c r="E25" s="93">
        <v>87</v>
      </c>
      <c r="F25" s="93">
        <v>45</v>
      </c>
      <c r="G25" s="93">
        <v>281</v>
      </c>
      <c r="H25" s="93">
        <v>6</v>
      </c>
    </row>
    <row r="26" spans="1:8">
      <c r="A26" s="56" t="s">
        <v>101</v>
      </c>
      <c r="B26" s="93">
        <v>65</v>
      </c>
      <c r="C26" s="93">
        <v>70</v>
      </c>
      <c r="D26" s="93">
        <v>67</v>
      </c>
      <c r="E26" s="93">
        <v>72</v>
      </c>
      <c r="F26" s="93">
        <v>77</v>
      </c>
      <c r="G26" s="93">
        <v>351</v>
      </c>
      <c r="H26" s="93">
        <v>6</v>
      </c>
    </row>
    <row r="27" spans="1:8">
      <c r="A27" s="57" t="s">
        <v>301</v>
      </c>
      <c r="B27" s="93">
        <v>65</v>
      </c>
      <c r="C27" s="93">
        <v>70</v>
      </c>
      <c r="D27" s="93">
        <v>67</v>
      </c>
      <c r="E27" s="93">
        <v>72</v>
      </c>
      <c r="F27" s="93">
        <v>77</v>
      </c>
      <c r="G27" s="93">
        <v>351</v>
      </c>
      <c r="H27" s="93">
        <v>6</v>
      </c>
    </row>
    <row r="28" spans="1:8">
      <c r="A28" s="56" t="s">
        <v>109</v>
      </c>
      <c r="B28" s="93">
        <v>72</v>
      </c>
      <c r="C28" s="93">
        <v>67</v>
      </c>
      <c r="D28" s="93">
        <v>75</v>
      </c>
      <c r="E28" s="93">
        <v>77</v>
      </c>
      <c r="F28" s="93">
        <v>69</v>
      </c>
      <c r="G28" s="93">
        <v>360</v>
      </c>
      <c r="H28" s="93">
        <v>6</v>
      </c>
    </row>
    <row r="29" spans="1:8">
      <c r="A29" s="57" t="s">
        <v>301</v>
      </c>
      <c r="B29" s="93">
        <v>72</v>
      </c>
      <c r="C29" s="93">
        <v>67</v>
      </c>
      <c r="D29" s="93">
        <v>75</v>
      </c>
      <c r="E29" s="93">
        <v>77</v>
      </c>
      <c r="F29" s="93">
        <v>69</v>
      </c>
      <c r="G29" s="93">
        <v>360</v>
      </c>
      <c r="H29" s="93">
        <v>6</v>
      </c>
    </row>
    <row r="30" spans="1:8">
      <c r="A30" s="56" t="s">
        <v>107</v>
      </c>
      <c r="B30" s="93">
        <v>64</v>
      </c>
      <c r="C30" s="93">
        <v>76</v>
      </c>
      <c r="D30" s="93">
        <v>88</v>
      </c>
      <c r="E30" s="93">
        <v>56</v>
      </c>
      <c r="F30" s="93">
        <v>76</v>
      </c>
      <c r="G30" s="93">
        <v>360</v>
      </c>
      <c r="H30" s="93">
        <v>6</v>
      </c>
    </row>
    <row r="31" spans="1:8">
      <c r="A31" s="57" t="s">
        <v>301</v>
      </c>
      <c r="B31" s="93">
        <v>64</v>
      </c>
      <c r="C31" s="93">
        <v>76</v>
      </c>
      <c r="D31" s="93">
        <v>88</v>
      </c>
      <c r="E31" s="93">
        <v>56</v>
      </c>
      <c r="F31" s="93">
        <v>76</v>
      </c>
      <c r="G31" s="93">
        <v>360</v>
      </c>
      <c r="H31" s="93">
        <v>6</v>
      </c>
    </row>
    <row r="32" spans="1:8">
      <c r="A32" s="56" t="s">
        <v>103</v>
      </c>
      <c r="B32" s="93">
        <v>83</v>
      </c>
      <c r="C32" s="93">
        <v>94</v>
      </c>
      <c r="D32" s="93">
        <v>80</v>
      </c>
      <c r="E32" s="93">
        <v>65</v>
      </c>
      <c r="F32" s="93">
        <v>85</v>
      </c>
      <c r="G32" s="93">
        <v>407</v>
      </c>
      <c r="H32" s="93">
        <v>9</v>
      </c>
    </row>
    <row r="33" spans="1:9">
      <c r="A33" s="57" t="s">
        <v>300</v>
      </c>
      <c r="B33" s="93">
        <v>83</v>
      </c>
      <c r="C33" s="93">
        <v>94</v>
      </c>
      <c r="D33" s="93">
        <v>80</v>
      </c>
      <c r="E33" s="93">
        <v>65</v>
      </c>
      <c r="F33" s="93">
        <v>85</v>
      </c>
      <c r="G33" s="93">
        <v>407</v>
      </c>
      <c r="H33" s="93">
        <v>9</v>
      </c>
    </row>
    <row r="34" spans="1:9">
      <c r="A34" s="56" t="s">
        <v>108</v>
      </c>
      <c r="B34" s="93">
        <v>68</v>
      </c>
      <c r="C34" s="93">
        <v>75</v>
      </c>
      <c r="D34" s="93">
        <v>67</v>
      </c>
      <c r="E34" s="93">
        <v>56</v>
      </c>
      <c r="F34" s="93">
        <v>47</v>
      </c>
      <c r="G34" s="93">
        <v>313</v>
      </c>
      <c r="H34" s="93">
        <v>6</v>
      </c>
    </row>
    <row r="35" spans="1:9">
      <c r="A35" s="57" t="s">
        <v>301</v>
      </c>
      <c r="B35" s="93">
        <v>68</v>
      </c>
      <c r="C35" s="93">
        <v>75</v>
      </c>
      <c r="D35" s="93">
        <v>67</v>
      </c>
      <c r="E35" s="93">
        <v>56</v>
      </c>
      <c r="F35" s="93">
        <v>47</v>
      </c>
      <c r="G35" s="93">
        <v>313</v>
      </c>
      <c r="H35" s="93">
        <v>6</v>
      </c>
      <c r="I35" s="92"/>
    </row>
    <row r="36" spans="1:9">
      <c r="A36" s="56" t="s">
        <v>104</v>
      </c>
      <c r="B36" s="93">
        <v>50</v>
      </c>
      <c r="C36" s="93">
        <v>45</v>
      </c>
      <c r="D36" s="93">
        <v>51</v>
      </c>
      <c r="E36" s="93">
        <v>47</v>
      </c>
      <c r="F36" s="93">
        <v>56</v>
      </c>
      <c r="G36" s="93">
        <v>249</v>
      </c>
      <c r="H36" s="93">
        <v>4</v>
      </c>
    </row>
    <row r="37" spans="1:9">
      <c r="A37" s="57" t="s">
        <v>299</v>
      </c>
      <c r="B37" s="93">
        <v>50</v>
      </c>
      <c r="C37" s="93">
        <v>45</v>
      </c>
      <c r="D37" s="93">
        <v>51</v>
      </c>
      <c r="E37" s="93">
        <v>47</v>
      </c>
      <c r="F37" s="93">
        <v>56</v>
      </c>
      <c r="G37" s="93">
        <v>249</v>
      </c>
      <c r="H37" s="93">
        <v>4</v>
      </c>
    </row>
    <row r="38" spans="1:9">
      <c r="A38" s="56" t="s">
        <v>110</v>
      </c>
      <c r="B38" s="93">
        <v>60</v>
      </c>
      <c r="C38" s="93">
        <v>75</v>
      </c>
      <c r="D38" s="93">
        <v>46</v>
      </c>
      <c r="E38" s="93">
        <v>56</v>
      </c>
      <c r="F38" s="93">
        <v>67</v>
      </c>
      <c r="G38" s="93">
        <v>304</v>
      </c>
      <c r="H38" s="93">
        <v>6</v>
      </c>
    </row>
    <row r="39" spans="1:9">
      <c r="A39" s="57" t="s">
        <v>301</v>
      </c>
      <c r="B39" s="93">
        <v>60</v>
      </c>
      <c r="C39" s="93">
        <v>75</v>
      </c>
      <c r="D39" s="93">
        <v>46</v>
      </c>
      <c r="E39" s="93">
        <v>56</v>
      </c>
      <c r="F39" s="93">
        <v>67</v>
      </c>
      <c r="G39" s="93">
        <v>304</v>
      </c>
      <c r="H39" s="93">
        <v>6</v>
      </c>
    </row>
    <row r="40" spans="1:9">
      <c r="A40" s="56" t="s">
        <v>292</v>
      </c>
      <c r="B40" s="93">
        <v>702</v>
      </c>
      <c r="C40" s="93">
        <v>767</v>
      </c>
      <c r="D40" s="93">
        <v>714</v>
      </c>
      <c r="E40" s="93">
        <v>696</v>
      </c>
      <c r="F40" s="93">
        <v>703</v>
      </c>
      <c r="G40" s="93">
        <v>3582</v>
      </c>
      <c r="H40" s="93">
        <v>68</v>
      </c>
    </row>
  </sheetData>
  <mergeCells count="1">
    <mergeCell ref="A1:I2"/>
  </mergeCells>
  <pageMargins left="0.7" right="0.7" top="0.75" bottom="0.75" header="0.3" footer="0.3"/>
  <pageSetup paperSize="5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B37" sqref="B37"/>
    </sheetView>
  </sheetViews>
  <sheetFormatPr defaultRowHeight="15"/>
  <cols>
    <col min="2" max="2" width="19.28515625" bestFit="1" customWidth="1"/>
    <col min="3" max="3" width="13.5703125" bestFit="1" customWidth="1"/>
    <col min="4" max="4" width="12.7109375" bestFit="1" customWidth="1"/>
    <col min="5" max="5" width="25.85546875" bestFit="1" customWidth="1"/>
    <col min="6" max="6" width="11" bestFit="1" customWidth="1"/>
  </cols>
  <sheetData>
    <row r="1" spans="1:12" ht="15" customHeight="1">
      <c r="A1" s="239" t="s">
        <v>303</v>
      </c>
      <c r="B1" s="240"/>
      <c r="C1" s="240"/>
      <c r="D1" s="240"/>
      <c r="E1" s="240"/>
      <c r="F1" s="240"/>
      <c r="G1" s="240"/>
      <c r="H1" s="241"/>
    </row>
    <row r="2" spans="1:12" ht="15.75">
      <c r="A2" s="242"/>
      <c r="B2" s="243"/>
      <c r="C2" s="243"/>
      <c r="D2" s="243"/>
      <c r="E2" s="243"/>
      <c r="F2" s="243"/>
      <c r="G2" s="243"/>
      <c r="H2" s="244"/>
      <c r="J2" s="222" t="s">
        <v>408</v>
      </c>
      <c r="K2" s="229"/>
      <c r="L2" s="229"/>
    </row>
    <row r="3" spans="1:12" ht="15.75">
      <c r="A3" s="44" t="s">
        <v>304</v>
      </c>
      <c r="B3" s="44" t="s">
        <v>305</v>
      </c>
      <c r="C3" s="44" t="s">
        <v>306</v>
      </c>
      <c r="D3" s="44" t="s">
        <v>307</v>
      </c>
      <c r="E3" s="44" t="s">
        <v>308</v>
      </c>
      <c r="F3" s="44" t="s">
        <v>309</v>
      </c>
      <c r="G3" s="44" t="s">
        <v>405</v>
      </c>
      <c r="H3" s="44" t="s">
        <v>407</v>
      </c>
      <c r="J3" s="43" t="s">
        <v>409</v>
      </c>
      <c r="K3" s="236"/>
      <c r="L3" s="43" t="s">
        <v>410</v>
      </c>
    </row>
    <row r="4" spans="1:12">
      <c r="A4" s="45">
        <v>1</v>
      </c>
      <c r="B4" s="45" t="s">
        <v>310</v>
      </c>
      <c r="C4" s="45" t="s">
        <v>239</v>
      </c>
      <c r="D4" s="45">
        <v>123456798</v>
      </c>
      <c r="E4" s="63" t="s">
        <v>374</v>
      </c>
      <c r="F4" s="45" t="s">
        <v>338</v>
      </c>
      <c r="G4" s="45" t="s">
        <v>406</v>
      </c>
      <c r="H4" s="45">
        <v>700</v>
      </c>
      <c r="I4" s="42"/>
      <c r="J4" s="45"/>
      <c r="K4" s="237"/>
      <c r="L4" s="45"/>
    </row>
    <row r="5" spans="1:12">
      <c r="A5" s="45">
        <v>2</v>
      </c>
      <c r="B5" s="45" t="s">
        <v>311</v>
      </c>
      <c r="C5" s="45" t="s">
        <v>344</v>
      </c>
      <c r="D5" s="45">
        <v>245675554</v>
      </c>
      <c r="E5" s="63" t="s">
        <v>375</v>
      </c>
      <c r="F5" s="45" t="s">
        <v>336</v>
      </c>
      <c r="G5" s="45" t="s">
        <v>406</v>
      </c>
      <c r="H5" s="45">
        <v>1600</v>
      </c>
      <c r="I5" s="42"/>
      <c r="J5" s="45">
        <v>700</v>
      </c>
      <c r="K5" s="237"/>
      <c r="L5" s="45" t="s">
        <v>336</v>
      </c>
    </row>
    <row r="6" spans="1:12">
      <c r="A6" s="45">
        <v>3</v>
      </c>
      <c r="B6" s="45" t="s">
        <v>312</v>
      </c>
      <c r="C6" s="45" t="s">
        <v>345</v>
      </c>
      <c r="D6" s="45">
        <v>435676756</v>
      </c>
      <c r="E6" s="63" t="s">
        <v>376</v>
      </c>
      <c r="F6" s="45" t="s">
        <v>337</v>
      </c>
      <c r="G6" s="45" t="s">
        <v>406</v>
      </c>
      <c r="H6" s="45">
        <v>1150</v>
      </c>
      <c r="I6" s="42"/>
      <c r="J6" s="45">
        <v>1150</v>
      </c>
      <c r="K6" s="237"/>
      <c r="L6" s="45" t="s">
        <v>337</v>
      </c>
    </row>
    <row r="7" spans="1:12">
      <c r="A7" s="45">
        <v>4</v>
      </c>
      <c r="B7" s="45" t="s">
        <v>313</v>
      </c>
      <c r="C7" s="45" t="s">
        <v>346</v>
      </c>
      <c r="D7" s="45">
        <v>446576567</v>
      </c>
      <c r="E7" s="63" t="s">
        <v>377</v>
      </c>
      <c r="F7" s="45" t="s">
        <v>336</v>
      </c>
      <c r="G7" s="45" t="s">
        <v>406</v>
      </c>
      <c r="H7" s="45">
        <v>1600</v>
      </c>
      <c r="I7" s="42"/>
      <c r="J7" s="45">
        <v>1600</v>
      </c>
      <c r="K7" s="237"/>
      <c r="L7" s="45" t="s">
        <v>338</v>
      </c>
    </row>
    <row r="8" spans="1:12">
      <c r="A8" s="45">
        <v>5</v>
      </c>
      <c r="B8" s="45" t="s">
        <v>314</v>
      </c>
      <c r="C8" s="45" t="s">
        <v>347</v>
      </c>
      <c r="D8" s="45">
        <v>565745655</v>
      </c>
      <c r="E8" s="63" t="s">
        <v>378</v>
      </c>
      <c r="F8" s="45" t="s">
        <v>336</v>
      </c>
      <c r="G8" s="45" t="s">
        <v>406</v>
      </c>
      <c r="H8" s="45">
        <v>1600</v>
      </c>
      <c r="I8" s="42"/>
      <c r="J8" s="45"/>
      <c r="K8" s="237"/>
      <c r="L8" s="45" t="s">
        <v>339</v>
      </c>
    </row>
    <row r="9" spans="1:12">
      <c r="A9" s="45">
        <v>6</v>
      </c>
      <c r="B9" s="45" t="s">
        <v>119</v>
      </c>
      <c r="C9" s="45" t="s">
        <v>348</v>
      </c>
      <c r="D9" s="45">
        <v>796543636</v>
      </c>
      <c r="E9" s="63" t="s">
        <v>379</v>
      </c>
      <c r="F9" s="45" t="s">
        <v>336</v>
      </c>
      <c r="G9" s="45" t="s">
        <v>406</v>
      </c>
      <c r="H9" s="45">
        <v>700</v>
      </c>
      <c r="I9" s="42"/>
      <c r="J9" s="45"/>
      <c r="K9" s="238"/>
      <c r="L9" s="45"/>
    </row>
    <row r="10" spans="1:12">
      <c r="A10" s="45">
        <v>7</v>
      </c>
      <c r="B10" s="45" t="s">
        <v>315</v>
      </c>
      <c r="C10" s="45" t="s">
        <v>349</v>
      </c>
      <c r="D10" s="45">
        <v>797898527</v>
      </c>
      <c r="E10" s="63" t="s">
        <v>380</v>
      </c>
      <c r="F10" s="45" t="s">
        <v>339</v>
      </c>
      <c r="G10" s="45" t="s">
        <v>406</v>
      </c>
      <c r="H10" s="45">
        <v>700</v>
      </c>
      <c r="I10" s="42"/>
    </row>
    <row r="11" spans="1:12">
      <c r="A11" s="45">
        <v>8</v>
      </c>
      <c r="B11" s="45" t="s">
        <v>316</v>
      </c>
      <c r="C11" s="45" t="s">
        <v>350</v>
      </c>
      <c r="D11" s="45">
        <v>435465473</v>
      </c>
      <c r="E11" s="63" t="s">
        <v>381</v>
      </c>
      <c r="F11" s="45" t="s">
        <v>336</v>
      </c>
      <c r="G11" s="45" t="s">
        <v>406</v>
      </c>
      <c r="H11" s="45">
        <v>700</v>
      </c>
      <c r="I11" s="42"/>
    </row>
    <row r="12" spans="1:12">
      <c r="A12" s="45">
        <v>9</v>
      </c>
      <c r="B12" s="45" t="s">
        <v>317</v>
      </c>
      <c r="C12" s="45" t="s">
        <v>351</v>
      </c>
      <c r="D12" s="45">
        <v>246547454</v>
      </c>
      <c r="E12" s="63" t="s">
        <v>382</v>
      </c>
      <c r="F12" s="45" t="s">
        <v>336</v>
      </c>
      <c r="G12" s="45" t="s">
        <v>406</v>
      </c>
      <c r="H12" s="45">
        <v>700</v>
      </c>
      <c r="I12" s="42"/>
    </row>
    <row r="13" spans="1:12">
      <c r="A13" s="45">
        <v>10</v>
      </c>
      <c r="B13" s="45" t="s">
        <v>318</v>
      </c>
      <c r="C13" s="45" t="s">
        <v>352</v>
      </c>
      <c r="D13" s="45">
        <v>245657743</v>
      </c>
      <c r="E13" s="63" t="s">
        <v>383</v>
      </c>
      <c r="F13" s="45" t="s">
        <v>337</v>
      </c>
      <c r="G13" s="45" t="s">
        <v>406</v>
      </c>
      <c r="H13" s="45">
        <v>700</v>
      </c>
      <c r="I13" s="42"/>
    </row>
    <row r="14" spans="1:12">
      <c r="A14" s="45">
        <v>11</v>
      </c>
      <c r="B14" s="45" t="s">
        <v>319</v>
      </c>
      <c r="C14" s="45" t="s">
        <v>353</v>
      </c>
      <c r="D14" s="45">
        <v>244657745</v>
      </c>
      <c r="E14" s="63" t="s">
        <v>384</v>
      </c>
      <c r="F14" s="45" t="s">
        <v>336</v>
      </c>
      <c r="G14" s="45" t="s">
        <v>406</v>
      </c>
      <c r="H14" s="45">
        <v>1600</v>
      </c>
      <c r="I14" s="42"/>
    </row>
    <row r="15" spans="1:12">
      <c r="A15" s="45">
        <v>12</v>
      </c>
      <c r="B15" s="45" t="s">
        <v>320</v>
      </c>
      <c r="C15" s="45" t="s">
        <v>354</v>
      </c>
      <c r="D15" s="45">
        <v>254657655</v>
      </c>
      <c r="E15" s="63" t="s">
        <v>385</v>
      </c>
      <c r="F15" s="45" t="s">
        <v>338</v>
      </c>
      <c r="G15" s="45" t="s">
        <v>406</v>
      </c>
      <c r="H15" s="45">
        <v>1150</v>
      </c>
      <c r="I15" s="42"/>
    </row>
    <row r="16" spans="1:12">
      <c r="A16" s="45">
        <v>13</v>
      </c>
      <c r="B16" s="45" t="s">
        <v>321</v>
      </c>
      <c r="C16" s="45" t="s">
        <v>355</v>
      </c>
      <c r="D16" s="45">
        <v>365768684</v>
      </c>
      <c r="E16" s="63" t="s">
        <v>386</v>
      </c>
      <c r="F16" s="45" t="s">
        <v>339</v>
      </c>
      <c r="G16" s="45" t="s">
        <v>406</v>
      </c>
      <c r="H16" s="45">
        <v>1600</v>
      </c>
      <c r="I16" s="42"/>
    </row>
    <row r="17" spans="1:9">
      <c r="A17" s="45">
        <v>14</v>
      </c>
      <c r="B17" s="45" t="s">
        <v>322</v>
      </c>
      <c r="C17" s="45" t="s">
        <v>356</v>
      </c>
      <c r="D17" s="45">
        <v>367757863</v>
      </c>
      <c r="E17" s="63" t="s">
        <v>387</v>
      </c>
      <c r="F17" s="45" t="s">
        <v>337</v>
      </c>
      <c r="G17" s="45" t="s">
        <v>406</v>
      </c>
      <c r="H17" s="45">
        <v>700</v>
      </c>
      <c r="I17" s="42"/>
    </row>
    <row r="18" spans="1:9">
      <c r="A18" s="45">
        <v>15</v>
      </c>
      <c r="B18" s="45" t="s">
        <v>323</v>
      </c>
      <c r="C18" s="45" t="s">
        <v>357</v>
      </c>
      <c r="D18" s="45">
        <v>567888563</v>
      </c>
      <c r="E18" s="63" t="s">
        <v>388</v>
      </c>
      <c r="F18" s="45" t="s">
        <v>337</v>
      </c>
      <c r="G18" s="45" t="s">
        <v>406</v>
      </c>
      <c r="H18" s="45">
        <v>700</v>
      </c>
      <c r="I18" s="42"/>
    </row>
    <row r="19" spans="1:9">
      <c r="A19" s="45">
        <v>16</v>
      </c>
      <c r="B19" s="45" t="s">
        <v>324</v>
      </c>
      <c r="C19" s="45" t="s">
        <v>358</v>
      </c>
      <c r="D19" s="45">
        <v>125576768</v>
      </c>
      <c r="E19" s="63" t="s">
        <v>389</v>
      </c>
      <c r="F19" s="45" t="s">
        <v>337</v>
      </c>
      <c r="G19" s="45" t="s">
        <v>406</v>
      </c>
      <c r="H19" s="45">
        <v>1150</v>
      </c>
      <c r="I19" s="42"/>
    </row>
    <row r="20" spans="1:9">
      <c r="A20" s="45">
        <v>17</v>
      </c>
      <c r="B20" s="45" t="s">
        <v>325</v>
      </c>
      <c r="C20" s="45" t="s">
        <v>359</v>
      </c>
      <c r="D20" s="45">
        <v>646646464</v>
      </c>
      <c r="E20" s="63" t="s">
        <v>390</v>
      </c>
      <c r="F20" s="45" t="s">
        <v>336</v>
      </c>
      <c r="G20" s="45" t="s">
        <v>406</v>
      </c>
      <c r="H20" s="45">
        <v>700</v>
      </c>
      <c r="I20" s="42"/>
    </row>
    <row r="21" spans="1:9">
      <c r="A21" s="45">
        <v>18</v>
      </c>
      <c r="B21" s="45" t="s">
        <v>326</v>
      </c>
      <c r="C21" s="45" t="s">
        <v>360</v>
      </c>
      <c r="D21" s="45">
        <v>657788766</v>
      </c>
      <c r="E21" s="63" t="s">
        <v>391</v>
      </c>
      <c r="F21" s="45" t="s">
        <v>338</v>
      </c>
      <c r="G21" s="45" t="s">
        <v>406</v>
      </c>
      <c r="H21" s="45">
        <v>700</v>
      </c>
      <c r="I21" s="42"/>
    </row>
    <row r="22" spans="1:9">
      <c r="A22" s="45">
        <v>19</v>
      </c>
      <c r="B22" s="45" t="s">
        <v>327</v>
      </c>
      <c r="C22" s="45" t="s">
        <v>361</v>
      </c>
      <c r="D22" s="45">
        <v>745635211</v>
      </c>
      <c r="E22" s="63" t="s">
        <v>392</v>
      </c>
      <c r="F22" s="45" t="s">
        <v>339</v>
      </c>
      <c r="G22" s="45" t="s">
        <v>406</v>
      </c>
      <c r="H22" s="45">
        <v>1600</v>
      </c>
      <c r="I22" s="42"/>
    </row>
    <row r="23" spans="1:9">
      <c r="A23" s="45">
        <v>20</v>
      </c>
      <c r="B23" s="45" t="s">
        <v>328</v>
      </c>
      <c r="C23" s="45" t="s">
        <v>362</v>
      </c>
      <c r="D23" s="45">
        <v>785855544</v>
      </c>
      <c r="E23" s="63" t="s">
        <v>393</v>
      </c>
      <c r="F23" s="45" t="s">
        <v>336</v>
      </c>
      <c r="G23" s="45" t="s">
        <v>406</v>
      </c>
      <c r="H23" s="45">
        <v>1600</v>
      </c>
      <c r="I23" s="42"/>
    </row>
    <row r="24" spans="1:9">
      <c r="A24" s="45">
        <v>21</v>
      </c>
      <c r="B24" s="45" t="s">
        <v>329</v>
      </c>
      <c r="C24" s="45" t="s">
        <v>363</v>
      </c>
      <c r="D24" s="45">
        <v>524546577</v>
      </c>
      <c r="E24" s="63" t="s">
        <v>394</v>
      </c>
      <c r="F24" s="45" t="s">
        <v>336</v>
      </c>
      <c r="G24" s="45" t="s">
        <v>406</v>
      </c>
      <c r="H24" s="45">
        <v>700</v>
      </c>
      <c r="I24" s="42"/>
    </row>
    <row r="25" spans="1:9">
      <c r="A25" s="45">
        <v>22</v>
      </c>
      <c r="B25" s="45" t="s">
        <v>330</v>
      </c>
      <c r="C25" s="45" t="s">
        <v>364</v>
      </c>
      <c r="D25" s="45">
        <v>846225667</v>
      </c>
      <c r="E25" s="63" t="s">
        <v>395</v>
      </c>
      <c r="F25" s="45" t="s">
        <v>339</v>
      </c>
      <c r="G25" s="45" t="s">
        <v>406</v>
      </c>
      <c r="H25" s="45">
        <v>700</v>
      </c>
      <c r="I25" s="42"/>
    </row>
    <row r="26" spans="1:9">
      <c r="A26" s="45">
        <v>23</v>
      </c>
      <c r="B26" s="45" t="s">
        <v>331</v>
      </c>
      <c r="C26" s="45" t="s">
        <v>365</v>
      </c>
      <c r="D26" s="45">
        <v>456776476</v>
      </c>
      <c r="E26" s="63" t="s">
        <v>396</v>
      </c>
      <c r="F26" s="45" t="s">
        <v>339</v>
      </c>
      <c r="G26" s="45" t="s">
        <v>406</v>
      </c>
      <c r="H26" s="45">
        <v>700</v>
      </c>
      <c r="I26" s="42"/>
    </row>
    <row r="27" spans="1:9">
      <c r="A27" s="45">
        <v>24</v>
      </c>
      <c r="B27" s="45" t="s">
        <v>332</v>
      </c>
      <c r="C27" s="45" t="s">
        <v>366</v>
      </c>
      <c r="D27" s="45">
        <v>467688888</v>
      </c>
      <c r="E27" s="63" t="s">
        <v>397</v>
      </c>
      <c r="F27" s="45" t="s">
        <v>339</v>
      </c>
      <c r="G27" s="45" t="s">
        <v>406</v>
      </c>
      <c r="H27" s="45">
        <v>1600</v>
      </c>
      <c r="I27" s="42"/>
    </row>
    <row r="28" spans="1:9">
      <c r="A28" s="45">
        <v>25</v>
      </c>
      <c r="B28" s="45" t="s">
        <v>333</v>
      </c>
      <c r="C28" s="45" t="s">
        <v>367</v>
      </c>
      <c r="D28" s="45">
        <v>446577886</v>
      </c>
      <c r="E28" s="63" t="s">
        <v>398</v>
      </c>
      <c r="F28" s="45" t="s">
        <v>336</v>
      </c>
      <c r="G28" s="45" t="s">
        <v>406</v>
      </c>
      <c r="H28" s="45">
        <v>700</v>
      </c>
      <c r="I28" s="42"/>
    </row>
    <row r="29" spans="1:9">
      <c r="A29" s="45">
        <v>26</v>
      </c>
      <c r="B29" s="45" t="s">
        <v>334</v>
      </c>
      <c r="C29" s="45" t="s">
        <v>368</v>
      </c>
      <c r="D29" s="45">
        <v>357868676</v>
      </c>
      <c r="E29" s="63" t="s">
        <v>399</v>
      </c>
      <c r="F29" s="45" t="s">
        <v>336</v>
      </c>
      <c r="G29" s="45" t="s">
        <v>406</v>
      </c>
      <c r="H29" s="45">
        <v>1600</v>
      </c>
      <c r="I29" s="42"/>
    </row>
    <row r="30" spans="1:9">
      <c r="A30" s="45">
        <v>27</v>
      </c>
      <c r="B30" s="45" t="s">
        <v>335</v>
      </c>
      <c r="C30" s="45" t="s">
        <v>369</v>
      </c>
      <c r="D30" s="45">
        <v>565786865</v>
      </c>
      <c r="E30" s="63" t="s">
        <v>400</v>
      </c>
      <c r="F30" s="45" t="s">
        <v>339</v>
      </c>
      <c r="G30" s="45" t="s">
        <v>406</v>
      </c>
      <c r="H30" s="45">
        <v>1600</v>
      </c>
      <c r="I30" s="42"/>
    </row>
    <row r="31" spans="1:9">
      <c r="A31" s="45">
        <v>28</v>
      </c>
      <c r="B31" s="45" t="s">
        <v>340</v>
      </c>
      <c r="C31" s="45" t="s">
        <v>370</v>
      </c>
      <c r="D31" s="45">
        <v>646575868</v>
      </c>
      <c r="E31" s="63" t="s">
        <v>401</v>
      </c>
      <c r="F31" s="45" t="s">
        <v>339</v>
      </c>
      <c r="G31" s="45" t="s">
        <v>406</v>
      </c>
      <c r="H31" s="45">
        <v>1150</v>
      </c>
      <c r="I31" s="42"/>
    </row>
    <row r="32" spans="1:9">
      <c r="A32" s="45">
        <v>29</v>
      </c>
      <c r="B32" s="45" t="s">
        <v>341</v>
      </c>
      <c r="C32" s="45" t="s">
        <v>371</v>
      </c>
      <c r="D32" s="45">
        <v>652665768</v>
      </c>
      <c r="E32" s="63" t="s">
        <v>402</v>
      </c>
      <c r="F32" s="45" t="s">
        <v>336</v>
      </c>
      <c r="G32" s="45" t="s">
        <v>406</v>
      </c>
      <c r="H32" s="45">
        <v>1600</v>
      </c>
      <c r="I32" s="42"/>
    </row>
    <row r="33" spans="1:9">
      <c r="A33" s="45">
        <v>30</v>
      </c>
      <c r="B33" s="45" t="s">
        <v>342</v>
      </c>
      <c r="C33" s="45" t="s">
        <v>372</v>
      </c>
      <c r="D33" s="45">
        <v>357678488</v>
      </c>
      <c r="E33" s="63" t="s">
        <v>403</v>
      </c>
      <c r="F33" s="45" t="s">
        <v>337</v>
      </c>
      <c r="G33" s="45" t="s">
        <v>406</v>
      </c>
      <c r="H33" s="45">
        <v>700</v>
      </c>
      <c r="I33" s="42"/>
    </row>
    <row r="34" spans="1:9">
      <c r="A34" s="45">
        <v>31</v>
      </c>
      <c r="B34" s="45" t="s">
        <v>343</v>
      </c>
      <c r="C34" s="45" t="s">
        <v>373</v>
      </c>
      <c r="D34" s="45">
        <v>637668868</v>
      </c>
      <c r="E34" s="63" t="s">
        <v>404</v>
      </c>
      <c r="F34" s="45" t="s">
        <v>337</v>
      </c>
      <c r="G34" s="45" t="s">
        <v>406</v>
      </c>
      <c r="H34" s="45">
        <v>1600</v>
      </c>
      <c r="I34" s="42"/>
    </row>
    <row r="35" spans="1:9">
      <c r="A35" s="108">
        <v>32</v>
      </c>
      <c r="B35" s="108" t="s">
        <v>448</v>
      </c>
      <c r="C35" s="108" t="s">
        <v>344</v>
      </c>
      <c r="D35" s="108">
        <v>6565267766</v>
      </c>
      <c r="E35" s="109" t="s">
        <v>449</v>
      </c>
      <c r="F35" s="101" t="s">
        <v>337</v>
      </c>
      <c r="G35" s="108" t="s">
        <v>406</v>
      </c>
      <c r="H35" s="108">
        <v>700</v>
      </c>
    </row>
  </sheetData>
  <mergeCells count="3">
    <mergeCell ref="J2:L2"/>
    <mergeCell ref="K3:K9"/>
    <mergeCell ref="A1:H2"/>
  </mergeCells>
  <dataValidations count="2">
    <dataValidation type="list" allowBlank="1" showInputMessage="1" showErrorMessage="1" sqref="F3:F1048576">
      <formula1>$L$5:$L$8</formula1>
    </dataValidation>
    <dataValidation type="list" allowBlank="1" showInputMessage="1" showErrorMessage="1" sqref="H3:H34">
      <formula1>$J$5:$J$7</formula1>
    </dataValidation>
  </dataValidation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</hyperlinks>
  <pageMargins left="0.7" right="1.06" top="0.75" bottom="0.75" header="0.3" footer="0.3"/>
  <pageSetup orientation="landscape" r:id="rId3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F7" sqref="F7"/>
    </sheetView>
  </sheetViews>
  <sheetFormatPr defaultRowHeight="15"/>
  <cols>
    <col min="4" max="4" width="12.42578125" bestFit="1" customWidth="1"/>
    <col min="5" max="5" width="17.5703125" bestFit="1" customWidth="1"/>
  </cols>
  <sheetData>
    <row r="1" spans="1:5">
      <c r="A1" s="245" t="s">
        <v>418</v>
      </c>
      <c r="B1" s="246"/>
      <c r="C1" s="246"/>
      <c r="D1" s="71"/>
    </row>
    <row r="2" spans="1:5">
      <c r="A2" s="246"/>
      <c r="B2" s="246"/>
      <c r="C2" s="246"/>
      <c r="D2" s="60" t="s">
        <v>415</v>
      </c>
      <c r="E2" s="60" t="s">
        <v>416</v>
      </c>
    </row>
    <row r="3" spans="1:5">
      <c r="A3" s="61" t="s">
        <v>411</v>
      </c>
      <c r="B3" s="58">
        <v>500</v>
      </c>
      <c r="C3" s="58"/>
      <c r="D3" s="62"/>
      <c r="E3" s="62">
        <f>B7</f>
        <v>27500</v>
      </c>
    </row>
    <row r="4" spans="1:5">
      <c r="A4" s="61" t="s">
        <v>412</v>
      </c>
      <c r="B4" s="58">
        <v>55</v>
      </c>
      <c r="C4" s="58"/>
      <c r="D4" s="62">
        <v>500</v>
      </c>
      <c r="E4" s="62">
        <f t="dataTable" ref="E4:E19" dt2D="0" dtr="0" r1="B3"/>
        <v>27500</v>
      </c>
    </row>
    <row r="5" spans="1:5">
      <c r="A5" s="61" t="s">
        <v>413</v>
      </c>
      <c r="B5" s="58">
        <v>1</v>
      </c>
      <c r="C5" s="58"/>
      <c r="D5" s="62">
        <v>600</v>
      </c>
      <c r="E5" s="62">
        <v>33000</v>
      </c>
    </row>
    <row r="6" spans="1:5">
      <c r="A6" s="61"/>
      <c r="B6" s="58"/>
      <c r="C6" s="58"/>
      <c r="D6" s="62">
        <v>700</v>
      </c>
      <c r="E6" s="62">
        <v>38500</v>
      </c>
    </row>
    <row r="7" spans="1:5">
      <c r="A7" s="61" t="s">
        <v>414</v>
      </c>
      <c r="B7" s="58">
        <f>B3*B4*B5</f>
        <v>27500</v>
      </c>
      <c r="C7" s="58"/>
      <c r="D7" s="62">
        <v>800</v>
      </c>
      <c r="E7" s="62">
        <v>44000</v>
      </c>
    </row>
    <row r="8" spans="1:5">
      <c r="D8" s="62">
        <v>900</v>
      </c>
      <c r="E8" s="62">
        <v>49500</v>
      </c>
    </row>
    <row r="9" spans="1:5">
      <c r="D9" s="62">
        <v>1000</v>
      </c>
      <c r="E9" s="62">
        <v>55000</v>
      </c>
    </row>
    <row r="10" spans="1:5">
      <c r="D10" s="62">
        <v>1100</v>
      </c>
      <c r="E10" s="62">
        <v>60500</v>
      </c>
    </row>
    <row r="11" spans="1:5">
      <c r="D11" s="62">
        <v>1200</v>
      </c>
      <c r="E11" s="62">
        <v>66000</v>
      </c>
    </row>
    <row r="12" spans="1:5">
      <c r="D12" s="62">
        <v>1300</v>
      </c>
      <c r="E12" s="62">
        <v>71500</v>
      </c>
    </row>
    <row r="13" spans="1:5">
      <c r="D13" s="62">
        <v>1400</v>
      </c>
      <c r="E13" s="62">
        <v>77000</v>
      </c>
    </row>
    <row r="14" spans="1:5">
      <c r="D14" s="62">
        <v>1500</v>
      </c>
      <c r="E14" s="62">
        <v>82500</v>
      </c>
    </row>
    <row r="15" spans="1:5">
      <c r="D15" s="62">
        <v>1600</v>
      </c>
      <c r="E15" s="62">
        <v>88000</v>
      </c>
    </row>
    <row r="16" spans="1:5">
      <c r="D16" s="62">
        <v>1700</v>
      </c>
      <c r="E16" s="62">
        <v>93500</v>
      </c>
    </row>
    <row r="17" spans="4:5">
      <c r="D17" s="62">
        <v>1800</v>
      </c>
      <c r="E17" s="62">
        <v>99000</v>
      </c>
    </row>
    <row r="18" spans="4:5">
      <c r="D18" s="62">
        <v>1900</v>
      </c>
      <c r="E18" s="62">
        <v>104500</v>
      </c>
    </row>
    <row r="19" spans="4:5">
      <c r="D19" s="62">
        <v>2000</v>
      </c>
      <c r="E19" s="62">
        <v>110000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J6" sqref="J6"/>
    </sheetView>
  </sheetViews>
  <sheetFormatPr defaultRowHeight="15"/>
  <sheetData>
    <row r="1" spans="1:9">
      <c r="A1" s="245" t="s">
        <v>417</v>
      </c>
      <c r="B1" s="246"/>
      <c r="C1" s="246"/>
    </row>
    <row r="2" spans="1:9">
      <c r="A2" s="246"/>
      <c r="B2" s="246"/>
      <c r="C2" s="246"/>
      <c r="D2" s="60" t="s">
        <v>412</v>
      </c>
      <c r="E2" s="216" t="s">
        <v>413</v>
      </c>
      <c r="F2" s="216"/>
      <c r="G2" s="216"/>
      <c r="H2" s="216"/>
      <c r="I2" s="216"/>
    </row>
    <row r="3" spans="1:9">
      <c r="A3" s="61" t="s">
        <v>411</v>
      </c>
      <c r="B3" s="58">
        <v>500</v>
      </c>
      <c r="C3" s="58"/>
      <c r="D3" s="62"/>
      <c r="E3" s="62"/>
      <c r="F3" s="62"/>
      <c r="G3" s="62"/>
      <c r="H3" s="62"/>
      <c r="I3" s="62"/>
    </row>
    <row r="4" spans="1:9">
      <c r="A4" s="61" t="s">
        <v>412</v>
      </c>
      <c r="B4" s="58">
        <v>55</v>
      </c>
      <c r="C4" s="58"/>
      <c r="D4" s="62">
        <f>B7</f>
        <v>27500</v>
      </c>
      <c r="E4" s="62">
        <v>1</v>
      </c>
      <c r="F4" s="62">
        <v>2</v>
      </c>
      <c r="G4" s="62">
        <v>3</v>
      </c>
      <c r="H4" s="62">
        <v>4</v>
      </c>
      <c r="I4" s="62">
        <v>5</v>
      </c>
    </row>
    <row r="5" spans="1:9">
      <c r="A5" s="61" t="s">
        <v>413</v>
      </c>
      <c r="B5" s="58">
        <v>1</v>
      </c>
      <c r="C5" s="58"/>
      <c r="D5" s="62">
        <v>100</v>
      </c>
      <c r="E5" s="62">
        <f t="dataTable" ref="E5:I24" dt2D="1" dtr="1" r1="B5" r2="B3"/>
        <v>5500</v>
      </c>
      <c r="F5" s="62">
        <v>11000</v>
      </c>
      <c r="G5" s="62">
        <v>16500</v>
      </c>
      <c r="H5" s="62">
        <v>22000</v>
      </c>
      <c r="I5" s="62">
        <v>27500</v>
      </c>
    </row>
    <row r="6" spans="1:9">
      <c r="A6" s="61"/>
      <c r="B6" s="58"/>
      <c r="C6" s="58"/>
      <c r="D6" s="62">
        <v>200</v>
      </c>
      <c r="E6" s="62">
        <v>11000</v>
      </c>
      <c r="F6" s="62">
        <v>22000</v>
      </c>
      <c r="G6" s="62">
        <v>33000</v>
      </c>
      <c r="H6" s="62">
        <v>44000</v>
      </c>
      <c r="I6" s="62">
        <v>55000</v>
      </c>
    </row>
    <row r="7" spans="1:9">
      <c r="A7" s="61" t="s">
        <v>414</v>
      </c>
      <c r="B7" s="58">
        <f>B3*B4*B5</f>
        <v>27500</v>
      </c>
      <c r="C7" s="58"/>
      <c r="D7" s="62">
        <v>300</v>
      </c>
      <c r="E7" s="62">
        <v>16500</v>
      </c>
      <c r="F7" s="62">
        <v>33000</v>
      </c>
      <c r="G7" s="62">
        <v>49500</v>
      </c>
      <c r="H7" s="62">
        <v>66000</v>
      </c>
      <c r="I7" s="62">
        <v>82500</v>
      </c>
    </row>
    <row r="8" spans="1:9">
      <c r="D8" s="62">
        <v>400</v>
      </c>
      <c r="E8" s="62">
        <v>22000</v>
      </c>
      <c r="F8" s="62">
        <v>44000</v>
      </c>
      <c r="G8" s="62">
        <v>66000</v>
      </c>
      <c r="H8" s="62">
        <v>88000</v>
      </c>
      <c r="I8" s="62">
        <v>110000</v>
      </c>
    </row>
    <row r="9" spans="1:9">
      <c r="D9" s="62">
        <v>500</v>
      </c>
      <c r="E9" s="62">
        <v>27500</v>
      </c>
      <c r="F9" s="62">
        <v>55000</v>
      </c>
      <c r="G9" s="62">
        <v>82500</v>
      </c>
      <c r="H9" s="62">
        <v>110000</v>
      </c>
      <c r="I9" s="62">
        <v>137500</v>
      </c>
    </row>
    <row r="10" spans="1:9">
      <c r="D10" s="62">
        <v>600</v>
      </c>
      <c r="E10" s="62">
        <v>33000</v>
      </c>
      <c r="F10" s="62">
        <v>66000</v>
      </c>
      <c r="G10" s="62">
        <v>99000</v>
      </c>
      <c r="H10" s="62">
        <v>132000</v>
      </c>
      <c r="I10" s="62">
        <v>165000</v>
      </c>
    </row>
    <row r="11" spans="1:9">
      <c r="D11" s="62">
        <v>700</v>
      </c>
      <c r="E11" s="62">
        <v>38500</v>
      </c>
      <c r="F11" s="62">
        <v>77000</v>
      </c>
      <c r="G11" s="62">
        <v>115500</v>
      </c>
      <c r="H11" s="62">
        <v>154000</v>
      </c>
      <c r="I11" s="62">
        <v>192500</v>
      </c>
    </row>
    <row r="12" spans="1:9">
      <c r="D12" s="62">
        <v>800</v>
      </c>
      <c r="E12" s="62">
        <v>44000</v>
      </c>
      <c r="F12" s="62">
        <v>88000</v>
      </c>
      <c r="G12" s="62">
        <v>132000</v>
      </c>
      <c r="H12" s="62">
        <v>176000</v>
      </c>
      <c r="I12" s="62">
        <v>220000</v>
      </c>
    </row>
    <row r="13" spans="1:9">
      <c r="D13" s="62">
        <v>900</v>
      </c>
      <c r="E13" s="62">
        <v>49500</v>
      </c>
      <c r="F13" s="62">
        <v>99000</v>
      </c>
      <c r="G13" s="62">
        <v>148500</v>
      </c>
      <c r="H13" s="62">
        <v>198000</v>
      </c>
      <c r="I13" s="62">
        <v>247500</v>
      </c>
    </row>
    <row r="14" spans="1:9">
      <c r="D14" s="62">
        <v>1000</v>
      </c>
      <c r="E14" s="62">
        <v>55000</v>
      </c>
      <c r="F14" s="62">
        <v>110000</v>
      </c>
      <c r="G14" s="62">
        <v>165000</v>
      </c>
      <c r="H14" s="62">
        <v>220000</v>
      </c>
      <c r="I14" s="62">
        <v>275000</v>
      </c>
    </row>
    <row r="15" spans="1:9">
      <c r="D15" s="62">
        <v>1100</v>
      </c>
      <c r="E15" s="62">
        <v>60500</v>
      </c>
      <c r="F15" s="62">
        <v>121000</v>
      </c>
      <c r="G15" s="62">
        <v>181500</v>
      </c>
      <c r="H15" s="62">
        <v>242000</v>
      </c>
      <c r="I15" s="62">
        <v>302500</v>
      </c>
    </row>
    <row r="16" spans="1:9">
      <c r="D16" s="62">
        <v>1200</v>
      </c>
      <c r="E16" s="62">
        <v>66000</v>
      </c>
      <c r="F16" s="62">
        <v>132000</v>
      </c>
      <c r="G16" s="62">
        <v>198000</v>
      </c>
      <c r="H16" s="62">
        <v>264000</v>
      </c>
      <c r="I16" s="62">
        <v>330000</v>
      </c>
    </row>
    <row r="17" spans="4:9">
      <c r="D17" s="62">
        <v>1300</v>
      </c>
      <c r="E17" s="62">
        <v>71500</v>
      </c>
      <c r="F17" s="62">
        <v>143000</v>
      </c>
      <c r="G17" s="62">
        <v>214500</v>
      </c>
      <c r="H17" s="62">
        <v>286000</v>
      </c>
      <c r="I17" s="62">
        <v>357500</v>
      </c>
    </row>
    <row r="18" spans="4:9">
      <c r="D18" s="62">
        <v>1400</v>
      </c>
      <c r="E18" s="62">
        <v>77000</v>
      </c>
      <c r="F18" s="62">
        <v>154000</v>
      </c>
      <c r="G18" s="62">
        <v>231000</v>
      </c>
      <c r="H18" s="62">
        <v>308000</v>
      </c>
      <c r="I18" s="62">
        <v>385000</v>
      </c>
    </row>
    <row r="19" spans="4:9">
      <c r="D19" s="62">
        <v>1500</v>
      </c>
      <c r="E19" s="62">
        <v>82500</v>
      </c>
      <c r="F19" s="62">
        <v>165000</v>
      </c>
      <c r="G19" s="62">
        <v>247500</v>
      </c>
      <c r="H19" s="62">
        <v>330000</v>
      </c>
      <c r="I19" s="62">
        <v>412500</v>
      </c>
    </row>
    <row r="20" spans="4:9">
      <c r="D20" s="62">
        <v>1600</v>
      </c>
      <c r="E20" s="62">
        <v>88000</v>
      </c>
      <c r="F20" s="62">
        <v>176000</v>
      </c>
      <c r="G20" s="62">
        <v>264000</v>
      </c>
      <c r="H20" s="62">
        <v>352000</v>
      </c>
      <c r="I20" s="62">
        <v>440000</v>
      </c>
    </row>
    <row r="21" spans="4:9">
      <c r="D21" s="62">
        <v>1700</v>
      </c>
      <c r="E21" s="62">
        <v>93500</v>
      </c>
      <c r="F21" s="62">
        <v>187000</v>
      </c>
      <c r="G21" s="62">
        <v>280500</v>
      </c>
      <c r="H21" s="62">
        <v>374000</v>
      </c>
      <c r="I21" s="62">
        <v>467500</v>
      </c>
    </row>
    <row r="22" spans="4:9">
      <c r="D22" s="62">
        <v>1800</v>
      </c>
      <c r="E22" s="62">
        <v>99000</v>
      </c>
      <c r="F22" s="62">
        <v>198000</v>
      </c>
      <c r="G22" s="62">
        <v>297000</v>
      </c>
      <c r="H22" s="62">
        <v>396000</v>
      </c>
      <c r="I22" s="62">
        <v>495000</v>
      </c>
    </row>
    <row r="23" spans="4:9">
      <c r="D23" s="62">
        <v>1900</v>
      </c>
      <c r="E23" s="62">
        <v>104500</v>
      </c>
      <c r="F23" s="62">
        <v>209000</v>
      </c>
      <c r="G23" s="62">
        <v>313500</v>
      </c>
      <c r="H23" s="62">
        <v>418000</v>
      </c>
      <c r="I23" s="62">
        <v>522500</v>
      </c>
    </row>
    <row r="24" spans="4:9">
      <c r="D24" s="62">
        <v>2000</v>
      </c>
      <c r="E24" s="62">
        <v>110000</v>
      </c>
      <c r="F24" s="62">
        <v>220000</v>
      </c>
      <c r="G24" s="62">
        <v>330000</v>
      </c>
      <c r="H24" s="62">
        <v>440000</v>
      </c>
      <c r="I24" s="62">
        <v>550000</v>
      </c>
    </row>
  </sheetData>
  <mergeCells count="2">
    <mergeCell ref="A1:C2"/>
    <mergeCell ref="E2:I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51"/>
  <sheetViews>
    <sheetView workbookViewId="0">
      <selection sqref="A1:G2"/>
    </sheetView>
  </sheetViews>
  <sheetFormatPr defaultRowHeight="15"/>
  <sheetData>
    <row r="1" spans="1:7" ht="15" customHeight="1">
      <c r="A1" s="160" t="s">
        <v>443</v>
      </c>
      <c r="B1" s="160"/>
      <c r="C1" s="160"/>
      <c r="D1" s="160"/>
      <c r="E1" s="160"/>
      <c r="F1" s="160"/>
      <c r="G1" s="160"/>
    </row>
    <row r="2" spans="1:7">
      <c r="A2" s="243"/>
      <c r="B2" s="243"/>
      <c r="C2" s="243"/>
      <c r="D2" s="243"/>
      <c r="E2" s="243"/>
      <c r="F2" s="243"/>
      <c r="G2" s="243"/>
    </row>
    <row r="3" spans="1:7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</row>
    <row r="4" spans="1:7">
      <c r="A4" s="62" t="s">
        <v>11</v>
      </c>
      <c r="B4" s="62">
        <v>80</v>
      </c>
      <c r="C4" s="62">
        <v>60</v>
      </c>
      <c r="D4" s="62">
        <v>76</v>
      </c>
      <c r="E4" s="62">
        <v>84</v>
      </c>
      <c r="F4" s="62">
        <v>84</v>
      </c>
      <c r="G4" s="62">
        <f t="shared" ref="G4:G14" si="0">SUM(B4:F4)</f>
        <v>384</v>
      </c>
    </row>
    <row r="5" spans="1:7">
      <c r="A5" s="62" t="s">
        <v>10</v>
      </c>
      <c r="B5" s="62">
        <v>70</v>
      </c>
      <c r="C5" s="62">
        <v>79</v>
      </c>
      <c r="D5" s="62">
        <v>78</v>
      </c>
      <c r="E5" s="62">
        <v>74</v>
      </c>
      <c r="F5" s="62">
        <v>74</v>
      </c>
      <c r="G5" s="62">
        <f t="shared" si="0"/>
        <v>375</v>
      </c>
    </row>
    <row r="6" spans="1:7">
      <c r="A6" s="62" t="s">
        <v>12</v>
      </c>
      <c r="B6" s="62">
        <v>78</v>
      </c>
      <c r="C6" s="62">
        <v>68</v>
      </c>
      <c r="D6" s="62">
        <v>46</v>
      </c>
      <c r="E6" s="62">
        <v>66</v>
      </c>
      <c r="F6" s="62">
        <v>74</v>
      </c>
      <c r="G6" s="62">
        <f t="shared" si="0"/>
        <v>332</v>
      </c>
    </row>
    <row r="7" spans="1:7">
      <c r="A7" s="62" t="s">
        <v>13</v>
      </c>
      <c r="B7" s="62">
        <v>88</v>
      </c>
      <c r="C7" s="62">
        <v>57</v>
      </c>
      <c r="D7" s="62">
        <v>78</v>
      </c>
      <c r="E7" s="62">
        <v>88</v>
      </c>
      <c r="F7" s="62">
        <v>77</v>
      </c>
      <c r="G7" s="62">
        <f t="shared" si="0"/>
        <v>388</v>
      </c>
    </row>
    <row r="8" spans="1:7">
      <c r="A8" s="62" t="s">
        <v>14</v>
      </c>
      <c r="B8" s="62">
        <v>76</v>
      </c>
      <c r="C8" s="62">
        <v>58</v>
      </c>
      <c r="D8" s="62">
        <v>68</v>
      </c>
      <c r="E8" s="62">
        <v>57</v>
      </c>
      <c r="F8" s="62">
        <v>86</v>
      </c>
      <c r="G8" s="62">
        <f t="shared" si="0"/>
        <v>345</v>
      </c>
    </row>
    <row r="9" spans="1:7">
      <c r="A9" s="62" t="s">
        <v>15</v>
      </c>
      <c r="B9" s="62">
        <v>90</v>
      </c>
      <c r="C9" s="62">
        <v>89</v>
      </c>
      <c r="D9" s="62">
        <v>69</v>
      </c>
      <c r="E9" s="62">
        <v>86</v>
      </c>
      <c r="F9" s="62">
        <v>75</v>
      </c>
      <c r="G9" s="62">
        <f t="shared" si="0"/>
        <v>409</v>
      </c>
    </row>
    <row r="10" spans="1:7">
      <c r="A10" s="62" t="s">
        <v>204</v>
      </c>
      <c r="B10" s="62">
        <v>67</v>
      </c>
      <c r="C10" s="62">
        <v>58</v>
      </c>
      <c r="D10" s="62">
        <v>96</v>
      </c>
      <c r="E10" s="62">
        <v>53</v>
      </c>
      <c r="F10" s="62">
        <v>84</v>
      </c>
      <c r="G10" s="62">
        <f t="shared" si="0"/>
        <v>358</v>
      </c>
    </row>
    <row r="11" spans="1:7">
      <c r="A11" s="62" t="s">
        <v>16</v>
      </c>
      <c r="B11" s="62">
        <v>76</v>
      </c>
      <c r="C11" s="62">
        <v>58</v>
      </c>
      <c r="D11" s="62">
        <v>54</v>
      </c>
      <c r="E11" s="62">
        <v>89</v>
      </c>
      <c r="F11" s="62">
        <v>32</v>
      </c>
      <c r="G11" s="62">
        <f t="shared" si="0"/>
        <v>309</v>
      </c>
    </row>
    <row r="12" spans="1:7">
      <c r="A12" s="62" t="s">
        <v>17</v>
      </c>
      <c r="B12" s="62">
        <v>87</v>
      </c>
      <c r="C12" s="62">
        <v>78</v>
      </c>
      <c r="D12" s="62">
        <v>86</v>
      </c>
      <c r="E12" s="62">
        <v>65</v>
      </c>
      <c r="F12" s="62">
        <v>77</v>
      </c>
      <c r="G12" s="62">
        <f t="shared" si="0"/>
        <v>393</v>
      </c>
    </row>
    <row r="13" spans="1:7">
      <c r="A13" s="62" t="s">
        <v>18</v>
      </c>
      <c r="B13" s="62">
        <v>66</v>
      </c>
      <c r="C13" s="62">
        <v>67</v>
      </c>
      <c r="D13" s="62">
        <v>86</v>
      </c>
      <c r="E13" s="62">
        <v>53</v>
      </c>
      <c r="F13" s="62">
        <v>55</v>
      </c>
      <c r="G13" s="62">
        <f t="shared" si="0"/>
        <v>327</v>
      </c>
    </row>
    <row r="14" spans="1:7">
      <c r="A14" s="62" t="s">
        <v>19</v>
      </c>
      <c r="B14" s="62">
        <v>76</v>
      </c>
      <c r="C14" s="62">
        <v>77</v>
      </c>
      <c r="D14" s="62">
        <v>85</v>
      </c>
      <c r="E14" s="62">
        <v>26</v>
      </c>
      <c r="F14" s="62">
        <v>78</v>
      </c>
      <c r="G14" s="62">
        <f t="shared" si="0"/>
        <v>342</v>
      </c>
    </row>
    <row r="41" spans="16:22"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</row>
    <row r="42" spans="16:22">
      <c r="P42" t="s">
        <v>11</v>
      </c>
      <c r="Q42" s="59">
        <v>245</v>
      </c>
      <c r="R42" s="59">
        <v>191</v>
      </c>
      <c r="S42" s="59">
        <v>232</v>
      </c>
      <c r="T42" s="59">
        <v>253</v>
      </c>
      <c r="U42" s="59">
        <v>247</v>
      </c>
      <c r="V42" s="59">
        <v>1168</v>
      </c>
    </row>
    <row r="43" spans="16:22">
      <c r="P43" t="s">
        <v>10</v>
      </c>
      <c r="Q43" s="59">
        <v>418</v>
      </c>
      <c r="R43" s="59">
        <v>418</v>
      </c>
      <c r="S43" s="59">
        <v>498</v>
      </c>
      <c r="T43" s="59">
        <v>382</v>
      </c>
      <c r="U43" s="59">
        <v>484</v>
      </c>
      <c r="V43" s="59">
        <v>2200</v>
      </c>
    </row>
    <row r="44" spans="16:22">
      <c r="P44" t="s">
        <v>12</v>
      </c>
      <c r="Q44" s="59">
        <v>219</v>
      </c>
      <c r="R44" s="59">
        <v>199</v>
      </c>
      <c r="S44" s="59">
        <v>150</v>
      </c>
      <c r="T44" s="59">
        <v>187</v>
      </c>
      <c r="U44" s="59">
        <v>221</v>
      </c>
      <c r="V44" s="59">
        <v>976</v>
      </c>
    </row>
    <row r="45" spans="16:22">
      <c r="P45" t="s">
        <v>13</v>
      </c>
      <c r="Q45" s="59">
        <v>255</v>
      </c>
      <c r="R45" s="59">
        <v>183</v>
      </c>
      <c r="S45" s="59">
        <v>229</v>
      </c>
      <c r="T45" s="59">
        <v>253</v>
      </c>
      <c r="U45" s="59">
        <v>214</v>
      </c>
      <c r="V45" s="59">
        <v>1134</v>
      </c>
    </row>
    <row r="46" spans="16:22">
      <c r="P46" t="s">
        <v>14</v>
      </c>
      <c r="Q46" s="59">
        <v>210</v>
      </c>
      <c r="R46" s="59">
        <v>178</v>
      </c>
      <c r="S46" s="59">
        <v>216</v>
      </c>
      <c r="T46" s="59">
        <v>182</v>
      </c>
      <c r="U46" s="59">
        <v>255</v>
      </c>
      <c r="V46" s="59">
        <v>1041</v>
      </c>
    </row>
    <row r="47" spans="16:22">
      <c r="P47" t="s">
        <v>15</v>
      </c>
      <c r="Q47" s="59">
        <v>265</v>
      </c>
      <c r="R47" s="59">
        <v>260</v>
      </c>
      <c r="S47" s="59">
        <v>206</v>
      </c>
      <c r="T47" s="59">
        <v>254</v>
      </c>
      <c r="U47" s="59">
        <v>232</v>
      </c>
      <c r="V47" s="59">
        <v>1217</v>
      </c>
    </row>
    <row r="48" spans="16:22">
      <c r="P48" t="s">
        <v>16</v>
      </c>
      <c r="Q48" s="59">
        <v>223</v>
      </c>
      <c r="R48" s="59">
        <v>190</v>
      </c>
      <c r="S48" s="59">
        <v>172</v>
      </c>
      <c r="T48" s="59">
        <v>260</v>
      </c>
      <c r="U48" s="59">
        <v>117</v>
      </c>
      <c r="V48" s="59">
        <v>962</v>
      </c>
    </row>
    <row r="49" spans="16:22">
      <c r="P49" t="s">
        <v>17</v>
      </c>
      <c r="Q49" s="59">
        <v>252</v>
      </c>
      <c r="R49" s="59">
        <v>243</v>
      </c>
      <c r="S49" s="59">
        <v>251</v>
      </c>
      <c r="T49" s="59">
        <v>195</v>
      </c>
      <c r="U49" s="59">
        <v>235</v>
      </c>
      <c r="V49" s="59">
        <v>1176</v>
      </c>
    </row>
    <row r="50" spans="16:22">
      <c r="P50" t="s">
        <v>18</v>
      </c>
      <c r="Q50" s="59">
        <v>194</v>
      </c>
      <c r="R50" s="59">
        <v>193</v>
      </c>
      <c r="S50" s="59">
        <v>257</v>
      </c>
      <c r="T50" s="59">
        <v>177</v>
      </c>
      <c r="U50" s="59">
        <v>186</v>
      </c>
      <c r="V50" s="59">
        <v>1007</v>
      </c>
    </row>
    <row r="51" spans="16:22">
      <c r="P51" t="s">
        <v>19</v>
      </c>
      <c r="Q51" s="59">
        <v>229</v>
      </c>
      <c r="R51" s="59">
        <v>237</v>
      </c>
      <c r="S51" s="59">
        <v>244</v>
      </c>
      <c r="T51" s="59">
        <v>96</v>
      </c>
      <c r="U51" s="59">
        <v>238</v>
      </c>
      <c r="V51" s="59">
        <v>1044</v>
      </c>
    </row>
  </sheetData>
  <dataConsolidate leftLabels="1" topLabels="1">
    <dataRefs count="3">
      <dataRef ref="A3:G14" sheet="2018"/>
      <dataRef ref="A3:G14" sheet="2019"/>
      <dataRef ref="A3:G14" sheet="2020"/>
    </dataRefs>
  </dataConsolidate>
  <mergeCells count="1">
    <mergeCell ref="A1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5" sqref="D5"/>
    </sheetView>
  </sheetViews>
  <sheetFormatPr defaultRowHeight="15"/>
  <sheetData>
    <row r="1" spans="1:7">
      <c r="A1" s="160" t="s">
        <v>419</v>
      </c>
      <c r="B1" s="160"/>
      <c r="C1" s="160"/>
      <c r="D1" s="160"/>
      <c r="E1" s="160"/>
      <c r="F1" s="160"/>
      <c r="G1" s="160"/>
    </row>
    <row r="2" spans="1:7">
      <c r="A2" s="243"/>
      <c r="B2" s="243"/>
      <c r="C2" s="243"/>
      <c r="D2" s="243"/>
      <c r="E2" s="243"/>
      <c r="F2" s="243"/>
      <c r="G2" s="243"/>
    </row>
    <row r="3" spans="1:7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</row>
    <row r="4" spans="1:7">
      <c r="A4" s="62" t="s">
        <v>11</v>
      </c>
      <c r="B4" s="62">
        <v>87</v>
      </c>
      <c r="C4" s="62">
        <v>66</v>
      </c>
      <c r="D4" s="62">
        <v>80</v>
      </c>
      <c r="E4" s="62">
        <v>83</v>
      </c>
      <c r="F4" s="62">
        <v>80</v>
      </c>
      <c r="G4" s="62">
        <f>SUM(B4:F4)</f>
        <v>396</v>
      </c>
    </row>
    <row r="5" spans="1:7">
      <c r="A5" s="62" t="s">
        <v>10</v>
      </c>
      <c r="B5" s="62">
        <v>60</v>
      </c>
      <c r="C5" s="62">
        <v>76</v>
      </c>
      <c r="D5" s="62">
        <v>66</v>
      </c>
      <c r="E5" s="62">
        <v>65</v>
      </c>
      <c r="F5" s="62">
        <v>76</v>
      </c>
      <c r="G5" s="62">
        <f t="shared" ref="G5:G14" si="0">SUM(B5:F5)</f>
        <v>343</v>
      </c>
    </row>
    <row r="6" spans="1:7">
      <c r="A6" s="62" t="s">
        <v>12</v>
      </c>
      <c r="B6" s="62">
        <v>66</v>
      </c>
      <c r="C6" s="62">
        <v>65</v>
      </c>
      <c r="D6" s="62">
        <v>54</v>
      </c>
      <c r="E6" s="62">
        <v>56</v>
      </c>
      <c r="F6" s="62">
        <v>82</v>
      </c>
      <c r="G6" s="62">
        <f t="shared" si="0"/>
        <v>323</v>
      </c>
    </row>
    <row r="7" spans="1:7">
      <c r="A7" s="62" t="s">
        <v>13</v>
      </c>
      <c r="B7" s="62">
        <v>78</v>
      </c>
      <c r="C7" s="62">
        <v>66</v>
      </c>
      <c r="D7" s="62">
        <v>75</v>
      </c>
      <c r="E7" s="62">
        <v>78</v>
      </c>
      <c r="F7" s="62">
        <v>70</v>
      </c>
      <c r="G7" s="62">
        <f t="shared" si="0"/>
        <v>367</v>
      </c>
    </row>
    <row r="8" spans="1:7">
      <c r="A8" s="62" t="s">
        <v>14</v>
      </c>
      <c r="B8" s="62">
        <v>67</v>
      </c>
      <c r="C8" s="62">
        <v>63</v>
      </c>
      <c r="D8" s="62">
        <v>78</v>
      </c>
      <c r="E8" s="62">
        <v>65</v>
      </c>
      <c r="F8" s="62">
        <v>85</v>
      </c>
      <c r="G8" s="62">
        <f t="shared" si="0"/>
        <v>358</v>
      </c>
    </row>
    <row r="9" spans="1:7">
      <c r="A9" s="62" t="s">
        <v>15</v>
      </c>
      <c r="B9" s="62">
        <v>89</v>
      </c>
      <c r="C9" s="62">
        <v>87</v>
      </c>
      <c r="D9" s="62">
        <v>70</v>
      </c>
      <c r="E9" s="62">
        <v>88</v>
      </c>
      <c r="F9" s="62">
        <v>79</v>
      </c>
      <c r="G9" s="62">
        <f t="shared" si="0"/>
        <v>413</v>
      </c>
    </row>
    <row r="10" spans="1:7">
      <c r="A10" s="62" t="s">
        <v>204</v>
      </c>
      <c r="B10" s="62">
        <v>76</v>
      </c>
      <c r="C10" s="62">
        <v>75</v>
      </c>
      <c r="D10" s="62">
        <v>89</v>
      </c>
      <c r="E10" s="62">
        <v>59</v>
      </c>
      <c r="F10" s="62">
        <v>89</v>
      </c>
      <c r="G10" s="62">
        <f t="shared" si="0"/>
        <v>388</v>
      </c>
    </row>
    <row r="11" spans="1:7">
      <c r="A11" s="62" t="s">
        <v>16</v>
      </c>
      <c r="B11" s="62">
        <v>75</v>
      </c>
      <c r="C11" s="62">
        <v>67</v>
      </c>
      <c r="D11" s="62">
        <v>58</v>
      </c>
      <c r="E11" s="62">
        <v>86</v>
      </c>
      <c r="F11" s="62">
        <v>45</v>
      </c>
      <c r="G11" s="62">
        <f t="shared" si="0"/>
        <v>331</v>
      </c>
    </row>
    <row r="12" spans="1:7">
      <c r="A12" s="62" t="s">
        <v>17</v>
      </c>
      <c r="B12" s="62">
        <v>82</v>
      </c>
      <c r="C12" s="62">
        <v>89</v>
      </c>
      <c r="D12" s="62">
        <v>78</v>
      </c>
      <c r="E12" s="62">
        <v>60</v>
      </c>
      <c r="F12" s="62">
        <v>85</v>
      </c>
      <c r="G12" s="62">
        <f t="shared" si="0"/>
        <v>394</v>
      </c>
    </row>
    <row r="13" spans="1:7">
      <c r="A13" s="62" t="s">
        <v>18</v>
      </c>
      <c r="B13" s="62">
        <v>69</v>
      </c>
      <c r="C13" s="62">
        <v>56</v>
      </c>
      <c r="D13" s="62">
        <v>88</v>
      </c>
      <c r="E13" s="62">
        <v>60</v>
      </c>
      <c r="F13" s="62">
        <v>65</v>
      </c>
      <c r="G13" s="62">
        <f t="shared" si="0"/>
        <v>338</v>
      </c>
    </row>
    <row r="14" spans="1:7">
      <c r="A14" s="62" t="s">
        <v>19</v>
      </c>
      <c r="B14" s="62">
        <v>80</v>
      </c>
      <c r="C14" s="62">
        <v>80</v>
      </c>
      <c r="D14" s="62">
        <v>79</v>
      </c>
      <c r="E14" s="62">
        <v>40</v>
      </c>
      <c r="F14" s="62">
        <v>80</v>
      </c>
      <c r="G14" s="62">
        <f t="shared" si="0"/>
        <v>359</v>
      </c>
    </row>
  </sheetData>
  <mergeCells count="1">
    <mergeCell ref="A1: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"/>
    </sheetView>
  </sheetViews>
  <sheetFormatPr defaultRowHeight="15"/>
  <sheetData>
    <row r="1" spans="1:7">
      <c r="A1" s="160" t="s">
        <v>419</v>
      </c>
      <c r="B1" s="160"/>
      <c r="C1" s="160"/>
      <c r="D1" s="160"/>
      <c r="E1" s="160"/>
      <c r="F1" s="160"/>
      <c r="G1" s="160"/>
    </row>
    <row r="2" spans="1:7">
      <c r="A2" s="243"/>
      <c r="B2" s="243"/>
      <c r="C2" s="243"/>
      <c r="D2" s="243"/>
      <c r="E2" s="243"/>
      <c r="F2" s="243"/>
      <c r="G2" s="243"/>
    </row>
    <row r="3" spans="1:7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</row>
    <row r="4" spans="1:7">
      <c r="A4" s="62" t="s">
        <v>11</v>
      </c>
      <c r="B4" s="62">
        <v>78</v>
      </c>
      <c r="C4" s="62">
        <v>65</v>
      </c>
      <c r="D4" s="62">
        <v>78</v>
      </c>
      <c r="E4" s="62">
        <v>86</v>
      </c>
      <c r="F4" s="62">
        <v>83</v>
      </c>
      <c r="G4" s="62">
        <v>390</v>
      </c>
    </row>
    <row r="5" spans="1:7">
      <c r="A5" s="62" t="s">
        <v>10</v>
      </c>
      <c r="B5" s="62">
        <v>76</v>
      </c>
      <c r="C5" s="62">
        <v>76</v>
      </c>
      <c r="D5" s="62">
        <v>80</v>
      </c>
      <c r="E5" s="62">
        <v>72</v>
      </c>
      <c r="F5" s="62">
        <v>75</v>
      </c>
      <c r="G5" s="62">
        <f t="shared" ref="G5:G14" si="0">SUM(B5:F5)</f>
        <v>379</v>
      </c>
    </row>
    <row r="6" spans="1:7">
      <c r="A6" s="62" t="s">
        <v>12</v>
      </c>
      <c r="B6" s="62">
        <v>75</v>
      </c>
      <c r="C6" s="62">
        <v>66</v>
      </c>
      <c r="D6" s="62">
        <v>50</v>
      </c>
      <c r="E6" s="62">
        <v>65</v>
      </c>
      <c r="F6" s="62">
        <v>65</v>
      </c>
      <c r="G6" s="62">
        <f t="shared" si="0"/>
        <v>321</v>
      </c>
    </row>
    <row r="7" spans="1:7">
      <c r="A7" s="62" t="s">
        <v>13</v>
      </c>
      <c r="B7" s="62">
        <v>89</v>
      </c>
      <c r="C7" s="62">
        <v>60</v>
      </c>
      <c r="D7" s="62">
        <v>76</v>
      </c>
      <c r="E7" s="62">
        <v>87</v>
      </c>
      <c r="F7" s="62">
        <v>67</v>
      </c>
      <c r="G7" s="62">
        <f t="shared" si="0"/>
        <v>379</v>
      </c>
    </row>
    <row r="8" spans="1:7">
      <c r="A8" s="62" t="s">
        <v>14</v>
      </c>
      <c r="B8" s="62">
        <v>67</v>
      </c>
      <c r="C8" s="62">
        <v>57</v>
      </c>
      <c r="D8" s="62">
        <v>70</v>
      </c>
      <c r="E8" s="62">
        <v>60</v>
      </c>
      <c r="F8" s="62">
        <v>84</v>
      </c>
      <c r="G8" s="62">
        <f t="shared" si="0"/>
        <v>338</v>
      </c>
    </row>
    <row r="9" spans="1:7">
      <c r="A9" s="62" t="s">
        <v>15</v>
      </c>
      <c r="B9" s="62">
        <v>86</v>
      </c>
      <c r="C9" s="62">
        <v>84</v>
      </c>
      <c r="D9" s="62">
        <v>67</v>
      </c>
      <c r="E9" s="62">
        <v>80</v>
      </c>
      <c r="F9" s="62">
        <v>78</v>
      </c>
      <c r="G9" s="62">
        <f t="shared" si="0"/>
        <v>395</v>
      </c>
    </row>
    <row r="10" spans="1:7">
      <c r="A10" s="62" t="s">
        <v>204</v>
      </c>
      <c r="B10" s="62">
        <v>69</v>
      </c>
      <c r="C10" s="62">
        <v>54</v>
      </c>
      <c r="D10" s="62">
        <v>89</v>
      </c>
      <c r="E10" s="62">
        <v>59</v>
      </c>
      <c r="F10" s="62">
        <v>86</v>
      </c>
      <c r="G10" s="62">
        <f t="shared" si="0"/>
        <v>357</v>
      </c>
    </row>
    <row r="11" spans="1:7">
      <c r="A11" s="62" t="s">
        <v>16</v>
      </c>
      <c r="B11" s="62">
        <v>72</v>
      </c>
      <c r="C11" s="62">
        <v>65</v>
      </c>
      <c r="D11" s="62">
        <v>60</v>
      </c>
      <c r="E11" s="62">
        <v>85</v>
      </c>
      <c r="F11" s="62">
        <v>40</v>
      </c>
      <c r="G11" s="62">
        <f t="shared" si="0"/>
        <v>322</v>
      </c>
    </row>
    <row r="12" spans="1:7">
      <c r="A12" s="62" t="s">
        <v>17</v>
      </c>
      <c r="B12" s="62">
        <v>83</v>
      </c>
      <c r="C12" s="62">
        <v>76</v>
      </c>
      <c r="D12" s="62">
        <v>87</v>
      </c>
      <c r="E12" s="62">
        <v>70</v>
      </c>
      <c r="F12" s="62">
        <v>73</v>
      </c>
      <c r="G12" s="62">
        <f t="shared" si="0"/>
        <v>389</v>
      </c>
    </row>
    <row r="13" spans="1:7">
      <c r="A13" s="62" t="s">
        <v>18</v>
      </c>
      <c r="B13" s="62">
        <v>59</v>
      </c>
      <c r="C13" s="62">
        <v>70</v>
      </c>
      <c r="D13" s="62">
        <v>83</v>
      </c>
      <c r="E13" s="62">
        <v>64</v>
      </c>
      <c r="F13" s="62">
        <v>66</v>
      </c>
      <c r="G13" s="62">
        <f t="shared" si="0"/>
        <v>342</v>
      </c>
    </row>
    <row r="14" spans="1:7">
      <c r="A14" s="62" t="s">
        <v>19</v>
      </c>
      <c r="B14" s="62">
        <v>73</v>
      </c>
      <c r="C14" s="62">
        <v>80</v>
      </c>
      <c r="D14" s="62">
        <v>80</v>
      </c>
      <c r="E14" s="62">
        <v>30</v>
      </c>
      <c r="F14" s="62">
        <v>80</v>
      </c>
      <c r="G14" s="62">
        <f t="shared" si="0"/>
        <v>343</v>
      </c>
    </row>
  </sheetData>
  <mergeCells count="1">
    <mergeCell ref="A1: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4"/>
  <sheetViews>
    <sheetView topLeftCell="A2" workbookViewId="0">
      <selection activeCell="U13" sqref="U13"/>
    </sheetView>
  </sheetViews>
  <sheetFormatPr defaultRowHeight="15"/>
  <sheetData>
    <row r="1" spans="1:7">
      <c r="A1" s="247" t="s">
        <v>429</v>
      </c>
      <c r="B1" s="229"/>
      <c r="C1" s="229"/>
      <c r="D1" s="229"/>
      <c r="E1" s="229"/>
      <c r="F1" s="229"/>
      <c r="G1" s="229"/>
    </row>
    <row r="2" spans="1:7">
      <c r="A2" s="229"/>
      <c r="B2" s="229"/>
      <c r="C2" s="229"/>
      <c r="D2" s="229"/>
      <c r="E2" s="229"/>
      <c r="F2" s="229"/>
      <c r="G2" s="229"/>
    </row>
    <row r="3" spans="1:7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</row>
    <row r="4" spans="1:7">
      <c r="A4" s="70" t="s">
        <v>11</v>
      </c>
      <c r="B4" s="66">
        <f>SUM('2018:2020'!B4)</f>
        <v>245</v>
      </c>
      <c r="C4" s="66">
        <f>SUM('2018:2020'!C4)</f>
        <v>191</v>
      </c>
      <c r="D4" s="66">
        <f>SUM('2018:2020'!D4)</f>
        <v>234</v>
      </c>
      <c r="E4" s="66">
        <f>SUM('2018:2020'!E4)</f>
        <v>253</v>
      </c>
      <c r="F4" s="66">
        <v>245</v>
      </c>
      <c r="G4" s="66">
        <f>SUM('2018:2020'!G4)</f>
        <v>1170</v>
      </c>
    </row>
    <row r="5" spans="1:7">
      <c r="A5" s="70" t="s">
        <v>10</v>
      </c>
      <c r="B5" s="66">
        <f>SUM('2018:2020'!B5)</f>
        <v>206</v>
      </c>
      <c r="C5" s="66">
        <f>SUM('2018:2020'!C5)</f>
        <v>231</v>
      </c>
      <c r="D5" s="66">
        <f>SUM('2018:2020'!D5)</f>
        <v>224</v>
      </c>
      <c r="E5" s="66">
        <f>SUM('2018:2020'!E5)</f>
        <v>211</v>
      </c>
      <c r="F5" s="66">
        <f>SUM('2018:2020'!F5)</f>
        <v>225</v>
      </c>
      <c r="G5" s="66">
        <f>SUM('2018:2020'!G5)</f>
        <v>1097</v>
      </c>
    </row>
    <row r="6" spans="1:7">
      <c r="A6" s="70" t="s">
        <v>12</v>
      </c>
      <c r="B6" s="66">
        <f>SUM('2018:2020'!B6)</f>
        <v>219</v>
      </c>
      <c r="C6" s="66">
        <f>SUM('2018:2020'!C6)</f>
        <v>199</v>
      </c>
      <c r="D6" s="66">
        <f>SUM('2018:2020'!D6)</f>
        <v>150</v>
      </c>
      <c r="E6" s="66">
        <f>SUM('2018:2020'!E6)</f>
        <v>187</v>
      </c>
      <c r="F6" s="66">
        <f>SUM('2018:2020'!F6)</f>
        <v>221</v>
      </c>
      <c r="G6" s="66">
        <f>SUM('2018:2020'!G6)</f>
        <v>976</v>
      </c>
    </row>
    <row r="7" spans="1:7">
      <c r="A7" s="70" t="s">
        <v>13</v>
      </c>
      <c r="B7" s="66">
        <f>SUM('2018:2020'!B7)</f>
        <v>255</v>
      </c>
      <c r="C7" s="66">
        <f>SUM('2018:2020'!C7)</f>
        <v>183</v>
      </c>
      <c r="D7" s="66">
        <f>SUM('2018:2020'!D7)</f>
        <v>229</v>
      </c>
      <c r="E7" s="66">
        <f>SUM('2018:2020'!E7)</f>
        <v>253</v>
      </c>
      <c r="F7" s="66">
        <f>SUM('2018:2020'!F7)</f>
        <v>214</v>
      </c>
      <c r="G7" s="66">
        <f>SUM('2018:2020'!G7)</f>
        <v>1134</v>
      </c>
    </row>
    <row r="8" spans="1:7">
      <c r="A8" s="70" t="s">
        <v>14</v>
      </c>
      <c r="B8" s="66">
        <f>SUM('2018:2020'!B8)</f>
        <v>210</v>
      </c>
      <c r="C8" s="66">
        <f>SUM('2018:2020'!C8)</f>
        <v>178</v>
      </c>
      <c r="D8" s="66">
        <f>SUM('2018:2020'!D8)</f>
        <v>216</v>
      </c>
      <c r="E8" s="66">
        <f>SUM('2018:2020'!E8)</f>
        <v>182</v>
      </c>
      <c r="F8" s="66">
        <f>SUM('2018:2020'!F8)</f>
        <v>255</v>
      </c>
      <c r="G8" s="66">
        <f>SUM('2018:2020'!G8)</f>
        <v>1041</v>
      </c>
    </row>
    <row r="9" spans="1:7">
      <c r="A9" s="70" t="s">
        <v>15</v>
      </c>
      <c r="B9" s="66">
        <f>SUM('2018:2020'!B9)</f>
        <v>265</v>
      </c>
      <c r="C9" s="66">
        <f>SUM('2018:2020'!C9)</f>
        <v>260</v>
      </c>
      <c r="D9" s="66">
        <f>SUM('2018:2020'!D9)</f>
        <v>206</v>
      </c>
      <c r="E9" s="66">
        <f>SUM('2018:2020'!E9)</f>
        <v>254</v>
      </c>
      <c r="F9" s="66">
        <f>SUM('2018:2020'!F9)</f>
        <v>232</v>
      </c>
      <c r="G9" s="66">
        <f>SUM('2018:2020'!G9)</f>
        <v>1217</v>
      </c>
    </row>
    <row r="10" spans="1:7">
      <c r="A10" s="70" t="s">
        <v>204</v>
      </c>
      <c r="B10" s="66">
        <f>SUM('2018:2020'!B10)</f>
        <v>212</v>
      </c>
      <c r="C10" s="66">
        <f>SUM('2018:2020'!C10)</f>
        <v>187</v>
      </c>
      <c r="D10" s="66">
        <f>SUM('2018:2020'!D10)</f>
        <v>274</v>
      </c>
      <c r="E10" s="66">
        <f>SUM('2018:2020'!E10)</f>
        <v>171</v>
      </c>
      <c r="F10" s="66">
        <f>SUM('2018:2020'!F10)</f>
        <v>259</v>
      </c>
      <c r="G10" s="66">
        <f>SUM('2018:2020'!G10)</f>
        <v>1103</v>
      </c>
    </row>
    <row r="11" spans="1:7">
      <c r="A11" s="70" t="s">
        <v>16</v>
      </c>
      <c r="B11" s="66">
        <f>SUM('2018:2020'!B11)</f>
        <v>223</v>
      </c>
      <c r="C11" s="66">
        <f>SUM('2018:2020'!C11)</f>
        <v>190</v>
      </c>
      <c r="D11" s="66">
        <f>SUM('2018:2020'!D11)</f>
        <v>172</v>
      </c>
      <c r="E11" s="66">
        <f>SUM('2018:2020'!E11)</f>
        <v>260</v>
      </c>
      <c r="F11" s="66">
        <f>SUM('2018:2020'!F11)</f>
        <v>117</v>
      </c>
      <c r="G11" s="66">
        <f>SUM('2018:2020'!G11)</f>
        <v>962</v>
      </c>
    </row>
    <row r="12" spans="1:7">
      <c r="A12" s="70" t="s">
        <v>17</v>
      </c>
      <c r="B12" s="66">
        <f>SUM('2018:2020'!B12)</f>
        <v>252</v>
      </c>
      <c r="C12" s="66">
        <f>SUM('2018:2020'!C12)</f>
        <v>243</v>
      </c>
      <c r="D12" s="66">
        <f>SUM('2018:2020'!D12)</f>
        <v>251</v>
      </c>
      <c r="E12" s="66">
        <f>SUM('2018:2020'!E12)</f>
        <v>195</v>
      </c>
      <c r="F12" s="66">
        <f>SUM('2018:2020'!F12)</f>
        <v>235</v>
      </c>
      <c r="G12" s="66">
        <f>SUM('2018:2020'!G12)</f>
        <v>1176</v>
      </c>
    </row>
    <row r="13" spans="1:7">
      <c r="A13" s="70" t="s">
        <v>18</v>
      </c>
      <c r="B13" s="66">
        <f>SUM('2018:2020'!B13)</f>
        <v>194</v>
      </c>
      <c r="C13" s="66">
        <f>SUM('2018:2020'!C13)</f>
        <v>193</v>
      </c>
      <c r="D13" s="66">
        <f>SUM('2018:2020'!D13)</f>
        <v>257</v>
      </c>
      <c r="E13" s="66">
        <f>SUM('2018:2020'!E13)</f>
        <v>177</v>
      </c>
      <c r="F13" s="66">
        <f>SUM('2018:2020'!F13)</f>
        <v>186</v>
      </c>
      <c r="G13" s="66">
        <f>SUM('2018:2020'!G13)</f>
        <v>1007</v>
      </c>
    </row>
    <row r="14" spans="1:7">
      <c r="A14" s="70" t="s">
        <v>19</v>
      </c>
      <c r="B14" s="66">
        <f>SUM('2018:2020'!B14)</f>
        <v>229</v>
      </c>
      <c r="C14" s="66">
        <f>SUM('2018:2020'!C14)</f>
        <v>237</v>
      </c>
      <c r="D14" s="66">
        <f>SUM('2018:2020'!D14)</f>
        <v>244</v>
      </c>
      <c r="E14" s="66">
        <f>SUM('2018:2020'!E14)</f>
        <v>96</v>
      </c>
      <c r="F14" s="66">
        <f>SUM('2018:2020'!F14)</f>
        <v>238</v>
      </c>
      <c r="G14" s="66">
        <f>SUM('2018:2020'!G14)</f>
        <v>1044</v>
      </c>
    </row>
  </sheetData>
  <mergeCells count="1">
    <mergeCell ref="A1:G2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4"/>
  <sheetViews>
    <sheetView zoomScale="110" zoomScaleNormal="110" workbookViewId="0">
      <selection activeCell="G4" sqref="G4"/>
    </sheetView>
  </sheetViews>
  <sheetFormatPr defaultRowHeight="15"/>
  <cols>
    <col min="1" max="1" width="10.28515625" bestFit="1" customWidth="1"/>
  </cols>
  <sheetData>
    <row r="1" spans="1:7">
      <c r="A1" s="247" t="s">
        <v>421</v>
      </c>
      <c r="B1" s="229"/>
      <c r="C1" s="229"/>
      <c r="D1" s="229"/>
      <c r="E1" s="229"/>
      <c r="F1" s="229"/>
      <c r="G1" s="229"/>
    </row>
    <row r="2" spans="1:7">
      <c r="A2" s="229"/>
      <c r="B2" s="229"/>
      <c r="C2" s="229"/>
      <c r="D2" s="229"/>
      <c r="E2" s="229"/>
      <c r="F2" s="229"/>
      <c r="G2" s="229"/>
    </row>
    <row r="3" spans="1:7">
      <c r="A3" s="13" t="s">
        <v>428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</row>
    <row r="4" spans="1:7">
      <c r="A4" s="70" t="s">
        <v>11</v>
      </c>
      <c r="B4" s="70">
        <v>245</v>
      </c>
      <c r="C4" s="70">
        <v>191</v>
      </c>
      <c r="D4" s="70">
        <v>232</v>
      </c>
      <c r="E4" s="70">
        <v>253</v>
      </c>
      <c r="F4" s="70">
        <v>247</v>
      </c>
      <c r="G4" s="70">
        <v>1168</v>
      </c>
    </row>
    <row r="5" spans="1:7">
      <c r="A5" s="70" t="s">
        <v>10</v>
      </c>
      <c r="B5" s="70">
        <v>206</v>
      </c>
      <c r="C5" s="70">
        <v>231</v>
      </c>
      <c r="D5" s="70">
        <v>224</v>
      </c>
      <c r="E5" s="70">
        <v>211</v>
      </c>
      <c r="F5" s="70">
        <v>225</v>
      </c>
      <c r="G5" s="70">
        <v>1097</v>
      </c>
    </row>
    <row r="6" spans="1:7">
      <c r="A6" s="70" t="s">
        <v>12</v>
      </c>
      <c r="B6" s="70">
        <v>219</v>
      </c>
      <c r="C6" s="70">
        <v>199</v>
      </c>
      <c r="D6" s="70">
        <v>150</v>
      </c>
      <c r="E6" s="70">
        <v>187</v>
      </c>
      <c r="F6" s="70">
        <v>221</v>
      </c>
      <c r="G6" s="70">
        <v>976</v>
      </c>
    </row>
    <row r="7" spans="1:7">
      <c r="A7" s="70" t="s">
        <v>13</v>
      </c>
      <c r="B7" s="70">
        <v>255</v>
      </c>
      <c r="C7" s="70">
        <v>183</v>
      </c>
      <c r="D7" s="70">
        <v>229</v>
      </c>
      <c r="E7" s="70">
        <v>253</v>
      </c>
      <c r="F7" s="70">
        <v>214</v>
      </c>
      <c r="G7" s="70">
        <v>1134</v>
      </c>
    </row>
    <row r="8" spans="1:7">
      <c r="A8" s="70" t="s">
        <v>14</v>
      </c>
      <c r="B8" s="70">
        <v>210</v>
      </c>
      <c r="C8" s="70">
        <v>178</v>
      </c>
      <c r="D8" s="70">
        <v>216</v>
      </c>
      <c r="E8" s="70">
        <v>182</v>
      </c>
      <c r="F8" s="70">
        <v>255</v>
      </c>
      <c r="G8" s="70">
        <v>1041</v>
      </c>
    </row>
    <row r="9" spans="1:7">
      <c r="A9" s="70" t="s">
        <v>15</v>
      </c>
      <c r="B9" s="70">
        <v>265</v>
      </c>
      <c r="C9" s="70">
        <v>260</v>
      </c>
      <c r="D9" s="70">
        <v>206</v>
      </c>
      <c r="E9" s="70">
        <v>254</v>
      </c>
      <c r="F9" s="70">
        <v>232</v>
      </c>
      <c r="G9" s="70">
        <v>1217</v>
      </c>
    </row>
    <row r="10" spans="1:7">
      <c r="A10" s="70" t="s">
        <v>204</v>
      </c>
      <c r="B10" s="70">
        <v>212</v>
      </c>
      <c r="C10" s="70">
        <v>187</v>
      </c>
      <c r="D10" s="70">
        <v>274</v>
      </c>
      <c r="E10" s="70">
        <v>171</v>
      </c>
      <c r="F10" s="70">
        <v>259</v>
      </c>
      <c r="G10" s="70">
        <v>1103</v>
      </c>
    </row>
    <row r="11" spans="1:7">
      <c r="A11" s="70" t="s">
        <v>16</v>
      </c>
      <c r="B11" s="70">
        <v>223</v>
      </c>
      <c r="C11" s="70">
        <v>190</v>
      </c>
      <c r="D11" s="70">
        <v>172</v>
      </c>
      <c r="E11" s="70">
        <v>260</v>
      </c>
      <c r="F11" s="70">
        <v>117</v>
      </c>
      <c r="G11" s="70">
        <v>962</v>
      </c>
    </row>
    <row r="12" spans="1:7">
      <c r="A12" s="70" t="s">
        <v>17</v>
      </c>
      <c r="B12" s="70">
        <v>252</v>
      </c>
      <c r="C12" s="70">
        <v>243</v>
      </c>
      <c r="D12" s="70">
        <v>251</v>
      </c>
      <c r="E12" s="70">
        <v>195</v>
      </c>
      <c r="F12" s="70">
        <v>235</v>
      </c>
      <c r="G12" s="70">
        <v>1176</v>
      </c>
    </row>
    <row r="13" spans="1:7">
      <c r="A13" s="70" t="s">
        <v>18</v>
      </c>
      <c r="B13" s="70">
        <v>194</v>
      </c>
      <c r="C13" s="70">
        <v>193</v>
      </c>
      <c r="D13" s="70">
        <v>257</v>
      </c>
      <c r="E13" s="70">
        <v>177</v>
      </c>
      <c r="F13" s="70">
        <v>186</v>
      </c>
      <c r="G13" s="70">
        <v>1007</v>
      </c>
    </row>
    <row r="14" spans="1:7">
      <c r="A14" s="70" t="s">
        <v>19</v>
      </c>
      <c r="B14" s="70">
        <v>229</v>
      </c>
      <c r="C14" s="70">
        <v>237</v>
      </c>
      <c r="D14" s="70">
        <v>244</v>
      </c>
      <c r="E14" s="70">
        <v>96</v>
      </c>
      <c r="F14" s="70">
        <v>238</v>
      </c>
      <c r="G14" s="70">
        <v>1044</v>
      </c>
    </row>
  </sheetData>
  <dataConsolidate leftLabels="1" topLabels="1">
    <dataRefs count="3">
      <dataRef ref="A3:G14" sheet="2018"/>
      <dataRef ref="A3:G14" sheet="2019"/>
      <dataRef ref="A3:G14" sheet="2020"/>
    </dataRefs>
  </dataConsolidate>
  <mergeCells count="1">
    <mergeCell ref="A1:G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25"/>
  <sheetViews>
    <sheetView workbookViewId="0">
      <selection activeCell="K201" sqref="K201"/>
    </sheetView>
  </sheetViews>
  <sheetFormatPr defaultRowHeight="15" outlineLevelRow="4"/>
  <cols>
    <col min="1" max="1" width="13.140625" customWidth="1"/>
    <col min="2" max="2" width="2" hidden="1" customWidth="1"/>
    <col min="11" max="11" width="2.85546875" customWidth="1"/>
    <col min="12" max="12" width="9.5703125" style="65" customWidth="1"/>
    <col min="13" max="13" width="2.85546875" customWidth="1"/>
    <col min="14" max="14" width="8" style="65" customWidth="1"/>
    <col min="15" max="15" width="8.140625" style="65" customWidth="1"/>
  </cols>
  <sheetData>
    <row r="1" spans="1:21" ht="29.25" customHeight="1">
      <c r="A1" s="248" t="s">
        <v>422</v>
      </c>
      <c r="B1" s="249"/>
      <c r="C1" s="249"/>
      <c r="D1" s="249"/>
      <c r="E1" s="249"/>
      <c r="F1" s="249"/>
      <c r="G1" s="249"/>
      <c r="H1" s="250"/>
    </row>
    <row r="2" spans="1:21">
      <c r="A2" s="13" t="s">
        <v>2</v>
      </c>
      <c r="B2" s="75"/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21" s="65" customFormat="1" hidden="1" outlineLevel="4">
      <c r="A3" s="69"/>
      <c r="B3" s="70"/>
      <c r="C3" s="69"/>
      <c r="D3" s="69"/>
      <c r="E3" s="69"/>
      <c r="F3" s="69"/>
      <c r="G3" s="69"/>
      <c r="H3" s="69"/>
      <c r="N3" s="65" t="s">
        <v>420</v>
      </c>
    </row>
    <row r="4" spans="1:21" s="65" customFormat="1" hidden="1" outlineLevel="4">
      <c r="A4" s="69"/>
      <c r="B4" s="70"/>
      <c r="C4" s="69"/>
      <c r="D4" s="69"/>
      <c r="E4" s="69"/>
      <c r="F4" s="69"/>
      <c r="G4" s="69"/>
      <c r="H4" s="69"/>
      <c r="N4" s="65" t="s">
        <v>420</v>
      </c>
    </row>
    <row r="5" spans="1:21" s="65" customFormat="1" hidden="1" outlineLevel="4">
      <c r="A5" s="69"/>
      <c r="B5" s="70"/>
      <c r="C5" s="69"/>
      <c r="D5" s="69"/>
      <c r="E5" s="69"/>
      <c r="F5" s="69"/>
      <c r="G5" s="69"/>
      <c r="H5" s="69"/>
      <c r="N5" s="65" t="s">
        <v>420</v>
      </c>
    </row>
    <row r="6" spans="1:21" s="65" customFormat="1" hidden="1" outlineLevel="3">
      <c r="A6" s="69"/>
      <c r="B6" s="70"/>
      <c r="C6" s="69"/>
      <c r="D6" s="69"/>
      <c r="E6" s="69"/>
      <c r="F6" s="69"/>
      <c r="G6" s="69"/>
      <c r="H6" s="69"/>
      <c r="M6" s="65" t="s">
        <v>11</v>
      </c>
      <c r="U6" s="65">
        <f>'2018'!$G$4</f>
        <v>384</v>
      </c>
    </row>
    <row r="7" spans="1:21" s="65" customFormat="1" hidden="1" outlineLevel="4">
      <c r="A7" s="69"/>
      <c r="B7" s="70"/>
      <c r="C7" s="69"/>
      <c r="D7" s="69"/>
      <c r="E7" s="69"/>
      <c r="F7" s="69"/>
      <c r="G7" s="69"/>
      <c r="H7" s="69"/>
      <c r="N7" s="65" t="s">
        <v>420</v>
      </c>
    </row>
    <row r="8" spans="1:21" s="65" customFormat="1" hidden="1" outlineLevel="4">
      <c r="A8" s="69"/>
      <c r="B8" s="70"/>
      <c r="C8" s="69"/>
      <c r="D8" s="69"/>
      <c r="E8" s="69"/>
      <c r="F8" s="69"/>
      <c r="G8" s="69"/>
      <c r="H8" s="69"/>
      <c r="N8" s="65" t="s">
        <v>420</v>
      </c>
    </row>
    <row r="9" spans="1:21" s="65" customFormat="1" hidden="1" outlineLevel="4">
      <c r="A9" s="69"/>
      <c r="B9" s="70"/>
      <c r="C9" s="69"/>
      <c r="D9" s="69"/>
      <c r="E9" s="69"/>
      <c r="F9" s="69"/>
      <c r="G9" s="69"/>
      <c r="H9" s="69"/>
      <c r="N9" s="65" t="s">
        <v>420</v>
      </c>
    </row>
    <row r="10" spans="1:21" s="65" customFormat="1" hidden="1" outlineLevel="3">
      <c r="A10" s="69"/>
      <c r="B10" s="70"/>
      <c r="C10" s="69"/>
      <c r="D10" s="69"/>
      <c r="E10" s="69"/>
      <c r="F10" s="69"/>
      <c r="G10" s="69"/>
      <c r="H10" s="69"/>
      <c r="M10" s="65" t="s">
        <v>10</v>
      </c>
      <c r="U10" s="65">
        <f>'2019'!$G$4</f>
        <v>396</v>
      </c>
    </row>
    <row r="11" spans="1:21" s="65" customFormat="1" hidden="1" outlineLevel="4">
      <c r="A11" s="69"/>
      <c r="B11" s="70"/>
      <c r="C11" s="69"/>
      <c r="D11" s="69"/>
      <c r="E11" s="69"/>
      <c r="F11" s="69"/>
      <c r="G11" s="69"/>
      <c r="H11" s="69"/>
      <c r="N11" s="65" t="s">
        <v>420</v>
      </c>
    </row>
    <row r="12" spans="1:21" s="65" customFormat="1" hidden="1" outlineLevel="4">
      <c r="A12" s="69"/>
      <c r="B12" s="70"/>
      <c r="C12" s="69"/>
      <c r="D12" s="69"/>
      <c r="E12" s="69"/>
      <c r="F12" s="69"/>
      <c r="G12" s="69"/>
      <c r="H12" s="69"/>
      <c r="N12" s="65" t="s">
        <v>420</v>
      </c>
    </row>
    <row r="13" spans="1:21" s="65" customFormat="1" hidden="1" outlineLevel="4">
      <c r="A13" s="69"/>
      <c r="B13" s="70"/>
      <c r="C13" s="69"/>
      <c r="D13" s="69"/>
      <c r="E13" s="69"/>
      <c r="F13" s="69"/>
      <c r="G13" s="69"/>
      <c r="H13" s="69"/>
      <c r="N13" s="65" t="s">
        <v>420</v>
      </c>
    </row>
    <row r="14" spans="1:21" s="65" customFormat="1" hidden="1" outlineLevel="3">
      <c r="A14" s="69"/>
      <c r="B14" s="70"/>
      <c r="C14" s="69"/>
      <c r="D14" s="69"/>
      <c r="E14" s="69"/>
      <c r="F14" s="69"/>
      <c r="G14" s="69"/>
      <c r="H14" s="69"/>
      <c r="M14" s="65" t="s">
        <v>12</v>
      </c>
      <c r="U14" s="65">
        <f>'2020'!$G$4</f>
        <v>390</v>
      </c>
    </row>
    <row r="15" spans="1:21" s="65" customFormat="1" hidden="1" outlineLevel="4">
      <c r="A15" s="69"/>
      <c r="B15" s="70"/>
      <c r="C15" s="69"/>
      <c r="D15" s="69"/>
      <c r="E15" s="69"/>
      <c r="F15" s="69"/>
      <c r="G15" s="69"/>
      <c r="H15" s="69"/>
      <c r="N15" s="65" t="s">
        <v>420</v>
      </c>
    </row>
    <row r="16" spans="1:21" s="65" customFormat="1" hidden="1" outlineLevel="4">
      <c r="A16" s="69"/>
      <c r="B16" s="70"/>
      <c r="C16" s="69"/>
      <c r="D16" s="69"/>
      <c r="E16" s="69"/>
      <c r="F16" s="69"/>
      <c r="G16" s="69"/>
      <c r="H16" s="69"/>
      <c r="N16" s="65" t="s">
        <v>420</v>
      </c>
    </row>
    <row r="17" spans="1:21" s="65" customFormat="1" hidden="1" outlineLevel="4">
      <c r="A17" s="69"/>
      <c r="B17" s="70"/>
      <c r="C17" s="69"/>
      <c r="D17" s="69"/>
      <c r="E17" s="69"/>
      <c r="F17" s="69"/>
      <c r="G17" s="69"/>
      <c r="H17" s="69"/>
      <c r="N17" s="65" t="s">
        <v>420</v>
      </c>
    </row>
    <row r="18" spans="1:21" s="65" customFormat="1" hidden="1" outlineLevel="2">
      <c r="A18" s="69"/>
      <c r="B18" s="70"/>
      <c r="C18" s="69"/>
      <c r="D18" s="69"/>
      <c r="E18" s="69"/>
      <c r="F18" s="69"/>
      <c r="G18" s="69"/>
      <c r="H18" s="69"/>
      <c r="M18" s="65" t="s">
        <v>13</v>
      </c>
      <c r="U18" s="65">
        <f>MAX(U6:U14)</f>
        <v>396</v>
      </c>
    </row>
    <row r="19" spans="1:21" s="65" customFormat="1" hidden="1" outlineLevel="4">
      <c r="A19" s="69"/>
      <c r="B19" s="70"/>
      <c r="C19" s="69"/>
      <c r="D19" s="69"/>
      <c r="E19" s="69"/>
      <c r="F19" s="69"/>
      <c r="G19" s="69"/>
      <c r="H19" s="69"/>
      <c r="N19" s="65" t="s">
        <v>420</v>
      </c>
    </row>
    <row r="20" spans="1:21" s="65" customFormat="1" hidden="1" outlineLevel="4">
      <c r="A20" s="69"/>
      <c r="B20" s="70"/>
      <c r="C20" s="69"/>
      <c r="D20" s="69"/>
      <c r="E20" s="69"/>
      <c r="F20" s="69"/>
      <c r="G20" s="69"/>
      <c r="H20" s="69"/>
      <c r="N20" s="65" t="s">
        <v>420</v>
      </c>
    </row>
    <row r="21" spans="1:21" s="65" customFormat="1" hidden="1" outlineLevel="4">
      <c r="A21" s="69"/>
      <c r="B21" s="70"/>
      <c r="C21" s="69"/>
      <c r="D21" s="69"/>
      <c r="E21" s="69"/>
      <c r="F21" s="69"/>
      <c r="G21" s="69"/>
      <c r="H21" s="69"/>
      <c r="N21" s="65" t="s">
        <v>420</v>
      </c>
    </row>
    <row r="22" spans="1:21" s="65" customFormat="1" hidden="1" outlineLevel="3">
      <c r="A22" s="69"/>
      <c r="B22" s="70"/>
      <c r="C22" s="69"/>
      <c r="D22" s="69"/>
      <c r="E22" s="69"/>
      <c r="F22" s="69"/>
      <c r="G22" s="69"/>
      <c r="H22" s="69"/>
      <c r="M22" s="65" t="s">
        <v>14</v>
      </c>
      <c r="U22" s="65">
        <f>'2018'!$G$5</f>
        <v>375</v>
      </c>
    </row>
    <row r="23" spans="1:21" s="65" customFormat="1" hidden="1" outlineLevel="4">
      <c r="A23" s="69"/>
      <c r="B23" s="70"/>
      <c r="C23" s="69"/>
      <c r="D23" s="69"/>
      <c r="E23" s="69"/>
      <c r="F23" s="69"/>
      <c r="G23" s="69"/>
      <c r="H23" s="69"/>
      <c r="N23" s="65" t="s">
        <v>420</v>
      </c>
    </row>
    <row r="24" spans="1:21" s="65" customFormat="1" hidden="1" outlineLevel="4">
      <c r="A24" s="69"/>
      <c r="B24" s="70"/>
      <c r="C24" s="69"/>
      <c r="D24" s="69"/>
      <c r="E24" s="69"/>
      <c r="F24" s="69"/>
      <c r="G24" s="69"/>
      <c r="H24" s="69"/>
      <c r="N24" s="65" t="s">
        <v>420</v>
      </c>
    </row>
    <row r="25" spans="1:21" s="65" customFormat="1" hidden="1" outlineLevel="4">
      <c r="A25" s="69"/>
      <c r="B25" s="70"/>
      <c r="C25" s="69"/>
      <c r="D25" s="69"/>
      <c r="E25" s="69"/>
      <c r="F25" s="69"/>
      <c r="G25" s="69"/>
      <c r="H25" s="69"/>
      <c r="N25" s="65" t="s">
        <v>420</v>
      </c>
    </row>
    <row r="26" spans="1:21" s="65" customFormat="1" hidden="1" outlineLevel="3">
      <c r="A26" s="69"/>
      <c r="B26" s="70"/>
      <c r="C26" s="69"/>
      <c r="D26" s="69"/>
      <c r="E26" s="69"/>
      <c r="F26" s="69"/>
      <c r="G26" s="69"/>
      <c r="H26" s="69"/>
      <c r="M26" s="65" t="s">
        <v>15</v>
      </c>
      <c r="U26" s="65">
        <f>'2019'!$G$5</f>
        <v>343</v>
      </c>
    </row>
    <row r="27" spans="1:21" s="65" customFormat="1" hidden="1" outlineLevel="4">
      <c r="A27" s="69"/>
      <c r="B27" s="70"/>
      <c r="C27" s="69"/>
      <c r="D27" s="69"/>
      <c r="E27" s="69"/>
      <c r="F27" s="69"/>
      <c r="G27" s="69"/>
      <c r="H27" s="69"/>
      <c r="N27" s="65" t="s">
        <v>420</v>
      </c>
    </row>
    <row r="28" spans="1:21" s="65" customFormat="1" hidden="1" outlineLevel="4">
      <c r="A28" s="69"/>
      <c r="B28" s="70"/>
      <c r="C28" s="69"/>
      <c r="D28" s="69"/>
      <c r="E28" s="69"/>
      <c r="F28" s="69"/>
      <c r="G28" s="69"/>
      <c r="H28" s="69"/>
      <c r="N28" s="65" t="s">
        <v>420</v>
      </c>
    </row>
    <row r="29" spans="1:21" s="65" customFormat="1" hidden="1" outlineLevel="4">
      <c r="A29" s="69"/>
      <c r="B29" s="70"/>
      <c r="C29" s="69"/>
      <c r="D29" s="69"/>
      <c r="E29" s="69"/>
      <c r="F29" s="69"/>
      <c r="G29" s="69"/>
      <c r="H29" s="69"/>
      <c r="N29" s="65" t="s">
        <v>420</v>
      </c>
    </row>
    <row r="30" spans="1:21" s="65" customFormat="1" hidden="1" outlineLevel="3">
      <c r="A30" s="69"/>
      <c r="B30" s="70"/>
      <c r="C30" s="69"/>
      <c r="D30" s="69"/>
      <c r="E30" s="69"/>
      <c r="F30" s="69"/>
      <c r="G30" s="69"/>
      <c r="H30" s="69"/>
      <c r="M30" s="65" t="s">
        <v>204</v>
      </c>
      <c r="U30" s="65">
        <f>'2020'!$G$5</f>
        <v>379</v>
      </c>
    </row>
    <row r="31" spans="1:21" s="65" customFormat="1" hidden="1" outlineLevel="4">
      <c r="A31" s="69"/>
      <c r="B31" s="70"/>
      <c r="C31" s="69"/>
      <c r="D31" s="69"/>
      <c r="E31" s="69"/>
      <c r="F31" s="69"/>
      <c r="G31" s="69"/>
      <c r="H31" s="69"/>
      <c r="N31" s="65" t="s">
        <v>420</v>
      </c>
    </row>
    <row r="32" spans="1:21" s="65" customFormat="1" hidden="1" outlineLevel="4">
      <c r="A32" s="69"/>
      <c r="B32" s="70"/>
      <c r="C32" s="69"/>
      <c r="D32" s="69"/>
      <c r="E32" s="69"/>
      <c r="F32" s="69"/>
      <c r="G32" s="69"/>
      <c r="H32" s="69"/>
      <c r="N32" s="65" t="s">
        <v>420</v>
      </c>
    </row>
    <row r="33" spans="1:21" s="65" customFormat="1" hidden="1" outlineLevel="4">
      <c r="A33" s="69"/>
      <c r="B33" s="70"/>
      <c r="C33" s="69"/>
      <c r="D33" s="69"/>
      <c r="E33" s="69"/>
      <c r="F33" s="69"/>
      <c r="G33" s="69"/>
      <c r="H33" s="69"/>
      <c r="N33" s="65" t="s">
        <v>420</v>
      </c>
    </row>
    <row r="34" spans="1:21" s="65" customFormat="1" hidden="1" outlineLevel="2">
      <c r="A34" s="69"/>
      <c r="B34" s="70"/>
      <c r="C34" s="69"/>
      <c r="D34" s="69"/>
      <c r="E34" s="69"/>
      <c r="F34" s="69"/>
      <c r="G34" s="69"/>
      <c r="H34" s="69"/>
      <c r="M34" s="65" t="s">
        <v>16</v>
      </c>
      <c r="U34" s="65">
        <f>MAX(U22:U30)</f>
        <v>379</v>
      </c>
    </row>
    <row r="35" spans="1:21" s="65" customFormat="1" hidden="1" outlineLevel="4">
      <c r="A35" s="69"/>
      <c r="B35" s="70"/>
      <c r="C35" s="69"/>
      <c r="D35" s="69"/>
      <c r="E35" s="69"/>
      <c r="F35" s="69"/>
      <c r="G35" s="69"/>
      <c r="H35" s="69"/>
      <c r="N35" s="65" t="s">
        <v>420</v>
      </c>
    </row>
    <row r="36" spans="1:21" s="65" customFormat="1" hidden="1" outlineLevel="4">
      <c r="A36" s="69"/>
      <c r="B36" s="70"/>
      <c r="C36" s="69"/>
      <c r="D36" s="69"/>
      <c r="E36" s="69"/>
      <c r="F36" s="69"/>
      <c r="G36" s="69"/>
      <c r="H36" s="69"/>
      <c r="N36" s="65" t="s">
        <v>420</v>
      </c>
    </row>
    <row r="37" spans="1:21" s="65" customFormat="1" hidden="1" outlineLevel="4">
      <c r="A37" s="69"/>
      <c r="B37" s="70"/>
      <c r="C37" s="69"/>
      <c r="D37" s="69"/>
      <c r="E37" s="69"/>
      <c r="F37" s="69"/>
      <c r="G37" s="69"/>
      <c r="H37" s="69"/>
      <c r="N37" s="65" t="s">
        <v>420</v>
      </c>
    </row>
    <row r="38" spans="1:21" s="65" customFormat="1" hidden="1" outlineLevel="3">
      <c r="A38" s="69"/>
      <c r="B38" s="70"/>
      <c r="C38" s="69"/>
      <c r="D38" s="69"/>
      <c r="E38" s="69"/>
      <c r="F38" s="69"/>
      <c r="G38" s="69"/>
      <c r="H38" s="69"/>
      <c r="M38" s="65" t="s">
        <v>17</v>
      </c>
      <c r="U38" s="65">
        <f>'2018'!$G$6</f>
        <v>332</v>
      </c>
    </row>
    <row r="39" spans="1:21" s="65" customFormat="1" hidden="1" outlineLevel="4">
      <c r="A39" s="69"/>
      <c r="B39" s="70"/>
      <c r="C39" s="69"/>
      <c r="D39" s="69"/>
      <c r="E39" s="69"/>
      <c r="F39" s="69"/>
      <c r="G39" s="69"/>
      <c r="H39" s="69"/>
      <c r="N39" s="65" t="s">
        <v>420</v>
      </c>
    </row>
    <row r="40" spans="1:21" s="65" customFormat="1" hidden="1" outlineLevel="4">
      <c r="A40" s="69"/>
      <c r="B40" s="70"/>
      <c r="C40" s="69"/>
      <c r="D40" s="69"/>
      <c r="E40" s="69"/>
      <c r="F40" s="69"/>
      <c r="G40" s="69"/>
      <c r="H40" s="69"/>
      <c r="N40" s="65" t="s">
        <v>420</v>
      </c>
    </row>
    <row r="41" spans="1:21" s="65" customFormat="1" hidden="1" outlineLevel="4">
      <c r="A41" s="69"/>
      <c r="B41" s="70"/>
      <c r="C41" s="69"/>
      <c r="D41" s="69"/>
      <c r="E41" s="69"/>
      <c r="F41" s="69"/>
      <c r="G41" s="69"/>
      <c r="H41" s="69"/>
      <c r="N41" s="65" t="s">
        <v>420</v>
      </c>
    </row>
    <row r="42" spans="1:21" s="65" customFormat="1" hidden="1" outlineLevel="3">
      <c r="A42" s="69"/>
      <c r="B42" s="70"/>
      <c r="C42" s="69"/>
      <c r="D42" s="69"/>
      <c r="E42" s="69"/>
      <c r="F42" s="69"/>
      <c r="G42" s="69"/>
      <c r="H42" s="69"/>
      <c r="M42" s="65" t="s">
        <v>18</v>
      </c>
      <c r="U42" s="65">
        <f>'2019'!$G$6</f>
        <v>323</v>
      </c>
    </row>
    <row r="43" spans="1:21" s="65" customFormat="1" hidden="1" outlineLevel="4">
      <c r="A43" s="69"/>
      <c r="B43" s="70"/>
      <c r="C43" s="69"/>
      <c r="D43" s="69"/>
      <c r="E43" s="69"/>
      <c r="F43" s="69"/>
      <c r="G43" s="69"/>
      <c r="H43" s="69"/>
      <c r="N43" s="65" t="s">
        <v>420</v>
      </c>
    </row>
    <row r="44" spans="1:21" s="65" customFormat="1" hidden="1" outlineLevel="4">
      <c r="A44" s="69"/>
      <c r="B44" s="70"/>
      <c r="C44" s="69"/>
      <c r="D44" s="69"/>
      <c r="E44" s="69"/>
      <c r="F44" s="69"/>
      <c r="G44" s="69"/>
      <c r="H44" s="69"/>
      <c r="N44" s="65" t="s">
        <v>420</v>
      </c>
    </row>
    <row r="45" spans="1:21" s="65" customFormat="1" hidden="1" outlineLevel="4">
      <c r="A45" s="69"/>
      <c r="B45" s="70"/>
      <c r="C45" s="69"/>
      <c r="D45" s="69"/>
      <c r="E45" s="69"/>
      <c r="F45" s="69"/>
      <c r="G45" s="69"/>
      <c r="H45" s="69"/>
      <c r="N45" s="65" t="s">
        <v>420</v>
      </c>
    </row>
    <row r="46" spans="1:21" s="65" customFormat="1" hidden="1" outlineLevel="3">
      <c r="A46" s="69"/>
      <c r="B46" s="70"/>
      <c r="C46" s="69"/>
      <c r="D46" s="69"/>
      <c r="E46" s="69"/>
      <c r="F46" s="69"/>
      <c r="G46" s="69"/>
      <c r="H46" s="69"/>
      <c r="M46" s="65" t="s">
        <v>19</v>
      </c>
      <c r="U46" s="65">
        <f>'2020'!$G$6</f>
        <v>321</v>
      </c>
    </row>
    <row r="47" spans="1:21" s="65" customFormat="1" hidden="1" outlineLevel="2">
      <c r="A47" s="69"/>
      <c r="B47" s="70"/>
      <c r="C47" s="69"/>
      <c r="D47" s="69"/>
      <c r="E47" s="69"/>
      <c r="F47" s="69"/>
      <c r="G47" s="69"/>
      <c r="H47" s="69"/>
      <c r="M47" s="65" t="s">
        <v>12</v>
      </c>
      <c r="U47" s="65">
        <f>MAX(U38:U46)</f>
        <v>332</v>
      </c>
    </row>
    <row r="48" spans="1:21" s="65" customFormat="1" hidden="1" outlineLevel="3">
      <c r="A48" s="69"/>
      <c r="B48" s="70"/>
      <c r="C48" s="69"/>
      <c r="D48" s="69"/>
      <c r="E48" s="69"/>
      <c r="F48" s="69"/>
      <c r="G48" s="69"/>
      <c r="H48" s="69"/>
      <c r="U48" s="65">
        <f>'2018'!$G$7</f>
        <v>388</v>
      </c>
    </row>
    <row r="49" spans="1:21" s="65" customFormat="1" hidden="1" outlineLevel="3">
      <c r="A49" s="69"/>
      <c r="B49" s="70"/>
      <c r="C49" s="69"/>
      <c r="D49" s="69"/>
      <c r="E49" s="69"/>
      <c r="F49" s="69"/>
      <c r="G49" s="69"/>
      <c r="H49" s="69"/>
      <c r="U49" s="65">
        <f>'2019'!$G$7</f>
        <v>367</v>
      </c>
    </row>
    <row r="50" spans="1:21" s="65" customFormat="1" hidden="1" outlineLevel="3">
      <c r="A50" s="69"/>
      <c r="B50" s="70"/>
      <c r="C50" s="69"/>
      <c r="D50" s="69"/>
      <c r="E50" s="69"/>
      <c r="F50" s="69"/>
      <c r="G50" s="69"/>
      <c r="H50" s="69"/>
      <c r="U50" s="65">
        <f>'2020'!$G$7</f>
        <v>379</v>
      </c>
    </row>
    <row r="51" spans="1:21" s="59" customFormat="1" hidden="1" outlineLevel="1">
      <c r="A51" s="70"/>
      <c r="B51" s="70" t="s">
        <v>420</v>
      </c>
      <c r="C51" s="70">
        <f>'2018'!$B$4</f>
        <v>80</v>
      </c>
      <c r="D51" s="70">
        <f>'2018'!$C$4</f>
        <v>60</v>
      </c>
      <c r="E51" s="70">
        <f>'2018'!$D$4</f>
        <v>76</v>
      </c>
      <c r="F51" s="70">
        <f>'2018'!$E$4</f>
        <v>84</v>
      </c>
      <c r="G51" s="70">
        <f>'2018'!$F$4</f>
        <v>84</v>
      </c>
      <c r="H51" s="70">
        <f>'2018'!$G$4</f>
        <v>384</v>
      </c>
      <c r="L51" s="65"/>
      <c r="M51" s="65" t="s">
        <v>13</v>
      </c>
      <c r="N51" s="65"/>
      <c r="O51" s="65"/>
      <c r="P51" s="65"/>
      <c r="Q51" s="65"/>
      <c r="R51" s="65"/>
      <c r="S51" s="65"/>
      <c r="T51" s="65"/>
      <c r="U51" s="65">
        <f>MAX(U48:U50)</f>
        <v>388</v>
      </c>
    </row>
    <row r="52" spans="1:21" s="65" customFormat="1" hidden="1" outlineLevel="3">
      <c r="A52" s="70"/>
      <c r="B52" s="70"/>
      <c r="C52" s="70"/>
      <c r="D52" s="70"/>
      <c r="E52" s="70"/>
      <c r="F52" s="70"/>
      <c r="G52" s="70"/>
      <c r="H52" s="70"/>
      <c r="U52" s="65">
        <f>'2018'!$G$8</f>
        <v>345</v>
      </c>
    </row>
    <row r="53" spans="1:21" s="65" customFormat="1" hidden="1" outlineLevel="3">
      <c r="A53" s="70"/>
      <c r="B53" s="70"/>
      <c r="C53" s="70"/>
      <c r="D53" s="70"/>
      <c r="E53" s="70"/>
      <c r="F53" s="70"/>
      <c r="G53" s="70"/>
      <c r="H53" s="70"/>
      <c r="U53" s="65">
        <f>'2019'!$G$8</f>
        <v>358</v>
      </c>
    </row>
    <row r="54" spans="1:21" s="65" customFormat="1" hidden="1" outlineLevel="3">
      <c r="A54" s="70"/>
      <c r="B54" s="70"/>
      <c r="C54" s="70"/>
      <c r="D54" s="70"/>
      <c r="E54" s="70"/>
      <c r="F54" s="70"/>
      <c r="G54" s="70"/>
      <c r="H54" s="70"/>
      <c r="U54" s="65">
        <f>'2020'!$G$8</f>
        <v>338</v>
      </c>
    </row>
    <row r="55" spans="1:21" s="65" customFormat="1" hidden="1" outlineLevel="2">
      <c r="A55" s="70"/>
      <c r="B55" s="70"/>
      <c r="C55" s="70"/>
      <c r="D55" s="70"/>
      <c r="E55" s="70"/>
      <c r="F55" s="70"/>
      <c r="G55" s="70"/>
      <c r="H55" s="70"/>
      <c r="M55" s="65" t="s">
        <v>14</v>
      </c>
      <c r="U55" s="65">
        <f>MAX(U52:U54)</f>
        <v>358</v>
      </c>
    </row>
    <row r="56" spans="1:21" s="65" customFormat="1" hidden="1" outlineLevel="3">
      <c r="A56" s="70"/>
      <c r="B56" s="70"/>
      <c r="C56" s="70"/>
      <c r="D56" s="70"/>
      <c r="E56" s="70"/>
      <c r="F56" s="70"/>
      <c r="G56" s="70"/>
      <c r="H56" s="70"/>
      <c r="U56" s="65">
        <f>'2018'!$G$9</f>
        <v>409</v>
      </c>
    </row>
    <row r="57" spans="1:21" s="65" customFormat="1" hidden="1" outlineLevel="3">
      <c r="A57" s="70"/>
      <c r="B57" s="70"/>
      <c r="C57" s="70"/>
      <c r="D57" s="70"/>
      <c r="E57" s="70"/>
      <c r="F57" s="70"/>
      <c r="G57" s="70"/>
      <c r="H57" s="70"/>
      <c r="U57" s="65">
        <f>'2019'!$G$9</f>
        <v>413</v>
      </c>
    </row>
    <row r="58" spans="1:21" s="65" customFormat="1" hidden="1" outlineLevel="3">
      <c r="A58" s="70"/>
      <c r="B58" s="70"/>
      <c r="C58" s="70"/>
      <c r="D58" s="70"/>
      <c r="E58" s="70"/>
      <c r="F58" s="70"/>
      <c r="G58" s="70"/>
      <c r="H58" s="70"/>
      <c r="U58" s="65">
        <f>'2020'!$G$9</f>
        <v>395</v>
      </c>
    </row>
    <row r="59" spans="1:21" s="65" customFormat="1" hidden="1" outlineLevel="2">
      <c r="A59" s="70"/>
      <c r="B59" s="70"/>
      <c r="C59" s="70"/>
      <c r="D59" s="70"/>
      <c r="E59" s="70"/>
      <c r="F59" s="70"/>
      <c r="G59" s="70"/>
      <c r="H59" s="70"/>
      <c r="M59" s="65" t="s">
        <v>15</v>
      </c>
      <c r="U59" s="65">
        <f>MAX(U56:U58)</f>
        <v>413</v>
      </c>
    </row>
    <row r="60" spans="1:21" s="65" customFormat="1" hidden="1" outlineLevel="3">
      <c r="A60" s="70"/>
      <c r="B60" s="70"/>
      <c r="C60" s="70"/>
      <c r="D60" s="70"/>
      <c r="E60" s="70"/>
      <c r="F60" s="70"/>
      <c r="G60" s="70"/>
      <c r="H60" s="70"/>
      <c r="U60" s="65">
        <f>'2018'!$G$10</f>
        <v>358</v>
      </c>
    </row>
    <row r="61" spans="1:21" s="65" customFormat="1" hidden="1" outlineLevel="3">
      <c r="A61" s="70"/>
      <c r="B61" s="70"/>
      <c r="C61" s="70"/>
      <c r="D61" s="70"/>
      <c r="E61" s="70"/>
      <c r="F61" s="70"/>
      <c r="G61" s="70"/>
      <c r="H61" s="70"/>
      <c r="U61" s="65">
        <f>'2019'!$G$10</f>
        <v>388</v>
      </c>
    </row>
    <row r="62" spans="1:21" s="65" customFormat="1" hidden="1" outlineLevel="3">
      <c r="A62" s="70"/>
      <c r="B62" s="70"/>
      <c r="C62" s="70"/>
      <c r="D62" s="70"/>
      <c r="E62" s="70"/>
      <c r="F62" s="70"/>
      <c r="G62" s="70"/>
      <c r="H62" s="70"/>
      <c r="U62" s="65">
        <f>'2020'!$G$10</f>
        <v>357</v>
      </c>
    </row>
    <row r="63" spans="1:21" s="65" customFormat="1" hidden="1" outlineLevel="2">
      <c r="A63" s="70"/>
      <c r="B63" s="70"/>
      <c r="C63" s="70"/>
      <c r="D63" s="70"/>
      <c r="E63" s="70"/>
      <c r="F63" s="70"/>
      <c r="G63" s="70"/>
      <c r="H63" s="70"/>
      <c r="M63" s="65" t="s">
        <v>204</v>
      </c>
      <c r="U63" s="65">
        <f>MAX(U60:U62)</f>
        <v>388</v>
      </c>
    </row>
    <row r="64" spans="1:21" s="65" customFormat="1" hidden="1" outlineLevel="3">
      <c r="A64" s="70"/>
      <c r="B64" s="70"/>
      <c r="C64" s="70"/>
      <c r="D64" s="70"/>
      <c r="E64" s="70"/>
      <c r="F64" s="70"/>
      <c r="G64" s="70"/>
      <c r="H64" s="70"/>
      <c r="U64" s="65">
        <f>'2018'!$G$11</f>
        <v>309</v>
      </c>
    </row>
    <row r="65" spans="1:21" s="65" customFormat="1" hidden="1" outlineLevel="3">
      <c r="A65" s="70"/>
      <c r="B65" s="70"/>
      <c r="C65" s="70"/>
      <c r="D65" s="70"/>
      <c r="E65" s="70"/>
      <c r="F65" s="70"/>
      <c r="G65" s="70"/>
      <c r="H65" s="70"/>
      <c r="U65" s="65">
        <f>'2019'!$G$11</f>
        <v>331</v>
      </c>
    </row>
    <row r="66" spans="1:21" s="65" customFormat="1" hidden="1" outlineLevel="3">
      <c r="A66" s="70"/>
      <c r="B66" s="70"/>
      <c r="C66" s="70"/>
      <c r="D66" s="70"/>
      <c r="E66" s="70"/>
      <c r="F66" s="70"/>
      <c r="G66" s="70"/>
      <c r="H66" s="70"/>
      <c r="U66" s="65">
        <f>'2020'!$G$11</f>
        <v>322</v>
      </c>
    </row>
    <row r="67" spans="1:21" s="59" customFormat="1" hidden="1" outlineLevel="1">
      <c r="A67" s="70"/>
      <c r="B67" s="70" t="s">
        <v>420</v>
      </c>
      <c r="C67" s="70">
        <f>'2019'!$B$4</f>
        <v>87</v>
      </c>
      <c r="D67" s="70">
        <f>'2019'!$C$4</f>
        <v>66</v>
      </c>
      <c r="E67" s="70">
        <f>'2019'!$D$4</f>
        <v>80</v>
      </c>
      <c r="F67" s="70">
        <f>'2019'!$E$4</f>
        <v>83</v>
      </c>
      <c r="G67" s="70">
        <f>'2019'!$F$4</f>
        <v>80</v>
      </c>
      <c r="H67" s="70">
        <f>'2019'!$G$4</f>
        <v>396</v>
      </c>
      <c r="L67" s="65"/>
      <c r="M67" s="65" t="s">
        <v>16</v>
      </c>
      <c r="N67" s="65"/>
      <c r="O67" s="65"/>
      <c r="P67" s="65"/>
      <c r="Q67" s="65"/>
      <c r="R67" s="65"/>
      <c r="S67" s="65"/>
      <c r="T67" s="65"/>
      <c r="U67" s="65">
        <f>MAX(U64:U66)</f>
        <v>331</v>
      </c>
    </row>
    <row r="68" spans="1:21" s="65" customFormat="1" hidden="1" outlineLevel="3">
      <c r="A68" s="70"/>
      <c r="B68" s="70"/>
      <c r="C68" s="70"/>
      <c r="D68" s="70"/>
      <c r="E68" s="70"/>
      <c r="F68" s="70"/>
      <c r="G68" s="70"/>
      <c r="H68" s="70"/>
      <c r="U68" s="65">
        <f>'2018'!$G$12</f>
        <v>393</v>
      </c>
    </row>
    <row r="69" spans="1:21" s="65" customFormat="1" hidden="1" outlineLevel="3">
      <c r="A69" s="70"/>
      <c r="B69" s="70"/>
      <c r="C69" s="70"/>
      <c r="D69" s="70"/>
      <c r="E69" s="70"/>
      <c r="F69" s="70"/>
      <c r="G69" s="70"/>
      <c r="H69" s="70"/>
      <c r="U69" s="65">
        <f>'2019'!$G$12</f>
        <v>394</v>
      </c>
    </row>
    <row r="70" spans="1:21" s="65" customFormat="1" hidden="1" outlineLevel="3">
      <c r="A70" s="70"/>
      <c r="B70" s="70"/>
      <c r="C70" s="70"/>
      <c r="D70" s="70"/>
      <c r="E70" s="70"/>
      <c r="F70" s="70"/>
      <c r="G70" s="70"/>
      <c r="H70" s="70"/>
      <c r="U70" s="65">
        <f>'2020'!$G$12</f>
        <v>389</v>
      </c>
    </row>
    <row r="71" spans="1:21" s="65" customFormat="1" hidden="1" outlineLevel="2">
      <c r="A71" s="70"/>
      <c r="B71" s="70"/>
      <c r="C71" s="70"/>
      <c r="D71" s="70"/>
      <c r="E71" s="70"/>
      <c r="F71" s="70"/>
      <c r="G71" s="70"/>
      <c r="H71" s="70"/>
      <c r="M71" s="65" t="s">
        <v>17</v>
      </c>
      <c r="U71" s="65">
        <f>MAX(U68:U70)</f>
        <v>394</v>
      </c>
    </row>
    <row r="72" spans="1:21" s="65" customFormat="1" hidden="1" outlineLevel="3">
      <c r="A72" s="70"/>
      <c r="B72" s="70"/>
      <c r="C72" s="70"/>
      <c r="D72" s="70"/>
      <c r="E72" s="70"/>
      <c r="F72" s="70"/>
      <c r="G72" s="70"/>
      <c r="H72" s="70"/>
      <c r="U72" s="65">
        <f>'2018'!$G$13</f>
        <v>327</v>
      </c>
    </row>
    <row r="73" spans="1:21" s="65" customFormat="1" hidden="1" outlineLevel="3">
      <c r="A73" s="70"/>
      <c r="B73" s="70"/>
      <c r="C73" s="70"/>
      <c r="D73" s="70"/>
      <c r="E73" s="70"/>
      <c r="F73" s="70"/>
      <c r="G73" s="70"/>
      <c r="H73" s="70"/>
      <c r="U73" s="65">
        <f>'2019'!$G$13</f>
        <v>338</v>
      </c>
    </row>
    <row r="74" spans="1:21" s="65" customFormat="1" hidden="1" outlineLevel="3">
      <c r="A74" s="70"/>
      <c r="B74" s="70"/>
      <c r="C74" s="70"/>
      <c r="D74" s="70"/>
      <c r="E74" s="70"/>
      <c r="F74" s="70"/>
      <c r="G74" s="70"/>
      <c r="H74" s="70"/>
      <c r="U74" s="65">
        <f>'2020'!$G$13</f>
        <v>342</v>
      </c>
    </row>
    <row r="75" spans="1:21" s="65" customFormat="1" hidden="1" outlineLevel="2">
      <c r="A75" s="70"/>
      <c r="B75" s="70"/>
      <c r="C75" s="70"/>
      <c r="D75" s="70"/>
      <c r="E75" s="70"/>
      <c r="F75" s="70"/>
      <c r="G75" s="70"/>
      <c r="H75" s="70"/>
      <c r="M75" s="65" t="s">
        <v>18</v>
      </c>
      <c r="U75" s="65">
        <f>MAX(U72:U74)</f>
        <v>342</v>
      </c>
    </row>
    <row r="76" spans="1:21" s="65" customFormat="1" hidden="1" outlineLevel="3">
      <c r="A76" s="70"/>
      <c r="B76" s="70"/>
      <c r="C76" s="70"/>
      <c r="D76" s="70"/>
      <c r="E76" s="70"/>
      <c r="F76" s="70"/>
      <c r="G76" s="70"/>
      <c r="H76" s="70"/>
      <c r="U76" s="65">
        <f>'2018'!$G$14</f>
        <v>342</v>
      </c>
    </row>
    <row r="77" spans="1:21" s="65" customFormat="1" hidden="1" outlineLevel="3">
      <c r="A77" s="70"/>
      <c r="B77" s="70"/>
      <c r="C77" s="70"/>
      <c r="D77" s="70"/>
      <c r="E77" s="70"/>
      <c r="F77" s="70"/>
      <c r="G77" s="70"/>
      <c r="H77" s="70"/>
      <c r="U77" s="65">
        <f>'2019'!$G$14</f>
        <v>359</v>
      </c>
    </row>
    <row r="78" spans="1:21" s="65" customFormat="1" hidden="1" outlineLevel="3">
      <c r="A78" s="70"/>
      <c r="B78" s="70"/>
      <c r="C78" s="70"/>
      <c r="D78" s="70"/>
      <c r="E78" s="70"/>
      <c r="F78" s="70"/>
      <c r="G78" s="70"/>
      <c r="H78" s="70"/>
      <c r="U78" s="65">
        <f>'2020'!$G$14</f>
        <v>343</v>
      </c>
    </row>
    <row r="79" spans="1:21" s="65" customFormat="1" hidden="1" outlineLevel="2">
      <c r="A79" s="70"/>
      <c r="B79" s="70"/>
      <c r="C79" s="70"/>
      <c r="D79" s="70"/>
      <c r="E79" s="70"/>
      <c r="F79" s="70"/>
      <c r="G79" s="70"/>
      <c r="H79" s="70"/>
      <c r="M79" s="65" t="s">
        <v>19</v>
      </c>
      <c r="U79" s="65">
        <f>MAX(U76:U78)</f>
        <v>359</v>
      </c>
    </row>
    <row r="80" spans="1:21" s="59" customFormat="1" hidden="1" outlineLevel="1">
      <c r="A80" s="70"/>
      <c r="B80" s="70" t="s">
        <v>420</v>
      </c>
      <c r="C80" s="70">
        <f>'2020'!$B$4</f>
        <v>78</v>
      </c>
      <c r="D80" s="70">
        <f>'2020'!$C$4</f>
        <v>65</v>
      </c>
      <c r="E80" s="70">
        <f>'2020'!$D$4</f>
        <v>78</v>
      </c>
      <c r="F80" s="70">
        <f>'2020'!$E$4</f>
        <v>86</v>
      </c>
      <c r="G80" s="70">
        <f>'2020'!$F$4</f>
        <v>83</v>
      </c>
      <c r="H80" s="70">
        <f>'2020'!$G$4</f>
        <v>390</v>
      </c>
      <c r="L80" s="65"/>
      <c r="M80" s="65"/>
      <c r="N80" s="65"/>
      <c r="O80" s="65"/>
      <c r="P80" s="65"/>
      <c r="Q80" s="65"/>
      <c r="R80" s="65"/>
      <c r="S80" s="65"/>
    </row>
    <row r="81" spans="1:19" s="65" customFormat="1" hidden="1" outlineLevel="2">
      <c r="A81" s="70"/>
      <c r="B81" s="70"/>
      <c r="C81" s="70"/>
      <c r="D81" s="70"/>
      <c r="E81" s="70"/>
      <c r="F81" s="70"/>
      <c r="G81" s="70"/>
      <c r="H81" s="70"/>
    </row>
    <row r="82" spans="1:19" s="65" customFormat="1" hidden="1" outlineLevel="2">
      <c r="A82" s="70"/>
      <c r="B82" s="70"/>
      <c r="C82" s="70"/>
      <c r="D82" s="70"/>
      <c r="E82" s="70"/>
      <c r="F82" s="70"/>
      <c r="G82" s="70"/>
      <c r="H82" s="70"/>
    </row>
    <row r="83" spans="1:19" s="65" customFormat="1" hidden="1" outlineLevel="2">
      <c r="A83" s="70"/>
      <c r="B83" s="70"/>
      <c r="C83" s="70"/>
      <c r="D83" s="70"/>
      <c r="E83" s="70"/>
      <c r="F83" s="70"/>
      <c r="G83" s="70"/>
      <c r="H83" s="70"/>
    </row>
    <row r="84" spans="1:19" collapsed="1">
      <c r="A84" s="69" t="s">
        <v>11</v>
      </c>
      <c r="B84" s="69"/>
      <c r="C84" s="70">
        <f t="shared" ref="C84:H84" si="0">SUM(C51:C80)</f>
        <v>245</v>
      </c>
      <c r="D84" s="70">
        <f t="shared" si="0"/>
        <v>191</v>
      </c>
      <c r="E84" s="70">
        <f t="shared" si="0"/>
        <v>234</v>
      </c>
      <c r="F84" s="70">
        <f t="shared" si="0"/>
        <v>253</v>
      </c>
      <c r="G84" s="70">
        <f t="shared" si="0"/>
        <v>247</v>
      </c>
      <c r="H84" s="70">
        <f t="shared" si="0"/>
        <v>1170</v>
      </c>
      <c r="M84" s="65"/>
      <c r="P84" s="65"/>
      <c r="Q84" s="65"/>
      <c r="R84" s="65"/>
      <c r="S84" s="65"/>
    </row>
    <row r="85" spans="1:19" s="65" customFormat="1" hidden="1" outlineLevel="2">
      <c r="A85" s="69"/>
      <c r="B85" s="69"/>
      <c r="C85" s="70"/>
      <c r="D85" s="70"/>
      <c r="E85" s="70"/>
      <c r="F85" s="70"/>
      <c r="G85" s="70"/>
      <c r="H85" s="70"/>
    </row>
    <row r="86" spans="1:19" s="65" customFormat="1" hidden="1" outlineLevel="2">
      <c r="A86" s="69"/>
      <c r="B86" s="69"/>
      <c r="C86" s="70"/>
      <c r="D86" s="70"/>
      <c r="E86" s="70"/>
      <c r="F86" s="70"/>
      <c r="G86" s="70"/>
      <c r="H86" s="70"/>
    </row>
    <row r="87" spans="1:19" s="65" customFormat="1" hidden="1" outlineLevel="2">
      <c r="A87" s="69"/>
      <c r="B87" s="69"/>
      <c r="C87" s="70"/>
      <c r="D87" s="70"/>
      <c r="E87" s="70"/>
      <c r="F87" s="70"/>
      <c r="G87" s="70"/>
      <c r="H87" s="70"/>
    </row>
    <row r="88" spans="1:19" s="59" customFormat="1" hidden="1" outlineLevel="1">
      <c r="A88" s="69"/>
      <c r="B88" s="69" t="s">
        <v>420</v>
      </c>
      <c r="C88" s="70">
        <f>'2018'!$B$5</f>
        <v>70</v>
      </c>
      <c r="D88" s="70">
        <f>'2018'!$C$5</f>
        <v>79</v>
      </c>
      <c r="E88" s="70">
        <f>'2018'!$D$5</f>
        <v>78</v>
      </c>
      <c r="F88" s="70">
        <f>'2018'!$E$5</f>
        <v>74</v>
      </c>
      <c r="G88" s="70">
        <f>'2018'!$F$5</f>
        <v>74</v>
      </c>
      <c r="H88" s="70">
        <f>'2018'!$G$5</f>
        <v>375</v>
      </c>
      <c r="L88" s="65"/>
      <c r="M88" s="65"/>
      <c r="N88" s="65"/>
      <c r="O88" s="65"/>
      <c r="P88" s="65"/>
      <c r="Q88" s="65"/>
      <c r="R88" s="65"/>
      <c r="S88" s="65"/>
    </row>
    <row r="89" spans="1:19" s="65" customFormat="1" hidden="1" outlineLevel="2">
      <c r="A89" s="69"/>
      <c r="B89" s="69"/>
      <c r="C89" s="70"/>
      <c r="D89" s="70"/>
      <c r="E89" s="70"/>
      <c r="F89" s="70"/>
      <c r="G89" s="70"/>
      <c r="H89" s="70"/>
    </row>
    <row r="90" spans="1:19" s="65" customFormat="1" hidden="1" outlineLevel="2">
      <c r="A90" s="69"/>
      <c r="B90" s="69"/>
      <c r="C90" s="70"/>
      <c r="D90" s="70"/>
      <c r="E90" s="70"/>
      <c r="F90" s="70"/>
      <c r="G90" s="70"/>
      <c r="H90" s="70"/>
    </row>
    <row r="91" spans="1:19" s="65" customFormat="1" hidden="1" outlineLevel="2">
      <c r="A91" s="69"/>
      <c r="B91" s="69"/>
      <c r="C91" s="70"/>
      <c r="D91" s="70"/>
      <c r="E91" s="70"/>
      <c r="F91" s="70"/>
      <c r="G91" s="70"/>
      <c r="H91" s="70"/>
    </row>
    <row r="92" spans="1:19" s="59" customFormat="1" hidden="1" outlineLevel="1">
      <c r="A92" s="69"/>
      <c r="B92" s="69" t="s">
        <v>420</v>
      </c>
      <c r="C92" s="70">
        <f>'2019'!$B$5</f>
        <v>60</v>
      </c>
      <c r="D92" s="70">
        <f>'2019'!$C$5</f>
        <v>76</v>
      </c>
      <c r="E92" s="70">
        <f>'2019'!$D$5</f>
        <v>66</v>
      </c>
      <c r="F92" s="70">
        <f>'2019'!$E$5</f>
        <v>65</v>
      </c>
      <c r="G92" s="70">
        <f>'2019'!$F$5</f>
        <v>76</v>
      </c>
      <c r="H92" s="70">
        <f>'2019'!$G$5</f>
        <v>343</v>
      </c>
      <c r="L92" s="65"/>
      <c r="M92" s="65"/>
      <c r="N92" s="65"/>
      <c r="O92" s="65"/>
      <c r="P92" s="65"/>
      <c r="Q92" s="65"/>
      <c r="R92" s="65"/>
      <c r="S92" s="65"/>
    </row>
    <row r="93" spans="1:19" s="65" customFormat="1" hidden="1" outlineLevel="2">
      <c r="A93" s="69"/>
      <c r="B93" s="69"/>
      <c r="C93" s="70"/>
      <c r="D93" s="70"/>
      <c r="E93" s="70"/>
      <c r="F93" s="70"/>
      <c r="G93" s="70"/>
      <c r="H93" s="70"/>
    </row>
    <row r="94" spans="1:19" s="65" customFormat="1" hidden="1" outlineLevel="2">
      <c r="A94" s="69"/>
      <c r="B94" s="69"/>
      <c r="C94" s="70"/>
      <c r="D94" s="70"/>
      <c r="E94" s="70"/>
      <c r="F94" s="70"/>
      <c r="G94" s="70"/>
      <c r="H94" s="70"/>
    </row>
    <row r="95" spans="1:19" s="65" customFormat="1" hidden="1" outlineLevel="2">
      <c r="A95" s="69"/>
      <c r="B95" s="69"/>
      <c r="C95" s="70"/>
      <c r="D95" s="70"/>
      <c r="E95" s="70"/>
      <c r="F95" s="70"/>
      <c r="G95" s="70"/>
      <c r="H95" s="70"/>
    </row>
    <row r="96" spans="1:19" s="59" customFormat="1" hidden="1" outlineLevel="1">
      <c r="A96" s="69"/>
      <c r="B96" s="69" t="s">
        <v>420</v>
      </c>
      <c r="C96" s="70">
        <f>'2020'!$B$5</f>
        <v>76</v>
      </c>
      <c r="D96" s="70">
        <f>'2020'!$C$5</f>
        <v>76</v>
      </c>
      <c r="E96" s="70">
        <f>'2020'!$D$5</f>
        <v>80</v>
      </c>
      <c r="F96" s="70">
        <f>'2020'!$E$5</f>
        <v>72</v>
      </c>
      <c r="G96" s="70">
        <f>'2020'!$F$5</f>
        <v>75</v>
      </c>
      <c r="H96" s="70">
        <f>'2020'!$G$5</f>
        <v>379</v>
      </c>
      <c r="L96" s="65"/>
      <c r="M96" s="65"/>
      <c r="N96" s="65"/>
      <c r="O96" s="65"/>
      <c r="P96" s="65"/>
      <c r="Q96" s="65"/>
      <c r="R96" s="65"/>
      <c r="S96" s="65"/>
    </row>
    <row r="97" spans="1:19" s="65" customFormat="1" hidden="1" outlineLevel="2">
      <c r="A97" s="69"/>
      <c r="B97" s="69"/>
      <c r="C97" s="70"/>
      <c r="D97" s="70"/>
      <c r="E97" s="70"/>
      <c r="F97" s="70"/>
      <c r="G97" s="70"/>
      <c r="H97" s="70"/>
    </row>
    <row r="98" spans="1:19" s="65" customFormat="1" hidden="1" outlineLevel="2">
      <c r="A98" s="69"/>
      <c r="B98" s="69"/>
      <c r="C98" s="70"/>
      <c r="D98" s="70"/>
      <c r="E98" s="70"/>
      <c r="F98" s="70"/>
      <c r="G98" s="70"/>
      <c r="H98" s="70"/>
    </row>
    <row r="99" spans="1:19" s="65" customFormat="1" hidden="1" outlineLevel="2">
      <c r="A99" s="69"/>
      <c r="B99" s="69"/>
      <c r="C99" s="70"/>
      <c r="D99" s="70"/>
      <c r="E99" s="70"/>
      <c r="F99" s="70"/>
      <c r="G99" s="70"/>
      <c r="H99" s="70"/>
    </row>
    <row r="100" spans="1:19" collapsed="1">
      <c r="A100" s="69" t="s">
        <v>10</v>
      </c>
      <c r="B100" s="69"/>
      <c r="C100" s="70">
        <f t="shared" ref="C100:H100" si="1">SUM(C88:C96)</f>
        <v>206</v>
      </c>
      <c r="D100" s="70">
        <f t="shared" si="1"/>
        <v>231</v>
      </c>
      <c r="E100" s="70">
        <f t="shared" si="1"/>
        <v>224</v>
      </c>
      <c r="F100" s="70">
        <f t="shared" si="1"/>
        <v>211</v>
      </c>
      <c r="G100" s="70">
        <f t="shared" si="1"/>
        <v>225</v>
      </c>
      <c r="H100" s="70">
        <f t="shared" si="1"/>
        <v>1097</v>
      </c>
      <c r="M100" s="65"/>
      <c r="P100" s="65"/>
      <c r="Q100" s="65"/>
      <c r="R100" s="65"/>
      <c r="S100" s="65"/>
    </row>
    <row r="101" spans="1:19" s="65" customFormat="1" hidden="1" outlineLevel="2">
      <c r="A101" s="69"/>
      <c r="B101" s="69"/>
      <c r="C101" s="70"/>
      <c r="D101" s="70"/>
      <c r="E101" s="70"/>
      <c r="F101" s="70"/>
      <c r="G101" s="70"/>
      <c r="H101" s="70"/>
    </row>
    <row r="102" spans="1:19" s="65" customFormat="1" hidden="1" outlineLevel="2">
      <c r="A102" s="69"/>
      <c r="B102" s="69"/>
      <c r="C102" s="70"/>
      <c r="D102" s="70"/>
      <c r="E102" s="70"/>
      <c r="F102" s="70"/>
      <c r="G102" s="70"/>
      <c r="H102" s="70"/>
    </row>
    <row r="103" spans="1:19" s="65" customFormat="1" hidden="1" outlineLevel="2">
      <c r="A103" s="69"/>
      <c r="B103" s="69"/>
      <c r="C103" s="70"/>
      <c r="D103" s="70"/>
      <c r="E103" s="70"/>
      <c r="F103" s="70"/>
      <c r="G103" s="70"/>
      <c r="H103" s="70"/>
    </row>
    <row r="104" spans="1:19" s="59" customFormat="1" hidden="1" outlineLevel="1">
      <c r="A104" s="69"/>
      <c r="B104" s="69" t="s">
        <v>420</v>
      </c>
      <c r="C104" s="70">
        <f>'2018'!$B$6</f>
        <v>78</v>
      </c>
      <c r="D104" s="70">
        <f>'2018'!$C$6</f>
        <v>68</v>
      </c>
      <c r="E104" s="70">
        <f>'2018'!$D$6</f>
        <v>46</v>
      </c>
      <c r="F104" s="70">
        <f>'2018'!$E$6</f>
        <v>66</v>
      </c>
      <c r="G104" s="70">
        <f>'2018'!$F$6</f>
        <v>74</v>
      </c>
      <c r="H104" s="70">
        <f>'2018'!$G$6</f>
        <v>332</v>
      </c>
      <c r="L104" s="65"/>
      <c r="M104" s="65"/>
      <c r="N104" s="65"/>
      <c r="O104" s="65"/>
      <c r="P104" s="65"/>
      <c r="Q104" s="65"/>
      <c r="R104" s="65"/>
      <c r="S104" s="65"/>
    </row>
    <row r="105" spans="1:19" s="65" customFormat="1" hidden="1" outlineLevel="2">
      <c r="A105" s="69"/>
      <c r="B105" s="69"/>
      <c r="C105" s="70"/>
      <c r="D105" s="70"/>
      <c r="E105" s="70"/>
      <c r="F105" s="70"/>
      <c r="G105" s="70"/>
      <c r="H105" s="70"/>
    </row>
    <row r="106" spans="1:19" s="65" customFormat="1" hidden="1" outlineLevel="2">
      <c r="A106" s="69"/>
      <c r="B106" s="69"/>
      <c r="C106" s="70"/>
      <c r="D106" s="70"/>
      <c r="E106" s="70"/>
      <c r="F106" s="70"/>
      <c r="G106" s="70"/>
      <c r="H106" s="70"/>
    </row>
    <row r="107" spans="1:19" s="65" customFormat="1" hidden="1" outlineLevel="2">
      <c r="A107" s="69"/>
      <c r="B107" s="69"/>
      <c r="C107" s="70"/>
      <c r="D107" s="70"/>
      <c r="E107" s="70"/>
      <c r="F107" s="70"/>
      <c r="G107" s="70"/>
      <c r="H107" s="70"/>
    </row>
    <row r="108" spans="1:19" s="59" customFormat="1" hidden="1" outlineLevel="1">
      <c r="A108" s="69"/>
      <c r="B108" s="69" t="s">
        <v>420</v>
      </c>
      <c r="C108" s="70">
        <f>'2019'!$B$6</f>
        <v>66</v>
      </c>
      <c r="D108" s="70">
        <f>'2019'!$C$6</f>
        <v>65</v>
      </c>
      <c r="E108" s="70">
        <f>'2019'!$D$6</f>
        <v>54</v>
      </c>
      <c r="F108" s="70">
        <f>'2019'!$E$6</f>
        <v>56</v>
      </c>
      <c r="G108" s="70">
        <f>'2019'!$F$6</f>
        <v>82</v>
      </c>
      <c r="H108" s="70">
        <f>'2019'!$G$6</f>
        <v>323</v>
      </c>
      <c r="L108" s="65"/>
      <c r="M108" s="65"/>
      <c r="N108" s="65"/>
      <c r="O108" s="65"/>
      <c r="P108" s="65"/>
      <c r="Q108" s="65"/>
      <c r="R108" s="65"/>
      <c r="S108" s="65"/>
    </row>
    <row r="109" spans="1:19" s="65" customFormat="1" hidden="1" outlineLevel="2">
      <c r="A109" s="69"/>
      <c r="B109" s="69"/>
      <c r="C109" s="70"/>
      <c r="D109" s="70"/>
      <c r="E109" s="70"/>
      <c r="F109" s="70"/>
      <c r="G109" s="70"/>
      <c r="H109" s="70"/>
    </row>
    <row r="110" spans="1:19" s="65" customFormat="1" hidden="1" outlineLevel="2">
      <c r="A110" s="69"/>
      <c r="B110" s="69"/>
      <c r="C110" s="70"/>
      <c r="D110" s="70"/>
      <c r="E110" s="70"/>
      <c r="F110" s="70"/>
      <c r="G110" s="70"/>
      <c r="H110" s="70"/>
    </row>
    <row r="111" spans="1:19" s="65" customFormat="1" hidden="1" outlineLevel="2">
      <c r="A111" s="69"/>
      <c r="B111" s="69"/>
      <c r="C111" s="70"/>
      <c r="D111" s="70"/>
      <c r="E111" s="70"/>
      <c r="F111" s="70"/>
      <c r="G111" s="70"/>
      <c r="H111" s="70"/>
    </row>
    <row r="112" spans="1:19" s="59" customFormat="1" hidden="1" outlineLevel="1">
      <c r="A112" s="69"/>
      <c r="B112" s="69" t="s">
        <v>420</v>
      </c>
      <c r="C112" s="70">
        <f>'2020'!$B$6</f>
        <v>75</v>
      </c>
      <c r="D112" s="70">
        <f>'2020'!$C$6</f>
        <v>66</v>
      </c>
      <c r="E112" s="70">
        <f>'2020'!$D$6</f>
        <v>50</v>
      </c>
      <c r="F112" s="70">
        <f>'2020'!$E$6</f>
        <v>65</v>
      </c>
      <c r="G112" s="70">
        <f>'2020'!$F$6</f>
        <v>65</v>
      </c>
      <c r="H112" s="70">
        <f>'2020'!$G$6</f>
        <v>321</v>
      </c>
      <c r="L112" s="65"/>
      <c r="M112" s="65"/>
      <c r="N112" s="65"/>
      <c r="O112" s="65"/>
      <c r="P112" s="65"/>
      <c r="Q112" s="65"/>
      <c r="R112" s="65"/>
      <c r="S112" s="65"/>
    </row>
    <row r="113" spans="1:15" collapsed="1">
      <c r="A113" s="69" t="s">
        <v>12</v>
      </c>
      <c r="B113" s="69"/>
      <c r="C113" s="70">
        <f t="shared" ref="C113:H113" si="2">SUM(C104:C112)</f>
        <v>219</v>
      </c>
      <c r="D113" s="70">
        <f t="shared" si="2"/>
        <v>199</v>
      </c>
      <c r="E113" s="70">
        <f t="shared" si="2"/>
        <v>150</v>
      </c>
      <c r="F113" s="70">
        <f t="shared" si="2"/>
        <v>187</v>
      </c>
      <c r="G113" s="70">
        <f t="shared" si="2"/>
        <v>221</v>
      </c>
      <c r="H113" s="70">
        <f t="shared" si="2"/>
        <v>976</v>
      </c>
    </row>
    <row r="114" spans="1:15" s="59" customFormat="1" hidden="1" outlineLevel="1">
      <c r="A114" s="69"/>
      <c r="B114" s="69" t="s">
        <v>420</v>
      </c>
      <c r="C114" s="70">
        <f>'2018'!$B$7</f>
        <v>88</v>
      </c>
      <c r="D114" s="70">
        <f>'2018'!$C$7</f>
        <v>57</v>
      </c>
      <c r="E114" s="70">
        <f>'2018'!$D$7</f>
        <v>78</v>
      </c>
      <c r="F114" s="70">
        <f>'2018'!$E$7</f>
        <v>88</v>
      </c>
      <c r="G114" s="70">
        <f>'2018'!$F$7</f>
        <v>77</v>
      </c>
      <c r="H114" s="70">
        <f>'2018'!$G$7</f>
        <v>388</v>
      </c>
      <c r="L114" s="65"/>
      <c r="N114" s="65"/>
      <c r="O114" s="65"/>
    </row>
    <row r="115" spans="1:15" s="59" customFormat="1" hidden="1" outlineLevel="1">
      <c r="A115" s="69"/>
      <c r="B115" s="69" t="s">
        <v>420</v>
      </c>
      <c r="C115" s="70">
        <f>'2019'!$B$7</f>
        <v>78</v>
      </c>
      <c r="D115" s="70">
        <f>'2019'!$C$7</f>
        <v>66</v>
      </c>
      <c r="E115" s="70">
        <f>'2019'!$D$7</f>
        <v>75</v>
      </c>
      <c r="F115" s="70">
        <f>'2019'!$E$7</f>
        <v>78</v>
      </c>
      <c r="G115" s="70">
        <f>'2019'!$F$7</f>
        <v>70</v>
      </c>
      <c r="H115" s="70">
        <f>'2019'!$G$7</f>
        <v>367</v>
      </c>
      <c r="L115" s="65"/>
      <c r="N115" s="65"/>
      <c r="O115" s="65"/>
    </row>
    <row r="116" spans="1:15" s="59" customFormat="1" hidden="1" outlineLevel="1">
      <c r="A116" s="69"/>
      <c r="B116" s="69" t="s">
        <v>420</v>
      </c>
      <c r="C116" s="70">
        <f>'2020'!$B$7</f>
        <v>89</v>
      </c>
      <c r="D116" s="70">
        <f>'2020'!$C$7</f>
        <v>60</v>
      </c>
      <c r="E116" s="70">
        <f>'2020'!$D$7</f>
        <v>76</v>
      </c>
      <c r="F116" s="70">
        <f>'2020'!$E$7</f>
        <v>87</v>
      </c>
      <c r="G116" s="70">
        <f>'2020'!$F$7</f>
        <v>67</v>
      </c>
      <c r="H116" s="70">
        <f>'2020'!$G$7</f>
        <v>379</v>
      </c>
      <c r="L116" s="65"/>
      <c r="N116" s="65"/>
      <c r="O116" s="65"/>
    </row>
    <row r="117" spans="1:15" collapsed="1">
      <c r="A117" s="69" t="s">
        <v>13</v>
      </c>
      <c r="B117" s="69"/>
      <c r="C117" s="70">
        <f t="shared" ref="C117:H117" si="3">SUM(C114:C116)</f>
        <v>255</v>
      </c>
      <c r="D117" s="70">
        <f t="shared" si="3"/>
        <v>183</v>
      </c>
      <c r="E117" s="70">
        <f t="shared" si="3"/>
        <v>229</v>
      </c>
      <c r="F117" s="70">
        <f t="shared" si="3"/>
        <v>253</v>
      </c>
      <c r="G117" s="70">
        <f t="shared" si="3"/>
        <v>214</v>
      </c>
      <c r="H117" s="70">
        <f t="shared" si="3"/>
        <v>1134</v>
      </c>
    </row>
    <row r="118" spans="1:15" s="59" customFormat="1" hidden="1" outlineLevel="1">
      <c r="A118" s="69"/>
      <c r="B118" s="69" t="s">
        <v>420</v>
      </c>
      <c r="C118" s="70">
        <f>'2018'!$B$8</f>
        <v>76</v>
      </c>
      <c r="D118" s="70">
        <f>'2018'!$C$8</f>
        <v>58</v>
      </c>
      <c r="E118" s="70">
        <f>'2018'!$D$8</f>
        <v>68</v>
      </c>
      <c r="F118" s="70">
        <f>'2018'!$E$8</f>
        <v>57</v>
      </c>
      <c r="G118" s="70">
        <f>'2018'!$F$8</f>
        <v>86</v>
      </c>
      <c r="H118" s="70">
        <f>'2018'!$G$8</f>
        <v>345</v>
      </c>
      <c r="L118" s="65"/>
      <c r="N118" s="65"/>
      <c r="O118" s="65"/>
    </row>
    <row r="119" spans="1:15" s="59" customFormat="1" hidden="1" outlineLevel="1">
      <c r="A119" s="69"/>
      <c r="B119" s="69" t="s">
        <v>420</v>
      </c>
      <c r="C119" s="70">
        <f>'2019'!$B$8</f>
        <v>67</v>
      </c>
      <c r="D119" s="70">
        <f>'2019'!$C$8</f>
        <v>63</v>
      </c>
      <c r="E119" s="70">
        <f>'2019'!$D$8</f>
        <v>78</v>
      </c>
      <c r="F119" s="70">
        <f>'2019'!$E$8</f>
        <v>65</v>
      </c>
      <c r="G119" s="70">
        <f>'2019'!$F$8</f>
        <v>85</v>
      </c>
      <c r="H119" s="70">
        <f>'2019'!$G$8</f>
        <v>358</v>
      </c>
      <c r="L119" s="65"/>
      <c r="N119" s="65"/>
      <c r="O119" s="65"/>
    </row>
    <row r="120" spans="1:15" s="59" customFormat="1" hidden="1" outlineLevel="1">
      <c r="A120" s="69"/>
      <c r="B120" s="69" t="s">
        <v>420</v>
      </c>
      <c r="C120" s="70">
        <f>'2020'!$B$8</f>
        <v>67</v>
      </c>
      <c r="D120" s="70">
        <f>'2020'!$C$8</f>
        <v>57</v>
      </c>
      <c r="E120" s="70">
        <f>'2020'!$D$8</f>
        <v>70</v>
      </c>
      <c r="F120" s="70">
        <f>'2020'!$E$8</f>
        <v>60</v>
      </c>
      <c r="G120" s="70">
        <f>'2020'!$F$8</f>
        <v>84</v>
      </c>
      <c r="H120" s="70">
        <f>'2020'!$G$8</f>
        <v>338</v>
      </c>
      <c r="L120" s="65"/>
      <c r="N120" s="65"/>
      <c r="O120" s="65"/>
    </row>
    <row r="121" spans="1:15" collapsed="1">
      <c r="A121" s="69" t="s">
        <v>14</v>
      </c>
      <c r="B121" s="69"/>
      <c r="C121" s="70">
        <f t="shared" ref="C121:H121" si="4">SUM(C118:C120)</f>
        <v>210</v>
      </c>
      <c r="D121" s="70">
        <f t="shared" si="4"/>
        <v>178</v>
      </c>
      <c r="E121" s="70">
        <f t="shared" si="4"/>
        <v>216</v>
      </c>
      <c r="F121" s="70">
        <f t="shared" si="4"/>
        <v>182</v>
      </c>
      <c r="G121" s="70">
        <f t="shared" si="4"/>
        <v>255</v>
      </c>
      <c r="H121" s="70">
        <f t="shared" si="4"/>
        <v>1041</v>
      </c>
    </row>
    <row r="122" spans="1:15" s="59" customFormat="1" hidden="1" outlineLevel="1">
      <c r="A122" s="69"/>
      <c r="B122" s="69" t="s">
        <v>420</v>
      </c>
      <c r="C122" s="70">
        <f>'2018'!$B$9</f>
        <v>90</v>
      </c>
      <c r="D122" s="70">
        <f>'2018'!$C$9</f>
        <v>89</v>
      </c>
      <c r="E122" s="70">
        <f>'2018'!$D$9</f>
        <v>69</v>
      </c>
      <c r="F122" s="70">
        <f>'2018'!$E$9</f>
        <v>86</v>
      </c>
      <c r="G122" s="70">
        <f>'2018'!$F$9</f>
        <v>75</v>
      </c>
      <c r="H122" s="70">
        <f>'2018'!$G$9</f>
        <v>409</v>
      </c>
      <c r="L122" s="65"/>
      <c r="N122" s="65"/>
      <c r="O122" s="65"/>
    </row>
    <row r="123" spans="1:15" s="59" customFormat="1" hidden="1" outlineLevel="1">
      <c r="A123" s="69"/>
      <c r="B123" s="69" t="s">
        <v>420</v>
      </c>
      <c r="C123" s="70">
        <f>'2019'!$B$9</f>
        <v>89</v>
      </c>
      <c r="D123" s="70">
        <f>'2019'!$C$9</f>
        <v>87</v>
      </c>
      <c r="E123" s="70">
        <f>'2019'!$D$9</f>
        <v>70</v>
      </c>
      <c r="F123" s="70">
        <f>'2019'!$E$9</f>
        <v>88</v>
      </c>
      <c r="G123" s="70">
        <f>'2019'!$F$9</f>
        <v>79</v>
      </c>
      <c r="H123" s="70">
        <f>'2019'!$G$9</f>
        <v>413</v>
      </c>
      <c r="L123" s="65"/>
      <c r="N123" s="65"/>
      <c r="O123" s="65"/>
    </row>
    <row r="124" spans="1:15" s="59" customFormat="1" hidden="1" outlineLevel="1">
      <c r="A124" s="69"/>
      <c r="B124" s="69" t="s">
        <v>420</v>
      </c>
      <c r="C124" s="70">
        <f>'2020'!$B$9</f>
        <v>86</v>
      </c>
      <c r="D124" s="70">
        <f>'2020'!$C$9</f>
        <v>84</v>
      </c>
      <c r="E124" s="70">
        <f>'2020'!$D$9</f>
        <v>67</v>
      </c>
      <c r="F124" s="70">
        <f>'2020'!$E$9</f>
        <v>80</v>
      </c>
      <c r="G124" s="70">
        <f>'2020'!$F$9</f>
        <v>78</v>
      </c>
      <c r="H124" s="70">
        <f>'2020'!$G$9</f>
        <v>395</v>
      </c>
      <c r="L124" s="65"/>
      <c r="N124" s="65"/>
      <c r="O124" s="65"/>
    </row>
    <row r="125" spans="1:15" collapsed="1">
      <c r="A125" s="69" t="s">
        <v>15</v>
      </c>
      <c r="B125" s="69"/>
      <c r="C125" s="70">
        <f t="shared" ref="C125:H125" si="5">SUM(C122:C124)</f>
        <v>265</v>
      </c>
      <c r="D125" s="70">
        <f t="shared" si="5"/>
        <v>260</v>
      </c>
      <c r="E125" s="70">
        <f t="shared" si="5"/>
        <v>206</v>
      </c>
      <c r="F125" s="70">
        <f t="shared" si="5"/>
        <v>254</v>
      </c>
      <c r="G125" s="70">
        <f t="shared" si="5"/>
        <v>232</v>
      </c>
      <c r="H125" s="70">
        <f t="shared" si="5"/>
        <v>1217</v>
      </c>
    </row>
    <row r="126" spans="1:15" s="59" customFormat="1" hidden="1" outlineLevel="1">
      <c r="A126" s="69"/>
      <c r="B126" s="69" t="s">
        <v>420</v>
      </c>
      <c r="C126" s="70">
        <f>'2018'!$B$10</f>
        <v>67</v>
      </c>
      <c r="D126" s="70">
        <f>'2018'!$C$10</f>
        <v>58</v>
      </c>
      <c r="E126" s="70">
        <f>'2018'!$D$10</f>
        <v>96</v>
      </c>
      <c r="F126" s="70">
        <f>'2018'!$E$10</f>
        <v>53</v>
      </c>
      <c r="G126" s="70">
        <f>'2018'!$F$10</f>
        <v>84</v>
      </c>
      <c r="H126" s="70">
        <f>'2018'!$G$10</f>
        <v>358</v>
      </c>
      <c r="L126" s="65"/>
      <c r="N126" s="65"/>
      <c r="O126" s="65"/>
    </row>
    <row r="127" spans="1:15" s="59" customFormat="1" hidden="1" outlineLevel="1">
      <c r="A127" s="69"/>
      <c r="B127" s="69" t="s">
        <v>420</v>
      </c>
      <c r="C127" s="70">
        <f>'2019'!$B$10</f>
        <v>76</v>
      </c>
      <c r="D127" s="70">
        <f>'2019'!$C$10</f>
        <v>75</v>
      </c>
      <c r="E127" s="70">
        <f>'2019'!$D$10</f>
        <v>89</v>
      </c>
      <c r="F127" s="70">
        <f>'2019'!$E$10</f>
        <v>59</v>
      </c>
      <c r="G127" s="70">
        <f>'2019'!$F$10</f>
        <v>89</v>
      </c>
      <c r="H127" s="70">
        <f>'2019'!$G$10</f>
        <v>388</v>
      </c>
      <c r="L127" s="65"/>
      <c r="N127" s="65"/>
      <c r="O127" s="65"/>
    </row>
    <row r="128" spans="1:15" s="59" customFormat="1" hidden="1" outlineLevel="1">
      <c r="A128" s="69"/>
      <c r="B128" s="69" t="s">
        <v>420</v>
      </c>
      <c r="C128" s="70">
        <f>'2020'!$B$10</f>
        <v>69</v>
      </c>
      <c r="D128" s="70">
        <f>'2020'!$C$10</f>
        <v>54</v>
      </c>
      <c r="E128" s="70">
        <f>'2020'!$D$10</f>
        <v>89</v>
      </c>
      <c r="F128" s="70">
        <f>'2020'!$E$10</f>
        <v>59</v>
      </c>
      <c r="G128" s="70">
        <f>'2020'!$F$10</f>
        <v>86</v>
      </c>
      <c r="H128" s="70">
        <f>'2020'!$G$10</f>
        <v>357</v>
      </c>
      <c r="L128" s="65"/>
      <c r="N128" s="65"/>
      <c r="O128" s="65"/>
    </row>
    <row r="129" spans="1:15" collapsed="1">
      <c r="A129" s="69" t="s">
        <v>204</v>
      </c>
      <c r="B129" s="69"/>
      <c r="C129" s="70">
        <f t="shared" ref="C129:H129" si="6">SUM(C126:C128)</f>
        <v>212</v>
      </c>
      <c r="D129" s="70">
        <f t="shared" si="6"/>
        <v>187</v>
      </c>
      <c r="E129" s="70">
        <f t="shared" si="6"/>
        <v>274</v>
      </c>
      <c r="F129" s="70">
        <f t="shared" si="6"/>
        <v>171</v>
      </c>
      <c r="G129" s="70">
        <f t="shared" si="6"/>
        <v>259</v>
      </c>
      <c r="H129" s="70">
        <f t="shared" si="6"/>
        <v>1103</v>
      </c>
    </row>
    <row r="130" spans="1:15" s="59" customFormat="1" hidden="1" outlineLevel="1">
      <c r="A130" s="69"/>
      <c r="B130" s="69" t="s">
        <v>420</v>
      </c>
      <c r="C130" s="70">
        <f>'2018'!$B$11</f>
        <v>76</v>
      </c>
      <c r="D130" s="70">
        <f>'2018'!$C$11</f>
        <v>58</v>
      </c>
      <c r="E130" s="70">
        <f>'2018'!$D$11</f>
        <v>54</v>
      </c>
      <c r="F130" s="70">
        <f>'2018'!$E$11</f>
        <v>89</v>
      </c>
      <c r="G130" s="70">
        <f>'2018'!$F$11</f>
        <v>32</v>
      </c>
      <c r="H130" s="70">
        <f>'2018'!$G$11</f>
        <v>309</v>
      </c>
      <c r="L130" s="65"/>
      <c r="N130" s="65"/>
      <c r="O130" s="65"/>
    </row>
    <row r="131" spans="1:15" s="59" customFormat="1" hidden="1" outlineLevel="1">
      <c r="A131" s="69"/>
      <c r="B131" s="69" t="s">
        <v>420</v>
      </c>
      <c r="C131" s="70">
        <f>'2019'!$B$11</f>
        <v>75</v>
      </c>
      <c r="D131" s="70">
        <f>'2019'!$C$11</f>
        <v>67</v>
      </c>
      <c r="E131" s="70">
        <f>'2019'!$D$11</f>
        <v>58</v>
      </c>
      <c r="F131" s="70">
        <f>'2019'!$E$11</f>
        <v>86</v>
      </c>
      <c r="G131" s="70">
        <f>'2019'!$F$11</f>
        <v>45</v>
      </c>
      <c r="H131" s="70">
        <f>'2019'!$G$11</f>
        <v>331</v>
      </c>
      <c r="L131" s="65"/>
      <c r="N131" s="65"/>
      <c r="O131" s="65"/>
    </row>
    <row r="132" spans="1:15" s="59" customFormat="1" hidden="1" outlineLevel="1">
      <c r="A132" s="69"/>
      <c r="B132" s="69" t="s">
        <v>420</v>
      </c>
      <c r="C132" s="70">
        <f>'2020'!$B$11</f>
        <v>72</v>
      </c>
      <c r="D132" s="70">
        <f>'2020'!$C$11</f>
        <v>65</v>
      </c>
      <c r="E132" s="70">
        <f>'2020'!$D$11</f>
        <v>60</v>
      </c>
      <c r="F132" s="70">
        <f>'2020'!$E$11</f>
        <v>85</v>
      </c>
      <c r="G132" s="70">
        <f>'2020'!$F$11</f>
        <v>40</v>
      </c>
      <c r="H132" s="70">
        <f>'2020'!$G$11</f>
        <v>322</v>
      </c>
      <c r="L132" s="65"/>
      <c r="N132" s="65"/>
      <c r="O132" s="65"/>
    </row>
    <row r="133" spans="1:15" collapsed="1">
      <c r="A133" s="69" t="s">
        <v>16</v>
      </c>
      <c r="B133" s="69"/>
      <c r="C133" s="70">
        <f t="shared" ref="C133:H133" si="7">SUM(C130:C132)</f>
        <v>223</v>
      </c>
      <c r="D133" s="70">
        <f t="shared" si="7"/>
        <v>190</v>
      </c>
      <c r="E133" s="70">
        <f t="shared" si="7"/>
        <v>172</v>
      </c>
      <c r="F133" s="70">
        <f t="shared" si="7"/>
        <v>260</v>
      </c>
      <c r="G133" s="70">
        <f t="shared" si="7"/>
        <v>117</v>
      </c>
      <c r="H133" s="70">
        <f t="shared" si="7"/>
        <v>962</v>
      </c>
    </row>
    <row r="134" spans="1:15" s="59" customFormat="1" hidden="1" outlineLevel="1">
      <c r="A134" s="69"/>
      <c r="B134" s="69" t="s">
        <v>420</v>
      </c>
      <c r="C134" s="70">
        <f>'2018'!$B$12</f>
        <v>87</v>
      </c>
      <c r="D134" s="70">
        <f>'2018'!$C$12</f>
        <v>78</v>
      </c>
      <c r="E134" s="70">
        <f>'2018'!$D$12</f>
        <v>86</v>
      </c>
      <c r="F134" s="70">
        <f>'2018'!$E$12</f>
        <v>65</v>
      </c>
      <c r="G134" s="70">
        <f>'2018'!$F$12</f>
        <v>77</v>
      </c>
      <c r="H134" s="70">
        <f>'2018'!$G$12</f>
        <v>393</v>
      </c>
      <c r="L134" s="65"/>
      <c r="N134" s="65"/>
      <c r="O134" s="65"/>
    </row>
    <row r="135" spans="1:15" s="59" customFormat="1" hidden="1" outlineLevel="1">
      <c r="A135" s="69"/>
      <c r="B135" s="69" t="s">
        <v>420</v>
      </c>
      <c r="C135" s="70">
        <f>'2019'!$B$12</f>
        <v>82</v>
      </c>
      <c r="D135" s="70">
        <f>'2019'!$C$12</f>
        <v>89</v>
      </c>
      <c r="E135" s="70">
        <f>'2019'!$D$12</f>
        <v>78</v>
      </c>
      <c r="F135" s="70">
        <f>'2019'!$E$12</f>
        <v>60</v>
      </c>
      <c r="G135" s="70">
        <f>'2019'!$F$12</f>
        <v>85</v>
      </c>
      <c r="H135" s="70">
        <f>'2019'!$G$12</f>
        <v>394</v>
      </c>
      <c r="L135" s="65"/>
      <c r="N135" s="65"/>
      <c r="O135" s="65"/>
    </row>
    <row r="136" spans="1:15" s="59" customFormat="1" hidden="1" outlineLevel="1">
      <c r="A136" s="69"/>
      <c r="B136" s="69" t="s">
        <v>420</v>
      </c>
      <c r="C136" s="70">
        <f>'2020'!$B$12</f>
        <v>83</v>
      </c>
      <c r="D136" s="70">
        <f>'2020'!$C$12</f>
        <v>76</v>
      </c>
      <c r="E136" s="70">
        <f>'2020'!$D$12</f>
        <v>87</v>
      </c>
      <c r="F136" s="70">
        <f>'2020'!$E$12</f>
        <v>70</v>
      </c>
      <c r="G136" s="70">
        <f>'2020'!$F$12</f>
        <v>73</v>
      </c>
      <c r="H136" s="70">
        <f>'2020'!$G$12</f>
        <v>389</v>
      </c>
      <c r="L136" s="65"/>
      <c r="N136" s="65"/>
      <c r="O136" s="65"/>
    </row>
    <row r="137" spans="1:15" collapsed="1">
      <c r="A137" s="69" t="s">
        <v>17</v>
      </c>
      <c r="B137" s="69"/>
      <c r="C137" s="70">
        <f t="shared" ref="C137:H137" si="8">SUM(C134:C136)</f>
        <v>252</v>
      </c>
      <c r="D137" s="70">
        <f t="shared" si="8"/>
        <v>243</v>
      </c>
      <c r="E137" s="70">
        <f t="shared" si="8"/>
        <v>251</v>
      </c>
      <c r="F137" s="70">
        <f t="shared" si="8"/>
        <v>195</v>
      </c>
      <c r="G137" s="70">
        <f t="shared" si="8"/>
        <v>235</v>
      </c>
      <c r="H137" s="70">
        <f t="shared" si="8"/>
        <v>1176</v>
      </c>
    </row>
    <row r="138" spans="1:15" s="59" customFormat="1" hidden="1" outlineLevel="1">
      <c r="A138" s="69"/>
      <c r="B138" s="69" t="s">
        <v>420</v>
      </c>
      <c r="C138" s="70">
        <f>'2018'!$B$13</f>
        <v>66</v>
      </c>
      <c r="D138" s="70">
        <f>'2018'!$C$13</f>
        <v>67</v>
      </c>
      <c r="E138" s="70">
        <f>'2018'!$D$13</f>
        <v>86</v>
      </c>
      <c r="F138" s="70">
        <f>'2018'!$E$13</f>
        <v>53</v>
      </c>
      <c r="G138" s="70">
        <f>'2018'!$F$13</f>
        <v>55</v>
      </c>
      <c r="H138" s="70">
        <f>'2018'!$G$13</f>
        <v>327</v>
      </c>
      <c r="L138" s="65"/>
      <c r="N138" s="65"/>
      <c r="O138" s="65"/>
    </row>
    <row r="139" spans="1:15" s="59" customFormat="1" hidden="1" outlineLevel="1">
      <c r="A139" s="69"/>
      <c r="B139" s="69" t="s">
        <v>420</v>
      </c>
      <c r="C139" s="70">
        <f>'2019'!$B$13</f>
        <v>69</v>
      </c>
      <c r="D139" s="70">
        <f>'2019'!$C$13</f>
        <v>56</v>
      </c>
      <c r="E139" s="70">
        <f>'2019'!$D$13</f>
        <v>88</v>
      </c>
      <c r="F139" s="70">
        <f>'2019'!$E$13</f>
        <v>60</v>
      </c>
      <c r="G139" s="70">
        <f>'2019'!$F$13</f>
        <v>65</v>
      </c>
      <c r="H139" s="70">
        <f>'2019'!$G$13</f>
        <v>338</v>
      </c>
      <c r="L139" s="65"/>
      <c r="N139" s="65"/>
      <c r="O139" s="65"/>
    </row>
    <row r="140" spans="1:15" s="59" customFormat="1" hidden="1" outlineLevel="1">
      <c r="A140" s="69"/>
      <c r="B140" s="69" t="s">
        <v>420</v>
      </c>
      <c r="C140" s="70">
        <f>'2020'!$B$13</f>
        <v>59</v>
      </c>
      <c r="D140" s="70">
        <f>'2020'!$C$13</f>
        <v>70</v>
      </c>
      <c r="E140" s="70">
        <f>'2020'!$D$13</f>
        <v>83</v>
      </c>
      <c r="F140" s="70">
        <f>'2020'!$E$13</f>
        <v>64</v>
      </c>
      <c r="G140" s="70">
        <f>'2020'!$F$13</f>
        <v>66</v>
      </c>
      <c r="H140" s="70">
        <f>'2020'!$G$13</f>
        <v>342</v>
      </c>
      <c r="L140" s="65"/>
      <c r="N140" s="65"/>
      <c r="O140" s="65"/>
    </row>
    <row r="141" spans="1:15" collapsed="1">
      <c r="A141" s="69" t="s">
        <v>18</v>
      </c>
      <c r="B141" s="69"/>
      <c r="C141" s="70">
        <f t="shared" ref="C141:H141" si="9">SUM(C138:C140)</f>
        <v>194</v>
      </c>
      <c r="D141" s="70">
        <f t="shared" si="9"/>
        <v>193</v>
      </c>
      <c r="E141" s="70">
        <f t="shared" si="9"/>
        <v>257</v>
      </c>
      <c r="F141" s="70">
        <f t="shared" si="9"/>
        <v>177</v>
      </c>
      <c r="G141" s="70">
        <f t="shared" si="9"/>
        <v>186</v>
      </c>
      <c r="H141" s="70">
        <f t="shared" si="9"/>
        <v>1007</v>
      </c>
    </row>
    <row r="142" spans="1:15" s="59" customFormat="1" hidden="1" outlineLevel="1">
      <c r="A142" s="69"/>
      <c r="B142" s="69" t="s">
        <v>420</v>
      </c>
      <c r="C142" s="70">
        <f>'2018'!$B$14</f>
        <v>76</v>
      </c>
      <c r="D142" s="70">
        <f>'2018'!$C$14</f>
        <v>77</v>
      </c>
      <c r="E142" s="70">
        <f>'2018'!$D$14</f>
        <v>85</v>
      </c>
      <c r="F142" s="70">
        <f>'2018'!$E$14</f>
        <v>26</v>
      </c>
      <c r="G142" s="70">
        <f>'2018'!$F$14</f>
        <v>78</v>
      </c>
      <c r="H142" s="70">
        <f>'2018'!$G$14</f>
        <v>342</v>
      </c>
      <c r="L142" s="65"/>
      <c r="N142" s="65"/>
      <c r="O142" s="65"/>
    </row>
    <row r="143" spans="1:15" s="59" customFormat="1" hidden="1" outlineLevel="1">
      <c r="A143" s="69"/>
      <c r="B143" s="69" t="s">
        <v>420</v>
      </c>
      <c r="C143" s="70">
        <f>'2019'!$B$14</f>
        <v>80</v>
      </c>
      <c r="D143" s="70">
        <f>'2019'!$C$14</f>
        <v>80</v>
      </c>
      <c r="E143" s="70">
        <f>'2019'!$D$14</f>
        <v>79</v>
      </c>
      <c r="F143" s="70">
        <f>'2019'!$E$14</f>
        <v>40</v>
      </c>
      <c r="G143" s="70">
        <f>'2019'!$F$14</f>
        <v>80</v>
      </c>
      <c r="H143" s="70">
        <f>'2019'!$G$14</f>
        <v>359</v>
      </c>
      <c r="L143" s="65"/>
      <c r="N143" s="65"/>
      <c r="O143" s="65"/>
    </row>
    <row r="144" spans="1:15" s="59" customFormat="1" hidden="1" outlineLevel="1">
      <c r="A144" s="69"/>
      <c r="B144" s="69" t="s">
        <v>420</v>
      </c>
      <c r="C144" s="70">
        <f>'2020'!$B$14</f>
        <v>73</v>
      </c>
      <c r="D144" s="70">
        <f>'2020'!$C$14</f>
        <v>80</v>
      </c>
      <c r="E144" s="70">
        <f>'2020'!$D$14</f>
        <v>80</v>
      </c>
      <c r="F144" s="70">
        <f>'2020'!$E$14</f>
        <v>30</v>
      </c>
      <c r="G144" s="70">
        <f>'2020'!$F$14</f>
        <v>80</v>
      </c>
      <c r="H144" s="70">
        <f>'2020'!$G$14</f>
        <v>343</v>
      </c>
      <c r="L144" s="65"/>
      <c r="N144" s="65"/>
      <c r="O144" s="65"/>
    </row>
    <row r="145" spans="1:20" collapsed="1">
      <c r="A145" s="69" t="s">
        <v>19</v>
      </c>
      <c r="B145" s="69"/>
      <c r="C145" s="70">
        <f t="shared" ref="C145:H145" si="10">SUM(C142:C144)</f>
        <v>229</v>
      </c>
      <c r="D145" s="70">
        <f t="shared" si="10"/>
        <v>237</v>
      </c>
      <c r="E145" s="70">
        <f t="shared" si="10"/>
        <v>244</v>
      </c>
      <c r="F145" s="70">
        <f t="shared" si="10"/>
        <v>96</v>
      </c>
      <c r="G145" s="70">
        <f t="shared" si="10"/>
        <v>238</v>
      </c>
      <c r="H145" s="70">
        <f t="shared" si="10"/>
        <v>1044</v>
      </c>
    </row>
    <row r="149" spans="1:20" s="65" customFormat="1" hidden="1" outlineLevel="1"/>
    <row r="150" spans="1:20" s="65" customFormat="1" hidden="1" outlineLevel="1"/>
    <row r="151" spans="1:20" s="65" customFormat="1" hidden="1" outlineLevel="1"/>
    <row r="152" spans="1:20" collapsed="1">
      <c r="P152" s="65"/>
      <c r="Q152" s="65"/>
      <c r="R152" s="65"/>
      <c r="S152" s="65"/>
      <c r="T152" s="65"/>
    </row>
    <row r="153" spans="1:20" s="65" customFormat="1" hidden="1" outlineLevel="2"/>
    <row r="154" spans="1:20" s="65" customFormat="1" hidden="1" outlineLevel="2"/>
    <row r="155" spans="1:20" s="65" customFormat="1" hidden="1" outlineLevel="2"/>
    <row r="156" spans="1:20" s="65" customFormat="1" hidden="1" outlineLevel="1"/>
    <row r="157" spans="1:20" s="65" customFormat="1" hidden="1" outlineLevel="2"/>
    <row r="158" spans="1:20" s="65" customFormat="1" hidden="1" outlineLevel="2"/>
    <row r="159" spans="1:20" s="65" customFormat="1" hidden="1" outlineLevel="2"/>
    <row r="160" spans="1:20" s="65" customFormat="1" hidden="1" outlineLevel="1"/>
    <row r="161" spans="2:20" s="65" customFormat="1" hidden="1" outlineLevel="2"/>
    <row r="162" spans="2:20" s="65" customFormat="1" hidden="1" outlineLevel="2"/>
    <row r="163" spans="2:20" s="65" customFormat="1" hidden="1" outlineLevel="2"/>
    <row r="164" spans="2:20" s="65" customFormat="1" hidden="1" outlineLevel="1"/>
    <row r="165" spans="2:20" s="65" customFormat="1" hidden="1" outlineLevel="2"/>
    <row r="166" spans="2:20" s="65" customFormat="1" hidden="1" outlineLevel="2"/>
    <row r="167" spans="2:20" s="65" customFormat="1" hidden="1" outlineLevel="2"/>
    <row r="168" spans="2:20" collapsed="1">
      <c r="B168" s="65"/>
      <c r="C168" s="65"/>
      <c r="D168" s="65"/>
      <c r="E168" s="65"/>
      <c r="F168" s="65"/>
      <c r="G168" s="65"/>
      <c r="P168" s="65"/>
      <c r="Q168" s="65"/>
      <c r="R168" s="65"/>
      <c r="S168" s="65"/>
      <c r="T168" s="65"/>
    </row>
    <row r="169" spans="2:20" s="65" customFormat="1" hidden="1" outlineLevel="2"/>
    <row r="170" spans="2:20" s="65" customFormat="1" hidden="1" outlineLevel="2"/>
    <row r="171" spans="2:20" s="65" customFormat="1" hidden="1" outlineLevel="2"/>
    <row r="172" spans="2:20" s="65" customFormat="1" hidden="1" outlineLevel="1"/>
    <row r="173" spans="2:20" s="65" customFormat="1" hidden="1" outlineLevel="2"/>
    <row r="174" spans="2:20" s="65" customFormat="1" hidden="1" outlineLevel="2"/>
    <row r="175" spans="2:20" s="65" customFormat="1" hidden="1" outlineLevel="2"/>
    <row r="176" spans="2:20" s="65" customFormat="1" hidden="1" outlineLevel="1"/>
    <row r="177" spans="2:20" s="65" customFormat="1" hidden="1" outlineLevel="2"/>
    <row r="178" spans="2:20" s="65" customFormat="1" hidden="1" outlineLevel="2"/>
    <row r="179" spans="2:20" s="65" customFormat="1" hidden="1" outlineLevel="2"/>
    <row r="180" spans="2:20" s="65" customFormat="1" hidden="1" outlineLevel="1"/>
    <row r="181" spans="2:20" s="65" customFormat="1" hidden="1" outlineLevel="2"/>
    <row r="182" spans="2:20" s="65" customFormat="1" hidden="1" outlineLevel="2"/>
    <row r="183" spans="2:20" s="65" customFormat="1" hidden="1" outlineLevel="2"/>
    <row r="184" spans="2:20" collapsed="1">
      <c r="B184" s="65"/>
      <c r="C184" s="65"/>
      <c r="D184" s="65"/>
      <c r="E184" s="65"/>
      <c r="F184" s="65"/>
      <c r="G184" s="65"/>
      <c r="P184" s="65"/>
      <c r="Q184" s="65"/>
      <c r="R184" s="65"/>
      <c r="S184" s="65"/>
      <c r="T184" s="65"/>
    </row>
    <row r="185" spans="2:20" s="65" customFormat="1" hidden="1" outlineLevel="2"/>
    <row r="186" spans="2:20" s="65" customFormat="1" hidden="1" outlineLevel="2"/>
    <row r="187" spans="2:20" s="65" customFormat="1" hidden="1" outlineLevel="2"/>
    <row r="188" spans="2:20" s="65" customFormat="1" hidden="1" outlineLevel="1"/>
    <row r="189" spans="2:20" s="65" customFormat="1" hidden="1" outlineLevel="2"/>
    <row r="190" spans="2:20" s="65" customFormat="1" hidden="1" outlineLevel="2"/>
    <row r="191" spans="2:20" s="65" customFormat="1" hidden="1" outlineLevel="2"/>
    <row r="192" spans="2:20" s="65" customFormat="1" hidden="1" outlineLevel="1"/>
    <row r="193" spans="16:20" s="65" customFormat="1" hidden="1" outlineLevel="2"/>
    <row r="194" spans="16:20" s="65" customFormat="1" hidden="1" outlineLevel="2"/>
    <row r="195" spans="16:20" s="65" customFormat="1" hidden="1" outlineLevel="2"/>
    <row r="196" spans="16:20" s="65" customFormat="1" hidden="1" outlineLevel="1"/>
    <row r="197" spans="16:20" collapsed="1">
      <c r="P197" s="65"/>
      <c r="Q197" s="65"/>
      <c r="R197" s="65"/>
      <c r="S197" s="65"/>
      <c r="T197" s="65"/>
    </row>
    <row r="198" spans="16:20" s="65" customFormat="1" hidden="1" outlineLevel="1"/>
    <row r="199" spans="16:20" s="65" customFormat="1" hidden="1" outlineLevel="1"/>
    <row r="200" spans="16:20" s="65" customFormat="1" hidden="1" outlineLevel="1"/>
    <row r="201" spans="16:20" collapsed="1">
      <c r="P201" s="65"/>
      <c r="Q201" s="65"/>
      <c r="R201" s="65"/>
      <c r="S201" s="65"/>
      <c r="T201" s="65"/>
    </row>
    <row r="202" spans="16:20" s="65" customFormat="1" hidden="1" outlineLevel="1"/>
    <row r="203" spans="16:20" s="65" customFormat="1" hidden="1" outlineLevel="1"/>
    <row r="204" spans="16:20" s="65" customFormat="1" hidden="1" outlineLevel="1"/>
    <row r="205" spans="16:20" collapsed="1">
      <c r="P205" s="65"/>
      <c r="Q205" s="65"/>
      <c r="R205" s="65"/>
      <c r="S205" s="65"/>
      <c r="T205" s="65"/>
    </row>
    <row r="206" spans="16:20" s="65" customFormat="1" hidden="1" outlineLevel="1"/>
    <row r="207" spans="16:20" s="65" customFormat="1" hidden="1" outlineLevel="1"/>
    <row r="208" spans="16:20" s="65" customFormat="1" hidden="1" outlineLevel="1"/>
    <row r="209" spans="16:20" collapsed="1">
      <c r="P209" s="65"/>
      <c r="Q209" s="65"/>
      <c r="R209" s="65"/>
      <c r="S209" s="65"/>
      <c r="T209" s="65"/>
    </row>
    <row r="210" spans="16:20" s="65" customFormat="1" hidden="1" outlineLevel="1"/>
    <row r="211" spans="16:20" s="65" customFormat="1" hidden="1" outlineLevel="1"/>
    <row r="212" spans="16:20" s="65" customFormat="1" hidden="1" outlineLevel="1"/>
    <row r="213" spans="16:20" collapsed="1">
      <c r="P213" s="65"/>
      <c r="Q213" s="65"/>
      <c r="R213" s="65"/>
      <c r="S213" s="65"/>
      <c r="T213" s="65"/>
    </row>
    <row r="214" spans="16:20" s="65" customFormat="1" hidden="1" outlineLevel="1"/>
    <row r="215" spans="16:20" s="65" customFormat="1" hidden="1" outlineLevel="1"/>
    <row r="216" spans="16:20" s="65" customFormat="1" hidden="1" outlineLevel="1"/>
    <row r="217" spans="16:20" collapsed="1">
      <c r="P217" s="65"/>
      <c r="Q217" s="65"/>
      <c r="R217" s="65"/>
      <c r="S217" s="65"/>
      <c r="T217" s="65"/>
    </row>
    <row r="218" spans="16:20" s="65" customFormat="1" hidden="1" outlineLevel="1"/>
    <row r="219" spans="16:20" s="65" customFormat="1" hidden="1" outlineLevel="1"/>
    <row r="220" spans="16:20" s="65" customFormat="1" hidden="1" outlineLevel="1"/>
    <row r="221" spans="16:20" collapsed="1">
      <c r="P221" s="65"/>
      <c r="Q221" s="65"/>
      <c r="R221" s="65"/>
      <c r="S221" s="65"/>
      <c r="T221" s="65"/>
    </row>
    <row r="222" spans="16:20" s="65" customFormat="1" hidden="1" outlineLevel="1"/>
    <row r="223" spans="16:20" s="65" customFormat="1" hidden="1" outlineLevel="1"/>
    <row r="224" spans="16:20" s="65" customFormat="1" hidden="1" outlineLevel="1"/>
    <row r="225" spans="16:20" collapsed="1">
      <c r="P225" s="65"/>
      <c r="Q225" s="65"/>
      <c r="R225" s="65"/>
      <c r="S225" s="65"/>
      <c r="T225" s="65"/>
    </row>
  </sheetData>
  <dataConsolidate function="max" leftLabels="1" topLabels="1">
    <dataRefs count="3">
      <dataRef ref="A3:G14" sheet="2018"/>
      <dataRef ref="A3:G14" sheet="2019"/>
      <dataRef ref="A3:G14" sheet="2020"/>
    </dataRefs>
  </dataConsolidate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5" pageOrder="overThenDown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90"/>
  <sheetViews>
    <sheetView topLeftCell="A7" workbookViewId="0">
      <selection activeCell="I32" sqref="I32"/>
    </sheetView>
  </sheetViews>
  <sheetFormatPr defaultRowHeight="15"/>
  <cols>
    <col min="2" max="2" width="10.28515625" bestFit="1" customWidth="1"/>
  </cols>
  <sheetData>
    <row r="1" spans="1:8" ht="18.75">
      <c r="A1" s="251" t="s">
        <v>442</v>
      </c>
      <c r="B1" s="252"/>
      <c r="C1" s="252"/>
      <c r="D1" s="252"/>
      <c r="E1" s="252"/>
      <c r="F1" s="252"/>
      <c r="G1" s="252"/>
      <c r="H1" s="252"/>
    </row>
    <row r="2" spans="1:8">
      <c r="A2" s="83"/>
      <c r="B2" s="83"/>
      <c r="C2" s="83"/>
      <c r="D2" s="76" t="s">
        <v>423</v>
      </c>
      <c r="E2" s="83"/>
      <c r="F2" s="83"/>
      <c r="G2" s="83"/>
      <c r="H2" s="83"/>
    </row>
    <row r="3" spans="1:8">
      <c r="A3" s="83"/>
      <c r="B3" s="83"/>
      <c r="C3" s="83"/>
      <c r="D3" s="83"/>
      <c r="E3" s="83"/>
      <c r="F3" s="83"/>
      <c r="G3" s="83"/>
      <c r="H3" s="83"/>
    </row>
    <row r="4" spans="1:8">
      <c r="A4" s="83" t="s">
        <v>243</v>
      </c>
      <c r="B4" s="83" t="s">
        <v>428</v>
      </c>
      <c r="C4" s="83" t="s">
        <v>3</v>
      </c>
      <c r="D4" s="83" t="s">
        <v>4</v>
      </c>
      <c r="E4" s="83" t="s">
        <v>5</v>
      </c>
      <c r="F4" s="83" t="s">
        <v>6</v>
      </c>
      <c r="G4" s="83" t="s">
        <v>7</v>
      </c>
      <c r="H4" s="83" t="s">
        <v>8</v>
      </c>
    </row>
    <row r="5" spans="1:8">
      <c r="A5" s="83">
        <v>1</v>
      </c>
      <c r="B5" s="83" t="s">
        <v>11</v>
      </c>
      <c r="C5" s="83">
        <v>245</v>
      </c>
      <c r="D5" s="83">
        <v>191</v>
      </c>
      <c r="E5" s="83">
        <v>232</v>
      </c>
      <c r="F5" s="83">
        <v>253</v>
      </c>
      <c r="G5" s="83">
        <v>247</v>
      </c>
      <c r="H5" s="83">
        <v>1168</v>
      </c>
    </row>
    <row r="6" spans="1:8">
      <c r="A6" s="83">
        <v>2</v>
      </c>
      <c r="B6" s="83" t="s">
        <v>10</v>
      </c>
      <c r="C6" s="83">
        <v>206</v>
      </c>
      <c r="D6" s="83">
        <v>231</v>
      </c>
      <c r="E6" s="83">
        <v>224</v>
      </c>
      <c r="F6" s="83">
        <v>211</v>
      </c>
      <c r="G6" s="83">
        <v>225</v>
      </c>
      <c r="H6" s="83">
        <v>1097</v>
      </c>
    </row>
    <row r="7" spans="1:8">
      <c r="A7" s="83">
        <v>3</v>
      </c>
      <c r="B7" s="83" t="s">
        <v>12</v>
      </c>
      <c r="C7" s="83">
        <v>219</v>
      </c>
      <c r="D7" s="83">
        <v>199</v>
      </c>
      <c r="E7" s="83">
        <v>150</v>
      </c>
      <c r="F7" s="83">
        <v>187</v>
      </c>
      <c r="G7" s="83">
        <v>221</v>
      </c>
      <c r="H7" s="83">
        <v>976</v>
      </c>
    </row>
    <row r="8" spans="1:8">
      <c r="A8" s="83">
        <v>4</v>
      </c>
      <c r="B8" s="83" t="s">
        <v>13</v>
      </c>
      <c r="C8" s="83">
        <v>255</v>
      </c>
      <c r="D8" s="83">
        <v>183</v>
      </c>
      <c r="E8" s="83">
        <v>229</v>
      </c>
      <c r="F8" s="83">
        <v>253</v>
      </c>
      <c r="G8" s="83">
        <v>214</v>
      </c>
      <c r="H8" s="83">
        <v>1134</v>
      </c>
    </row>
    <row r="9" spans="1:8">
      <c r="A9" s="83">
        <v>5</v>
      </c>
      <c r="B9" s="83" t="s">
        <v>14</v>
      </c>
      <c r="C9" s="83">
        <v>210</v>
      </c>
      <c r="D9" s="83">
        <v>178</v>
      </c>
      <c r="E9" s="83">
        <v>216</v>
      </c>
      <c r="F9" s="83">
        <v>182</v>
      </c>
      <c r="G9" s="83">
        <v>255</v>
      </c>
      <c r="H9" s="83">
        <v>1041</v>
      </c>
    </row>
    <row r="10" spans="1:8">
      <c r="A10" s="83">
        <v>6</v>
      </c>
      <c r="B10" s="83" t="s">
        <v>15</v>
      </c>
      <c r="C10" s="83">
        <v>265</v>
      </c>
      <c r="D10" s="83">
        <v>260</v>
      </c>
      <c r="E10" s="83">
        <v>206</v>
      </c>
      <c r="F10" s="83">
        <v>254</v>
      </c>
      <c r="G10" s="83">
        <v>232</v>
      </c>
      <c r="H10" s="83">
        <v>1217</v>
      </c>
    </row>
    <row r="11" spans="1:8">
      <c r="A11" s="83">
        <v>7</v>
      </c>
      <c r="B11" s="83" t="s">
        <v>204</v>
      </c>
      <c r="C11" s="83">
        <v>212</v>
      </c>
      <c r="D11" s="83">
        <v>187</v>
      </c>
      <c r="E11" s="83">
        <v>274</v>
      </c>
      <c r="F11" s="83">
        <v>171</v>
      </c>
      <c r="G11" s="83">
        <v>259</v>
      </c>
      <c r="H11" s="83">
        <v>1103</v>
      </c>
    </row>
    <row r="12" spans="1:8">
      <c r="A12" s="83">
        <v>8</v>
      </c>
      <c r="B12" s="83" t="s">
        <v>16</v>
      </c>
      <c r="C12" s="83">
        <v>223</v>
      </c>
      <c r="D12" s="83">
        <v>190</v>
      </c>
      <c r="E12" s="83">
        <v>172</v>
      </c>
      <c r="F12" s="83">
        <v>260</v>
      </c>
      <c r="G12" s="83">
        <v>117</v>
      </c>
      <c r="H12" s="83">
        <v>962</v>
      </c>
    </row>
    <row r="13" spans="1:8">
      <c r="A13" s="83">
        <v>9</v>
      </c>
      <c r="B13" s="83" t="s">
        <v>17</v>
      </c>
      <c r="C13" s="83">
        <v>252</v>
      </c>
      <c r="D13" s="83">
        <v>243</v>
      </c>
      <c r="E13" s="83">
        <v>251</v>
      </c>
      <c r="F13" s="83">
        <v>195</v>
      </c>
      <c r="G13" s="83">
        <v>235</v>
      </c>
      <c r="H13" s="83">
        <v>1176</v>
      </c>
    </row>
    <row r="14" spans="1:8">
      <c r="A14" s="83">
        <v>10</v>
      </c>
      <c r="B14" s="83" t="s">
        <v>18</v>
      </c>
      <c r="C14" s="83">
        <v>194</v>
      </c>
      <c r="D14" s="83">
        <v>193</v>
      </c>
      <c r="E14" s="83">
        <v>257</v>
      </c>
      <c r="F14" s="83">
        <v>177</v>
      </c>
      <c r="G14" s="83">
        <v>186</v>
      </c>
      <c r="H14" s="83">
        <v>1007</v>
      </c>
    </row>
    <row r="15" spans="1:8">
      <c r="A15" s="83">
        <v>11</v>
      </c>
      <c r="B15" s="83" t="s">
        <v>19</v>
      </c>
      <c r="C15" s="83">
        <v>229</v>
      </c>
      <c r="D15" s="83">
        <v>237</v>
      </c>
      <c r="E15" s="83">
        <v>244</v>
      </c>
      <c r="F15" s="83">
        <v>96</v>
      </c>
      <c r="G15" s="83">
        <v>238</v>
      </c>
      <c r="H15" s="83">
        <v>1044</v>
      </c>
    </row>
    <row r="17" spans="1:8">
      <c r="D17" s="65"/>
    </row>
    <row r="18" spans="1:8">
      <c r="A18" s="70"/>
      <c r="B18" s="70"/>
      <c r="C18" s="70"/>
      <c r="D18" s="76" t="s">
        <v>424</v>
      </c>
      <c r="E18" s="70"/>
      <c r="F18" s="70"/>
      <c r="G18" s="70"/>
      <c r="H18" s="70"/>
    </row>
    <row r="19" spans="1:8">
      <c r="A19" s="70" t="s">
        <v>1</v>
      </c>
      <c r="B19" s="70" t="s">
        <v>428</v>
      </c>
      <c r="C19" s="70" t="s">
        <v>3</v>
      </c>
      <c r="D19" s="70" t="s">
        <v>4</v>
      </c>
      <c r="E19" s="70" t="s">
        <v>5</v>
      </c>
      <c r="F19" s="70" t="s">
        <v>6</v>
      </c>
      <c r="G19" s="70" t="s">
        <v>7</v>
      </c>
      <c r="H19" s="70" t="s">
        <v>8</v>
      </c>
    </row>
    <row r="20" spans="1:8">
      <c r="A20" s="70">
        <v>1</v>
      </c>
      <c r="B20" s="70" t="s">
        <v>11</v>
      </c>
      <c r="C20" s="70">
        <v>81.666666666666671</v>
      </c>
      <c r="D20" s="70">
        <v>63.666666666666664</v>
      </c>
      <c r="E20" s="70">
        <v>77.333333333333329</v>
      </c>
      <c r="F20" s="70">
        <v>84.333333333333329</v>
      </c>
      <c r="G20" s="70">
        <v>82.333333333333329</v>
      </c>
      <c r="H20" s="70">
        <v>389.33333333333331</v>
      </c>
    </row>
    <row r="21" spans="1:8">
      <c r="A21" s="70">
        <v>2</v>
      </c>
      <c r="B21" s="70" t="s">
        <v>10</v>
      </c>
      <c r="C21" s="70">
        <v>68.666666666666671</v>
      </c>
      <c r="D21" s="70">
        <v>77</v>
      </c>
      <c r="E21" s="70">
        <v>74.666666666666671</v>
      </c>
      <c r="F21" s="70">
        <v>70.333333333333329</v>
      </c>
      <c r="G21" s="70">
        <v>75</v>
      </c>
      <c r="H21" s="70">
        <v>365.66666666666669</v>
      </c>
    </row>
    <row r="22" spans="1:8">
      <c r="A22" s="70">
        <v>3</v>
      </c>
      <c r="B22" s="70" t="s">
        <v>12</v>
      </c>
      <c r="C22" s="70">
        <v>73</v>
      </c>
      <c r="D22" s="70">
        <v>66.333333333333329</v>
      </c>
      <c r="E22" s="70">
        <v>50</v>
      </c>
      <c r="F22" s="70">
        <v>62.333333333333336</v>
      </c>
      <c r="G22" s="70">
        <v>73.666666666666671</v>
      </c>
      <c r="H22" s="70">
        <v>325.33333333333331</v>
      </c>
    </row>
    <row r="23" spans="1:8">
      <c r="A23" s="70">
        <v>4</v>
      </c>
      <c r="B23" s="70" t="s">
        <v>13</v>
      </c>
      <c r="C23" s="70">
        <v>85</v>
      </c>
      <c r="D23" s="70">
        <v>61</v>
      </c>
      <c r="E23" s="70">
        <v>76.333333333333329</v>
      </c>
      <c r="F23" s="70">
        <v>84.333333333333329</v>
      </c>
      <c r="G23" s="70">
        <v>71.333333333333329</v>
      </c>
      <c r="H23" s="70">
        <v>378</v>
      </c>
    </row>
    <row r="24" spans="1:8">
      <c r="A24" s="70">
        <v>5</v>
      </c>
      <c r="B24" s="70" t="s">
        <v>14</v>
      </c>
      <c r="C24" s="70">
        <v>70</v>
      </c>
      <c r="D24" s="70">
        <v>59.333333333333336</v>
      </c>
      <c r="E24" s="70">
        <v>72</v>
      </c>
      <c r="F24" s="70">
        <v>60.666666666666664</v>
      </c>
      <c r="G24" s="70">
        <v>85</v>
      </c>
      <c r="H24" s="70">
        <v>347</v>
      </c>
    </row>
    <row r="25" spans="1:8">
      <c r="A25" s="70">
        <v>6</v>
      </c>
      <c r="B25" s="70" t="s">
        <v>15</v>
      </c>
      <c r="C25" s="70">
        <v>88.333333333333329</v>
      </c>
      <c r="D25" s="70">
        <v>86.666666666666671</v>
      </c>
      <c r="E25" s="70">
        <v>68.666666666666671</v>
      </c>
      <c r="F25" s="70">
        <v>84.666666666666671</v>
      </c>
      <c r="G25" s="70">
        <v>77.333333333333329</v>
      </c>
      <c r="H25" s="70">
        <v>405.66666666666669</v>
      </c>
    </row>
    <row r="26" spans="1:8">
      <c r="A26" s="70">
        <v>7</v>
      </c>
      <c r="B26" s="70" t="s">
        <v>204</v>
      </c>
      <c r="C26" s="70">
        <v>70.666666666666671</v>
      </c>
      <c r="D26" s="70">
        <v>62.333333333333336</v>
      </c>
      <c r="E26" s="70">
        <v>91.333333333333329</v>
      </c>
      <c r="F26" s="70">
        <v>57</v>
      </c>
      <c r="G26" s="70">
        <v>86.333333333333329</v>
      </c>
      <c r="H26" s="70">
        <v>367.66666666666669</v>
      </c>
    </row>
    <row r="27" spans="1:8">
      <c r="A27" s="70">
        <v>8</v>
      </c>
      <c r="B27" s="70" t="s">
        <v>16</v>
      </c>
      <c r="C27" s="70">
        <v>74.333333333333329</v>
      </c>
      <c r="D27" s="70">
        <v>63.333333333333336</v>
      </c>
      <c r="E27" s="70">
        <v>57.333333333333336</v>
      </c>
      <c r="F27" s="70">
        <v>86.666666666666671</v>
      </c>
      <c r="G27" s="70">
        <v>39</v>
      </c>
      <c r="H27" s="70">
        <v>320.66666666666669</v>
      </c>
    </row>
    <row r="28" spans="1:8">
      <c r="A28" s="70">
        <v>9</v>
      </c>
      <c r="B28" s="70" t="s">
        <v>17</v>
      </c>
      <c r="C28" s="70">
        <v>84</v>
      </c>
      <c r="D28" s="70">
        <v>81</v>
      </c>
      <c r="E28" s="70">
        <v>83.666666666666671</v>
      </c>
      <c r="F28" s="70">
        <v>65</v>
      </c>
      <c r="G28" s="70">
        <v>78.333333333333329</v>
      </c>
      <c r="H28" s="70">
        <v>392</v>
      </c>
    </row>
    <row r="29" spans="1:8">
      <c r="A29" s="70">
        <v>10</v>
      </c>
      <c r="B29" s="70" t="s">
        <v>18</v>
      </c>
      <c r="C29" s="70">
        <v>64.666666666666671</v>
      </c>
      <c r="D29" s="70">
        <v>64.333333333333329</v>
      </c>
      <c r="E29" s="70">
        <v>85.666666666666671</v>
      </c>
      <c r="F29" s="70">
        <v>59</v>
      </c>
      <c r="G29" s="70">
        <v>62</v>
      </c>
      <c r="H29" s="70">
        <v>335.66666666666669</v>
      </c>
    </row>
    <row r="30" spans="1:8">
      <c r="A30" s="70">
        <v>11</v>
      </c>
      <c r="B30" s="70" t="s">
        <v>19</v>
      </c>
      <c r="C30" s="70">
        <v>76.333333333333329</v>
      </c>
      <c r="D30" s="70">
        <v>79</v>
      </c>
      <c r="E30" s="70">
        <v>81.333333333333329</v>
      </c>
      <c r="F30" s="70">
        <v>32</v>
      </c>
      <c r="G30" s="70">
        <v>79.333333333333329</v>
      </c>
      <c r="H30" s="70">
        <v>348</v>
      </c>
    </row>
    <row r="32" spans="1:8">
      <c r="A32" s="70"/>
      <c r="B32" s="70"/>
      <c r="C32" s="70"/>
      <c r="D32" s="76" t="s">
        <v>425</v>
      </c>
      <c r="E32" s="70"/>
      <c r="F32" s="70"/>
      <c r="G32" s="70"/>
      <c r="H32" s="70"/>
    </row>
    <row r="33" spans="1:8">
      <c r="A33" s="70" t="s">
        <v>1</v>
      </c>
      <c r="B33" s="70" t="s">
        <v>428</v>
      </c>
      <c r="C33" s="70" t="s">
        <v>3</v>
      </c>
      <c r="D33" s="70" t="s">
        <v>4</v>
      </c>
      <c r="E33" s="70" t="s">
        <v>5</v>
      </c>
      <c r="F33" s="70" t="s">
        <v>6</v>
      </c>
      <c r="G33" s="70" t="s">
        <v>7</v>
      </c>
      <c r="H33" s="70" t="s">
        <v>8</v>
      </c>
    </row>
    <row r="34" spans="1:8">
      <c r="A34" s="70">
        <v>1</v>
      </c>
      <c r="B34" s="70" t="s">
        <v>11</v>
      </c>
      <c r="C34" s="70">
        <v>87</v>
      </c>
      <c r="D34" s="70">
        <v>66</v>
      </c>
      <c r="E34" s="70">
        <v>78</v>
      </c>
      <c r="F34" s="70">
        <v>86</v>
      </c>
      <c r="G34" s="70">
        <v>84</v>
      </c>
      <c r="H34" s="70">
        <v>394</v>
      </c>
    </row>
    <row r="35" spans="1:8">
      <c r="A35" s="70">
        <v>2</v>
      </c>
      <c r="B35" s="70" t="s">
        <v>10</v>
      </c>
      <c r="C35" s="70">
        <v>76</v>
      </c>
      <c r="D35" s="70">
        <v>79</v>
      </c>
      <c r="E35" s="70">
        <v>80</v>
      </c>
      <c r="F35" s="70">
        <v>74</v>
      </c>
      <c r="G35" s="70">
        <v>76</v>
      </c>
      <c r="H35" s="70">
        <v>379</v>
      </c>
    </row>
    <row r="36" spans="1:8">
      <c r="A36" s="70">
        <v>3</v>
      </c>
      <c r="B36" s="70" t="s">
        <v>12</v>
      </c>
      <c r="C36" s="70">
        <v>78</v>
      </c>
      <c r="D36" s="70">
        <v>68</v>
      </c>
      <c r="E36" s="70">
        <v>54</v>
      </c>
      <c r="F36" s="70">
        <v>66</v>
      </c>
      <c r="G36" s="70">
        <v>82</v>
      </c>
      <c r="H36" s="70">
        <v>332</v>
      </c>
    </row>
    <row r="37" spans="1:8">
      <c r="A37" s="70">
        <v>4</v>
      </c>
      <c r="B37" s="70" t="s">
        <v>13</v>
      </c>
      <c r="C37" s="70">
        <v>89</v>
      </c>
      <c r="D37" s="70">
        <v>66</v>
      </c>
      <c r="E37" s="70">
        <v>78</v>
      </c>
      <c r="F37" s="70">
        <v>88</v>
      </c>
      <c r="G37" s="70">
        <v>77</v>
      </c>
      <c r="H37" s="70">
        <v>388</v>
      </c>
    </row>
    <row r="38" spans="1:8">
      <c r="A38" s="70">
        <v>5</v>
      </c>
      <c r="B38" s="70" t="s">
        <v>14</v>
      </c>
      <c r="C38" s="70">
        <v>76</v>
      </c>
      <c r="D38" s="70">
        <v>63</v>
      </c>
      <c r="E38" s="70">
        <v>78</v>
      </c>
      <c r="F38" s="70">
        <v>65</v>
      </c>
      <c r="G38" s="70">
        <v>86</v>
      </c>
      <c r="H38" s="70">
        <v>358</v>
      </c>
    </row>
    <row r="39" spans="1:8">
      <c r="A39" s="70">
        <v>6</v>
      </c>
      <c r="B39" s="70" t="s">
        <v>15</v>
      </c>
      <c r="C39" s="70">
        <v>90</v>
      </c>
      <c r="D39" s="70">
        <v>89</v>
      </c>
      <c r="E39" s="70">
        <v>70</v>
      </c>
      <c r="F39" s="70">
        <v>88</v>
      </c>
      <c r="G39" s="70">
        <v>79</v>
      </c>
      <c r="H39" s="70">
        <v>413</v>
      </c>
    </row>
    <row r="40" spans="1:8">
      <c r="A40" s="70">
        <v>7</v>
      </c>
      <c r="B40" s="70" t="s">
        <v>204</v>
      </c>
      <c r="C40" s="70">
        <v>76</v>
      </c>
      <c r="D40" s="70">
        <v>75</v>
      </c>
      <c r="E40" s="70">
        <v>96</v>
      </c>
      <c r="F40" s="70">
        <v>59</v>
      </c>
      <c r="G40" s="70">
        <v>89</v>
      </c>
      <c r="H40" s="70">
        <v>388</v>
      </c>
    </row>
    <row r="41" spans="1:8">
      <c r="A41" s="70">
        <v>8</v>
      </c>
      <c r="B41" s="70" t="s">
        <v>16</v>
      </c>
      <c r="C41" s="70">
        <v>76</v>
      </c>
      <c r="D41" s="70">
        <v>67</v>
      </c>
      <c r="E41" s="70">
        <v>60</v>
      </c>
      <c r="F41" s="70">
        <v>89</v>
      </c>
      <c r="G41" s="70">
        <v>45</v>
      </c>
      <c r="H41" s="70">
        <v>331</v>
      </c>
    </row>
    <row r="42" spans="1:8">
      <c r="A42" s="70">
        <v>9</v>
      </c>
      <c r="B42" s="70" t="s">
        <v>17</v>
      </c>
      <c r="C42" s="70">
        <v>87</v>
      </c>
      <c r="D42" s="70">
        <v>89</v>
      </c>
      <c r="E42" s="70">
        <v>87</v>
      </c>
      <c r="F42" s="70">
        <v>70</v>
      </c>
      <c r="G42" s="70">
        <v>85</v>
      </c>
      <c r="H42" s="70">
        <v>394</v>
      </c>
    </row>
    <row r="43" spans="1:8">
      <c r="A43" s="70">
        <v>10</v>
      </c>
      <c r="B43" s="70" t="s">
        <v>18</v>
      </c>
      <c r="C43" s="70">
        <v>69</v>
      </c>
      <c r="D43" s="70">
        <v>70</v>
      </c>
      <c r="E43" s="70">
        <v>88</v>
      </c>
      <c r="F43" s="70">
        <v>64</v>
      </c>
      <c r="G43" s="70">
        <v>66</v>
      </c>
      <c r="H43" s="70">
        <v>342</v>
      </c>
    </row>
    <row r="44" spans="1:8">
      <c r="A44" s="70"/>
      <c r="B44" s="70" t="s">
        <v>19</v>
      </c>
      <c r="C44" s="70">
        <v>80</v>
      </c>
      <c r="D44" s="70">
        <v>80</v>
      </c>
      <c r="E44" s="70">
        <v>85</v>
      </c>
      <c r="F44" s="70">
        <v>40</v>
      </c>
      <c r="G44" s="70">
        <v>80</v>
      </c>
      <c r="H44" s="70">
        <v>359</v>
      </c>
    </row>
    <row r="45" spans="1:8">
      <c r="A45" s="64"/>
      <c r="B45" s="64"/>
      <c r="C45" s="64"/>
      <c r="D45" s="64"/>
      <c r="E45" s="64"/>
      <c r="F45" s="64"/>
      <c r="G45" s="64"/>
      <c r="H45" s="64"/>
    </row>
    <row r="47" spans="1:8">
      <c r="A47" s="68"/>
      <c r="B47" s="68"/>
      <c r="C47" s="68"/>
      <c r="D47" s="73"/>
      <c r="E47" s="68"/>
      <c r="F47" s="68"/>
      <c r="G47" s="68"/>
      <c r="H47" s="68"/>
    </row>
    <row r="48" spans="1:8">
      <c r="A48" s="68"/>
      <c r="B48" s="68"/>
      <c r="C48" s="68"/>
      <c r="D48" s="68"/>
      <c r="E48" s="68"/>
      <c r="F48" s="68"/>
      <c r="G48" s="68"/>
      <c r="H48" s="68"/>
    </row>
    <row r="49" spans="1:16">
      <c r="A49" s="68"/>
      <c r="B49" s="68"/>
      <c r="C49" s="68"/>
      <c r="D49" s="68"/>
      <c r="E49" s="68"/>
      <c r="F49" s="68"/>
      <c r="G49" s="68"/>
      <c r="H49" s="68"/>
    </row>
    <row r="50" spans="1:16">
      <c r="A50" s="70"/>
      <c r="B50" s="70"/>
      <c r="C50" s="70"/>
      <c r="D50" s="76" t="s">
        <v>426</v>
      </c>
      <c r="E50" s="70"/>
      <c r="F50" s="70"/>
      <c r="G50" s="70"/>
      <c r="H50" s="70"/>
    </row>
    <row r="51" spans="1:16">
      <c r="A51" s="70" t="s">
        <v>1</v>
      </c>
      <c r="B51" s="70" t="s">
        <v>428</v>
      </c>
      <c r="C51" s="70" t="s">
        <v>3</v>
      </c>
      <c r="D51" s="70" t="s">
        <v>4</v>
      </c>
      <c r="E51" s="70" t="s">
        <v>5</v>
      </c>
      <c r="F51" s="70" t="s">
        <v>6</v>
      </c>
      <c r="G51" s="70" t="s">
        <v>7</v>
      </c>
      <c r="H51" s="70" t="s">
        <v>8</v>
      </c>
      <c r="I51" s="68"/>
      <c r="J51" s="68"/>
      <c r="K51" s="68"/>
      <c r="L51" s="73"/>
      <c r="M51" s="68"/>
      <c r="N51" s="68"/>
      <c r="O51" s="68"/>
      <c r="P51" s="68"/>
    </row>
    <row r="52" spans="1:16">
      <c r="A52" s="70">
        <v>1</v>
      </c>
      <c r="B52" s="70" t="s">
        <v>11</v>
      </c>
      <c r="C52" s="70">
        <v>78</v>
      </c>
      <c r="D52" s="70">
        <v>60</v>
      </c>
      <c r="E52" s="70">
        <v>76</v>
      </c>
      <c r="F52" s="70">
        <v>83</v>
      </c>
      <c r="G52" s="70">
        <v>80</v>
      </c>
      <c r="H52" s="70">
        <v>384</v>
      </c>
      <c r="I52" s="68"/>
      <c r="J52" s="68"/>
      <c r="K52" s="68"/>
      <c r="L52" s="68"/>
      <c r="M52" s="68"/>
      <c r="N52" s="68"/>
      <c r="O52" s="68"/>
      <c r="P52" s="68"/>
    </row>
    <row r="53" spans="1:16">
      <c r="A53" s="70">
        <v>2</v>
      </c>
      <c r="B53" s="70" t="s">
        <v>10</v>
      </c>
      <c r="C53" s="70">
        <v>60</v>
      </c>
      <c r="D53" s="70">
        <v>76</v>
      </c>
      <c r="E53" s="70">
        <v>66</v>
      </c>
      <c r="F53" s="70">
        <v>65</v>
      </c>
      <c r="G53" s="70">
        <v>74</v>
      </c>
      <c r="H53" s="70">
        <v>343</v>
      </c>
      <c r="I53" s="68"/>
      <c r="J53" s="68"/>
      <c r="K53" s="68"/>
      <c r="L53" s="68"/>
      <c r="M53" s="68"/>
      <c r="N53" s="68"/>
      <c r="O53" s="68"/>
      <c r="P53" s="68"/>
    </row>
    <row r="54" spans="1:16">
      <c r="A54" s="70">
        <v>3</v>
      </c>
      <c r="B54" s="70" t="s">
        <v>12</v>
      </c>
      <c r="C54" s="70">
        <v>66</v>
      </c>
      <c r="D54" s="70">
        <v>65</v>
      </c>
      <c r="E54" s="70">
        <v>46</v>
      </c>
      <c r="F54" s="70">
        <v>56</v>
      </c>
      <c r="G54" s="70">
        <v>65</v>
      </c>
      <c r="H54" s="70">
        <v>321</v>
      </c>
      <c r="I54" s="68"/>
      <c r="J54" s="68"/>
      <c r="K54" s="68"/>
      <c r="L54" s="68"/>
      <c r="M54" s="68"/>
      <c r="N54" s="68"/>
      <c r="O54" s="68"/>
      <c r="P54" s="68"/>
    </row>
    <row r="55" spans="1:16">
      <c r="A55" s="70">
        <v>4</v>
      </c>
      <c r="B55" s="70" t="s">
        <v>13</v>
      </c>
      <c r="C55" s="70">
        <v>78</v>
      </c>
      <c r="D55" s="70">
        <v>57</v>
      </c>
      <c r="E55" s="70">
        <v>75</v>
      </c>
      <c r="F55" s="70">
        <v>78</v>
      </c>
      <c r="G55" s="70">
        <v>67</v>
      </c>
      <c r="H55" s="70">
        <v>367</v>
      </c>
      <c r="I55" s="68"/>
      <c r="J55" s="68"/>
      <c r="K55" s="68"/>
      <c r="L55" s="68"/>
      <c r="M55" s="68"/>
      <c r="N55" s="68"/>
      <c r="O55" s="68"/>
      <c r="P55" s="68"/>
    </row>
    <row r="56" spans="1:16">
      <c r="A56" s="70">
        <v>5</v>
      </c>
      <c r="B56" s="70" t="s">
        <v>14</v>
      </c>
      <c r="C56" s="70">
        <v>67</v>
      </c>
      <c r="D56" s="70">
        <v>57</v>
      </c>
      <c r="E56" s="70">
        <v>68</v>
      </c>
      <c r="F56" s="70">
        <v>57</v>
      </c>
      <c r="G56" s="70">
        <v>84</v>
      </c>
      <c r="H56" s="70">
        <v>338</v>
      </c>
      <c r="I56" s="68"/>
      <c r="J56" s="68"/>
      <c r="K56" s="68"/>
      <c r="L56" s="68"/>
      <c r="M56" s="68"/>
      <c r="N56" s="68"/>
      <c r="O56" s="68"/>
      <c r="P56" s="68"/>
    </row>
    <row r="57" spans="1:16">
      <c r="A57" s="70">
        <v>6</v>
      </c>
      <c r="B57" s="70" t="s">
        <v>15</v>
      </c>
      <c r="C57" s="70">
        <v>86</v>
      </c>
      <c r="D57" s="70">
        <v>84</v>
      </c>
      <c r="E57" s="70">
        <v>67</v>
      </c>
      <c r="F57" s="70">
        <v>80</v>
      </c>
      <c r="G57" s="70">
        <v>75</v>
      </c>
      <c r="H57" s="70">
        <v>395</v>
      </c>
      <c r="I57" s="68"/>
      <c r="J57" s="68"/>
      <c r="K57" s="68"/>
      <c r="L57" s="68"/>
      <c r="M57" s="68"/>
      <c r="N57" s="68"/>
      <c r="O57" s="68"/>
      <c r="P57" s="68"/>
    </row>
    <row r="58" spans="1:16">
      <c r="A58" s="70">
        <v>7</v>
      </c>
      <c r="B58" s="70" t="s">
        <v>204</v>
      </c>
      <c r="C58" s="70">
        <v>67</v>
      </c>
      <c r="D58" s="70">
        <v>54</v>
      </c>
      <c r="E58" s="70">
        <v>89</v>
      </c>
      <c r="F58" s="70">
        <v>53</v>
      </c>
      <c r="G58" s="70">
        <v>84</v>
      </c>
      <c r="H58" s="70">
        <v>357</v>
      </c>
      <c r="I58" s="68"/>
      <c r="J58" s="68"/>
      <c r="K58" s="68"/>
      <c r="L58" s="68"/>
      <c r="M58" s="68"/>
      <c r="N58" s="68"/>
      <c r="O58" s="68"/>
      <c r="P58" s="68"/>
    </row>
    <row r="59" spans="1:16">
      <c r="A59" s="70">
        <v>8</v>
      </c>
      <c r="B59" s="70" t="s">
        <v>16</v>
      </c>
      <c r="C59" s="70">
        <v>72</v>
      </c>
      <c r="D59" s="70">
        <v>58</v>
      </c>
      <c r="E59" s="70">
        <v>54</v>
      </c>
      <c r="F59" s="70">
        <v>85</v>
      </c>
      <c r="G59" s="70">
        <v>32</v>
      </c>
      <c r="H59" s="70">
        <v>309</v>
      </c>
      <c r="I59" s="68"/>
      <c r="J59" s="68"/>
      <c r="K59" s="68"/>
      <c r="L59" s="68"/>
      <c r="M59" s="68"/>
      <c r="N59" s="68"/>
      <c r="O59" s="68"/>
      <c r="P59" s="68"/>
    </row>
    <row r="60" spans="1:16">
      <c r="A60" s="70">
        <v>9</v>
      </c>
      <c r="B60" s="70" t="s">
        <v>17</v>
      </c>
      <c r="C60" s="70">
        <v>82</v>
      </c>
      <c r="D60" s="70">
        <v>76</v>
      </c>
      <c r="E60" s="70">
        <v>78</v>
      </c>
      <c r="F60" s="70">
        <v>60</v>
      </c>
      <c r="G60" s="70">
        <v>73</v>
      </c>
      <c r="H60" s="70">
        <v>389</v>
      </c>
      <c r="I60" s="68"/>
      <c r="J60" s="68"/>
      <c r="K60" s="68"/>
      <c r="L60" s="68"/>
      <c r="M60" s="68"/>
      <c r="N60" s="68"/>
      <c r="O60" s="68"/>
      <c r="P60" s="68"/>
    </row>
    <row r="61" spans="1:16">
      <c r="A61" s="70">
        <v>10</v>
      </c>
      <c r="B61" s="70" t="s">
        <v>18</v>
      </c>
      <c r="C61" s="70">
        <v>59</v>
      </c>
      <c r="D61" s="70">
        <v>56</v>
      </c>
      <c r="E61" s="70">
        <v>83</v>
      </c>
      <c r="F61" s="70">
        <v>53</v>
      </c>
      <c r="G61" s="70">
        <v>55</v>
      </c>
      <c r="H61" s="70">
        <v>327</v>
      </c>
      <c r="I61" s="68"/>
      <c r="J61" s="68"/>
      <c r="K61" s="68"/>
      <c r="L61" s="68"/>
      <c r="M61" s="68"/>
      <c r="N61" s="68"/>
      <c r="O61" s="68"/>
      <c r="P61" s="68"/>
    </row>
    <row r="62" spans="1:16">
      <c r="A62" s="70">
        <v>11</v>
      </c>
      <c r="B62" s="70" t="s">
        <v>19</v>
      </c>
      <c r="C62" s="70">
        <v>73</v>
      </c>
      <c r="D62" s="70">
        <v>77</v>
      </c>
      <c r="E62" s="70">
        <v>79</v>
      </c>
      <c r="F62" s="70">
        <v>26</v>
      </c>
      <c r="G62" s="70">
        <v>78</v>
      </c>
      <c r="H62" s="70">
        <v>342</v>
      </c>
      <c r="I62" s="68"/>
      <c r="J62" s="68"/>
      <c r="K62" s="68"/>
      <c r="L62" s="68"/>
      <c r="M62" s="68"/>
      <c r="N62" s="68"/>
      <c r="O62" s="68"/>
      <c r="P62" s="68"/>
    </row>
    <row r="63" spans="1:16">
      <c r="A63" s="72"/>
      <c r="B63" s="72"/>
      <c r="C63" s="72"/>
      <c r="D63" s="72"/>
      <c r="E63" s="72"/>
      <c r="F63" s="72"/>
      <c r="G63" s="72"/>
      <c r="H63" s="72"/>
      <c r="I63" s="68"/>
      <c r="J63" s="68"/>
      <c r="K63" s="68"/>
      <c r="L63" s="68"/>
      <c r="M63" s="68"/>
      <c r="N63" s="68"/>
      <c r="O63" s="68"/>
      <c r="P63" s="68"/>
    </row>
    <row r="64" spans="1:16">
      <c r="A64" s="72"/>
      <c r="B64" s="72"/>
      <c r="C64" s="72"/>
      <c r="D64" s="72"/>
      <c r="E64" s="72"/>
      <c r="F64" s="72"/>
      <c r="G64" s="72"/>
      <c r="H64" s="72"/>
    </row>
    <row r="65" spans="1:8">
      <c r="A65" s="69"/>
      <c r="B65" s="69"/>
      <c r="C65" s="69"/>
      <c r="D65" s="76" t="s">
        <v>427</v>
      </c>
      <c r="E65" s="69"/>
      <c r="F65" s="69"/>
      <c r="G65" s="69"/>
      <c r="H65" s="69"/>
    </row>
    <row r="66" spans="1:8">
      <c r="A66" s="74" t="s">
        <v>1</v>
      </c>
      <c r="B66" s="74" t="s">
        <v>428</v>
      </c>
      <c r="C66" s="74" t="s">
        <v>3</v>
      </c>
      <c r="D66" s="74" t="s">
        <v>4</v>
      </c>
      <c r="E66" s="74" t="s">
        <v>5</v>
      </c>
      <c r="F66" s="74" t="s">
        <v>6</v>
      </c>
      <c r="G66" s="74" t="s">
        <v>7</v>
      </c>
      <c r="H66" s="74" t="s">
        <v>8</v>
      </c>
    </row>
    <row r="67" spans="1:8">
      <c r="A67" s="74">
        <v>1</v>
      </c>
      <c r="B67" s="74" t="s">
        <v>11</v>
      </c>
      <c r="C67" s="74">
        <v>542880</v>
      </c>
      <c r="D67" s="74">
        <v>257400</v>
      </c>
      <c r="E67" s="74">
        <v>462384</v>
      </c>
      <c r="F67" s="74">
        <v>599592</v>
      </c>
      <c r="G67" s="74">
        <v>557760</v>
      </c>
      <c r="H67" s="74">
        <v>59005440</v>
      </c>
    </row>
    <row r="68" spans="1:8">
      <c r="A68" s="74">
        <v>2</v>
      </c>
      <c r="B68" s="74" t="s">
        <v>10</v>
      </c>
      <c r="C68" s="74">
        <v>319200</v>
      </c>
      <c r="D68" s="74">
        <v>456304</v>
      </c>
      <c r="E68" s="74">
        <v>411840</v>
      </c>
      <c r="F68" s="74">
        <v>346320</v>
      </c>
      <c r="G68" s="74">
        <v>421800</v>
      </c>
      <c r="H68" s="74">
        <v>48748875</v>
      </c>
    </row>
    <row r="69" spans="1:8">
      <c r="A69" s="74">
        <v>3</v>
      </c>
      <c r="B69" s="74" t="s">
        <v>12</v>
      </c>
      <c r="C69" s="74">
        <v>386100</v>
      </c>
      <c r="D69" s="74">
        <v>291720</v>
      </c>
      <c r="E69" s="74">
        <v>124200</v>
      </c>
      <c r="F69" s="74">
        <v>240240</v>
      </c>
      <c r="G69" s="74">
        <v>394420</v>
      </c>
      <c r="H69" s="74">
        <v>34422756</v>
      </c>
    </row>
    <row r="70" spans="1:8">
      <c r="A70" s="74">
        <v>4</v>
      </c>
      <c r="B70" s="74" t="s">
        <v>13</v>
      </c>
      <c r="C70" s="74">
        <v>610896</v>
      </c>
      <c r="D70" s="74">
        <v>225720</v>
      </c>
      <c r="E70" s="74">
        <v>444600</v>
      </c>
      <c r="F70" s="74">
        <v>597168</v>
      </c>
      <c r="G70" s="74">
        <v>361130</v>
      </c>
      <c r="H70" s="74">
        <v>53968084</v>
      </c>
    </row>
    <row r="71" spans="1:8">
      <c r="A71" s="74">
        <v>5</v>
      </c>
      <c r="B71" s="74" t="s">
        <v>14</v>
      </c>
      <c r="C71" s="74">
        <v>341164</v>
      </c>
      <c r="D71" s="74">
        <v>208278</v>
      </c>
      <c r="E71" s="74">
        <v>371280</v>
      </c>
      <c r="F71" s="74">
        <v>222300</v>
      </c>
      <c r="G71" s="74">
        <v>614040</v>
      </c>
      <c r="H71" s="74">
        <v>41746380</v>
      </c>
    </row>
    <row r="72" spans="1:8">
      <c r="A72" s="74">
        <v>6</v>
      </c>
      <c r="B72" s="74" t="s">
        <v>15</v>
      </c>
      <c r="C72" s="74">
        <v>688860</v>
      </c>
      <c r="D72" s="74">
        <v>650412</v>
      </c>
      <c r="E72" s="74">
        <v>323610</v>
      </c>
      <c r="F72" s="74">
        <v>605440</v>
      </c>
      <c r="G72" s="74">
        <v>462150</v>
      </c>
      <c r="H72" s="74">
        <v>66722215</v>
      </c>
    </row>
    <row r="73" spans="1:8">
      <c r="A73" s="74">
        <v>7</v>
      </c>
      <c r="B73" s="74" t="s">
        <v>204</v>
      </c>
      <c r="C73" s="74">
        <v>351348</v>
      </c>
      <c r="D73" s="74">
        <v>234900</v>
      </c>
      <c r="E73" s="74">
        <v>760416</v>
      </c>
      <c r="F73" s="74">
        <v>184493</v>
      </c>
      <c r="G73" s="74">
        <v>642936</v>
      </c>
      <c r="H73" s="74">
        <v>49588728</v>
      </c>
    </row>
    <row r="74" spans="1:8">
      <c r="A74" s="74">
        <v>8</v>
      </c>
      <c r="B74" s="74" t="s">
        <v>16</v>
      </c>
      <c r="C74" s="74">
        <v>410400</v>
      </c>
      <c r="D74" s="74">
        <v>252590</v>
      </c>
      <c r="E74" s="74">
        <v>187920</v>
      </c>
      <c r="F74" s="74">
        <v>650590</v>
      </c>
      <c r="G74" s="74">
        <v>57600</v>
      </c>
      <c r="H74" s="74">
        <v>32933838</v>
      </c>
    </row>
    <row r="75" spans="1:8">
      <c r="A75" s="74">
        <v>9</v>
      </c>
      <c r="B75" s="74" t="s">
        <v>17</v>
      </c>
      <c r="C75" s="74">
        <v>592122</v>
      </c>
      <c r="D75" s="74">
        <v>527592</v>
      </c>
      <c r="E75" s="74">
        <v>583596</v>
      </c>
      <c r="F75" s="74">
        <v>273000</v>
      </c>
      <c r="G75" s="74">
        <v>477785</v>
      </c>
      <c r="H75" s="74">
        <v>60233538</v>
      </c>
    </row>
    <row r="76" spans="1:8">
      <c r="A76" s="74">
        <v>10</v>
      </c>
      <c r="B76" s="74" t="s">
        <v>18</v>
      </c>
      <c r="C76" s="74">
        <v>268686</v>
      </c>
      <c r="D76" s="74">
        <v>262640</v>
      </c>
      <c r="E76" s="74">
        <v>628144</v>
      </c>
      <c r="F76" s="74">
        <v>203520</v>
      </c>
      <c r="G76" s="74">
        <v>235950</v>
      </c>
      <c r="H76" s="74">
        <v>37799892</v>
      </c>
    </row>
    <row r="77" spans="1:8">
      <c r="A77" s="70">
        <v>11</v>
      </c>
      <c r="B77" s="70" t="s">
        <v>19</v>
      </c>
      <c r="C77" s="70">
        <v>443840</v>
      </c>
      <c r="D77" s="70">
        <v>492800</v>
      </c>
      <c r="E77" s="70">
        <v>537200</v>
      </c>
      <c r="F77" s="70">
        <v>31200</v>
      </c>
      <c r="G77" s="70">
        <v>499200</v>
      </c>
      <c r="H77" s="70">
        <v>42112854</v>
      </c>
    </row>
    <row r="78" spans="1:8">
      <c r="A78" s="67"/>
      <c r="B78" s="67"/>
      <c r="C78" s="67"/>
      <c r="D78" s="67"/>
      <c r="E78" s="67"/>
      <c r="F78" s="67"/>
      <c r="G78" s="67"/>
      <c r="H78" s="67"/>
    </row>
    <row r="79" spans="1:8">
      <c r="A79" s="72"/>
      <c r="B79" s="72"/>
      <c r="C79" s="72"/>
      <c r="D79" s="72"/>
      <c r="E79" s="72"/>
      <c r="F79" s="72"/>
      <c r="G79" s="72"/>
      <c r="H79" s="72"/>
    </row>
    <row r="80" spans="1:8">
      <c r="A80" s="72"/>
      <c r="B80" s="72"/>
      <c r="C80" s="72"/>
      <c r="D80" s="72"/>
      <c r="E80" s="72"/>
      <c r="F80" s="72"/>
      <c r="G80" s="72"/>
      <c r="H80" s="72"/>
    </row>
    <row r="81" spans="1:8">
      <c r="A81" s="72"/>
      <c r="B81" s="72"/>
      <c r="C81" s="72"/>
      <c r="D81" s="72"/>
      <c r="E81" s="72"/>
      <c r="F81" s="72"/>
      <c r="G81" s="72"/>
      <c r="H81" s="72"/>
    </row>
    <row r="82" spans="1:8">
      <c r="A82" s="72"/>
      <c r="B82" s="72"/>
      <c r="C82" s="72"/>
      <c r="D82" s="72"/>
      <c r="E82" s="72"/>
      <c r="F82" s="72"/>
      <c r="G82" s="72"/>
      <c r="H82" s="72"/>
    </row>
    <row r="83" spans="1:8">
      <c r="A83" s="72"/>
      <c r="B83" s="72"/>
      <c r="C83" s="72"/>
      <c r="D83" s="72"/>
      <c r="E83" s="72"/>
      <c r="F83" s="72"/>
      <c r="G83" s="72"/>
      <c r="H83" s="72"/>
    </row>
    <row r="84" spans="1:8">
      <c r="A84" s="72"/>
      <c r="B84" s="72"/>
      <c r="C84" s="72"/>
      <c r="D84" s="72"/>
      <c r="E84" s="72"/>
      <c r="F84" s="72"/>
      <c r="G84" s="72"/>
      <c r="H84" s="72"/>
    </row>
    <row r="85" spans="1:8">
      <c r="A85" s="72"/>
      <c r="B85" s="72"/>
      <c r="C85" s="72"/>
      <c r="D85" s="72"/>
      <c r="E85" s="72"/>
      <c r="F85" s="72"/>
      <c r="G85" s="72"/>
      <c r="H85" s="72"/>
    </row>
    <row r="86" spans="1:8">
      <c r="A86" s="72"/>
      <c r="B86" s="72"/>
      <c r="C86" s="72"/>
      <c r="D86" s="72"/>
      <c r="E86" s="72"/>
      <c r="F86" s="72"/>
      <c r="G86" s="72"/>
      <c r="H86" s="72"/>
    </row>
    <row r="87" spans="1:8">
      <c r="A87" s="72"/>
      <c r="B87" s="72"/>
      <c r="C87" s="72"/>
      <c r="D87" s="72"/>
      <c r="E87" s="72"/>
      <c r="F87" s="72"/>
      <c r="G87" s="72"/>
      <c r="H87" s="72"/>
    </row>
    <row r="88" spans="1:8">
      <c r="A88" s="72"/>
      <c r="B88" s="72"/>
      <c r="C88" s="72"/>
      <c r="D88" s="72"/>
      <c r="E88" s="72"/>
      <c r="F88" s="72"/>
      <c r="G88" s="72"/>
      <c r="H88" s="72"/>
    </row>
    <row r="89" spans="1:8">
      <c r="A89" s="72"/>
      <c r="B89" s="72"/>
      <c r="C89" s="72"/>
      <c r="D89" s="72"/>
      <c r="E89" s="72"/>
      <c r="F89" s="72"/>
      <c r="G89" s="72"/>
      <c r="H89" s="72"/>
    </row>
    <row r="90" spans="1:8">
      <c r="A90" s="64"/>
      <c r="B90" s="64"/>
      <c r="C90" s="64"/>
      <c r="D90" s="64"/>
      <c r="E90" s="64"/>
      <c r="F90" s="64"/>
      <c r="G90" s="64"/>
      <c r="H90" s="64"/>
    </row>
  </sheetData>
  <dataConsolidate function="product" leftLabels="1" topLabels="1">
    <dataRefs count="3">
      <dataRef ref="A3:G14" sheet="2018"/>
      <dataRef ref="A3:G14" sheet="2019"/>
      <dataRef ref="A3:G14" sheet="2020"/>
    </dataRefs>
  </dataConsolidate>
  <mergeCells count="1">
    <mergeCell ref="A1:H1"/>
  </mergeCells>
  <pageMargins left="0.7" right="0.7" top="0.75" bottom="0.39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C23" sqref="C23"/>
    </sheetView>
  </sheetViews>
  <sheetFormatPr defaultRowHeight="15"/>
  <cols>
    <col min="1" max="1" width="6.140625" customWidth="1"/>
    <col min="2" max="2" width="17.5703125" customWidth="1"/>
    <col min="3" max="3" width="13.7109375" customWidth="1"/>
    <col min="4" max="4" width="7.85546875" customWidth="1"/>
    <col min="5" max="5" width="10.42578125" customWidth="1"/>
    <col min="6" max="6" width="5.85546875" customWidth="1"/>
    <col min="7" max="7" width="8.140625" customWidth="1"/>
    <col min="8" max="8" width="6.5703125" customWidth="1"/>
    <col min="9" max="9" width="5.85546875" customWidth="1"/>
    <col min="10" max="10" width="6.7109375" customWidth="1"/>
    <col min="11" max="11" width="8" customWidth="1"/>
    <col min="12" max="12" width="6.140625" customWidth="1"/>
    <col min="13" max="13" width="9" customWidth="1"/>
    <col min="14" max="14" width="6.140625" customWidth="1"/>
  </cols>
  <sheetData>
    <row r="1" spans="1:10">
      <c r="A1" s="215" t="s">
        <v>229</v>
      </c>
      <c r="B1" s="215"/>
      <c r="C1" s="215"/>
      <c r="D1" s="215"/>
      <c r="E1" s="215"/>
      <c r="F1" s="215"/>
      <c r="G1" s="215"/>
      <c r="H1" s="215"/>
      <c r="I1" s="215"/>
      <c r="J1" s="215"/>
    </row>
    <row r="2" spans="1:10">
      <c r="A2" s="38" t="s">
        <v>194</v>
      </c>
      <c r="B2" s="38" t="s">
        <v>195</v>
      </c>
      <c r="C2" s="38" t="s">
        <v>196</v>
      </c>
      <c r="D2" s="38" t="s">
        <v>197</v>
      </c>
      <c r="E2" s="38" t="s">
        <v>198</v>
      </c>
      <c r="F2" s="38" t="s">
        <v>96</v>
      </c>
      <c r="G2" s="38" t="s">
        <v>95</v>
      </c>
      <c r="H2" s="38" t="s">
        <v>199</v>
      </c>
      <c r="I2" s="38" t="s">
        <v>91</v>
      </c>
      <c r="J2" s="38" t="s">
        <v>94</v>
      </c>
    </row>
    <row r="3" spans="1:10">
      <c r="A3" s="79">
        <v>1</v>
      </c>
      <c r="B3" s="79" t="s">
        <v>49</v>
      </c>
      <c r="C3" s="79" t="s">
        <v>200</v>
      </c>
      <c r="D3" s="79" t="s">
        <v>208</v>
      </c>
      <c r="E3" s="37">
        <v>39296</v>
      </c>
      <c r="F3" s="79">
        <v>45</v>
      </c>
      <c r="G3" s="79">
        <v>82</v>
      </c>
      <c r="H3" s="79">
        <v>92</v>
      </c>
      <c r="I3" s="79">
        <v>74</v>
      </c>
      <c r="J3" s="79">
        <v>82</v>
      </c>
    </row>
    <row r="4" spans="1:10">
      <c r="A4" s="79">
        <v>2</v>
      </c>
      <c r="B4" s="79" t="s">
        <v>50</v>
      </c>
      <c r="C4" s="79" t="s">
        <v>200</v>
      </c>
      <c r="D4" s="79" t="s">
        <v>208</v>
      </c>
      <c r="E4" s="37">
        <v>38798</v>
      </c>
      <c r="F4" s="79">
        <v>70</v>
      </c>
      <c r="G4" s="79">
        <v>48</v>
      </c>
      <c r="H4" s="79">
        <v>65</v>
      </c>
      <c r="I4" s="79">
        <v>99</v>
      </c>
      <c r="J4" s="79">
        <v>72</v>
      </c>
    </row>
    <row r="5" spans="1:10">
      <c r="A5" s="79">
        <v>3</v>
      </c>
      <c r="B5" s="79" t="s">
        <v>11</v>
      </c>
      <c r="C5" s="79" t="s">
        <v>200</v>
      </c>
      <c r="D5" s="79" t="s">
        <v>209</v>
      </c>
      <c r="E5" s="37">
        <v>38145</v>
      </c>
      <c r="F5" s="79">
        <v>99</v>
      </c>
      <c r="G5" s="79">
        <v>41</v>
      </c>
      <c r="H5" s="79">
        <v>51</v>
      </c>
      <c r="I5" s="79">
        <v>70</v>
      </c>
      <c r="J5" s="79">
        <v>96</v>
      </c>
    </row>
    <row r="6" spans="1:10">
      <c r="A6" s="79">
        <v>4</v>
      </c>
      <c r="B6" s="79" t="s">
        <v>10</v>
      </c>
      <c r="C6" s="79" t="s">
        <v>201</v>
      </c>
      <c r="D6" s="79" t="s">
        <v>210</v>
      </c>
      <c r="E6" s="37">
        <v>36253</v>
      </c>
      <c r="F6" s="79">
        <v>78</v>
      </c>
      <c r="G6" s="79">
        <v>92</v>
      </c>
      <c r="H6" s="79">
        <v>60</v>
      </c>
      <c r="I6" s="79">
        <v>46</v>
      </c>
      <c r="J6" s="79">
        <v>46</v>
      </c>
    </row>
    <row r="7" spans="1:10">
      <c r="A7" s="79">
        <v>5</v>
      </c>
      <c r="B7" s="79" t="s">
        <v>12</v>
      </c>
      <c r="C7" s="79" t="s">
        <v>202</v>
      </c>
      <c r="D7" s="79" t="s">
        <v>210</v>
      </c>
      <c r="E7" s="37">
        <v>37703</v>
      </c>
      <c r="F7" s="79">
        <v>61</v>
      </c>
      <c r="G7" s="79">
        <v>65</v>
      </c>
      <c r="H7" s="79">
        <v>72</v>
      </c>
      <c r="I7" s="79">
        <v>96</v>
      </c>
      <c r="J7" s="79">
        <v>76</v>
      </c>
    </row>
    <row r="8" spans="1:10">
      <c r="A8" s="79">
        <v>6</v>
      </c>
      <c r="B8" s="79" t="s">
        <v>13</v>
      </c>
      <c r="C8" s="79" t="s">
        <v>203</v>
      </c>
      <c r="D8" s="79" t="s">
        <v>208</v>
      </c>
      <c r="E8" s="37">
        <v>38697</v>
      </c>
      <c r="F8" s="79">
        <v>62</v>
      </c>
      <c r="G8" s="79">
        <v>88</v>
      </c>
      <c r="H8" s="79">
        <v>94</v>
      </c>
      <c r="I8" s="79">
        <v>53</v>
      </c>
      <c r="J8" s="79">
        <v>48</v>
      </c>
    </row>
    <row r="9" spans="1:10">
      <c r="A9" s="79">
        <v>7</v>
      </c>
      <c r="B9" s="79" t="s">
        <v>14</v>
      </c>
      <c r="C9" s="79" t="s">
        <v>204</v>
      </c>
      <c r="D9" s="79" t="s">
        <v>209</v>
      </c>
      <c r="E9" s="37">
        <v>37939</v>
      </c>
      <c r="F9" s="79">
        <v>92</v>
      </c>
      <c r="G9" s="79">
        <v>68</v>
      </c>
      <c r="H9" s="79">
        <v>72</v>
      </c>
      <c r="I9" s="79">
        <v>56</v>
      </c>
      <c r="J9" s="79">
        <v>89</v>
      </c>
    </row>
    <row r="10" spans="1:10">
      <c r="A10" s="79">
        <v>8</v>
      </c>
      <c r="B10" s="79" t="s">
        <v>15</v>
      </c>
      <c r="C10" s="79" t="s">
        <v>205</v>
      </c>
      <c r="D10" s="79" t="s">
        <v>209</v>
      </c>
      <c r="E10" s="37">
        <v>38303</v>
      </c>
      <c r="F10" s="79">
        <v>78</v>
      </c>
      <c r="G10" s="79">
        <v>68</v>
      </c>
      <c r="H10" s="79">
        <v>43</v>
      </c>
      <c r="I10" s="79">
        <v>53</v>
      </c>
      <c r="J10" s="79">
        <v>81</v>
      </c>
    </row>
    <row r="11" spans="1:10">
      <c r="A11" s="79">
        <v>9</v>
      </c>
      <c r="B11" s="79" t="s">
        <v>51</v>
      </c>
      <c r="C11" s="79" t="s">
        <v>206</v>
      </c>
      <c r="D11" s="79" t="s">
        <v>208</v>
      </c>
      <c r="E11" s="37">
        <v>37937</v>
      </c>
      <c r="F11" s="79">
        <v>47</v>
      </c>
      <c r="G11" s="79">
        <v>67</v>
      </c>
      <c r="H11" s="79">
        <v>72</v>
      </c>
      <c r="I11" s="79">
        <v>56</v>
      </c>
      <c r="J11" s="79">
        <v>46</v>
      </c>
    </row>
    <row r="12" spans="1:10">
      <c r="A12" s="79">
        <v>10</v>
      </c>
      <c r="B12" s="79" t="s">
        <v>52</v>
      </c>
      <c r="C12" s="79" t="s">
        <v>207</v>
      </c>
      <c r="D12" s="79" t="s">
        <v>209</v>
      </c>
      <c r="E12" s="37">
        <v>37948</v>
      </c>
      <c r="F12" s="79">
        <v>88</v>
      </c>
      <c r="G12" s="79">
        <v>85</v>
      </c>
      <c r="H12" s="79">
        <v>78</v>
      </c>
      <c r="I12" s="79">
        <v>83</v>
      </c>
      <c r="J12" s="79">
        <v>66</v>
      </c>
    </row>
    <row r="15" spans="1:10" ht="21">
      <c r="B15" s="218" t="s">
        <v>221</v>
      </c>
      <c r="C15" s="218"/>
      <c r="D15" s="218"/>
      <c r="E15" s="218"/>
      <c r="F15" s="218"/>
      <c r="G15" s="218"/>
    </row>
    <row r="16" spans="1:10">
      <c r="B16" s="253" t="s">
        <v>222</v>
      </c>
      <c r="C16" s="253"/>
      <c r="D16" s="253"/>
      <c r="E16" s="253"/>
      <c r="F16" s="253"/>
    </row>
    <row r="17" spans="1:5" ht="15.75">
      <c r="B17" s="219" t="s">
        <v>211</v>
      </c>
      <c r="C17" s="219"/>
      <c r="D17" s="219"/>
      <c r="E17" s="219"/>
    </row>
    <row r="19" spans="1:5">
      <c r="A19" s="167" t="s">
        <v>194</v>
      </c>
      <c r="B19" s="167"/>
      <c r="C19" s="105">
        <v>6</v>
      </c>
    </row>
    <row r="20" spans="1:5">
      <c r="A20" s="167" t="s">
        <v>197</v>
      </c>
      <c r="B20" s="167"/>
      <c r="C20" t="s">
        <v>208</v>
      </c>
    </row>
    <row r="21" spans="1:5">
      <c r="A21" s="167" t="s">
        <v>450</v>
      </c>
      <c r="B21" s="167"/>
      <c r="C21" t="str">
        <f>VLOOKUP(A3,A2:J12,2,1)</f>
        <v>YASH</v>
      </c>
    </row>
    <row r="22" spans="1:5">
      <c r="A22" s="167" t="s">
        <v>451</v>
      </c>
      <c r="B22" s="167"/>
      <c r="C22" t="str">
        <f>VLOOKUP(A3,A2:J12,3,1)</f>
        <v>PAPPU SINGH</v>
      </c>
    </row>
    <row r="23" spans="1:5">
      <c r="A23" s="167" t="s">
        <v>198</v>
      </c>
      <c r="B23" s="167"/>
      <c r="C23">
        <f>VLOOKUP(A3,A2:J12,5,1)</f>
        <v>39296</v>
      </c>
    </row>
  </sheetData>
  <mergeCells count="9">
    <mergeCell ref="A20:B20"/>
    <mergeCell ref="A21:B21"/>
    <mergeCell ref="A22:B22"/>
    <mergeCell ref="A23:B23"/>
    <mergeCell ref="A1:J1"/>
    <mergeCell ref="B16:F16"/>
    <mergeCell ref="B17:E17"/>
    <mergeCell ref="B15:G15"/>
    <mergeCell ref="A19:B19"/>
  </mergeCells>
  <dataValidations count="4">
    <dataValidation type="list" allowBlank="1" showInputMessage="1" showErrorMessage="1" sqref="C19">
      <formula1>$A$2:$A$12</formula1>
    </dataValidation>
    <dataValidation type="list" allowBlank="1" showInputMessage="1" showErrorMessage="1" sqref="C20">
      <formula1>$D$3:$D$12</formula1>
    </dataValidation>
    <dataValidation type="list" allowBlank="1" showInputMessage="1" showErrorMessage="1" sqref="C21">
      <formula1>$B$3:$B$12</formula1>
    </dataValidation>
    <dataValidation type="list" allowBlank="1" showInputMessage="1" showErrorMessage="1" sqref="C22">
      <formula1>$C$3:$C$12</formula1>
    </dataValidation>
  </dataValidations>
  <pageMargins left="0.01" right="0.04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T9" sqref="T9"/>
    </sheetView>
  </sheetViews>
  <sheetFormatPr defaultRowHeight="15"/>
  <cols>
    <col min="1" max="1" width="19.85546875" customWidth="1"/>
    <col min="2" max="2" width="8.28515625" customWidth="1"/>
    <col min="3" max="3" width="8.140625" customWidth="1"/>
    <col min="4" max="4" width="7.85546875" customWidth="1"/>
    <col min="5" max="5" width="10.28515625" customWidth="1"/>
    <col min="6" max="6" width="11" customWidth="1"/>
    <col min="7" max="7" width="11.7109375" customWidth="1"/>
    <col min="10" max="10" width="18.28515625" customWidth="1"/>
    <col min="11" max="11" width="11.140625" customWidth="1"/>
  </cols>
  <sheetData>
    <row r="1" spans="1:11" ht="21">
      <c r="B1" s="124"/>
      <c r="C1" s="125" t="s">
        <v>470</v>
      </c>
      <c r="D1" s="3"/>
      <c r="E1" s="124"/>
      <c r="J1" s="254" t="s">
        <v>471</v>
      </c>
      <c r="K1" s="167"/>
    </row>
    <row r="2" spans="1:11">
      <c r="A2" s="124" t="s">
        <v>90</v>
      </c>
      <c r="B2" s="124" t="s">
        <v>455</v>
      </c>
      <c r="C2" s="124" t="s">
        <v>456</v>
      </c>
      <c r="D2" s="124" t="s">
        <v>457</v>
      </c>
      <c r="E2" s="124" t="s">
        <v>467</v>
      </c>
      <c r="F2" s="124" t="s">
        <v>468</v>
      </c>
      <c r="G2" s="124" t="s">
        <v>458</v>
      </c>
      <c r="H2" s="124"/>
      <c r="J2" s="124" t="s">
        <v>90</v>
      </c>
      <c r="K2" s="124" t="s">
        <v>469</v>
      </c>
    </row>
    <row r="3" spans="1:11">
      <c r="A3" s="124" t="s">
        <v>464</v>
      </c>
      <c r="B3" s="123">
        <v>100</v>
      </c>
      <c r="C3" s="123">
        <v>90</v>
      </c>
      <c r="D3" s="123">
        <v>95</v>
      </c>
      <c r="E3" s="123">
        <v>100</v>
      </c>
      <c r="F3" s="123">
        <f t="shared" ref="F3:F10" si="0">AVERAGE(B3:E3)</f>
        <v>96.25</v>
      </c>
      <c r="G3" s="123" t="str">
        <f t="shared" ref="G3:G10" si="1">IF(F3&gt;90,"A",IF(F3&gt;80,"B",IF(F3&gt;70,"C",IF(F3&gt;60,"D",IF(F3&lt;60,"E")))))</f>
        <v>A</v>
      </c>
      <c r="J3" s="124" t="s">
        <v>464</v>
      </c>
      <c r="K3">
        <f>LOOKUP(J3,A3:A10,F3:F10)</f>
        <v>96.25</v>
      </c>
    </row>
    <row r="4" spans="1:11">
      <c r="A4" s="124" t="s">
        <v>463</v>
      </c>
      <c r="B4" s="123">
        <v>45</v>
      </c>
      <c r="C4" s="123">
        <v>35</v>
      </c>
      <c r="D4" s="123">
        <v>56</v>
      </c>
      <c r="E4" s="123">
        <v>60</v>
      </c>
      <c r="F4" s="123">
        <f t="shared" si="0"/>
        <v>49</v>
      </c>
      <c r="G4" s="123" t="str">
        <f t="shared" si="1"/>
        <v>E</v>
      </c>
    </row>
    <row r="5" spans="1:11">
      <c r="A5" s="124" t="s">
        <v>462</v>
      </c>
      <c r="B5" s="123">
        <v>56</v>
      </c>
      <c r="C5" s="123">
        <v>76</v>
      </c>
      <c r="D5" s="123">
        <v>74</v>
      </c>
      <c r="E5" s="123">
        <v>70</v>
      </c>
      <c r="F5" s="123">
        <f t="shared" si="0"/>
        <v>69</v>
      </c>
      <c r="G5" s="123" t="str">
        <f t="shared" si="1"/>
        <v>D</v>
      </c>
    </row>
    <row r="6" spans="1:11">
      <c r="A6" s="124" t="s">
        <v>465</v>
      </c>
      <c r="B6" s="123">
        <v>75</v>
      </c>
      <c r="C6" s="123">
        <v>88</v>
      </c>
      <c r="D6" s="123">
        <v>97</v>
      </c>
      <c r="E6" s="123">
        <v>89</v>
      </c>
      <c r="F6" s="123">
        <f t="shared" si="0"/>
        <v>87.25</v>
      </c>
      <c r="G6" s="123" t="str">
        <f t="shared" si="1"/>
        <v>B</v>
      </c>
    </row>
    <row r="7" spans="1:11">
      <c r="A7" s="124" t="s">
        <v>461</v>
      </c>
      <c r="B7" s="123">
        <v>85</v>
      </c>
      <c r="C7" s="123">
        <v>99</v>
      </c>
      <c r="D7" s="123">
        <v>82</v>
      </c>
      <c r="E7" s="123">
        <v>95</v>
      </c>
      <c r="F7" s="123">
        <f t="shared" si="0"/>
        <v>90.25</v>
      </c>
      <c r="G7" s="123" t="str">
        <f t="shared" si="1"/>
        <v>A</v>
      </c>
    </row>
    <row r="8" spans="1:11">
      <c r="A8" s="124" t="s">
        <v>466</v>
      </c>
      <c r="B8" s="123">
        <v>90</v>
      </c>
      <c r="C8" s="123">
        <v>90</v>
      </c>
      <c r="D8" s="123">
        <v>85</v>
      </c>
      <c r="E8" s="123">
        <v>89</v>
      </c>
      <c r="F8" s="123">
        <f t="shared" si="0"/>
        <v>88.5</v>
      </c>
      <c r="G8" s="123" t="str">
        <f t="shared" si="1"/>
        <v>B</v>
      </c>
    </row>
    <row r="9" spans="1:11">
      <c r="A9" s="124" t="s">
        <v>459</v>
      </c>
      <c r="B9" s="123">
        <v>80</v>
      </c>
      <c r="C9" s="123">
        <v>88</v>
      </c>
      <c r="D9" s="123">
        <v>87</v>
      </c>
      <c r="E9" s="123">
        <v>94</v>
      </c>
      <c r="F9" s="123">
        <f t="shared" si="0"/>
        <v>87.25</v>
      </c>
      <c r="G9" s="123" t="str">
        <f t="shared" si="1"/>
        <v>B</v>
      </c>
    </row>
    <row r="10" spans="1:11">
      <c r="A10" s="124" t="s">
        <v>460</v>
      </c>
      <c r="B10" s="123">
        <v>99</v>
      </c>
      <c r="C10" s="123">
        <v>92</v>
      </c>
      <c r="D10" s="123">
        <v>96</v>
      </c>
      <c r="E10" s="123">
        <v>100</v>
      </c>
      <c r="F10" s="123">
        <f t="shared" si="0"/>
        <v>96.75</v>
      </c>
      <c r="G10" s="123" t="str">
        <f t="shared" si="1"/>
        <v>A</v>
      </c>
    </row>
  </sheetData>
  <sortState ref="A3:G10">
    <sortCondition ref="A3"/>
  </sortState>
  <mergeCells count="1">
    <mergeCell ref="J1:K1"/>
  </mergeCells>
  <dataValidations count="1">
    <dataValidation type="list" allowBlank="1" showInputMessage="1" showErrorMessage="1" sqref="J3">
      <formula1>$A$3:$A$10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3</vt:i4>
      </vt:variant>
    </vt:vector>
  </HeadingPairs>
  <TitlesOfParts>
    <vt:vector size="33" baseType="lpstr">
      <vt:lpstr>Markshhet</vt:lpstr>
      <vt:lpstr>Sorting </vt:lpstr>
      <vt:lpstr>Time Table</vt:lpstr>
      <vt:lpstr>Pie chart</vt:lpstr>
      <vt:lpstr>Pie chart 2</vt:lpstr>
      <vt:lpstr>Practical </vt:lpstr>
      <vt:lpstr>Employee worksheet</vt:lpstr>
      <vt:lpstr>Salary bill</vt:lpstr>
      <vt:lpstr>Practical 1</vt:lpstr>
      <vt:lpstr>Marksheet ( self)</vt:lpstr>
      <vt:lpstr>Stock management</vt:lpstr>
      <vt:lpstr>VLOOKUP FORMULA</vt:lpstr>
      <vt:lpstr>HLOOKUP FORMULA</vt:lpstr>
      <vt:lpstr>Practical 2</vt:lpstr>
      <vt:lpstr>Scenario Summary 4</vt:lpstr>
      <vt:lpstr>Scenario sheet</vt:lpstr>
      <vt:lpstr>Goal seek</vt:lpstr>
      <vt:lpstr>Pivot table</vt:lpstr>
      <vt:lpstr>Data validation</vt:lpstr>
      <vt:lpstr>Data table 1</vt:lpstr>
      <vt:lpstr>Data table 2</vt:lpstr>
      <vt:lpstr>2018</vt:lpstr>
      <vt:lpstr>2019</vt:lpstr>
      <vt:lpstr>2020</vt:lpstr>
      <vt:lpstr>3DSUM</vt:lpstr>
      <vt:lpstr>STATIC ALL SOME</vt:lpstr>
      <vt:lpstr>LINKED ALL SOME</vt:lpstr>
      <vt:lpstr>Consolidation fucntions</vt:lpstr>
      <vt:lpstr>Sheet3</vt:lpstr>
      <vt:lpstr>TEST </vt:lpstr>
      <vt:lpstr>Markshhet!Print_Area</vt:lpstr>
      <vt:lpstr>'LINKED ALL SOME'!Print_Titles</vt:lpstr>
      <vt:lpstr>Markshhet!Print_Titles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2025-05-29T06:45:16Z</dcterms:modified>
</cp:coreProperties>
</file>