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 hidePivotFieldList="1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DAE4D00E-A374-4247-97FD-CBA9F1E61CD5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Jr_Salary Details_2011-17" sheetId="2" r:id="rId1"/>
    <sheet name="Sr_Salary Details_2011-18" sheetId="4" r:id="rId2"/>
    <sheet name="Summary - Sr. CCP-Intl Band" sheetId="3" r:id="rId3"/>
    <sheet name="Sheet3" sheetId="7" r:id="rId4"/>
    <sheet name="Sr_Salary Details_2011-17-new" sheetId="5" r:id="rId5"/>
    <sheet name="Summary - Sr. CCP-CH India band" sheetId="6" r:id="rId6"/>
    <sheet name="Comparative data" sheetId="8" r:id="rId7"/>
    <sheet name="Sheet5" sheetId="9" r:id="rId8"/>
    <sheet name="Data as per new requirement" sheetId="10" r:id="rId9"/>
  </sheets>
  <externalReferences>
    <externalReference r:id="rId10"/>
    <externalReference r:id="rId11"/>
    <externalReference r:id="rId12"/>
  </externalReferences>
  <definedNames>
    <definedName name="_xlnm._FilterDatabase" localSheetId="8" hidden="1">'Data as per new requirement'!$A$29:$M$83</definedName>
    <definedName name="_xlnm._FilterDatabase" localSheetId="4" hidden="1">'Sr_Salary Details_2011-17-new'!$A$1:$M$198</definedName>
    <definedName name="_xlnm._FilterDatabase" localSheetId="1" hidden="1">'Sr_Salary Details_2011-18'!$A$1:$M$223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05" i="4" l="1"/>
  <c r="K77" i="4" l="1"/>
  <c r="L77" i="4" s="1"/>
  <c r="K74" i="4"/>
  <c r="L74" i="4" s="1"/>
  <c r="K73" i="4"/>
  <c r="L73" i="4" s="1"/>
  <c r="K72" i="4"/>
  <c r="L72" i="4" s="1"/>
  <c r="K71" i="4"/>
  <c r="L71" i="4" s="1"/>
  <c r="K69" i="4"/>
  <c r="L69" i="4" s="1"/>
  <c r="K68" i="4"/>
  <c r="L68" i="4" s="1"/>
  <c r="K66" i="4"/>
  <c r="L66" i="4" s="1"/>
  <c r="K65" i="4"/>
  <c r="L65" i="4" s="1"/>
  <c r="K64" i="4"/>
  <c r="L64" i="4" s="1"/>
  <c r="K63" i="4"/>
  <c r="L63" i="4" s="1"/>
  <c r="K62" i="4"/>
  <c r="L62" i="4" s="1"/>
  <c r="K61" i="4"/>
  <c r="L61" i="4" s="1"/>
  <c r="K60" i="4"/>
  <c r="L60" i="4" s="1"/>
  <c r="K59" i="4"/>
  <c r="L59" i="4" s="1"/>
  <c r="K58" i="4"/>
  <c r="L58" i="4" s="1"/>
  <c r="K57" i="4"/>
  <c r="L57" i="4" s="1"/>
  <c r="K56" i="4"/>
  <c r="L56" i="4" s="1"/>
  <c r="K54" i="4"/>
  <c r="L54" i="4" s="1"/>
  <c r="K53" i="4"/>
  <c r="L53" i="4" s="1"/>
  <c r="K52" i="4"/>
  <c r="L52" i="4" s="1"/>
  <c r="K51" i="4"/>
  <c r="L51" i="4" s="1"/>
  <c r="K36" i="4"/>
  <c r="L36" i="4" s="1"/>
  <c r="K29" i="4"/>
  <c r="L29" i="4" s="1"/>
  <c r="K26" i="4"/>
  <c r="L26" i="4" s="1"/>
  <c r="K25" i="4"/>
  <c r="L25" i="4" s="1"/>
  <c r="K23" i="4"/>
  <c r="L23" i="4" s="1"/>
  <c r="K22" i="4"/>
  <c r="L22" i="4" s="1"/>
  <c r="K21" i="4"/>
  <c r="L21" i="4" s="1"/>
  <c r="K20" i="4"/>
  <c r="L20" i="4" s="1"/>
  <c r="K19" i="4"/>
  <c r="L19" i="4" s="1"/>
  <c r="K18" i="4"/>
  <c r="L18" i="4" s="1"/>
  <c r="K17" i="4"/>
  <c r="L17" i="4" s="1"/>
  <c r="K16" i="4"/>
  <c r="L16" i="4" s="1"/>
  <c r="K15" i="4"/>
  <c r="L15" i="4" s="1"/>
  <c r="K14" i="4"/>
  <c r="L14" i="4" s="1"/>
  <c r="K13" i="4"/>
  <c r="L13" i="4" s="1"/>
  <c r="K12" i="4"/>
  <c r="L12" i="4" s="1"/>
  <c r="K11" i="4"/>
  <c r="L11" i="4" s="1"/>
  <c r="K10" i="4"/>
  <c r="L10" i="4" s="1"/>
  <c r="K9" i="4"/>
  <c r="L9" i="4" s="1"/>
  <c r="K8" i="4"/>
  <c r="L8" i="4" s="1"/>
  <c r="K7" i="4"/>
  <c r="L7" i="4" s="1"/>
  <c r="K6" i="4"/>
  <c r="L6" i="4" s="1"/>
  <c r="K5" i="4"/>
  <c r="L5" i="4" s="1"/>
  <c r="K4" i="4"/>
  <c r="L4" i="4" s="1"/>
  <c r="K3" i="4"/>
  <c r="L3" i="4" s="1"/>
  <c r="K2" i="4"/>
  <c r="L2" i="4" s="1"/>
  <c r="K45" i="4"/>
  <c r="K44" i="4"/>
  <c r="K43" i="4"/>
  <c r="L43" i="4" s="1"/>
  <c r="K41" i="4"/>
  <c r="L41" i="4" s="1"/>
  <c r="K39" i="4"/>
  <c r="L39" i="4" s="1"/>
  <c r="K38" i="4"/>
  <c r="L38" i="4" s="1"/>
  <c r="I119" i="4" l="1"/>
  <c r="J43" i="4" l="1"/>
  <c r="J69" i="4"/>
  <c r="I30" i="4" l="1"/>
  <c r="K30" i="4" s="1"/>
  <c r="L30" i="4" s="1"/>
  <c r="I37" i="4"/>
  <c r="K37" i="4" s="1"/>
  <c r="L37" i="4" s="1"/>
  <c r="I76" i="4"/>
  <c r="K76" i="4" s="1"/>
  <c r="L76" i="4" s="1"/>
  <c r="J83" i="4" l="1"/>
  <c r="K83" i="4"/>
  <c r="L83" i="4" s="1"/>
  <c r="J121" i="4"/>
  <c r="K121" i="4"/>
  <c r="L121" i="4" s="1"/>
  <c r="I98" i="4"/>
  <c r="J113" i="4" l="1"/>
  <c r="K113" i="4"/>
  <c r="L113" i="4" s="1"/>
  <c r="I34" i="4" l="1"/>
  <c r="K34" i="4" s="1"/>
  <c r="L34" i="4" s="1"/>
  <c r="I170" i="4"/>
  <c r="K170" i="4" s="1"/>
  <c r="L170" i="4" s="1"/>
  <c r="I55" i="4"/>
  <c r="K55" i="4" s="1"/>
  <c r="L55" i="4" s="1"/>
  <c r="I70" i="4"/>
  <c r="K70" i="4" s="1"/>
  <c r="L70" i="4" s="1"/>
  <c r="I24" i="4"/>
  <c r="K24" i="4" s="1"/>
  <c r="L24" i="4" s="1"/>
  <c r="I128" i="4"/>
  <c r="K128" i="4" s="1"/>
  <c r="L128" i="4" s="1"/>
  <c r="I27" i="4" l="1"/>
  <c r="K27" i="4" s="1"/>
  <c r="L27" i="4" s="1"/>
  <c r="I31" i="4"/>
  <c r="K31" i="4" s="1"/>
  <c r="L31" i="4" s="1"/>
  <c r="I75" i="4"/>
  <c r="K75" i="4" s="1"/>
  <c r="L75" i="4" s="1"/>
  <c r="J85" i="4"/>
  <c r="K85" i="4"/>
  <c r="L85" i="4" s="1"/>
  <c r="I67" i="4"/>
  <c r="K67" i="4" s="1"/>
  <c r="L67" i="4" s="1"/>
  <c r="K78" i="4"/>
  <c r="L78" i="4" s="1"/>
  <c r="I169" i="4"/>
  <c r="I40" i="4" l="1"/>
  <c r="K40" i="4" s="1"/>
  <c r="L40" i="4" s="1"/>
  <c r="J218" i="4"/>
  <c r="I165" i="4" l="1"/>
  <c r="I139" i="4"/>
  <c r="I138" i="4"/>
  <c r="I137" i="4"/>
  <c r="I172" i="4"/>
  <c r="J4" i="4" l="1"/>
  <c r="J2" i="4"/>
  <c r="J3" i="4"/>
  <c r="J5" i="4"/>
  <c r="J123" i="4" l="1"/>
  <c r="K123" i="4"/>
  <c r="L123" i="4" s="1"/>
  <c r="J115" i="4"/>
  <c r="K115" i="4"/>
  <c r="L115" i="4" s="1"/>
  <c r="J178" i="4"/>
  <c r="K178" i="4"/>
  <c r="L178" i="4" s="1"/>
  <c r="J186" i="4"/>
  <c r="K186" i="4"/>
  <c r="L186" i="4" s="1"/>
  <c r="I28" i="4" l="1"/>
  <c r="K28" i="4" s="1"/>
  <c r="L28" i="4" s="1"/>
  <c r="I32" i="4" l="1"/>
  <c r="K32" i="4" s="1"/>
  <c r="L32" i="4" s="1"/>
  <c r="I33" i="4"/>
  <c r="K33" i="4" s="1"/>
  <c r="L33" i="4" s="1"/>
  <c r="I42" i="4"/>
  <c r="K42" i="4" s="1"/>
  <c r="L42" i="4" s="1"/>
  <c r="I35" i="4"/>
  <c r="K35" i="4" s="1"/>
  <c r="L35" i="4" s="1"/>
  <c r="J80" i="4"/>
  <c r="K80" i="4"/>
  <c r="L80" i="4" s="1"/>
  <c r="H12" i="10" l="1"/>
  <c r="I12" i="10" s="1"/>
  <c r="F12" i="10"/>
  <c r="G12" i="10" s="1"/>
  <c r="D12" i="10"/>
  <c r="E12" i="10" s="1"/>
  <c r="B12" i="10"/>
  <c r="C12" i="10" s="1"/>
  <c r="J11" i="10"/>
  <c r="I11" i="10"/>
  <c r="G11" i="10"/>
  <c r="E11" i="10"/>
  <c r="C11" i="10"/>
  <c r="J10" i="10"/>
  <c r="I10" i="10"/>
  <c r="G10" i="10"/>
  <c r="E10" i="10"/>
  <c r="C10" i="10"/>
  <c r="J9" i="10"/>
  <c r="I9" i="10"/>
  <c r="G9" i="10"/>
  <c r="E9" i="10"/>
  <c r="C9" i="10"/>
  <c r="J8" i="10"/>
  <c r="I8" i="10"/>
  <c r="G8" i="10"/>
  <c r="E8" i="10"/>
  <c r="C8" i="10"/>
  <c r="J7" i="10"/>
  <c r="I7" i="10"/>
  <c r="G7" i="10"/>
  <c r="E7" i="10"/>
  <c r="C7" i="10"/>
  <c r="J6" i="10"/>
  <c r="I6" i="10"/>
  <c r="G6" i="10"/>
  <c r="E6" i="10"/>
  <c r="C6" i="10"/>
  <c r="J5" i="10"/>
  <c r="I5" i="10"/>
  <c r="G5" i="10"/>
  <c r="E5" i="10"/>
  <c r="C5" i="10"/>
  <c r="V20" i="10"/>
  <c r="W20" i="10" s="1"/>
  <c r="V21" i="10"/>
  <c r="W21" i="10" s="1"/>
  <c r="V22" i="10"/>
  <c r="W22" i="10" s="1"/>
  <c r="V23" i="10"/>
  <c r="W23" i="10" s="1"/>
  <c r="V24" i="10"/>
  <c r="W24" i="10" s="1"/>
  <c r="V25" i="10"/>
  <c r="W25" i="10" s="1"/>
  <c r="V19" i="10"/>
  <c r="W19" i="10" s="1"/>
  <c r="O22" i="10"/>
  <c r="N26" i="10"/>
  <c r="O19" i="10"/>
  <c r="U25" i="10"/>
  <c r="Q25" i="10"/>
  <c r="O25" i="10"/>
  <c r="U24" i="10"/>
  <c r="S24" i="10"/>
  <c r="Q24" i="10"/>
  <c r="O24" i="10"/>
  <c r="U23" i="10"/>
  <c r="S23" i="10"/>
  <c r="Q23" i="10"/>
  <c r="U22" i="10"/>
  <c r="S22" i="10"/>
  <c r="Q22" i="10"/>
  <c r="U21" i="10"/>
  <c r="S21" i="10"/>
  <c r="Q21" i="10"/>
  <c r="O21" i="10"/>
  <c r="U20" i="10"/>
  <c r="S20" i="10"/>
  <c r="O20" i="10"/>
  <c r="U19" i="10"/>
  <c r="R26" i="10"/>
  <c r="S26" i="10" s="1"/>
  <c r="Q19" i="10"/>
  <c r="I25" i="10"/>
  <c r="G25" i="10"/>
  <c r="E25" i="10"/>
  <c r="C25" i="10"/>
  <c r="I24" i="10"/>
  <c r="G24" i="10"/>
  <c r="E24" i="10"/>
  <c r="C24" i="10"/>
  <c r="I23" i="10"/>
  <c r="G23" i="10"/>
  <c r="E23" i="10"/>
  <c r="C23" i="10"/>
  <c r="I22" i="10"/>
  <c r="G22" i="10"/>
  <c r="C22" i="10"/>
  <c r="I21" i="10"/>
  <c r="G21" i="10"/>
  <c r="E21" i="10"/>
  <c r="C21" i="10"/>
  <c r="I20" i="10"/>
  <c r="G20" i="10"/>
  <c r="E20" i="10"/>
  <c r="C20" i="10"/>
  <c r="I19" i="10"/>
  <c r="G19" i="10"/>
  <c r="E19" i="10"/>
  <c r="K83" i="10"/>
  <c r="L83" i="10" s="1"/>
  <c r="J83" i="10"/>
  <c r="K82" i="10"/>
  <c r="L82" i="10" s="1"/>
  <c r="J82" i="10"/>
  <c r="K81" i="10"/>
  <c r="L81" i="10" s="1"/>
  <c r="J81" i="10"/>
  <c r="K80" i="10"/>
  <c r="L80" i="10" s="1"/>
  <c r="J80" i="10"/>
  <c r="K79" i="10"/>
  <c r="L79" i="10" s="1"/>
  <c r="J79" i="10"/>
  <c r="K78" i="10"/>
  <c r="L78" i="10" s="1"/>
  <c r="J78" i="10"/>
  <c r="K77" i="10"/>
  <c r="L77" i="10" s="1"/>
  <c r="J77" i="10"/>
  <c r="K76" i="10"/>
  <c r="L76" i="10" s="1"/>
  <c r="J76" i="10"/>
  <c r="K75" i="10"/>
  <c r="L75" i="10" s="1"/>
  <c r="J75" i="10"/>
  <c r="K74" i="10"/>
  <c r="L74" i="10" s="1"/>
  <c r="J74" i="10"/>
  <c r="K73" i="10"/>
  <c r="L73" i="10" s="1"/>
  <c r="J73" i="10"/>
  <c r="K72" i="10"/>
  <c r="L72" i="10" s="1"/>
  <c r="J72" i="10"/>
  <c r="K71" i="10"/>
  <c r="L71" i="10" s="1"/>
  <c r="J71" i="10"/>
  <c r="K70" i="10"/>
  <c r="L70" i="10" s="1"/>
  <c r="J70" i="10"/>
  <c r="K69" i="10"/>
  <c r="L69" i="10" s="1"/>
  <c r="J69" i="10"/>
  <c r="K68" i="10"/>
  <c r="L68" i="10" s="1"/>
  <c r="J68" i="10"/>
  <c r="K67" i="10"/>
  <c r="L67" i="10" s="1"/>
  <c r="J67" i="10"/>
  <c r="K66" i="10"/>
  <c r="L66" i="10" s="1"/>
  <c r="J66" i="10"/>
  <c r="K65" i="10"/>
  <c r="L65" i="10" s="1"/>
  <c r="J65" i="10"/>
  <c r="K64" i="10"/>
  <c r="L64" i="10" s="1"/>
  <c r="J64" i="10"/>
  <c r="K63" i="10"/>
  <c r="L63" i="10" s="1"/>
  <c r="J63" i="10"/>
  <c r="K62" i="10"/>
  <c r="L62" i="10" s="1"/>
  <c r="J62" i="10"/>
  <c r="K61" i="10"/>
  <c r="L61" i="10" s="1"/>
  <c r="J61" i="10"/>
  <c r="K60" i="10"/>
  <c r="L60" i="10" s="1"/>
  <c r="J60" i="10"/>
  <c r="K59" i="10"/>
  <c r="L59" i="10" s="1"/>
  <c r="J59" i="10"/>
  <c r="K58" i="10"/>
  <c r="L58" i="10" s="1"/>
  <c r="J58" i="10"/>
  <c r="K57" i="10"/>
  <c r="L57" i="10" s="1"/>
  <c r="J57" i="10"/>
  <c r="K56" i="10"/>
  <c r="L56" i="10" s="1"/>
  <c r="J56" i="10"/>
  <c r="K55" i="10"/>
  <c r="L55" i="10" s="1"/>
  <c r="J55" i="10"/>
  <c r="K54" i="10"/>
  <c r="L54" i="10" s="1"/>
  <c r="J54" i="10"/>
  <c r="K53" i="10"/>
  <c r="L53" i="10" s="1"/>
  <c r="J53" i="10"/>
  <c r="K52" i="10"/>
  <c r="L52" i="10" s="1"/>
  <c r="J52" i="10"/>
  <c r="K51" i="10"/>
  <c r="L51" i="10" s="1"/>
  <c r="J51" i="10"/>
  <c r="K50" i="10"/>
  <c r="L50" i="10" s="1"/>
  <c r="J50" i="10"/>
  <c r="K49" i="10"/>
  <c r="L49" i="10" s="1"/>
  <c r="J49" i="10"/>
  <c r="K48" i="10"/>
  <c r="L48" i="10" s="1"/>
  <c r="J48" i="10"/>
  <c r="K47" i="10"/>
  <c r="L47" i="10" s="1"/>
  <c r="J47" i="10"/>
  <c r="K46" i="10"/>
  <c r="L46" i="10" s="1"/>
  <c r="J46" i="10"/>
  <c r="K45" i="10"/>
  <c r="L45" i="10" s="1"/>
  <c r="J45" i="10"/>
  <c r="K44" i="10"/>
  <c r="L44" i="10" s="1"/>
  <c r="J44" i="10"/>
  <c r="K43" i="10"/>
  <c r="L43" i="10" s="1"/>
  <c r="J43" i="10"/>
  <c r="K42" i="10"/>
  <c r="L42" i="10" s="1"/>
  <c r="J42" i="10"/>
  <c r="K41" i="10"/>
  <c r="L41" i="10" s="1"/>
  <c r="J41" i="10"/>
  <c r="K40" i="10"/>
  <c r="L40" i="10" s="1"/>
  <c r="J40" i="10"/>
  <c r="K39" i="10"/>
  <c r="L39" i="10" s="1"/>
  <c r="J39" i="10"/>
  <c r="K38" i="10"/>
  <c r="L38" i="10" s="1"/>
  <c r="J38" i="10"/>
  <c r="K37" i="10"/>
  <c r="L37" i="10" s="1"/>
  <c r="J37" i="10"/>
  <c r="K36" i="10"/>
  <c r="L36" i="10" s="1"/>
  <c r="J36" i="10"/>
  <c r="K35" i="10"/>
  <c r="L35" i="10" s="1"/>
  <c r="J35" i="10"/>
  <c r="K34" i="10"/>
  <c r="L34" i="10" s="1"/>
  <c r="J34" i="10"/>
  <c r="K33" i="10"/>
  <c r="L33" i="10" s="1"/>
  <c r="J33" i="10"/>
  <c r="K32" i="10"/>
  <c r="L32" i="10" s="1"/>
  <c r="J32" i="10"/>
  <c r="K31" i="10"/>
  <c r="L31" i="10" s="1"/>
  <c r="J31" i="10"/>
  <c r="K30" i="10"/>
  <c r="L30" i="10" s="1"/>
  <c r="J30" i="10"/>
  <c r="J12" i="10" l="1"/>
  <c r="W26" i="10"/>
  <c r="V26" i="10"/>
  <c r="J19" i="10"/>
  <c r="K19" i="10" s="1"/>
  <c r="J22" i="10"/>
  <c r="K22" i="10" s="1"/>
  <c r="P26" i="10"/>
  <c r="Q26" i="10" s="1"/>
  <c r="O26" i="10"/>
  <c r="T26" i="10"/>
  <c r="U26" i="10" s="1"/>
  <c r="S19" i="10"/>
  <c r="Q20" i="10"/>
  <c r="O23" i="10"/>
  <c r="S25" i="10"/>
  <c r="J21" i="10"/>
  <c r="K21" i="10" s="1"/>
  <c r="J23" i="10"/>
  <c r="K23" i="10" s="1"/>
  <c r="J25" i="10"/>
  <c r="K25" i="10" s="1"/>
  <c r="B26" i="10"/>
  <c r="C26" i="10" s="1"/>
  <c r="D26" i="10"/>
  <c r="E26" i="10" s="1"/>
  <c r="F26" i="10"/>
  <c r="G26" i="10" s="1"/>
  <c r="H26" i="10"/>
  <c r="I26" i="10" s="1"/>
  <c r="C19" i="10"/>
  <c r="E22" i="10"/>
  <c r="J20" i="10"/>
  <c r="K20" i="10" s="1"/>
  <c r="J24" i="10"/>
  <c r="K24" i="10" s="1"/>
  <c r="F4" i="9"/>
  <c r="F5" i="9"/>
  <c r="F6" i="9"/>
  <c r="F3" i="9"/>
  <c r="E7" i="9"/>
  <c r="F7" i="9" s="1"/>
  <c r="H34" i="9"/>
  <c r="I34" i="9" s="1"/>
  <c r="F34" i="9"/>
  <c r="G34" i="9" s="1"/>
  <c r="D34" i="9"/>
  <c r="E34" i="9" s="1"/>
  <c r="B34" i="9"/>
  <c r="C34" i="9" s="1"/>
  <c r="J33" i="9"/>
  <c r="I33" i="9"/>
  <c r="G33" i="9"/>
  <c r="E33" i="9"/>
  <c r="C33" i="9"/>
  <c r="J32" i="9"/>
  <c r="I32" i="9"/>
  <c r="G32" i="9"/>
  <c r="E32" i="9"/>
  <c r="C32" i="9"/>
  <c r="J31" i="9"/>
  <c r="I31" i="9"/>
  <c r="G31" i="9"/>
  <c r="E31" i="9"/>
  <c r="C31" i="9"/>
  <c r="J30" i="9"/>
  <c r="I30" i="9"/>
  <c r="G30" i="9"/>
  <c r="E30" i="9"/>
  <c r="C30" i="9"/>
  <c r="J29" i="9"/>
  <c r="I29" i="9"/>
  <c r="G29" i="9"/>
  <c r="E29" i="9"/>
  <c r="C29" i="9"/>
  <c r="J28" i="9"/>
  <c r="I28" i="9"/>
  <c r="G28" i="9"/>
  <c r="E28" i="9"/>
  <c r="C28" i="9"/>
  <c r="J27" i="9"/>
  <c r="I27" i="9"/>
  <c r="G27" i="9"/>
  <c r="E27" i="9"/>
  <c r="C27" i="9"/>
  <c r="F17" i="9"/>
  <c r="F18" i="9"/>
  <c r="F19" i="9"/>
  <c r="F16" i="9"/>
  <c r="F12" i="9"/>
  <c r="F13" i="9"/>
  <c r="F14" i="9"/>
  <c r="F11" i="9"/>
  <c r="E20" i="9"/>
  <c r="E15" i="9"/>
  <c r="H21" i="8"/>
  <c r="I21" i="8" s="1"/>
  <c r="F21" i="8"/>
  <c r="G21" i="8" s="1"/>
  <c r="D21" i="8"/>
  <c r="E21" i="8" s="1"/>
  <c r="B21" i="8"/>
  <c r="C21" i="8" s="1"/>
  <c r="H10" i="8"/>
  <c r="I10" i="8" s="1"/>
  <c r="F10" i="8"/>
  <c r="G10" i="8" s="1"/>
  <c r="D10" i="8"/>
  <c r="E10" i="8" s="1"/>
  <c r="B10" i="8"/>
  <c r="C10" i="8" s="1"/>
  <c r="J15" i="8"/>
  <c r="J16" i="8"/>
  <c r="J17" i="8"/>
  <c r="J18" i="8"/>
  <c r="J19" i="8"/>
  <c r="J20" i="8"/>
  <c r="J14" i="8"/>
  <c r="I20" i="8"/>
  <c r="I19" i="8"/>
  <c r="I18" i="8"/>
  <c r="I17" i="8"/>
  <c r="I16" i="8"/>
  <c r="I15" i="8"/>
  <c r="I14" i="8"/>
  <c r="G20" i="8"/>
  <c r="G19" i="8"/>
  <c r="G18" i="8"/>
  <c r="G17" i="8"/>
  <c r="G16" i="8"/>
  <c r="G15" i="8"/>
  <c r="G14" i="8"/>
  <c r="E20" i="8"/>
  <c r="E19" i="8"/>
  <c r="E18" i="8"/>
  <c r="E17" i="8"/>
  <c r="E16" i="8"/>
  <c r="E15" i="8"/>
  <c r="E14" i="8"/>
  <c r="C14" i="8"/>
  <c r="C20" i="8"/>
  <c r="C19" i="8"/>
  <c r="C18" i="8"/>
  <c r="C17" i="8"/>
  <c r="C16" i="8"/>
  <c r="C15" i="8"/>
  <c r="I9" i="8"/>
  <c r="I8" i="8"/>
  <c r="I7" i="8"/>
  <c r="I6" i="8"/>
  <c r="I5" i="8"/>
  <c r="I4" i="8"/>
  <c r="I3" i="8"/>
  <c r="G9" i="8"/>
  <c r="G8" i="8"/>
  <c r="G7" i="8"/>
  <c r="G6" i="8"/>
  <c r="G5" i="8"/>
  <c r="G4" i="8"/>
  <c r="G3" i="8"/>
  <c r="E9" i="8"/>
  <c r="E8" i="8"/>
  <c r="E7" i="8"/>
  <c r="E6" i="8"/>
  <c r="E5" i="8"/>
  <c r="E4" i="8"/>
  <c r="E3" i="8"/>
  <c r="J4" i="8"/>
  <c r="J5" i="8"/>
  <c r="J6" i="8"/>
  <c r="J7" i="8"/>
  <c r="J8" i="8"/>
  <c r="J9" i="8"/>
  <c r="J3" i="8"/>
  <c r="C9" i="8"/>
  <c r="C8" i="8"/>
  <c r="C7" i="8"/>
  <c r="C6" i="8"/>
  <c r="C5" i="8"/>
  <c r="C4" i="8"/>
  <c r="C3" i="8"/>
  <c r="C11" i="6"/>
  <c r="B11" i="6"/>
  <c r="P5" i="6"/>
  <c r="Q5" i="6" s="1"/>
  <c r="P6" i="6"/>
  <c r="Q6" i="6" s="1"/>
  <c r="P7" i="6"/>
  <c r="Q7" i="6" s="1"/>
  <c r="P8" i="6"/>
  <c r="Q8" i="6" s="1"/>
  <c r="P9" i="6"/>
  <c r="Q9" i="6" s="1"/>
  <c r="P10" i="6"/>
  <c r="Q10" i="6" s="1"/>
  <c r="P4" i="6"/>
  <c r="Q4" i="6" s="1"/>
  <c r="L5" i="6"/>
  <c r="M5" i="6" s="1"/>
  <c r="L6" i="6"/>
  <c r="M6" i="6" s="1"/>
  <c r="L7" i="6"/>
  <c r="M7" i="6" s="1"/>
  <c r="L8" i="6"/>
  <c r="M8" i="6" s="1"/>
  <c r="L9" i="6"/>
  <c r="M9" i="6" s="1"/>
  <c r="L10" i="6"/>
  <c r="M10" i="6" s="1"/>
  <c r="L4" i="6"/>
  <c r="M4" i="6" s="1"/>
  <c r="H5" i="6"/>
  <c r="I5" i="6" s="1"/>
  <c r="H6" i="6"/>
  <c r="I6" i="6" s="1"/>
  <c r="H7" i="6"/>
  <c r="I7" i="6" s="1"/>
  <c r="H8" i="6"/>
  <c r="I8" i="6" s="1"/>
  <c r="H9" i="6"/>
  <c r="I9" i="6" s="1"/>
  <c r="H10" i="6"/>
  <c r="I10" i="6" s="1"/>
  <c r="H4" i="6"/>
  <c r="I4" i="6" s="1"/>
  <c r="D5" i="6"/>
  <c r="E5" i="6" s="1"/>
  <c r="D6" i="6"/>
  <c r="E6" i="6" s="1"/>
  <c r="D7" i="6"/>
  <c r="E7" i="6" s="1"/>
  <c r="D8" i="6"/>
  <c r="E8" i="6" s="1"/>
  <c r="D9" i="6"/>
  <c r="E9" i="6" s="1"/>
  <c r="D10" i="6"/>
  <c r="E10" i="6" s="1"/>
  <c r="D4" i="6"/>
  <c r="E4" i="6" s="1"/>
  <c r="O11" i="6"/>
  <c r="N11" i="6"/>
  <c r="K11" i="6"/>
  <c r="J11" i="6"/>
  <c r="G11" i="6"/>
  <c r="F11" i="6"/>
  <c r="K198" i="5"/>
  <c r="L198" i="5" s="1"/>
  <c r="J198" i="5"/>
  <c r="K197" i="5"/>
  <c r="L197" i="5" s="1"/>
  <c r="J197" i="5"/>
  <c r="K196" i="5"/>
  <c r="L196" i="5" s="1"/>
  <c r="J196" i="5"/>
  <c r="K195" i="5"/>
  <c r="L195" i="5" s="1"/>
  <c r="J195" i="5"/>
  <c r="K194" i="5"/>
  <c r="L194" i="5" s="1"/>
  <c r="J194" i="5"/>
  <c r="K193" i="5"/>
  <c r="L193" i="5" s="1"/>
  <c r="J193" i="5"/>
  <c r="K192" i="5"/>
  <c r="L192" i="5" s="1"/>
  <c r="J192" i="5"/>
  <c r="K191" i="5"/>
  <c r="L191" i="5" s="1"/>
  <c r="J191" i="5"/>
  <c r="K190" i="5"/>
  <c r="L190" i="5" s="1"/>
  <c r="J190" i="5"/>
  <c r="K189" i="5"/>
  <c r="L189" i="5" s="1"/>
  <c r="J189" i="5"/>
  <c r="K188" i="5"/>
  <c r="L188" i="5" s="1"/>
  <c r="J188" i="5"/>
  <c r="K187" i="5"/>
  <c r="L187" i="5" s="1"/>
  <c r="J187" i="5"/>
  <c r="K186" i="5"/>
  <c r="L186" i="5" s="1"/>
  <c r="J186" i="5"/>
  <c r="K185" i="5"/>
  <c r="L185" i="5" s="1"/>
  <c r="J185" i="5"/>
  <c r="K184" i="5"/>
  <c r="L184" i="5" s="1"/>
  <c r="J184" i="5"/>
  <c r="K183" i="5"/>
  <c r="L183" i="5" s="1"/>
  <c r="J183" i="5"/>
  <c r="K182" i="5"/>
  <c r="L182" i="5" s="1"/>
  <c r="J182" i="5"/>
  <c r="K181" i="5"/>
  <c r="L181" i="5" s="1"/>
  <c r="J181" i="5"/>
  <c r="K180" i="5"/>
  <c r="L180" i="5" s="1"/>
  <c r="J180" i="5"/>
  <c r="K179" i="5"/>
  <c r="L179" i="5" s="1"/>
  <c r="J179" i="5"/>
  <c r="K178" i="5"/>
  <c r="L178" i="5" s="1"/>
  <c r="J178" i="5"/>
  <c r="K177" i="5"/>
  <c r="L177" i="5" s="1"/>
  <c r="J177" i="5"/>
  <c r="K176" i="5"/>
  <c r="L176" i="5" s="1"/>
  <c r="J176" i="5"/>
  <c r="K175" i="5"/>
  <c r="L175" i="5" s="1"/>
  <c r="J175" i="5"/>
  <c r="K174" i="5"/>
  <c r="L174" i="5" s="1"/>
  <c r="J174" i="5"/>
  <c r="K173" i="5"/>
  <c r="L173" i="5" s="1"/>
  <c r="J173" i="5"/>
  <c r="K172" i="5"/>
  <c r="L172" i="5" s="1"/>
  <c r="J172" i="5"/>
  <c r="K171" i="5"/>
  <c r="L171" i="5" s="1"/>
  <c r="J171" i="5"/>
  <c r="K170" i="5"/>
  <c r="L170" i="5" s="1"/>
  <c r="J170" i="5"/>
  <c r="K169" i="5"/>
  <c r="L169" i="5" s="1"/>
  <c r="J169" i="5"/>
  <c r="K168" i="5"/>
  <c r="L168" i="5" s="1"/>
  <c r="J168" i="5"/>
  <c r="K167" i="5"/>
  <c r="L167" i="5" s="1"/>
  <c r="J167" i="5"/>
  <c r="K166" i="5"/>
  <c r="L166" i="5" s="1"/>
  <c r="J166" i="5"/>
  <c r="K165" i="5"/>
  <c r="L165" i="5" s="1"/>
  <c r="J165" i="5"/>
  <c r="K164" i="5"/>
  <c r="L164" i="5" s="1"/>
  <c r="J164" i="5"/>
  <c r="K163" i="5"/>
  <c r="L163" i="5" s="1"/>
  <c r="J163" i="5"/>
  <c r="K162" i="5"/>
  <c r="L162" i="5" s="1"/>
  <c r="J162" i="5"/>
  <c r="K161" i="5"/>
  <c r="L161" i="5" s="1"/>
  <c r="J161" i="5"/>
  <c r="K160" i="5"/>
  <c r="L160" i="5" s="1"/>
  <c r="J160" i="5"/>
  <c r="K159" i="5"/>
  <c r="L159" i="5" s="1"/>
  <c r="J159" i="5"/>
  <c r="K158" i="5"/>
  <c r="L158" i="5" s="1"/>
  <c r="J158" i="5"/>
  <c r="K157" i="5"/>
  <c r="L157" i="5" s="1"/>
  <c r="J157" i="5"/>
  <c r="K156" i="5"/>
  <c r="L156" i="5" s="1"/>
  <c r="J156" i="5"/>
  <c r="K155" i="5"/>
  <c r="L155" i="5" s="1"/>
  <c r="J155" i="5"/>
  <c r="K154" i="5"/>
  <c r="L154" i="5" s="1"/>
  <c r="J154" i="5"/>
  <c r="K153" i="5"/>
  <c r="L153" i="5" s="1"/>
  <c r="J153" i="5"/>
  <c r="K152" i="5"/>
  <c r="L152" i="5" s="1"/>
  <c r="J152" i="5"/>
  <c r="K151" i="5"/>
  <c r="L151" i="5" s="1"/>
  <c r="J151" i="5"/>
  <c r="K150" i="5"/>
  <c r="L150" i="5" s="1"/>
  <c r="J150" i="5"/>
  <c r="K149" i="5"/>
  <c r="L149" i="5" s="1"/>
  <c r="J149" i="5"/>
  <c r="K148" i="5"/>
  <c r="L148" i="5" s="1"/>
  <c r="J148" i="5"/>
  <c r="K147" i="5"/>
  <c r="L147" i="5" s="1"/>
  <c r="J147" i="5"/>
  <c r="K146" i="5"/>
  <c r="L146" i="5" s="1"/>
  <c r="J146" i="5"/>
  <c r="K145" i="5"/>
  <c r="L145" i="5" s="1"/>
  <c r="J145" i="5"/>
  <c r="K144" i="5"/>
  <c r="L144" i="5" s="1"/>
  <c r="J144" i="5"/>
  <c r="K143" i="5"/>
  <c r="L143" i="5" s="1"/>
  <c r="J143" i="5"/>
  <c r="K142" i="5"/>
  <c r="L142" i="5" s="1"/>
  <c r="J142" i="5"/>
  <c r="K141" i="5"/>
  <c r="L141" i="5" s="1"/>
  <c r="J141" i="5"/>
  <c r="K140" i="5"/>
  <c r="L140" i="5" s="1"/>
  <c r="J140" i="5"/>
  <c r="K139" i="5"/>
  <c r="L139" i="5" s="1"/>
  <c r="J139" i="5"/>
  <c r="K138" i="5"/>
  <c r="L138" i="5" s="1"/>
  <c r="J138" i="5"/>
  <c r="K137" i="5"/>
  <c r="L137" i="5" s="1"/>
  <c r="J137" i="5"/>
  <c r="K136" i="5"/>
  <c r="L136" i="5" s="1"/>
  <c r="J136" i="5"/>
  <c r="K135" i="5"/>
  <c r="L135" i="5" s="1"/>
  <c r="J135" i="5"/>
  <c r="K134" i="5"/>
  <c r="L134" i="5" s="1"/>
  <c r="J134" i="5"/>
  <c r="K133" i="5"/>
  <c r="L133" i="5" s="1"/>
  <c r="J133" i="5"/>
  <c r="K132" i="5"/>
  <c r="L132" i="5" s="1"/>
  <c r="J132" i="5"/>
  <c r="K131" i="5"/>
  <c r="L131" i="5" s="1"/>
  <c r="J131" i="5"/>
  <c r="K129" i="5"/>
  <c r="L129" i="5" s="1"/>
  <c r="J129" i="5"/>
  <c r="K130" i="5"/>
  <c r="L130" i="5" s="1"/>
  <c r="J130" i="5"/>
  <c r="K128" i="5"/>
  <c r="L128" i="5" s="1"/>
  <c r="J128" i="5"/>
  <c r="K127" i="5"/>
  <c r="L127" i="5" s="1"/>
  <c r="J127" i="5"/>
  <c r="K126" i="5"/>
  <c r="L126" i="5" s="1"/>
  <c r="J126" i="5"/>
  <c r="K125" i="5"/>
  <c r="L125" i="5" s="1"/>
  <c r="J125" i="5"/>
  <c r="K124" i="5"/>
  <c r="L124" i="5" s="1"/>
  <c r="J124" i="5"/>
  <c r="K123" i="5"/>
  <c r="L123" i="5" s="1"/>
  <c r="J123" i="5"/>
  <c r="K122" i="5"/>
  <c r="L122" i="5" s="1"/>
  <c r="J122" i="5"/>
  <c r="K121" i="5"/>
  <c r="L121" i="5" s="1"/>
  <c r="J121" i="5"/>
  <c r="K120" i="5"/>
  <c r="L120" i="5" s="1"/>
  <c r="J120" i="5"/>
  <c r="K119" i="5"/>
  <c r="L119" i="5" s="1"/>
  <c r="J119" i="5"/>
  <c r="K118" i="5"/>
  <c r="L118" i="5" s="1"/>
  <c r="J118" i="5"/>
  <c r="K117" i="5"/>
  <c r="L117" i="5" s="1"/>
  <c r="J117" i="5"/>
  <c r="K116" i="5"/>
  <c r="L116" i="5" s="1"/>
  <c r="J116" i="5"/>
  <c r="K115" i="5"/>
  <c r="L115" i="5" s="1"/>
  <c r="J115" i="5"/>
  <c r="K114" i="5"/>
  <c r="L114" i="5" s="1"/>
  <c r="J114" i="5"/>
  <c r="K113" i="5"/>
  <c r="L113" i="5" s="1"/>
  <c r="J113" i="5"/>
  <c r="K112" i="5"/>
  <c r="L112" i="5" s="1"/>
  <c r="J112" i="5"/>
  <c r="K111" i="5"/>
  <c r="L111" i="5" s="1"/>
  <c r="J111" i="5"/>
  <c r="K110" i="5"/>
  <c r="L110" i="5" s="1"/>
  <c r="J110" i="5"/>
  <c r="K109" i="5"/>
  <c r="L109" i="5" s="1"/>
  <c r="J109" i="5"/>
  <c r="K108" i="5"/>
  <c r="L108" i="5" s="1"/>
  <c r="J108" i="5"/>
  <c r="K107" i="5"/>
  <c r="L107" i="5" s="1"/>
  <c r="J107" i="5"/>
  <c r="K106" i="5"/>
  <c r="L106" i="5" s="1"/>
  <c r="J106" i="5"/>
  <c r="K105" i="5"/>
  <c r="L105" i="5" s="1"/>
  <c r="J105" i="5"/>
  <c r="K104" i="5"/>
  <c r="L104" i="5" s="1"/>
  <c r="J104" i="5"/>
  <c r="K103" i="5"/>
  <c r="L103" i="5" s="1"/>
  <c r="J103" i="5"/>
  <c r="K102" i="5"/>
  <c r="L102" i="5" s="1"/>
  <c r="J102" i="5"/>
  <c r="K101" i="5"/>
  <c r="L101" i="5" s="1"/>
  <c r="J101" i="5"/>
  <c r="K100" i="5"/>
  <c r="L100" i="5" s="1"/>
  <c r="J100" i="5"/>
  <c r="K99" i="5"/>
  <c r="L99" i="5" s="1"/>
  <c r="J99" i="5"/>
  <c r="K98" i="5"/>
  <c r="L98" i="5" s="1"/>
  <c r="J98" i="5"/>
  <c r="K97" i="5"/>
  <c r="L97" i="5" s="1"/>
  <c r="J97" i="5"/>
  <c r="K96" i="5"/>
  <c r="L96" i="5" s="1"/>
  <c r="J96" i="5"/>
  <c r="K95" i="5"/>
  <c r="L95" i="5" s="1"/>
  <c r="J95" i="5"/>
  <c r="K94" i="5"/>
  <c r="L94" i="5" s="1"/>
  <c r="J94" i="5"/>
  <c r="K93" i="5"/>
  <c r="L93" i="5" s="1"/>
  <c r="J93" i="5"/>
  <c r="K92" i="5"/>
  <c r="L92" i="5" s="1"/>
  <c r="J92" i="5"/>
  <c r="K91" i="5"/>
  <c r="L91" i="5" s="1"/>
  <c r="J91" i="5"/>
  <c r="K90" i="5"/>
  <c r="L90" i="5" s="1"/>
  <c r="J90" i="5"/>
  <c r="K89" i="5"/>
  <c r="L89" i="5" s="1"/>
  <c r="J89" i="5"/>
  <c r="K88" i="5"/>
  <c r="L88" i="5" s="1"/>
  <c r="J88" i="5"/>
  <c r="K87" i="5"/>
  <c r="L87" i="5" s="1"/>
  <c r="J87" i="5"/>
  <c r="K86" i="5"/>
  <c r="L86" i="5" s="1"/>
  <c r="J86" i="5"/>
  <c r="K85" i="5"/>
  <c r="L85" i="5" s="1"/>
  <c r="J85" i="5"/>
  <c r="K84" i="5"/>
  <c r="L84" i="5" s="1"/>
  <c r="J84" i="5"/>
  <c r="K83" i="5"/>
  <c r="L83" i="5" s="1"/>
  <c r="J83" i="5"/>
  <c r="K82" i="5"/>
  <c r="L82" i="5" s="1"/>
  <c r="J82" i="5"/>
  <c r="K81" i="5"/>
  <c r="L81" i="5" s="1"/>
  <c r="J81" i="5"/>
  <c r="K80" i="5"/>
  <c r="L80" i="5" s="1"/>
  <c r="J80" i="5"/>
  <c r="K79" i="5"/>
  <c r="L79" i="5" s="1"/>
  <c r="J79" i="5"/>
  <c r="K78" i="5"/>
  <c r="L78" i="5" s="1"/>
  <c r="J78" i="5"/>
  <c r="K77" i="5"/>
  <c r="L77" i="5" s="1"/>
  <c r="J77" i="5"/>
  <c r="K75" i="5"/>
  <c r="L75" i="5" s="1"/>
  <c r="J75" i="5"/>
  <c r="K74" i="5"/>
  <c r="L74" i="5" s="1"/>
  <c r="J74" i="5"/>
  <c r="K73" i="5"/>
  <c r="L73" i="5" s="1"/>
  <c r="J73" i="5"/>
  <c r="K72" i="5"/>
  <c r="L72" i="5" s="1"/>
  <c r="J72" i="5"/>
  <c r="K76" i="5"/>
  <c r="L76" i="5" s="1"/>
  <c r="J76" i="5"/>
  <c r="K71" i="5"/>
  <c r="L71" i="5" s="1"/>
  <c r="J71" i="5"/>
  <c r="K70" i="5"/>
  <c r="L70" i="5" s="1"/>
  <c r="J70" i="5"/>
  <c r="K69" i="5"/>
  <c r="L69" i="5" s="1"/>
  <c r="J69" i="5"/>
  <c r="K68" i="5"/>
  <c r="L68" i="5" s="1"/>
  <c r="J68" i="5"/>
  <c r="K67" i="5"/>
  <c r="L67" i="5" s="1"/>
  <c r="J67" i="5"/>
  <c r="K66" i="5"/>
  <c r="L66" i="5" s="1"/>
  <c r="J66" i="5"/>
  <c r="K65" i="5"/>
  <c r="L65" i="5" s="1"/>
  <c r="J65" i="5"/>
  <c r="K64" i="5"/>
  <c r="L64" i="5" s="1"/>
  <c r="J64" i="5"/>
  <c r="K63" i="5"/>
  <c r="L63" i="5" s="1"/>
  <c r="J63" i="5"/>
  <c r="K62" i="5"/>
  <c r="L62" i="5" s="1"/>
  <c r="J62" i="5"/>
  <c r="K61" i="5"/>
  <c r="L61" i="5" s="1"/>
  <c r="J61" i="5"/>
  <c r="K60" i="5"/>
  <c r="L60" i="5" s="1"/>
  <c r="J60" i="5"/>
  <c r="K59" i="5"/>
  <c r="L59" i="5" s="1"/>
  <c r="J59" i="5"/>
  <c r="K58" i="5"/>
  <c r="L58" i="5" s="1"/>
  <c r="J58" i="5"/>
  <c r="K57" i="5"/>
  <c r="L57" i="5" s="1"/>
  <c r="J57" i="5"/>
  <c r="K56" i="5"/>
  <c r="L56" i="5" s="1"/>
  <c r="J56" i="5"/>
  <c r="K55" i="5"/>
  <c r="L55" i="5" s="1"/>
  <c r="J55" i="5"/>
  <c r="K54" i="5"/>
  <c r="L54" i="5" s="1"/>
  <c r="J54" i="5"/>
  <c r="K53" i="5"/>
  <c r="L53" i="5" s="1"/>
  <c r="J53" i="5"/>
  <c r="K52" i="5"/>
  <c r="L52" i="5" s="1"/>
  <c r="J52" i="5"/>
  <c r="K51" i="5"/>
  <c r="L51" i="5" s="1"/>
  <c r="J51" i="5"/>
  <c r="K50" i="5"/>
  <c r="L50" i="5" s="1"/>
  <c r="J50" i="5"/>
  <c r="K49" i="5"/>
  <c r="L49" i="5" s="1"/>
  <c r="J49" i="5"/>
  <c r="K48" i="5"/>
  <c r="L48" i="5" s="1"/>
  <c r="J48" i="5"/>
  <c r="K47" i="5"/>
  <c r="L47" i="5" s="1"/>
  <c r="J47" i="5"/>
  <c r="K46" i="5"/>
  <c r="L46" i="5" s="1"/>
  <c r="J46" i="5"/>
  <c r="K45" i="5"/>
  <c r="L45" i="5" s="1"/>
  <c r="J45" i="5"/>
  <c r="K44" i="5"/>
  <c r="L44" i="5" s="1"/>
  <c r="J44" i="5"/>
  <c r="K43" i="5"/>
  <c r="L43" i="5" s="1"/>
  <c r="J43" i="5"/>
  <c r="K42" i="5"/>
  <c r="L42" i="5" s="1"/>
  <c r="J42" i="5"/>
  <c r="K41" i="5"/>
  <c r="L41" i="5" s="1"/>
  <c r="J41" i="5"/>
  <c r="K40" i="5"/>
  <c r="L40" i="5" s="1"/>
  <c r="J40" i="5"/>
  <c r="K39" i="5"/>
  <c r="L39" i="5" s="1"/>
  <c r="J39" i="5"/>
  <c r="K25" i="5"/>
  <c r="L25" i="5" s="1"/>
  <c r="J25" i="5"/>
  <c r="K38" i="5"/>
  <c r="L38" i="5" s="1"/>
  <c r="J38" i="5"/>
  <c r="K37" i="5"/>
  <c r="L37" i="5" s="1"/>
  <c r="J37" i="5"/>
  <c r="K36" i="5"/>
  <c r="L36" i="5" s="1"/>
  <c r="J36" i="5"/>
  <c r="K35" i="5"/>
  <c r="L35" i="5" s="1"/>
  <c r="J35" i="5"/>
  <c r="K34" i="5"/>
  <c r="L34" i="5" s="1"/>
  <c r="J34" i="5"/>
  <c r="K33" i="5"/>
  <c r="L33" i="5" s="1"/>
  <c r="J33" i="5"/>
  <c r="K32" i="5"/>
  <c r="L32" i="5" s="1"/>
  <c r="J32" i="5"/>
  <c r="K31" i="5"/>
  <c r="L31" i="5" s="1"/>
  <c r="J31" i="5"/>
  <c r="K30" i="5"/>
  <c r="L30" i="5" s="1"/>
  <c r="J30" i="5"/>
  <c r="K29" i="5"/>
  <c r="L29" i="5" s="1"/>
  <c r="J29" i="5"/>
  <c r="K28" i="5"/>
  <c r="L28" i="5" s="1"/>
  <c r="J28" i="5"/>
  <c r="K27" i="5"/>
  <c r="L27" i="5" s="1"/>
  <c r="J27" i="5"/>
  <c r="K26" i="5"/>
  <c r="L26" i="5" s="1"/>
  <c r="J26" i="5"/>
  <c r="K24" i="5"/>
  <c r="L24" i="5" s="1"/>
  <c r="J24" i="5"/>
  <c r="K23" i="5"/>
  <c r="L23" i="5" s="1"/>
  <c r="J23" i="5"/>
  <c r="K22" i="5"/>
  <c r="L22" i="5" s="1"/>
  <c r="J22" i="5"/>
  <c r="K21" i="5"/>
  <c r="L21" i="5" s="1"/>
  <c r="J21" i="5"/>
  <c r="K19" i="5"/>
  <c r="L19" i="5" s="1"/>
  <c r="J19" i="5"/>
  <c r="K20" i="5"/>
  <c r="L20" i="5" s="1"/>
  <c r="J20" i="5"/>
  <c r="K18" i="5"/>
  <c r="L18" i="5" s="1"/>
  <c r="J18" i="5"/>
  <c r="K17" i="5"/>
  <c r="L17" i="5" s="1"/>
  <c r="J17" i="5"/>
  <c r="K16" i="5"/>
  <c r="L16" i="5" s="1"/>
  <c r="J16" i="5"/>
  <c r="K15" i="5"/>
  <c r="L15" i="5" s="1"/>
  <c r="J15" i="5"/>
  <c r="K14" i="5"/>
  <c r="L14" i="5" s="1"/>
  <c r="J14" i="5"/>
  <c r="K13" i="5"/>
  <c r="L13" i="5" s="1"/>
  <c r="J13" i="5"/>
  <c r="K12" i="5"/>
  <c r="L12" i="5" s="1"/>
  <c r="J12" i="5"/>
  <c r="K11" i="5"/>
  <c r="L11" i="5" s="1"/>
  <c r="J11" i="5"/>
  <c r="K10" i="5"/>
  <c r="L10" i="5" s="1"/>
  <c r="J10" i="5"/>
  <c r="K9" i="5"/>
  <c r="L9" i="5" s="1"/>
  <c r="J9" i="5"/>
  <c r="K8" i="5"/>
  <c r="L8" i="5" s="1"/>
  <c r="J8" i="5"/>
  <c r="K7" i="5"/>
  <c r="L7" i="5" s="1"/>
  <c r="J7" i="5"/>
  <c r="K6" i="5"/>
  <c r="L6" i="5" s="1"/>
  <c r="J6" i="5"/>
  <c r="K5" i="5"/>
  <c r="L5" i="5" s="1"/>
  <c r="J5" i="5"/>
  <c r="K4" i="5"/>
  <c r="L4" i="5" s="1"/>
  <c r="J4" i="5"/>
  <c r="K3" i="5"/>
  <c r="L3" i="5" s="1"/>
  <c r="J3" i="5"/>
  <c r="K2" i="5"/>
  <c r="L2" i="5" s="1"/>
  <c r="J2" i="5"/>
  <c r="D10" i="3"/>
  <c r="E10" i="3" s="1"/>
  <c r="F10" i="3"/>
  <c r="G10" i="3" s="1"/>
  <c r="H10" i="3"/>
  <c r="I10" i="3" s="1"/>
  <c r="B10" i="3"/>
  <c r="C10" i="3" s="1"/>
  <c r="F20" i="9" l="1"/>
  <c r="E21" i="9"/>
  <c r="R4" i="6"/>
  <c r="D11" i="6"/>
  <c r="E11" i="6" s="1"/>
  <c r="K26" i="10"/>
  <c r="J26" i="10"/>
  <c r="J34" i="9"/>
  <c r="F15" i="9"/>
  <c r="J10" i="8"/>
  <c r="J21" i="8"/>
  <c r="R10" i="6"/>
  <c r="S10" i="6" s="1"/>
  <c r="R9" i="6"/>
  <c r="S9" i="6" s="1"/>
  <c r="R8" i="6"/>
  <c r="S8" i="6" s="1"/>
  <c r="R7" i="6"/>
  <c r="S7" i="6" s="1"/>
  <c r="R6" i="6"/>
  <c r="S6" i="6" s="1"/>
  <c r="R5" i="6"/>
  <c r="S5" i="6" s="1"/>
  <c r="H11" i="6"/>
  <c r="I11" i="6" s="1"/>
  <c r="L11" i="6"/>
  <c r="M11" i="6" s="1"/>
  <c r="P11" i="6"/>
  <c r="Q11" i="6" s="1"/>
  <c r="S4" i="6" l="1"/>
  <c r="S11" i="6" s="1"/>
  <c r="R11" i="6"/>
  <c r="J220" i="4"/>
  <c r="K220" i="4"/>
  <c r="L220" i="4" s="1"/>
  <c r="J221" i="4"/>
  <c r="K221" i="4"/>
  <c r="L221" i="4" s="1"/>
  <c r="J217" i="4"/>
  <c r="K217" i="4"/>
  <c r="L217" i="4" s="1"/>
  <c r="J222" i="4"/>
  <c r="K222" i="4"/>
  <c r="L222" i="4" s="1"/>
  <c r="K218" i="4"/>
  <c r="L218" i="4" s="1"/>
  <c r="J219" i="4"/>
  <c r="K219" i="4"/>
  <c r="L219" i="4" s="1"/>
  <c r="J202" i="4"/>
  <c r="K202" i="4"/>
  <c r="L202" i="4" s="1"/>
  <c r="J210" i="4"/>
  <c r="K210" i="4"/>
  <c r="L210" i="4" s="1"/>
  <c r="J199" i="4"/>
  <c r="K199" i="4"/>
  <c r="L199" i="4" s="1"/>
  <c r="J198" i="4"/>
  <c r="K198" i="4"/>
  <c r="L198" i="4" s="1"/>
  <c r="J209" i="4"/>
  <c r="K209" i="4"/>
  <c r="L209" i="4" s="1"/>
  <c r="J203" i="4"/>
  <c r="K203" i="4"/>
  <c r="L203" i="4" s="1"/>
  <c r="J215" i="4"/>
  <c r="K215" i="4"/>
  <c r="L215" i="4" s="1"/>
  <c r="J216" i="4"/>
  <c r="K216" i="4"/>
  <c r="L216" i="4" s="1"/>
  <c r="J196" i="4"/>
  <c r="K196" i="4"/>
  <c r="L196" i="4" s="1"/>
  <c r="J214" i="4"/>
  <c r="K214" i="4"/>
  <c r="L214" i="4" s="1"/>
  <c r="J193" i="4"/>
  <c r="K193" i="4"/>
  <c r="L193" i="4" s="1"/>
  <c r="J194" i="4"/>
  <c r="K194" i="4"/>
  <c r="L194" i="4" s="1"/>
  <c r="J213" i="4"/>
  <c r="K213" i="4"/>
  <c r="L213" i="4" s="1"/>
  <c r="J195" i="4"/>
  <c r="K195" i="4"/>
  <c r="L195" i="4" s="1"/>
  <c r="J205" i="4"/>
  <c r="K205" i="4"/>
  <c r="L205" i="4" s="1"/>
  <c r="J189" i="4"/>
  <c r="K189" i="4"/>
  <c r="L189" i="4" s="1"/>
  <c r="J190" i="4"/>
  <c r="K190" i="4"/>
  <c r="L190" i="4" s="1"/>
  <c r="J212" i="4"/>
  <c r="K212" i="4"/>
  <c r="L212" i="4" s="1"/>
  <c r="J187" i="4"/>
  <c r="K187" i="4"/>
  <c r="L187" i="4" s="1"/>
  <c r="J211" i="4"/>
  <c r="K211" i="4"/>
  <c r="L211" i="4" s="1"/>
  <c r="J204" i="4"/>
  <c r="K204" i="4"/>
  <c r="L204" i="4" s="1"/>
  <c r="J208" i="4"/>
  <c r="K208" i="4"/>
  <c r="L208" i="4" s="1"/>
  <c r="J207" i="4"/>
  <c r="K207" i="4"/>
  <c r="L207" i="4" s="1"/>
  <c r="J201" i="4"/>
  <c r="K201" i="4"/>
  <c r="L201" i="4" s="1"/>
  <c r="J188" i="4"/>
  <c r="K188" i="4"/>
  <c r="L188" i="4" s="1"/>
  <c r="J197" i="4"/>
  <c r="K197" i="4"/>
  <c r="L197" i="4" s="1"/>
  <c r="J192" i="4"/>
  <c r="K192" i="4"/>
  <c r="L192" i="4" s="1"/>
  <c r="J191" i="4"/>
  <c r="K191" i="4"/>
  <c r="L191" i="4" s="1"/>
  <c r="J206" i="4"/>
  <c r="K206" i="4"/>
  <c r="L206" i="4" s="1"/>
  <c r="J185" i="4"/>
  <c r="K185" i="4"/>
  <c r="L185" i="4" s="1"/>
  <c r="J184" i="4"/>
  <c r="K184" i="4"/>
  <c r="L184" i="4" s="1"/>
  <c r="J182" i="4"/>
  <c r="K182" i="4"/>
  <c r="L182" i="4" s="1"/>
  <c r="J183" i="4"/>
  <c r="K183" i="4"/>
  <c r="L183" i="4" s="1"/>
  <c r="J181" i="4"/>
  <c r="K181" i="4"/>
  <c r="L181" i="4" s="1"/>
  <c r="J200" i="4"/>
  <c r="K200" i="4"/>
  <c r="L200" i="4" s="1"/>
  <c r="J179" i="4"/>
  <c r="K179" i="4"/>
  <c r="L179" i="4" s="1"/>
  <c r="J180" i="4"/>
  <c r="K180" i="4"/>
  <c r="L180" i="4" s="1"/>
  <c r="J176" i="4"/>
  <c r="K176" i="4"/>
  <c r="L176" i="4" s="1"/>
  <c r="J177" i="4"/>
  <c r="K177" i="4"/>
  <c r="L177" i="4" s="1"/>
  <c r="J175" i="4"/>
  <c r="K175" i="4"/>
  <c r="L175" i="4" s="1"/>
  <c r="J174" i="4"/>
  <c r="K174" i="4"/>
  <c r="L174" i="4" s="1"/>
  <c r="J158" i="4"/>
  <c r="K158" i="4"/>
  <c r="L158" i="4" s="1"/>
  <c r="J153" i="4"/>
  <c r="K153" i="4"/>
  <c r="L153" i="4" s="1"/>
  <c r="J162" i="4"/>
  <c r="K162" i="4"/>
  <c r="L162" i="4" s="1"/>
  <c r="J171" i="4"/>
  <c r="K171" i="4"/>
  <c r="L171" i="4" s="1"/>
  <c r="J157" i="4"/>
  <c r="K157" i="4"/>
  <c r="L157" i="4" s="1"/>
  <c r="J166" i="4"/>
  <c r="K166" i="4"/>
  <c r="L166" i="4" s="1"/>
  <c r="J167" i="4"/>
  <c r="K167" i="4"/>
  <c r="L167" i="4" s="1"/>
  <c r="J156" i="4"/>
  <c r="K156" i="4"/>
  <c r="L156" i="4" s="1"/>
  <c r="J149" i="4"/>
  <c r="K149" i="4"/>
  <c r="L149" i="4" s="1"/>
  <c r="J163" i="4"/>
  <c r="K163" i="4"/>
  <c r="L163" i="4" s="1"/>
  <c r="J151" i="4"/>
  <c r="K151" i="4"/>
  <c r="L151" i="4" s="1"/>
  <c r="J164" i="4"/>
  <c r="K164" i="4"/>
  <c r="L164" i="4" s="1"/>
  <c r="J165" i="4"/>
  <c r="K165" i="4"/>
  <c r="L165" i="4" s="1"/>
  <c r="J173" i="4"/>
  <c r="K173" i="4"/>
  <c r="L173" i="4" s="1"/>
  <c r="J160" i="4"/>
  <c r="K160" i="4"/>
  <c r="L160" i="4" s="1"/>
  <c r="J145" i="4"/>
  <c r="K145" i="4"/>
  <c r="L145" i="4" s="1"/>
  <c r="J147" i="4"/>
  <c r="K147" i="4"/>
  <c r="L147" i="4" s="1"/>
  <c r="J154" i="4"/>
  <c r="K154" i="4"/>
  <c r="L154" i="4" s="1"/>
  <c r="J144" i="4"/>
  <c r="K144" i="4"/>
  <c r="L144" i="4" s="1"/>
  <c r="J146" i="4"/>
  <c r="K146" i="4"/>
  <c r="L146" i="4" s="1"/>
  <c r="J143" i="4"/>
  <c r="K143" i="4"/>
  <c r="L143" i="4" s="1"/>
  <c r="J148" i="4"/>
  <c r="K148" i="4"/>
  <c r="L148" i="4" s="1"/>
  <c r="J150" i="4"/>
  <c r="K150" i="4"/>
  <c r="L150" i="4" s="1"/>
  <c r="J142" i="4"/>
  <c r="K142" i="4"/>
  <c r="L142" i="4" s="1"/>
  <c r="J161" i="4"/>
  <c r="K161" i="4"/>
  <c r="L161" i="4" s="1"/>
  <c r="J135" i="4"/>
  <c r="K135" i="4"/>
  <c r="L135" i="4" s="1"/>
  <c r="J134" i="4"/>
  <c r="K134" i="4"/>
  <c r="L134" i="4" s="1"/>
  <c r="J141" i="4"/>
  <c r="K141" i="4"/>
  <c r="L141" i="4" s="1"/>
  <c r="J129" i="4"/>
  <c r="K129" i="4"/>
  <c r="L129" i="4" s="1"/>
  <c r="J133" i="4"/>
  <c r="K133" i="4"/>
  <c r="L133" i="4" s="1"/>
  <c r="J136" i="4"/>
  <c r="K136" i="4"/>
  <c r="L136" i="4" s="1"/>
  <c r="J140" i="4"/>
  <c r="K140" i="4"/>
  <c r="L140" i="4" s="1"/>
  <c r="J132" i="4"/>
  <c r="K132" i="4"/>
  <c r="L132" i="4" s="1"/>
  <c r="J169" i="4"/>
  <c r="K169" i="4"/>
  <c r="L169" i="4" s="1"/>
  <c r="J172" i="4"/>
  <c r="K172" i="4"/>
  <c r="L172" i="4" s="1"/>
  <c r="J152" i="4"/>
  <c r="K152" i="4"/>
  <c r="L152" i="4" s="1"/>
  <c r="J139" i="4"/>
  <c r="K139" i="4"/>
  <c r="L139" i="4" s="1"/>
  <c r="J138" i="4"/>
  <c r="K138" i="4"/>
  <c r="L138" i="4" s="1"/>
  <c r="J155" i="4"/>
  <c r="K155" i="4"/>
  <c r="L155" i="4" s="1"/>
  <c r="J137" i="4"/>
  <c r="K137" i="4"/>
  <c r="L137" i="4" s="1"/>
  <c r="J159" i="4"/>
  <c r="K159" i="4"/>
  <c r="L159" i="4" s="1"/>
  <c r="J131" i="4"/>
  <c r="K131" i="4"/>
  <c r="L131" i="4" s="1"/>
  <c r="J168" i="4"/>
  <c r="K168" i="4"/>
  <c r="L168" i="4" s="1"/>
  <c r="J124" i="4"/>
  <c r="K124" i="4"/>
  <c r="L124" i="4" s="1"/>
  <c r="J127" i="4"/>
  <c r="K127" i="4"/>
  <c r="L127" i="4" s="1"/>
  <c r="J126" i="4"/>
  <c r="K126" i="4"/>
  <c r="L126" i="4" s="1"/>
  <c r="J130" i="4"/>
  <c r="K130" i="4"/>
  <c r="L130" i="4" s="1"/>
  <c r="J125" i="4"/>
  <c r="K125" i="4"/>
  <c r="L125" i="4" s="1"/>
  <c r="J118" i="4"/>
  <c r="K118" i="4"/>
  <c r="L118" i="4" s="1"/>
  <c r="J120" i="4"/>
  <c r="K120" i="4"/>
  <c r="L120" i="4" s="1"/>
  <c r="K119" i="4"/>
  <c r="L119" i="4" s="1"/>
  <c r="J116" i="4"/>
  <c r="K116" i="4"/>
  <c r="L116" i="4" s="1"/>
  <c r="J122" i="4"/>
  <c r="K122" i="4"/>
  <c r="L122" i="4" s="1"/>
  <c r="J117" i="4"/>
  <c r="K117" i="4"/>
  <c r="L117" i="4" s="1"/>
  <c r="J114" i="4"/>
  <c r="K114" i="4"/>
  <c r="L114" i="4" s="1"/>
  <c r="J111" i="4"/>
  <c r="K111" i="4"/>
  <c r="L111" i="4" s="1"/>
  <c r="J100" i="4"/>
  <c r="K100" i="4"/>
  <c r="L100" i="4" s="1"/>
  <c r="J102" i="4"/>
  <c r="K102" i="4"/>
  <c r="L102" i="4" s="1"/>
  <c r="J103" i="4"/>
  <c r="K103" i="4"/>
  <c r="L103" i="4" s="1"/>
  <c r="J101" i="4"/>
  <c r="K101" i="4"/>
  <c r="L101" i="4" s="1"/>
  <c r="J109" i="4"/>
  <c r="K109" i="4"/>
  <c r="L109" i="4" s="1"/>
  <c r="J105" i="4"/>
  <c r="K105" i="4"/>
  <c r="L105" i="4" s="1"/>
  <c r="J107" i="4"/>
  <c r="K107" i="4"/>
  <c r="L107" i="4" s="1"/>
  <c r="J108" i="4"/>
  <c r="K108" i="4"/>
  <c r="L108" i="4" s="1"/>
  <c r="J110" i="4"/>
  <c r="K110" i="4"/>
  <c r="L110" i="4" s="1"/>
  <c r="J99" i="4"/>
  <c r="K99" i="4"/>
  <c r="L99" i="4" s="1"/>
  <c r="J94" i="4"/>
  <c r="K94" i="4"/>
  <c r="L94" i="4" s="1"/>
  <c r="J104" i="4"/>
  <c r="K104" i="4"/>
  <c r="L104" i="4" s="1"/>
  <c r="J96" i="4"/>
  <c r="K96" i="4"/>
  <c r="L96" i="4" s="1"/>
  <c r="J95" i="4"/>
  <c r="K95" i="4"/>
  <c r="L95" i="4" s="1"/>
  <c r="J97" i="4"/>
  <c r="K97" i="4"/>
  <c r="L97" i="4" s="1"/>
  <c r="J106" i="4"/>
  <c r="K106" i="4"/>
  <c r="L106" i="4" s="1"/>
  <c r="J89" i="4"/>
  <c r="K89" i="4"/>
  <c r="L89" i="4" s="1"/>
  <c r="J91" i="4"/>
  <c r="K91" i="4"/>
  <c r="L91" i="4" s="1"/>
  <c r="J90" i="4"/>
  <c r="K90" i="4"/>
  <c r="L90" i="4" s="1"/>
  <c r="J93" i="4"/>
  <c r="K93" i="4"/>
  <c r="L93" i="4" s="1"/>
  <c r="J92" i="4"/>
  <c r="K92" i="4"/>
  <c r="L92" i="4" s="1"/>
  <c r="J87" i="4"/>
  <c r="K87" i="4"/>
  <c r="L87" i="4" s="1"/>
  <c r="J112" i="4"/>
  <c r="K112" i="4"/>
  <c r="L112" i="4" s="1"/>
  <c r="K98" i="4"/>
  <c r="L98" i="4" s="1"/>
  <c r="J88" i="4"/>
  <c r="K88" i="4"/>
  <c r="L88" i="4" s="1"/>
  <c r="J86" i="4"/>
  <c r="K86" i="4"/>
  <c r="L86" i="4" s="1"/>
  <c r="J84" i="4"/>
  <c r="K84" i="4"/>
  <c r="L84" i="4" s="1"/>
  <c r="J81" i="4"/>
  <c r="K81" i="4"/>
  <c r="L81" i="4" s="1"/>
  <c r="J82" i="4"/>
  <c r="K82" i="4"/>
  <c r="L82" i="4" s="1"/>
  <c r="J79" i="4"/>
  <c r="K79" i="4"/>
  <c r="L79" i="4" s="1"/>
  <c r="J66" i="4"/>
  <c r="J74" i="4"/>
  <c r="J77" i="4"/>
  <c r="J71" i="4"/>
  <c r="J68" i="4"/>
  <c r="J72" i="4"/>
  <c r="J65" i="4"/>
  <c r="J64" i="4"/>
  <c r="J73" i="4"/>
  <c r="J63" i="4"/>
  <c r="J53" i="4"/>
  <c r="J54" i="4"/>
  <c r="J52" i="4"/>
  <c r="J62" i="4"/>
  <c r="J56" i="4"/>
  <c r="J58" i="4"/>
  <c r="J60" i="4"/>
  <c r="J59" i="4"/>
  <c r="J61" i="4"/>
  <c r="J57" i="4"/>
  <c r="J51" i="4"/>
  <c r="J50" i="4"/>
  <c r="K50" i="4"/>
  <c r="L50" i="4" s="1"/>
  <c r="J49" i="4"/>
  <c r="K49" i="4"/>
  <c r="L49" i="4" s="1"/>
  <c r="J47" i="4"/>
  <c r="K47" i="4"/>
  <c r="L47" i="4" s="1"/>
  <c r="J46" i="4"/>
  <c r="K46" i="4"/>
  <c r="L46" i="4" s="1"/>
  <c r="J48" i="4"/>
  <c r="K48" i="4"/>
  <c r="L48" i="4" s="1"/>
  <c r="J45" i="4"/>
  <c r="L45" i="4"/>
  <c r="J44" i="4"/>
  <c r="L44" i="4"/>
  <c r="J41" i="4"/>
  <c r="J39" i="4"/>
  <c r="J38" i="4"/>
  <c r="J36" i="4"/>
  <c r="J25" i="4"/>
  <c r="J26" i="4"/>
  <c r="J29" i="4"/>
  <c r="J23" i="4"/>
  <c r="J22" i="4"/>
  <c r="J21" i="4"/>
  <c r="J20" i="4"/>
  <c r="J19" i="4"/>
  <c r="J18" i="4"/>
  <c r="J17" i="4"/>
  <c r="J15" i="4"/>
  <c r="J14" i="4"/>
  <c r="J16" i="4"/>
  <c r="J13" i="4"/>
  <c r="J12" i="4"/>
  <c r="J10" i="4"/>
  <c r="J11" i="4"/>
  <c r="J8" i="4"/>
  <c r="J9" i="4"/>
  <c r="J6" i="4"/>
  <c r="J7" i="4"/>
  <c r="K223" i="4"/>
  <c r="L223" i="4" s="1"/>
  <c r="J223" i="4"/>
  <c r="I9" i="3" l="1"/>
  <c r="I8" i="3"/>
  <c r="I7" i="3"/>
  <c r="I6" i="3"/>
  <c r="I5" i="3"/>
  <c r="I4" i="3"/>
  <c r="I3" i="3"/>
  <c r="G9" i="3"/>
  <c r="G8" i="3"/>
  <c r="G7" i="3"/>
  <c r="G6" i="3"/>
  <c r="G5" i="3"/>
  <c r="G4" i="3"/>
  <c r="G3" i="3"/>
  <c r="E9" i="3"/>
  <c r="E8" i="3"/>
  <c r="E7" i="3"/>
  <c r="E6" i="3"/>
  <c r="E5" i="3"/>
  <c r="E4" i="3"/>
  <c r="E3" i="3"/>
  <c r="C8" i="3"/>
  <c r="C7" i="3"/>
  <c r="C4" i="3"/>
  <c r="J4" i="3"/>
  <c r="K4" i="3" s="1"/>
  <c r="J5" i="3"/>
  <c r="K5" i="3" s="1"/>
  <c r="J6" i="3"/>
  <c r="K6" i="3" s="1"/>
  <c r="J7" i="3"/>
  <c r="K7" i="3" s="1"/>
  <c r="J8" i="3"/>
  <c r="K8" i="3" s="1"/>
  <c r="J9" i="3"/>
  <c r="K9" i="3" s="1"/>
  <c r="J3" i="3"/>
  <c r="K3" i="3" s="1"/>
  <c r="C9" i="3"/>
  <c r="C6" i="3"/>
  <c r="C5" i="3"/>
  <c r="C3" i="3"/>
  <c r="J10" i="3" l="1"/>
  <c r="K10" i="3"/>
  <c r="J11" i="2"/>
  <c r="L11" i="2" s="1"/>
  <c r="K11" i="2"/>
  <c r="J8" i="2"/>
  <c r="L8" i="2" s="1"/>
  <c r="K8" i="2"/>
  <c r="K6" i="2" l="1"/>
  <c r="K7" i="2"/>
  <c r="K9" i="2"/>
  <c r="K10" i="2"/>
  <c r="K12" i="2"/>
  <c r="K13" i="2"/>
  <c r="K14" i="2"/>
  <c r="K15" i="2"/>
  <c r="J6" i="2"/>
  <c r="L6" i="2" s="1"/>
  <c r="J7" i="2"/>
  <c r="L7" i="2" s="1"/>
  <c r="J9" i="2"/>
  <c r="L9" i="2" s="1"/>
  <c r="J10" i="2"/>
  <c r="L10" i="2" s="1"/>
  <c r="J12" i="2"/>
  <c r="L12" i="2" s="1"/>
  <c r="J13" i="2"/>
  <c r="L13" i="2" s="1"/>
  <c r="J14" i="2"/>
  <c r="L14" i="2" s="1"/>
  <c r="J15" i="2"/>
  <c r="L15" i="2" s="1"/>
</calcChain>
</file>

<file path=xl/sharedStrings.xml><?xml version="1.0" encoding="utf-8"?>
<sst xmlns="http://schemas.openxmlformats.org/spreadsheetml/2006/main" count="4822" uniqueCount="786">
  <si>
    <t>Cognizant</t>
  </si>
  <si>
    <t>Accenture</t>
  </si>
  <si>
    <t>IBM</t>
  </si>
  <si>
    <t>A, Sumaiya Begum</t>
  </si>
  <si>
    <t>B, Hindu Priya</t>
  </si>
  <si>
    <t>B, Rakshitha</t>
  </si>
  <si>
    <t>Unilever</t>
  </si>
  <si>
    <t>C, Shiva Kumar</t>
  </si>
  <si>
    <t>Into Different Film Projects</t>
  </si>
  <si>
    <t>D, Priya Darshini</t>
  </si>
  <si>
    <t>Infosys</t>
  </si>
  <si>
    <t>D, Maria Mercy</t>
  </si>
  <si>
    <t>Axa Life Insurance</t>
  </si>
  <si>
    <t>F, Nelson</t>
  </si>
  <si>
    <t>G, Goutham</t>
  </si>
  <si>
    <t>G, Suresh</t>
  </si>
  <si>
    <t>Amazon</t>
  </si>
  <si>
    <t>G, Bhuvanesh</t>
  </si>
  <si>
    <t>G, Vinodh Raj</t>
  </si>
  <si>
    <t>H, Arun Kumar</t>
  </si>
  <si>
    <t>Mood Swing Server</t>
  </si>
  <si>
    <t>Quess Corp</t>
  </si>
  <si>
    <t>I, Antony Lawrence</t>
  </si>
  <si>
    <t>J, Vinodh Kumar</t>
  </si>
  <si>
    <t>K, Christopher</t>
  </si>
  <si>
    <t>Hewlett Packard</t>
  </si>
  <si>
    <t>K, Srinivasulu</t>
  </si>
  <si>
    <t>K, Deepak</t>
  </si>
  <si>
    <t>Omega</t>
  </si>
  <si>
    <t>L, Lal Samuel Haokip</t>
  </si>
  <si>
    <t>Frontier</t>
  </si>
  <si>
    <t>M, Kiran Kumar</t>
  </si>
  <si>
    <t>Northern Trust Bank</t>
  </si>
  <si>
    <t>M, Sagaya Raj</t>
  </si>
  <si>
    <t>M, Sampath</t>
  </si>
  <si>
    <t>M, Shalini</t>
  </si>
  <si>
    <t>M, Pavan Kumar</t>
  </si>
  <si>
    <t>Bocca Football Academy</t>
  </si>
  <si>
    <t>M, Lokesh</t>
  </si>
  <si>
    <t>M, Amrutha K</t>
  </si>
  <si>
    <t>Concentrix</t>
  </si>
  <si>
    <t>Maddonna, Merlin</t>
  </si>
  <si>
    <t>Maridass, Kiran Kumar</t>
  </si>
  <si>
    <t>Bocca football Academy</t>
  </si>
  <si>
    <t>N, Nanda Kumar</t>
  </si>
  <si>
    <t>N, Manigadan</t>
  </si>
  <si>
    <t>N, Sridhar</t>
  </si>
  <si>
    <t>P, Anil Kumar</t>
  </si>
  <si>
    <t>P, Manu</t>
  </si>
  <si>
    <t>Cross Digital India</t>
  </si>
  <si>
    <t>P, Francis</t>
  </si>
  <si>
    <t>Austin Medical Solutions</t>
  </si>
  <si>
    <t>R, Kiran</t>
  </si>
  <si>
    <t>R, Swathi</t>
  </si>
  <si>
    <t>Deutsche Bank</t>
  </si>
  <si>
    <t>R, Vinith Kumar</t>
  </si>
  <si>
    <t>Working in an NGO</t>
  </si>
  <si>
    <t>R, Mohan</t>
  </si>
  <si>
    <t>R, Kusuma</t>
  </si>
  <si>
    <t>DELL</t>
  </si>
  <si>
    <t>S, Vanaja Prthvi</t>
  </si>
  <si>
    <t>S, Manoj Kumar</t>
  </si>
  <si>
    <t>Private Company</t>
  </si>
  <si>
    <t>S, Mohmed Zakir</t>
  </si>
  <si>
    <t>S, Sarvana</t>
  </si>
  <si>
    <t>Viacom</t>
  </si>
  <si>
    <t>S, Prasad Kumar</t>
  </si>
  <si>
    <t>S, Ramya</t>
  </si>
  <si>
    <t>Vibgyor School</t>
  </si>
  <si>
    <t>S, Shamli</t>
  </si>
  <si>
    <t>U, Purushotham</t>
  </si>
  <si>
    <t>V, Jai Kumar</t>
  </si>
  <si>
    <t>Batch</t>
  </si>
  <si>
    <t>Administration</t>
  </si>
  <si>
    <t>Freelance</t>
  </si>
  <si>
    <t>Specialist</t>
  </si>
  <si>
    <t>Safety Advisor - Health and Safety DEP</t>
  </si>
  <si>
    <t>Associate</t>
  </si>
  <si>
    <t>Assistant in Finance management accounting</t>
  </si>
  <si>
    <t>Customer Service Executive</t>
  </si>
  <si>
    <t>Data analyst</t>
  </si>
  <si>
    <t>Sales Executive</t>
  </si>
  <si>
    <t>Receptionist</t>
  </si>
  <si>
    <t>Assistant Manager operations</t>
  </si>
  <si>
    <t>Accountant</t>
  </si>
  <si>
    <t>Student Coordinator</t>
  </si>
  <si>
    <t>Practitioner</t>
  </si>
  <si>
    <t>Executive patient care  coordinator</t>
  </si>
  <si>
    <t>Senior Administrator -  Transguard training administration</t>
  </si>
  <si>
    <t>Analyst</t>
  </si>
  <si>
    <t>Art director</t>
  </si>
  <si>
    <t>Assistant to Film Director</t>
  </si>
  <si>
    <t>Teacher</t>
  </si>
  <si>
    <t>Recruitment administration  coordinator - Recruitment  and mobilisation</t>
  </si>
  <si>
    <t>A, Sunitha Mary</t>
  </si>
  <si>
    <t>Grant Thornton</t>
  </si>
  <si>
    <t>A, Chandralekha</t>
  </si>
  <si>
    <t>Kimberlite Chemicals India Pvt Ltd</t>
  </si>
  <si>
    <t>A, Madhushree</t>
  </si>
  <si>
    <t>System Analyst</t>
  </si>
  <si>
    <t>A, Salom Sesuraj</t>
  </si>
  <si>
    <t>Axis Bank</t>
  </si>
  <si>
    <t>B, Banu</t>
  </si>
  <si>
    <t>B, Micheal Jackson</t>
  </si>
  <si>
    <t>Associate software engineer</t>
  </si>
  <si>
    <t>C, Abdul Khaliq</t>
  </si>
  <si>
    <t>Buyer - Procurement</t>
  </si>
  <si>
    <t>C, Antony Mary Priya</t>
  </si>
  <si>
    <t>Axa Business Services</t>
  </si>
  <si>
    <t>F, Samuel</t>
  </si>
  <si>
    <t>Omega Health care</t>
  </si>
  <si>
    <t>Executive in accounts receivables</t>
  </si>
  <si>
    <t>G, Satish</t>
  </si>
  <si>
    <t>RCI Bangalore</t>
  </si>
  <si>
    <t>Customer Service</t>
  </si>
  <si>
    <t>G, Vimal Raj</t>
  </si>
  <si>
    <t>Risk transaction Analyst</t>
  </si>
  <si>
    <t>G, Sonia</t>
  </si>
  <si>
    <t>TCS</t>
  </si>
  <si>
    <t>Process Associate</t>
  </si>
  <si>
    <t>G, Arathi</t>
  </si>
  <si>
    <t>J, Kevin Jose</t>
  </si>
  <si>
    <t>Northern Trust</t>
  </si>
  <si>
    <t>K, Kishore P</t>
  </si>
  <si>
    <t>K, Sindhu Kumari</t>
  </si>
  <si>
    <t>KPMG</t>
  </si>
  <si>
    <t>K, Sony Priscilla</t>
  </si>
  <si>
    <t>K, Padmini</t>
  </si>
  <si>
    <t xml:space="preserve">Jumeirah Group Hotels </t>
  </si>
  <si>
    <t>K, Asha Kumari</t>
  </si>
  <si>
    <t>Mindtree</t>
  </si>
  <si>
    <t>Engineer</t>
  </si>
  <si>
    <t>K S, Pavan Kumar</t>
  </si>
  <si>
    <t>Aluminium Fabrication</t>
  </si>
  <si>
    <t>Entrepreneur</t>
  </si>
  <si>
    <t>Assistant</t>
  </si>
  <si>
    <t>M, Deepika</t>
  </si>
  <si>
    <t>M, Pushpanjali</t>
  </si>
  <si>
    <t>M, Daisy Ranjitha</t>
  </si>
  <si>
    <t>Hathway</t>
  </si>
  <si>
    <t>M, Ancy Joy</t>
  </si>
  <si>
    <t>EY</t>
  </si>
  <si>
    <t>Advanced Associate</t>
  </si>
  <si>
    <t>M, Mary Fastina</t>
  </si>
  <si>
    <t>M, Abhisheik</t>
  </si>
  <si>
    <t>Testmile</t>
  </si>
  <si>
    <t>N, Mamatha</t>
  </si>
  <si>
    <t>24/7</t>
  </si>
  <si>
    <t>Advance associate</t>
  </si>
  <si>
    <t>N, Gouthami</t>
  </si>
  <si>
    <t>N, Nithin Kumar</t>
  </si>
  <si>
    <t>Orchestrate</t>
  </si>
  <si>
    <t>Narasimhappa, Sudha</t>
  </si>
  <si>
    <t>Honda</t>
  </si>
  <si>
    <t>P, Naveen Kumar</t>
  </si>
  <si>
    <t>P, Mega</t>
  </si>
  <si>
    <t>Ericsson</t>
  </si>
  <si>
    <t>P, Anjali</t>
  </si>
  <si>
    <t>Transaction Risk analyst</t>
  </si>
  <si>
    <t>P, Venugopal</t>
  </si>
  <si>
    <t>Tata Consulting Services(TCS)</t>
  </si>
  <si>
    <t>R, Ravikiran</t>
  </si>
  <si>
    <t>R, Sudharshan</t>
  </si>
  <si>
    <t>R, Shiva Sagar</t>
  </si>
  <si>
    <t>Christel House India</t>
  </si>
  <si>
    <t>S, Sandhya Shilpa</t>
  </si>
  <si>
    <t>Hinduja Global Solutions</t>
  </si>
  <si>
    <t>Process Trainer</t>
  </si>
  <si>
    <t>S, Jude</t>
  </si>
  <si>
    <t>HP</t>
  </si>
  <si>
    <t>Procurment Associate</t>
  </si>
  <si>
    <t>S, Jyothi</t>
  </si>
  <si>
    <t>S, Chaitra</t>
  </si>
  <si>
    <t>Craft Silicon</t>
  </si>
  <si>
    <t>S, Sham Sundar</t>
  </si>
  <si>
    <t>S, Sharon Juana</t>
  </si>
  <si>
    <t xml:space="preserve">Honda </t>
  </si>
  <si>
    <t>S, John David</t>
  </si>
  <si>
    <t>Teresian college</t>
  </si>
  <si>
    <t>Public Relation Officer</t>
  </si>
  <si>
    <t>T, Stephen Raj</t>
  </si>
  <si>
    <t>Monkey Bar</t>
  </si>
  <si>
    <t>V, Akshay</t>
  </si>
  <si>
    <t>Shilpa Shringar</t>
  </si>
  <si>
    <t>A, Nikhil Phillips</t>
  </si>
  <si>
    <t>Administrator  -  Recruitment  and mobilisation</t>
  </si>
  <si>
    <t>A, Vinodhini</t>
  </si>
  <si>
    <t>Telecaller</t>
  </si>
  <si>
    <t>A, Arun Raj</t>
  </si>
  <si>
    <t>C, Ruth</t>
  </si>
  <si>
    <t>Sight Saver</t>
  </si>
  <si>
    <t>D, Lokesh</t>
  </si>
  <si>
    <t>G, Vinod</t>
  </si>
  <si>
    <t>AIGES</t>
  </si>
  <si>
    <t>G, Bharath</t>
  </si>
  <si>
    <t>G, Ramya</t>
  </si>
  <si>
    <t>Quicker</t>
  </si>
  <si>
    <t>G, Dhanush</t>
  </si>
  <si>
    <t>K, Swetha</t>
  </si>
  <si>
    <t>Lakme Cosmetics</t>
  </si>
  <si>
    <t>K, Angel</t>
  </si>
  <si>
    <t>WellsFargo</t>
  </si>
  <si>
    <t>K, Manjula</t>
  </si>
  <si>
    <t>Executive</t>
  </si>
  <si>
    <t>K, Zakeer Hussain</t>
  </si>
  <si>
    <t>M, Ajay</t>
  </si>
  <si>
    <t>Northern Trust Operating Services</t>
  </si>
  <si>
    <t>M, John Francis</t>
  </si>
  <si>
    <t>M, Prathap</t>
  </si>
  <si>
    <t>M, Bharathi</t>
  </si>
  <si>
    <t>M, Vidhya Mary</t>
  </si>
  <si>
    <t>Omega Healthcare</t>
  </si>
  <si>
    <t>Senior Executive</t>
  </si>
  <si>
    <t>N, Shiva Prasad</t>
  </si>
  <si>
    <t>Administrator - Transguard security  Operations center</t>
  </si>
  <si>
    <t>N, Savitha</t>
  </si>
  <si>
    <t>N, Ajay</t>
  </si>
  <si>
    <t>Tikona Limited(Broadband)</t>
  </si>
  <si>
    <t>Junior Process Associate</t>
  </si>
  <si>
    <t>N, Nidhi</t>
  </si>
  <si>
    <t>S, Shirley</t>
  </si>
  <si>
    <t>S, Ravi Kumar</t>
  </si>
  <si>
    <t>Core Support Private Limited</t>
  </si>
  <si>
    <t>S, Mobeena</t>
  </si>
  <si>
    <t>Orchid Woods</t>
  </si>
  <si>
    <t>House Keeping</t>
  </si>
  <si>
    <t>S, Suma Latha</t>
  </si>
  <si>
    <t>Firstsource</t>
  </si>
  <si>
    <t>S, Melvin Prem</t>
  </si>
  <si>
    <t>Better Safety Solutions</t>
  </si>
  <si>
    <t>HR associate</t>
  </si>
  <si>
    <t>S, Mangala</t>
  </si>
  <si>
    <t>Ninth Month</t>
  </si>
  <si>
    <t>Y, Deepa</t>
  </si>
  <si>
    <t>A, Sheeba</t>
  </si>
  <si>
    <t>IIBS college</t>
  </si>
  <si>
    <t>Admin associate</t>
  </si>
  <si>
    <t>A, Rohit Paul</t>
  </si>
  <si>
    <t>Aegis</t>
  </si>
  <si>
    <t>A, Anusha Mary</t>
  </si>
  <si>
    <t>Great West Financial</t>
  </si>
  <si>
    <t>Associate Process Administrator</t>
  </si>
  <si>
    <t>B, Akshay Kumar</t>
  </si>
  <si>
    <t>H, Kiran</t>
  </si>
  <si>
    <t>K, Karthik</t>
  </si>
  <si>
    <t>Pebble Beach</t>
  </si>
  <si>
    <t>K, Pavithra</t>
  </si>
  <si>
    <t>Gallagher Operations Support Service Private limited</t>
  </si>
  <si>
    <t>K, John Peter</t>
  </si>
  <si>
    <t>Grocery store</t>
  </si>
  <si>
    <t>Store-Incharge</t>
  </si>
  <si>
    <t>M, Sowmya</t>
  </si>
  <si>
    <t>M, Jaishree</t>
  </si>
  <si>
    <t>M, Mary Joy</t>
  </si>
  <si>
    <t>N, Eramma</t>
  </si>
  <si>
    <t>p, James</t>
  </si>
  <si>
    <t>Anugraha Enterprises</t>
  </si>
  <si>
    <t>Development executive</t>
  </si>
  <si>
    <t>R, Robinson</t>
  </si>
  <si>
    <t>Altis Tech</t>
  </si>
  <si>
    <t>S, Swetha</t>
  </si>
  <si>
    <t>T, Honest Raj</t>
  </si>
  <si>
    <t>Kalyani Motor</t>
  </si>
  <si>
    <t>Office Boy</t>
  </si>
  <si>
    <t>T, Manjula</t>
  </si>
  <si>
    <t>V, Chaitra</t>
  </si>
  <si>
    <t>Lecon Energetics</t>
  </si>
  <si>
    <t>Accounts assistant</t>
  </si>
  <si>
    <t>A, Wasim Akram</t>
  </si>
  <si>
    <t>Mantri Mall</t>
  </si>
  <si>
    <t>A, Roshan Smith</t>
  </si>
  <si>
    <t xml:space="preserve">Entrepreneurship_Catering </t>
  </si>
  <si>
    <t>C, Sachin</t>
  </si>
  <si>
    <t>D, Prashanth</t>
  </si>
  <si>
    <t>K, Sundar</t>
  </si>
  <si>
    <t>Administrator - English department</t>
  </si>
  <si>
    <t>K, Gopal Krishna</t>
  </si>
  <si>
    <t>Coordinator - Continuous improvenment</t>
  </si>
  <si>
    <t>N, Anoka</t>
  </si>
  <si>
    <t>S, Suresh</t>
  </si>
  <si>
    <t>S, Kumar</t>
  </si>
  <si>
    <t>Nike</t>
  </si>
  <si>
    <t>V, Arpitha</t>
  </si>
  <si>
    <t>K, Shilpa</t>
  </si>
  <si>
    <t>Digicall</t>
  </si>
  <si>
    <t>Kumar M, Arun</t>
  </si>
  <si>
    <t>Kumar S, Naveen</t>
  </si>
  <si>
    <t>Ramnath Minarals</t>
  </si>
  <si>
    <t>Sales executive</t>
  </si>
  <si>
    <t>Louis, Stephan</t>
  </si>
  <si>
    <t>M, Dheeraj</t>
  </si>
  <si>
    <t>Muthu, Manimaran</t>
  </si>
  <si>
    <t>S, GIRIDHER</t>
  </si>
  <si>
    <t>S, Rajesh</t>
  </si>
  <si>
    <t>W, Zabeer</t>
  </si>
  <si>
    <t>C, SURIYA</t>
  </si>
  <si>
    <t>Stratnext</t>
  </si>
  <si>
    <t>G, THILAK</t>
  </si>
  <si>
    <t>Transguard Group</t>
  </si>
  <si>
    <t>INFANT J, JUSTIN</t>
  </si>
  <si>
    <t>S, PRAVEEN</t>
  </si>
  <si>
    <t>S, DANIEL</t>
  </si>
  <si>
    <t>Sl No</t>
  </si>
  <si>
    <t>Name</t>
  </si>
  <si>
    <t xml:space="preserve">Company </t>
  </si>
  <si>
    <t>Designation</t>
  </si>
  <si>
    <t>Annual CTC</t>
  </si>
  <si>
    <t>Salary per month</t>
  </si>
  <si>
    <t>S,Kanick Raj</t>
  </si>
  <si>
    <t>K,Beulah</t>
  </si>
  <si>
    <t>Senior Specialist Sales Audit</t>
  </si>
  <si>
    <t>Frontier Business Systems</t>
  </si>
  <si>
    <t>Executive trainee</t>
  </si>
  <si>
    <t>Annual CTC USD</t>
  </si>
  <si>
    <t>Salary per month USD</t>
  </si>
  <si>
    <t xml:space="preserve">ANZ </t>
  </si>
  <si>
    <t>Investigation Officer</t>
  </si>
  <si>
    <t>Ocwen financial solutions pvt ltd</t>
  </si>
  <si>
    <t xml:space="preserve">KFC </t>
  </si>
  <si>
    <t xml:space="preserve">Hospitality </t>
  </si>
  <si>
    <t>Administrator - Overseas Recruitment</t>
  </si>
  <si>
    <t>Operator - IFS Operation Centre</t>
  </si>
  <si>
    <t>Jumeirah Creekside Hotel</t>
  </si>
  <si>
    <t>Executive - Customer Service</t>
  </si>
  <si>
    <t>GK-  HR Consultant</t>
  </si>
  <si>
    <t>Trainee Software Engineer</t>
  </si>
  <si>
    <t>Contract adimistrator - Property services</t>
  </si>
  <si>
    <t>Via.com</t>
  </si>
  <si>
    <t>Subject Matter Expert(SME)</t>
  </si>
  <si>
    <t>Software Engineer Trainee</t>
  </si>
  <si>
    <t>Executive HR</t>
  </si>
  <si>
    <t>Finance and Adminitration Delivery</t>
  </si>
  <si>
    <t>Sale Executive</t>
  </si>
  <si>
    <t>Printing Press</t>
  </si>
  <si>
    <t xml:space="preserve"> Executive - Reception</t>
  </si>
  <si>
    <t xml:space="preserve">Tailoring </t>
  </si>
  <si>
    <t>Mary, Keerthi</t>
  </si>
  <si>
    <t>Target</t>
  </si>
  <si>
    <t>Cook assistant</t>
  </si>
  <si>
    <t>Copyrights Intergrity International</t>
  </si>
  <si>
    <t>SEO (Search Engine Optimization)</t>
  </si>
  <si>
    <t xml:space="preserve"> Executive - Procurement</t>
  </si>
  <si>
    <t>Junior Executive AR( Accounts delivarable + analyzer)</t>
  </si>
  <si>
    <t>Trainee Apprentice</t>
  </si>
  <si>
    <t>Entreprenuer</t>
  </si>
  <si>
    <t>Yellow</t>
  </si>
  <si>
    <t>Green</t>
  </si>
  <si>
    <t>Gold</t>
  </si>
  <si>
    <t>Procurment Admin</t>
  </si>
  <si>
    <t>Red</t>
  </si>
  <si>
    <t>A, Monica</t>
  </si>
  <si>
    <t>S, Sumithra</t>
  </si>
  <si>
    <t>Representative - Operations</t>
  </si>
  <si>
    <t>R, Ashok</t>
  </si>
  <si>
    <t>Medi Assist TPA Pvt Ltd/Indian Academy</t>
  </si>
  <si>
    <t>C, Jaidurga</t>
  </si>
  <si>
    <t>Vikram Hospital</t>
  </si>
  <si>
    <t>Trainee Nurse</t>
  </si>
  <si>
    <t>S, Vignesh</t>
  </si>
  <si>
    <t>Process Executive</t>
  </si>
  <si>
    <t>Huliyamma</t>
  </si>
  <si>
    <t>Government Hospital Raichur</t>
  </si>
  <si>
    <t>Nurse</t>
  </si>
  <si>
    <t>N,Nizham</t>
  </si>
  <si>
    <t>Indian Design</t>
  </si>
  <si>
    <t>Coordinator</t>
  </si>
  <si>
    <t>Star Cruise</t>
  </si>
  <si>
    <t>Mother Teresa Public School</t>
  </si>
  <si>
    <t>Admin Manager</t>
  </si>
  <si>
    <t>Risk and Audit Analysis</t>
  </si>
  <si>
    <t>HSBC Bank</t>
  </si>
  <si>
    <t>Process Executive(Branch Backend Support)</t>
  </si>
  <si>
    <t>Amdocs</t>
  </si>
  <si>
    <t>Software Developer</t>
  </si>
  <si>
    <t>General Accounts</t>
  </si>
  <si>
    <t>Web developer</t>
  </si>
  <si>
    <t>Mentor</t>
  </si>
  <si>
    <t>Senior Tech Engineer</t>
  </si>
  <si>
    <t>INNAV Concept and Constructions</t>
  </si>
  <si>
    <t>Senior Cloud Engineer Delivary</t>
  </si>
  <si>
    <t>Myntra</t>
  </si>
  <si>
    <t>Senior Quality Analyst</t>
  </si>
  <si>
    <t>Shift Manager</t>
  </si>
  <si>
    <t>Coordinator(Administration Department)</t>
  </si>
  <si>
    <t>Quintiles</t>
  </si>
  <si>
    <t>Vijayasagar Preschool</t>
  </si>
  <si>
    <t>Senior Analyst</t>
  </si>
  <si>
    <t>BBMP</t>
  </si>
  <si>
    <t>Supervisor</t>
  </si>
  <si>
    <t>Software Tester</t>
  </si>
  <si>
    <t>Frontier Holidays</t>
  </si>
  <si>
    <t>Server Admin</t>
  </si>
  <si>
    <t>Assistant Manager</t>
  </si>
  <si>
    <t>Senior Process Associate</t>
  </si>
  <si>
    <t>Medlife Insurance</t>
  </si>
  <si>
    <t>Media Assistant</t>
  </si>
  <si>
    <t>Senior Audit Associate Level 2</t>
  </si>
  <si>
    <t>Xerox</t>
  </si>
  <si>
    <t>Billing Specialist</t>
  </si>
  <si>
    <t>Travel Consultant</t>
  </si>
  <si>
    <t>Associate Engineer</t>
  </si>
  <si>
    <t>System Adminstrator</t>
  </si>
  <si>
    <t>Senior F&amp;A practitioner</t>
  </si>
  <si>
    <t>CIO bulletin</t>
  </si>
  <si>
    <t>Hudson Bay</t>
  </si>
  <si>
    <t>Merchandising Administrator</t>
  </si>
  <si>
    <t>Technical Application Support</t>
  </si>
  <si>
    <t>Junior Architect</t>
  </si>
  <si>
    <t>RME(Resource Mobilisation Executive)</t>
  </si>
  <si>
    <t>Digital Interactive Advisor</t>
  </si>
  <si>
    <t>Senior Customer Executive</t>
  </si>
  <si>
    <t>Sri Vijayalakshmi Engineering Works</t>
  </si>
  <si>
    <t>Finance Analyst</t>
  </si>
  <si>
    <t>Sagacious Infosystems</t>
  </si>
  <si>
    <t>Lead Executive</t>
  </si>
  <si>
    <t>Photostudio</t>
  </si>
  <si>
    <t>Ageis</t>
  </si>
  <si>
    <t>Research Professional</t>
  </si>
  <si>
    <t>Senior AR associate</t>
  </si>
  <si>
    <t>Maplebear</t>
  </si>
  <si>
    <t>SAP Concur</t>
  </si>
  <si>
    <t>Auditor</t>
  </si>
  <si>
    <t>Paramount Services</t>
  </si>
  <si>
    <t>Technical Lead</t>
  </si>
  <si>
    <t>Colour</t>
  </si>
  <si>
    <t>Qulification</t>
  </si>
  <si>
    <t>Years of 
Experience</t>
  </si>
  <si>
    <t>BBM</t>
  </si>
  <si>
    <t>BCA</t>
  </si>
  <si>
    <t>BE-comp</t>
  </si>
  <si>
    <t>Bcom</t>
  </si>
  <si>
    <t>BCA &amp; MCA</t>
  </si>
  <si>
    <t>Bsc</t>
  </si>
  <si>
    <t>BCA &amp; MBA</t>
  </si>
  <si>
    <t>BA</t>
  </si>
  <si>
    <t>BE-civil</t>
  </si>
  <si>
    <t>BA- Travel &amp; Tourism</t>
  </si>
  <si>
    <t>12th STD</t>
  </si>
  <si>
    <t>Bsc &amp; Msc</t>
  </si>
  <si>
    <t>montessori training</t>
  </si>
  <si>
    <t>Diploma in animation</t>
  </si>
  <si>
    <t>Diploma in hospitality</t>
  </si>
  <si>
    <t>PUC</t>
  </si>
  <si>
    <t>Diploma in computers</t>
  </si>
  <si>
    <t>3-2 years</t>
  </si>
  <si>
    <t>BE-Comp</t>
  </si>
  <si>
    <t>Bcom &amp; PGDM</t>
  </si>
  <si>
    <t>BE- Information Sc</t>
  </si>
  <si>
    <t>BCA &amp; PGDM</t>
  </si>
  <si>
    <t>BE- comp</t>
  </si>
  <si>
    <t>BE-Electronics and communication</t>
  </si>
  <si>
    <t>Bcom &amp; Mcom</t>
  </si>
  <si>
    <t>BE-Architecture</t>
  </si>
  <si>
    <t>2-1 years</t>
  </si>
  <si>
    <t>BE-Mechanical</t>
  </si>
  <si>
    <t>Bsc Nursing</t>
  </si>
  <si>
    <t>0-1 years</t>
  </si>
  <si>
    <t>Diploma in Nursing</t>
  </si>
  <si>
    <t>Pursuing Bcom tourism</t>
  </si>
  <si>
    <t>Pursuing BBM</t>
  </si>
  <si>
    <t>Pursuing Bcom</t>
  </si>
  <si>
    <t>Pursuing BA</t>
  </si>
  <si>
    <t>4-3 years</t>
  </si>
  <si>
    <t>Front office executive trainer</t>
  </si>
  <si>
    <t>M,Prasanna</t>
  </si>
  <si>
    <t>BE-Automobile</t>
  </si>
  <si>
    <t>Allsec Technologies</t>
  </si>
  <si>
    <t>Customer Care executive</t>
  </si>
  <si>
    <t>Vee technologies</t>
  </si>
  <si>
    <t>Training coordinator</t>
  </si>
  <si>
    <t>M, Nirmala</t>
  </si>
  <si>
    <t>Indege Pvt Ltd</t>
  </si>
  <si>
    <t>Art Work Packaging and Labeling</t>
  </si>
  <si>
    <t>Philips P</t>
  </si>
  <si>
    <t>Kumar K</t>
  </si>
  <si>
    <t>Vinod S</t>
  </si>
  <si>
    <t>Mary Vinitha J</t>
  </si>
  <si>
    <t>Sowmya H</t>
  </si>
  <si>
    <t>Mariapriya J</t>
  </si>
  <si>
    <t>Christuraj A</t>
  </si>
  <si>
    <t>Madhu G</t>
  </si>
  <si>
    <t>10th Std</t>
  </si>
  <si>
    <t>1-0 years</t>
  </si>
  <si>
    <t>Anugraha Stores</t>
  </si>
  <si>
    <t>Gene Bridal Botique</t>
  </si>
  <si>
    <t>RMZ INFINITY</t>
  </si>
  <si>
    <t>Chairman Vinvosan</t>
  </si>
  <si>
    <t>Marketing Executive</t>
  </si>
  <si>
    <t>Little Millenium School</t>
  </si>
  <si>
    <t>Photo studio</t>
  </si>
  <si>
    <t>Beautician</t>
  </si>
  <si>
    <t>Airtel</t>
  </si>
  <si>
    <t>Delivary boy</t>
  </si>
  <si>
    <t>Scholastic India Private Limited</t>
  </si>
  <si>
    <t>Accounts Assistant</t>
  </si>
  <si>
    <t>V, Supriya</t>
  </si>
  <si>
    <t>Harini Infosystems Pvt Limited</t>
  </si>
  <si>
    <t>Software-Trainee</t>
  </si>
  <si>
    <t>R, Saravana</t>
  </si>
  <si>
    <t>Pragathi Associated</t>
  </si>
  <si>
    <t>Architect</t>
  </si>
  <si>
    <t>W</t>
  </si>
  <si>
    <t>WS</t>
  </si>
  <si>
    <t>N, Shwetha</t>
  </si>
  <si>
    <t>BHEL</t>
  </si>
  <si>
    <t>Apprentishhip</t>
  </si>
  <si>
    <t>P, Sushma</t>
  </si>
  <si>
    <t>BBA</t>
  </si>
  <si>
    <t>Target Corporation</t>
  </si>
  <si>
    <t>A,Mahesh</t>
  </si>
  <si>
    <t>Mangrish</t>
  </si>
  <si>
    <t>M,Deepa</t>
  </si>
  <si>
    <t>Bsc Bio tech</t>
  </si>
  <si>
    <t>Digital Café Printing Press</t>
  </si>
  <si>
    <t>DTP operator</t>
  </si>
  <si>
    <t>Customer Service repersentative</t>
  </si>
  <si>
    <t>Intelenet Global Services</t>
  </si>
  <si>
    <t>Customer Care Executive</t>
  </si>
  <si>
    <t>Year</t>
  </si>
  <si>
    <t>Activity</t>
  </si>
  <si>
    <t>B,Munni</t>
  </si>
  <si>
    <t>Carmel Convent School</t>
  </si>
  <si>
    <t>K,Parasuram</t>
  </si>
  <si>
    <t>Elofic</t>
  </si>
  <si>
    <t>Billing associate</t>
  </si>
  <si>
    <t>Prestige</t>
  </si>
  <si>
    <t>Trainee</t>
  </si>
  <si>
    <t>S,Jacintha</t>
  </si>
  <si>
    <t>Air India</t>
  </si>
  <si>
    <t>K,Sanjay</t>
  </si>
  <si>
    <t>Suzuki Showroom</t>
  </si>
  <si>
    <t>K,Bharath</t>
  </si>
  <si>
    <t>People Apparel store</t>
  </si>
  <si>
    <t xml:space="preserve">A ANGELINA,REBECCA </t>
  </si>
  <si>
    <t>Zephyrs recruting Solution pvt ltd</t>
  </si>
  <si>
    <t>Status</t>
  </si>
  <si>
    <t>Indegene</t>
  </si>
  <si>
    <t>junior Qaulity alanyst</t>
  </si>
  <si>
    <t>%</t>
  </si>
  <si>
    <t>C,Nirosha</t>
  </si>
  <si>
    <t>B, Shaheen</t>
  </si>
  <si>
    <t>Shaik Reshma</t>
  </si>
  <si>
    <t>MBBS</t>
  </si>
  <si>
    <t>Belgaum Institute of Medical Science</t>
  </si>
  <si>
    <t>Doctor</t>
  </si>
  <si>
    <t>Just Dail</t>
  </si>
  <si>
    <t>Telemarketing Executive</t>
  </si>
  <si>
    <t>S, Jennifer</t>
  </si>
  <si>
    <t>Verifacts Private Limited</t>
  </si>
  <si>
    <t>Trainee- Analyst</t>
  </si>
  <si>
    <t>Roohi N</t>
  </si>
  <si>
    <t>Azim Premji University</t>
  </si>
  <si>
    <t>Sales Associate</t>
  </si>
  <si>
    <t>Simran I</t>
  </si>
  <si>
    <t>Indian National Congress</t>
  </si>
  <si>
    <t>Youth Leader</t>
  </si>
  <si>
    <t>Sneha J</t>
  </si>
  <si>
    <t>Simha &amp; CO</t>
  </si>
  <si>
    <t>Swetha S</t>
  </si>
  <si>
    <t>Moses G</t>
  </si>
  <si>
    <t>Ajith K</t>
  </si>
  <si>
    <t>Indian Economic Trade Organisation</t>
  </si>
  <si>
    <t>Accounts -Data Entry</t>
  </si>
  <si>
    <t>Manager - Operations</t>
  </si>
  <si>
    <t>Drug Safety Analyst</t>
  </si>
  <si>
    <t>Quality Analyst</t>
  </si>
  <si>
    <t>Palladium Securities</t>
  </si>
  <si>
    <t>3-4 years</t>
  </si>
  <si>
    <t>5-6 years</t>
  </si>
  <si>
    <t>4-5 years</t>
  </si>
  <si>
    <t>2-3 years</t>
  </si>
  <si>
    <t>Paul, Anthony</t>
  </si>
  <si>
    <t>MS in Forensic Science</t>
  </si>
  <si>
    <t>Saleem Ali Center - Ornithology &amp; Natural History</t>
  </si>
  <si>
    <t>Research Biologist</t>
  </si>
  <si>
    <t>Colour Code</t>
  </si>
  <si>
    <t>TOTAL</t>
  </si>
  <si>
    <t>-</t>
  </si>
  <si>
    <t>1Gold</t>
  </si>
  <si>
    <t>2Green</t>
  </si>
  <si>
    <t>3Yellow</t>
  </si>
  <si>
    <t>4Red</t>
  </si>
  <si>
    <t>DXC Technology</t>
  </si>
  <si>
    <t>6-5 years</t>
  </si>
  <si>
    <t>Currently she is working in Deutsche Bank. They are poor pay masters</t>
  </si>
  <si>
    <t>She is working as a teacher, the pay is less</t>
  </si>
  <si>
    <t>She joined Infosys recently. They do not pay good salaries for at least 3 years</t>
  </si>
  <si>
    <t>Monica was self sufficient till last year when she was in the field of Opthometry. She shifted to Christel House as a teacher as her passion is teaching</t>
  </si>
  <si>
    <t>Working in a school, pay is not substantial</t>
  </si>
  <si>
    <t>He is in a position where the salary is low</t>
  </si>
  <si>
    <t>He is not a graduate. He is interested in film making and earning is seasonal</t>
  </si>
  <si>
    <t>Royal Enfield</t>
  </si>
  <si>
    <t xml:space="preserve">He is not a graduate. </t>
  </si>
  <si>
    <t>He is doing documentary films. Earning is seasonal</t>
  </si>
  <si>
    <t>Delayed graduation. Studying while working part time</t>
  </si>
  <si>
    <t>He has been working for RCI for the last 5-6 years. Salary still remains low</t>
  </si>
  <si>
    <t>Shifted jobs. Currently working as training as a software engineer</t>
  </si>
  <si>
    <t>The salaries will improve after 3 years, based on their performance</t>
  </si>
  <si>
    <t xml:space="preserve">She prefers daytime job, wants to work near to her residence.  </t>
  </si>
  <si>
    <t>She is doing her internship for a year after completing medicine which is mandatory and earlning a stipend</t>
  </si>
  <si>
    <t>She shifted her job recently</t>
  </si>
  <si>
    <t>Axis bank is not a good pay master</t>
  </si>
  <si>
    <t xml:space="preserve">Recently shifted job and moved to NT. </t>
  </si>
  <si>
    <t>Low rate of improvement in salary</t>
  </si>
  <si>
    <t>Business Development Associate</t>
  </si>
  <si>
    <t xml:space="preserve">He prefers daytime job, wants to work near to his residence.  </t>
  </si>
  <si>
    <t>Entrepreneur. Working with his brother</t>
  </si>
  <si>
    <t xml:space="preserve">Home Maker. She prefers daytime job, wants to work near to her residence.  </t>
  </si>
  <si>
    <t xml:space="preserve">She is not a graduate. </t>
  </si>
  <si>
    <t>BSc</t>
  </si>
  <si>
    <t>Proprietor</t>
  </si>
  <si>
    <t>2,94,000 and above</t>
  </si>
  <si>
    <t>250000 - 293999</t>
  </si>
  <si>
    <t>163000 - 249,999</t>
  </si>
  <si>
    <t>0 - 162999</t>
  </si>
  <si>
    <t>Proposed entry level band for employment from 0 - 3 years</t>
  </si>
  <si>
    <t>1,80,000 and above</t>
  </si>
  <si>
    <t>1,44,000 - 1,79,999</t>
  </si>
  <si>
    <t>1,08,000 - 143,999</t>
  </si>
  <si>
    <t>0 - 1,07,999</t>
  </si>
  <si>
    <t>Rupees</t>
  </si>
  <si>
    <t>3846 to 4523</t>
  </si>
  <si>
    <t>2508 to 3846</t>
  </si>
  <si>
    <t>0 to 2508</t>
  </si>
  <si>
    <t>2769 &amp; above</t>
  </si>
  <si>
    <t>2215 to 2769</t>
  </si>
  <si>
    <t>1662 to 2215</t>
  </si>
  <si>
    <t>0 to 1662</t>
  </si>
  <si>
    <t>US dollar</t>
  </si>
  <si>
    <t>Current band as approved by CH International 
(after 3 years in emplyment)</t>
  </si>
  <si>
    <t>4523 &amp; above</t>
  </si>
  <si>
    <t>0 to 3 yrs</t>
  </si>
  <si>
    <t>3 &amp; above</t>
  </si>
  <si>
    <t>RED</t>
  </si>
  <si>
    <t>CH International</t>
  </si>
  <si>
    <t>Total</t>
  </si>
  <si>
    <t>Proposal by CHBangalore</t>
  </si>
  <si>
    <t>Total number of students</t>
  </si>
  <si>
    <t>CH International criteria for working students - 3 years and above</t>
  </si>
  <si>
    <t>New proposal from CH Bangalore students working 0 to 3 years</t>
  </si>
  <si>
    <t>CH International criteria for working students - For all working students</t>
  </si>
  <si>
    <t>Option 1</t>
  </si>
  <si>
    <t>Option 2</t>
  </si>
  <si>
    <t>Option 3</t>
  </si>
  <si>
    <t>Current band as approved by CH International (after 3 years in emplyment)</t>
  </si>
  <si>
    <t>Proposal by CHB
0 to 3 yrs</t>
  </si>
  <si>
    <t>CH Intl
3 yrs &amp; above</t>
  </si>
  <si>
    <t>CH Intl
3yrs &amp; above</t>
  </si>
  <si>
    <t>Summary for 54 students (as per CH International)</t>
  </si>
  <si>
    <t>Summary for 143 students (CHB New proposal)</t>
  </si>
  <si>
    <t>a) Current band as approved by CH International</t>
  </si>
  <si>
    <t>b) New proposal from CH Bangalore</t>
  </si>
  <si>
    <t>Holy Beach Restaurant</t>
  </si>
  <si>
    <t>Moved to a new job</t>
  </si>
  <si>
    <t>Got salary hike</t>
  </si>
  <si>
    <t>Manikanta M</t>
  </si>
  <si>
    <t xml:space="preserve">Romeo Fernandes D </t>
  </si>
  <si>
    <t>Stalin G</t>
  </si>
  <si>
    <t>Sukanya K</t>
  </si>
  <si>
    <t>Suman P</t>
  </si>
  <si>
    <t>B.Com</t>
  </si>
  <si>
    <t>Thomson Reuters</t>
  </si>
  <si>
    <t>Big Basket</t>
  </si>
  <si>
    <t>Technical Support</t>
  </si>
  <si>
    <t>Mariott Gold Gym</t>
  </si>
  <si>
    <t>Fitness Trainer</t>
  </si>
  <si>
    <t>HR Executive</t>
  </si>
  <si>
    <t>Mphasis</t>
  </si>
  <si>
    <t>Customer Support Officer</t>
  </si>
  <si>
    <t>SWATHI P</t>
  </si>
  <si>
    <t>Akshaya Patra Foundation</t>
  </si>
  <si>
    <t>Tele Caller</t>
  </si>
  <si>
    <t>Sr. Practitioner</t>
  </si>
  <si>
    <t>Soundarya S</t>
  </si>
  <si>
    <t>WO</t>
  </si>
  <si>
    <t>PUC; Diploma in hospitality from Taj</t>
  </si>
  <si>
    <t>Princess Cruise</t>
  </si>
  <si>
    <t>House Keeping in charge</t>
  </si>
  <si>
    <t>Hemanth Kumar T</t>
  </si>
  <si>
    <t>SBI</t>
  </si>
  <si>
    <t>Sales Executive - Credit Card Division</t>
  </si>
  <si>
    <t>Turf Park football Academy</t>
  </si>
  <si>
    <t>Blooming Looms</t>
  </si>
  <si>
    <t>Store Manager</t>
  </si>
  <si>
    <t>Arul Dass M</t>
  </si>
  <si>
    <t>Sit N Glow Cosmetic company</t>
  </si>
  <si>
    <t>Customer Support Executive</t>
  </si>
  <si>
    <t>Lokesh S</t>
  </si>
  <si>
    <t>Self Employed</t>
  </si>
  <si>
    <t xml:space="preserve"> Water Tank Delivery</t>
  </si>
  <si>
    <t>George Kleffi</t>
  </si>
  <si>
    <t>Puneeth</t>
  </si>
  <si>
    <t>Ramesh B</t>
  </si>
  <si>
    <t>Kruthik</t>
  </si>
  <si>
    <t>Al Nabuda Construction</t>
  </si>
  <si>
    <t>EKFC, Dubai</t>
  </si>
  <si>
    <t>Sapient</t>
  </si>
  <si>
    <t>Production Support</t>
  </si>
  <si>
    <t>Sr. Processing Executive</t>
  </si>
  <si>
    <t>Cerner</t>
  </si>
  <si>
    <t>Software Engineer</t>
  </si>
  <si>
    <t>The salaries expected in April 2019</t>
  </si>
  <si>
    <t>Sunovaa</t>
  </si>
  <si>
    <t>Application Developer</t>
  </si>
  <si>
    <t>Enphiniti Enginnering Solutions</t>
  </si>
  <si>
    <t>new job</t>
  </si>
  <si>
    <t>Sr. Technical Process Executive</t>
  </si>
  <si>
    <t>Transaction Procession associate</t>
  </si>
  <si>
    <t>HPE</t>
  </si>
  <si>
    <t>Eliments14</t>
  </si>
  <si>
    <t>Antony Mary</t>
  </si>
  <si>
    <t>BCD Travels</t>
  </si>
  <si>
    <t>Wizard workstation</t>
  </si>
  <si>
    <t>Swetha Sidappa</t>
  </si>
  <si>
    <t>Vibgyor Hennur School</t>
  </si>
  <si>
    <t>Swetha Samuel</t>
  </si>
  <si>
    <t>Vibgyor Yelahanka School</t>
  </si>
  <si>
    <t>Paypal</t>
  </si>
  <si>
    <t>Customer Support</t>
  </si>
  <si>
    <t>Mahalakshmi H</t>
  </si>
  <si>
    <t>Engineering</t>
  </si>
  <si>
    <t>Tech Mahindra</t>
  </si>
  <si>
    <t>Associate Customer Support</t>
  </si>
  <si>
    <t>Nandini V</t>
  </si>
  <si>
    <t>Epirock Consultants</t>
  </si>
  <si>
    <t>IT Recruiter</t>
  </si>
  <si>
    <t>Sri Rajiv V</t>
  </si>
  <si>
    <t>Sunil V</t>
  </si>
  <si>
    <t>BE</t>
  </si>
  <si>
    <t>Retail Store</t>
  </si>
  <si>
    <t>Megana N</t>
  </si>
  <si>
    <t>WNS Insurance</t>
  </si>
  <si>
    <t>Venkatesh V</t>
  </si>
  <si>
    <t>Jyothi T</t>
  </si>
  <si>
    <t>B.Sc Nursing</t>
  </si>
  <si>
    <t>0-1</t>
  </si>
  <si>
    <t>Baptist Hospital</t>
  </si>
  <si>
    <t>Rakesh B</t>
  </si>
  <si>
    <t>B.Sc Agri</t>
  </si>
  <si>
    <t>Govt. of Karnataka</t>
  </si>
  <si>
    <t>Agriculture Officer</t>
  </si>
  <si>
    <t>Asha S</t>
  </si>
  <si>
    <t>Shakthi Kitchen</t>
  </si>
  <si>
    <t>Auto CAD Designer</t>
  </si>
  <si>
    <t>Kavitha H</t>
  </si>
  <si>
    <t>Narayana Hridayalaya</t>
  </si>
  <si>
    <t>Sulekha.com</t>
  </si>
  <si>
    <t>Lavanya R</t>
  </si>
  <si>
    <t>In charge</t>
  </si>
  <si>
    <t>Suresh</t>
  </si>
  <si>
    <t>Vijaya Lakshmi J</t>
  </si>
  <si>
    <t>B.Sc. CBMb</t>
  </si>
  <si>
    <t>Associate Executive</t>
  </si>
  <si>
    <t>Maldren Joyce</t>
  </si>
  <si>
    <t>Transferwise</t>
  </si>
  <si>
    <t>Exility Payfront Technology</t>
  </si>
  <si>
    <t>Reimbursement team</t>
  </si>
  <si>
    <t>Sashidhar</t>
  </si>
  <si>
    <t>Samuel</t>
  </si>
  <si>
    <t>Gallagher Services Center Ltd.</t>
  </si>
  <si>
    <t>Ramya</t>
  </si>
  <si>
    <t>Converys</t>
  </si>
  <si>
    <t>Chamara Architect</t>
  </si>
  <si>
    <t>Kiran H</t>
  </si>
  <si>
    <t>Arpitha V</t>
  </si>
  <si>
    <t>B.E</t>
  </si>
  <si>
    <t>Sorabian Technololiges</t>
  </si>
  <si>
    <t>Senior Cloud Engineer Delivery</t>
  </si>
  <si>
    <t>Contract administrator - Property services</t>
  </si>
  <si>
    <t>System Administrator</t>
  </si>
  <si>
    <t>Customer support, Procurement Dept.</t>
  </si>
  <si>
    <t>Finance and Administration Delivery</t>
  </si>
  <si>
    <t>RME(Resource Mobilization Executive)</t>
  </si>
  <si>
    <t>Implementation Engineer</t>
  </si>
  <si>
    <t>Financial Analyst</t>
  </si>
  <si>
    <t>junior Quality analyst</t>
  </si>
  <si>
    <t>Junior Executive AR( Accounts deliverable + analyzer)</t>
  </si>
  <si>
    <t>Customer Service representative</t>
  </si>
  <si>
    <t>Coordinator - Continuous improvement</t>
  </si>
  <si>
    <t>Procurement Admin</t>
  </si>
  <si>
    <t>Tele caller</t>
  </si>
  <si>
    <t>Apprentiship</t>
  </si>
  <si>
    <t>Doctor Apprenticeship and study</t>
  </si>
  <si>
    <t>3 On track</t>
  </si>
  <si>
    <t>Executive Senior Audit Associate Level 2</t>
  </si>
  <si>
    <t>Current band as approved by HO
(after 3 years in emplyment)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</si>
</sst>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name val="Arial"/>
      <family val="2"/>
    </font>
    <font>
      <sz val="11"/>
      <name val="Times New Roman"/>
      <family val="1"/>
    </font>
    <font>
      <sz val="12"/>
      <name val="Calibri"/>
      <family val="2"/>
    </font>
    <font>
      <sz val="12"/>
      <color theme="1"/>
      <name val="Calibri"/>
      <family val="2"/>
      <scheme val="minor"/>
    </font>
  </fonts>
  <fills count="4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5" fillId="0" borderId="0"/>
  </cellStyleXfs>
  <cellXfs count="148">
    <xf numFmtId="0" fontId="0" fillId="0" borderId="0" xfId="0"/>
    <xf numFmtId="0" fontId="0" fillId="0" borderId="0" xfId="0" applyBorder="1"/>
    <xf numFmtId="1" fontId="0" fillId="0" borderId="0" xfId="0" applyNumberFormat="1"/>
    <xf numFmtId="0" fontId="13" fillId="33" borderId="0" xfId="0" applyFont="1" applyFill="1"/>
    <xf numFmtId="0" fontId="16" fillId="34" borderId="0" xfId="0" applyFont="1" applyFill="1"/>
    <xf numFmtId="0" fontId="0" fillId="0" borderId="0" xfId="0" applyBorder="1" applyAlignment="1">
      <alignment wrapText="1"/>
    </xf>
    <xf numFmtId="0" fontId="16" fillId="36" borderId="0" xfId="0" applyFont="1" applyFill="1"/>
    <xf numFmtId="0" fontId="0" fillId="0" borderId="10" xfId="0" applyBorder="1"/>
    <xf numFmtId="164" fontId="0" fillId="0" borderId="10" xfId="42" applyNumberFormat="1" applyFont="1" applyBorder="1"/>
    <xf numFmtId="0" fontId="18" fillId="37" borderId="10" xfId="0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16" fillId="35" borderId="0" xfId="0" applyFont="1" applyFill="1" applyBorder="1"/>
    <xf numFmtId="1" fontId="0" fillId="0" borderId="10" xfId="0" applyNumberFormat="1" applyBorder="1"/>
    <xf numFmtId="44" fontId="0" fillId="0" borderId="0" xfId="0" applyNumberFormat="1"/>
    <xf numFmtId="0" fontId="0" fillId="0" borderId="0" xfId="0" applyAlignment="1">
      <alignment wrapText="1"/>
    </xf>
    <xf numFmtId="0" fontId="0" fillId="34" borderId="0" xfId="0" applyFill="1"/>
    <xf numFmtId="9" fontId="0" fillId="0" borderId="0" xfId="43" applyFont="1" applyAlignment="1">
      <alignment horizontal="center"/>
    </xf>
    <xf numFmtId="0" fontId="0" fillId="0" borderId="0" xfId="0" applyAlignment="1">
      <alignment horizontal="center"/>
    </xf>
    <xf numFmtId="0" fontId="0" fillId="40" borderId="10" xfId="0" applyFill="1" applyBorder="1" applyAlignment="1">
      <alignment horizontal="center" wrapText="1"/>
    </xf>
    <xf numFmtId="164" fontId="0" fillId="0" borderId="0" xfId="42" applyNumberFormat="1" applyFont="1" applyFill="1" applyBorder="1"/>
    <xf numFmtId="0" fontId="0" fillId="40" borderId="10" xfId="0" applyFill="1" applyBorder="1"/>
    <xf numFmtId="0" fontId="0" fillId="39" borderId="10" xfId="0" applyFill="1" applyBorder="1"/>
    <xf numFmtId="0" fontId="16" fillId="35" borderId="10" xfId="0" applyFont="1" applyFill="1" applyBorder="1" applyAlignment="1">
      <alignment horizontal="center"/>
    </xf>
    <xf numFmtId="0" fontId="16" fillId="36" borderId="10" xfId="0" applyFont="1" applyFill="1" applyBorder="1" applyAlignment="1">
      <alignment horizontal="center"/>
    </xf>
    <xf numFmtId="0" fontId="0" fillId="34" borderId="10" xfId="0" applyFill="1" applyBorder="1" applyAlignment="1">
      <alignment horizontal="center"/>
    </xf>
    <xf numFmtId="0" fontId="0" fillId="38" borderId="10" xfId="0" applyFill="1" applyBorder="1" applyAlignment="1">
      <alignment horizontal="center"/>
    </xf>
    <xf numFmtId="0" fontId="0" fillId="37" borderId="10" xfId="0" applyFill="1" applyBorder="1" applyAlignment="1">
      <alignment horizontal="center"/>
    </xf>
    <xf numFmtId="0" fontId="16" fillId="35" borderId="10" xfId="0" applyFont="1" applyFill="1" applyBorder="1" applyAlignment="1">
      <alignment horizontal="center" vertical="center"/>
    </xf>
    <xf numFmtId="9" fontId="16" fillId="35" borderId="10" xfId="43" applyFont="1" applyFill="1" applyBorder="1" applyAlignment="1">
      <alignment horizontal="center"/>
    </xf>
    <xf numFmtId="9" fontId="16" fillId="36" borderId="10" xfId="43" applyFont="1" applyFill="1" applyBorder="1" applyAlignment="1">
      <alignment horizontal="center"/>
    </xf>
    <xf numFmtId="9" fontId="16" fillId="34" borderId="10" xfId="43" applyFont="1" applyFill="1" applyBorder="1" applyAlignment="1">
      <alignment horizontal="center"/>
    </xf>
    <xf numFmtId="9" fontId="16" fillId="38" borderId="10" xfId="43" applyFont="1" applyFill="1" applyBorder="1" applyAlignment="1">
      <alignment horizontal="center"/>
    </xf>
    <xf numFmtId="9" fontId="0" fillId="37" borderId="10" xfId="43" applyFont="1" applyFill="1" applyBorder="1" applyAlignment="1">
      <alignment horizontal="center"/>
    </xf>
    <xf numFmtId="0" fontId="0" fillId="0" borderId="10" xfId="0" applyBorder="1" applyAlignment="1">
      <alignment horizontal="center" vertical="center"/>
    </xf>
    <xf numFmtId="9" fontId="0" fillId="0" borderId="10" xfId="43" applyFont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41" borderId="10" xfId="0" applyFill="1" applyBorder="1" applyAlignment="1">
      <alignment horizontal="center"/>
    </xf>
    <xf numFmtId="9" fontId="0" fillId="34" borderId="10" xfId="0" applyNumberFormat="1" applyFill="1" applyBorder="1" applyAlignment="1">
      <alignment horizontal="center"/>
    </xf>
    <xf numFmtId="9" fontId="0" fillId="37" borderId="10" xfId="43" applyFont="1" applyFill="1" applyBorder="1" applyAlignment="1">
      <alignment horizontal="center" vertical="center"/>
    </xf>
    <xf numFmtId="9" fontId="0" fillId="34" borderId="10" xfId="0" applyNumberFormat="1" applyFill="1" applyBorder="1" applyAlignment="1">
      <alignment horizontal="center" vertical="center"/>
    </xf>
    <xf numFmtId="9" fontId="0" fillId="34" borderId="10" xfId="43" applyFont="1" applyFill="1" applyBorder="1" applyAlignment="1">
      <alignment horizontal="center"/>
    </xf>
    <xf numFmtId="9" fontId="0" fillId="41" borderId="10" xfId="43" applyFont="1" applyFill="1" applyBorder="1" applyAlignment="1">
      <alignment horizontal="center"/>
    </xf>
    <xf numFmtId="0" fontId="19" fillId="38" borderId="12" xfId="0" applyFont="1" applyFill="1" applyBorder="1" applyAlignment="1">
      <alignment horizontal="center"/>
    </xf>
    <xf numFmtId="9" fontId="16" fillId="35" borderId="10" xfId="43" applyFont="1" applyFill="1" applyBorder="1" applyAlignment="1">
      <alignment horizontal="center" vertical="center"/>
    </xf>
    <xf numFmtId="9" fontId="19" fillId="38" borderId="12" xfId="43" applyFont="1" applyFill="1" applyBorder="1" applyAlignment="1">
      <alignment horizontal="center"/>
    </xf>
    <xf numFmtId="0" fontId="0" fillId="0" borderId="10" xfId="0" applyBorder="1" applyAlignment="1"/>
    <xf numFmtId="0" fontId="19" fillId="38" borderId="10" xfId="0" applyFont="1" applyFill="1" applyBorder="1" applyAlignment="1">
      <alignment horizontal="center"/>
    </xf>
    <xf numFmtId="9" fontId="19" fillId="38" borderId="10" xfId="43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9" fontId="0" fillId="0" borderId="10" xfId="43" applyFont="1" applyBorder="1"/>
    <xf numFmtId="0" fontId="0" fillId="0" borderId="10" xfId="0" applyBorder="1" applyAlignment="1">
      <alignment horizontal="center" vertical="center"/>
    </xf>
    <xf numFmtId="9" fontId="0" fillId="37" borderId="10" xfId="43" applyFont="1" applyFill="1" applyBorder="1"/>
    <xf numFmtId="9" fontId="0" fillId="37" borderId="10" xfId="0" applyNumberFormat="1" applyFill="1" applyBorder="1"/>
    <xf numFmtId="0" fontId="0" fillId="43" borderId="0" xfId="0" applyFill="1" applyAlignment="1">
      <alignment horizontal="center"/>
    </xf>
    <xf numFmtId="0" fontId="16" fillId="36" borderId="10" xfId="0" applyFont="1" applyFill="1" applyBorder="1" applyAlignment="1">
      <alignment horizontal="center" vertical="center" wrapText="1"/>
    </xf>
    <xf numFmtId="0" fontId="16" fillId="36" borderId="10" xfId="0" applyFont="1" applyFill="1" applyBorder="1" applyAlignment="1">
      <alignment horizontal="center" vertical="center"/>
    </xf>
    <xf numFmtId="0" fontId="0" fillId="34" borderId="10" xfId="0" applyFill="1" applyBorder="1" applyAlignment="1">
      <alignment horizontal="center" vertical="center" wrapText="1"/>
    </xf>
    <xf numFmtId="0" fontId="0" fillId="34" borderId="10" xfId="0" applyFill="1" applyBorder="1" applyAlignment="1">
      <alignment horizontal="center" vertical="center"/>
    </xf>
    <xf numFmtId="0" fontId="16" fillId="35" borderId="12" xfId="0" applyFont="1" applyFill="1" applyBorder="1" applyAlignment="1"/>
    <xf numFmtId="0" fontId="16" fillId="35" borderId="14" xfId="0" applyFont="1" applyFill="1" applyBorder="1" applyAlignment="1"/>
    <xf numFmtId="0" fontId="16" fillId="36" borderId="13" xfId="0" applyFont="1" applyFill="1" applyBorder="1" applyAlignment="1"/>
    <xf numFmtId="0" fontId="16" fillId="36" borderId="14" xfId="0" applyFont="1" applyFill="1" applyBorder="1" applyAlignment="1"/>
    <xf numFmtId="0" fontId="16" fillId="34" borderId="13" xfId="0" applyFont="1" applyFill="1" applyBorder="1" applyAlignment="1"/>
    <xf numFmtId="0" fontId="16" fillId="34" borderId="14" xfId="0" applyFont="1" applyFill="1" applyBorder="1" applyAlignment="1"/>
    <xf numFmtId="0" fontId="0" fillId="41" borderId="13" xfId="0" applyFill="1" applyBorder="1" applyAlignment="1"/>
    <xf numFmtId="0" fontId="0" fillId="41" borderId="14" xfId="0" applyFill="1" applyBorder="1" applyAlignment="1"/>
    <xf numFmtId="0" fontId="23" fillId="34" borderId="11" xfId="0" applyFont="1" applyFill="1" applyBorder="1" applyAlignment="1"/>
    <xf numFmtId="0" fontId="23" fillId="34" borderId="16" xfId="0" applyFont="1" applyFill="1" applyBorder="1" applyAlignment="1"/>
    <xf numFmtId="0" fontId="24" fillId="34" borderId="0" xfId="0" applyFont="1" applyFill="1"/>
    <xf numFmtId="0" fontId="16" fillId="35" borderId="10" xfId="0" applyFont="1" applyFill="1" applyBorder="1" applyAlignment="1">
      <alignment horizontal="center" vertical="center" wrapText="1"/>
    </xf>
    <xf numFmtId="0" fontId="0" fillId="41" borderId="10" xfId="0" applyFill="1" applyBorder="1" applyAlignment="1">
      <alignment horizontal="center" vertical="center"/>
    </xf>
    <xf numFmtId="0" fontId="0" fillId="37" borderId="1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8" fillId="37" borderId="10" xfId="0" applyFont="1" applyFill="1" applyBorder="1" applyAlignment="1">
      <alignment horizontal="left" vertical="center" wrapText="1"/>
    </xf>
    <xf numFmtId="0" fontId="0" fillId="0" borderId="10" xfId="0" applyBorder="1" applyAlignment="1">
      <alignment horizontal="left"/>
    </xf>
    <xf numFmtId="0" fontId="0" fillId="0" borderId="0" xfId="0" applyAlignment="1">
      <alignment horizontal="left"/>
    </xf>
    <xf numFmtId="0" fontId="26" fillId="0" borderId="10" xfId="44" applyFont="1" applyFill="1" applyBorder="1" applyAlignment="1">
      <alignment horizontal="left" vertical="center" wrapText="1"/>
    </xf>
    <xf numFmtId="0" fontId="27" fillId="0" borderId="10" xfId="0" applyFont="1" applyFill="1" applyBorder="1" applyAlignment="1">
      <alignment horizontal="left" vertical="center" wrapText="1"/>
    </xf>
    <xf numFmtId="0" fontId="0" fillId="0" borderId="10" xfId="0" applyFill="1" applyBorder="1" applyAlignment="1">
      <alignment horizontal="left" vertical="center" wrapText="1"/>
    </xf>
    <xf numFmtId="0" fontId="0" fillId="0" borderId="19" xfId="0" applyBorder="1"/>
    <xf numFmtId="0" fontId="0" fillId="0" borderId="10" xfId="0" applyFill="1" applyBorder="1"/>
    <xf numFmtId="0" fontId="0" fillId="0" borderId="10" xfId="0" applyFill="1" applyBorder="1" applyAlignment="1">
      <alignment horizontal="left"/>
    </xf>
    <xf numFmtId="1" fontId="0" fillId="0" borderId="0" xfId="0" applyNumberFormat="1" applyBorder="1"/>
    <xf numFmtId="1" fontId="0" fillId="0" borderId="10" xfId="0" applyNumberFormat="1" applyFill="1" applyBorder="1"/>
    <xf numFmtId="164" fontId="0" fillId="0" borderId="10" xfId="42" applyNumberFormat="1" applyFont="1" applyFill="1" applyBorder="1"/>
    <xf numFmtId="0" fontId="0" fillId="35" borderId="0" xfId="0" applyFill="1" applyBorder="1"/>
    <xf numFmtId="0" fontId="0" fillId="44" borderId="0" xfId="0" applyFill="1" applyBorder="1"/>
    <xf numFmtId="0" fontId="13" fillId="33" borderId="0" xfId="0" applyFont="1" applyFill="1" applyBorder="1"/>
    <xf numFmtId="0" fontId="16" fillId="35" borderId="10" xfId="0" applyFont="1" applyFill="1" applyBorder="1"/>
    <xf numFmtId="0" fontId="28" fillId="0" borderId="10" xfId="0" applyFont="1" applyFill="1" applyBorder="1" applyAlignment="1">
      <alignment horizontal="left" vertical="center" wrapText="1"/>
    </xf>
    <xf numFmtId="0" fontId="0" fillId="0" borderId="10" xfId="0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10" xfId="0" applyFill="1" applyBorder="1" applyAlignment="1">
      <alignment vertical="center"/>
    </xf>
    <xf numFmtId="1" fontId="0" fillId="0" borderId="10" xfId="0" applyNumberFormat="1" applyFill="1" applyBorder="1" applyAlignment="1">
      <alignment vertical="center"/>
    </xf>
    <xf numFmtId="164" fontId="0" fillId="0" borderId="10" xfId="42" applyNumberFormat="1" applyFont="1" applyFill="1" applyBorder="1" applyAlignment="1">
      <alignment vertical="center"/>
    </xf>
    <xf numFmtId="0" fontId="16" fillId="35" borderId="0" xfId="0" applyFont="1" applyFill="1" applyBorder="1" applyAlignment="1">
      <alignment vertical="center"/>
    </xf>
    <xf numFmtId="0" fontId="13" fillId="36" borderId="0" xfId="0" applyFont="1" applyFill="1" applyBorder="1"/>
    <xf numFmtId="0" fontId="16" fillId="35" borderId="0" xfId="0" applyFont="1" applyFill="1"/>
    <xf numFmtId="0" fontId="0" fillId="0" borderId="0" xfId="0" applyFill="1"/>
    <xf numFmtId="0" fontId="0" fillId="0" borderId="17" xfId="0" applyBorder="1"/>
    <xf numFmtId="0" fontId="16" fillId="34" borderId="0" xfId="0" applyFont="1" applyFill="1" applyBorder="1"/>
    <xf numFmtId="0" fontId="16" fillId="35" borderId="19" xfId="0" applyFont="1" applyFill="1" applyBorder="1"/>
    <xf numFmtId="0" fontId="16" fillId="36" borderId="0" xfId="0" applyFont="1" applyFill="1" applyBorder="1"/>
    <xf numFmtId="0" fontId="0" fillId="0" borderId="10" xfId="0" applyFill="1" applyBorder="1" applyAlignment="1">
      <alignment horizontal="left" vertical="center"/>
    </xf>
    <xf numFmtId="1" fontId="0" fillId="0" borderId="17" xfId="0" applyNumberFormat="1" applyBorder="1"/>
    <xf numFmtId="164" fontId="0" fillId="0" borderId="17" xfId="42" applyNumberFormat="1" applyFont="1" applyBorder="1"/>
    <xf numFmtId="0" fontId="16" fillId="45" borderId="0" xfId="0" applyFont="1" applyFill="1" applyBorder="1"/>
    <xf numFmtId="0" fontId="0" fillId="0" borderId="10" xfId="0" applyBorder="1" applyAlignment="1">
      <alignment vertical="center"/>
    </xf>
    <xf numFmtId="0" fontId="0" fillId="0" borderId="10" xfId="0" applyBorder="1" applyAlignment="1">
      <alignment horizontal="center"/>
    </xf>
    <xf numFmtId="0" fontId="18" fillId="37" borderId="10" xfId="0" applyFont="1" applyFill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0" fillId="40" borderId="10" xfId="0" applyFill="1" applyBorder="1" applyAlignment="1">
      <alignment horizontal="center" wrapText="1"/>
    </xf>
    <xf numFmtId="0" fontId="0" fillId="39" borderId="10" xfId="0" applyFill="1" applyBorder="1" applyAlignment="1">
      <alignment horizontal="center" wrapText="1"/>
    </xf>
    <xf numFmtId="0" fontId="0" fillId="39" borderId="12" xfId="0" applyFill="1" applyBorder="1" applyAlignment="1">
      <alignment horizontal="center" wrapText="1"/>
    </xf>
    <xf numFmtId="0" fontId="0" fillId="39" borderId="13" xfId="0" applyFill="1" applyBorder="1" applyAlignment="1">
      <alignment horizontal="center" wrapText="1"/>
    </xf>
    <xf numFmtId="0" fontId="0" fillId="39" borderId="14" xfId="0" applyFill="1" applyBorder="1" applyAlignment="1">
      <alignment horizontal="center" wrapText="1"/>
    </xf>
    <xf numFmtId="0" fontId="0" fillId="34" borderId="11" xfId="0" applyFill="1" applyBorder="1" applyAlignment="1">
      <alignment horizontal="center"/>
    </xf>
    <xf numFmtId="0" fontId="0" fillId="41" borderId="12" xfId="0" applyFill="1" applyBorder="1" applyAlignment="1">
      <alignment horizontal="center"/>
    </xf>
    <xf numFmtId="0" fontId="0" fillId="41" borderId="13" xfId="0" applyFill="1" applyBorder="1" applyAlignment="1">
      <alignment horizontal="center"/>
    </xf>
    <xf numFmtId="0" fontId="0" fillId="41" borderId="14" xfId="0" applyFill="1" applyBorder="1" applyAlignment="1">
      <alignment horizontal="center"/>
    </xf>
    <xf numFmtId="0" fontId="0" fillId="40" borderId="10" xfId="0" applyFill="1" applyBorder="1" applyAlignment="1">
      <alignment horizontal="center" vertical="center" wrapText="1"/>
    </xf>
    <xf numFmtId="0" fontId="16" fillId="35" borderId="12" xfId="0" applyFont="1" applyFill="1" applyBorder="1" applyAlignment="1">
      <alignment horizontal="center"/>
    </xf>
    <xf numFmtId="0" fontId="16" fillId="35" borderId="13" xfId="0" applyFont="1" applyFill="1" applyBorder="1" applyAlignment="1">
      <alignment horizontal="center"/>
    </xf>
    <xf numFmtId="0" fontId="16" fillId="35" borderId="14" xfId="0" applyFont="1" applyFill="1" applyBorder="1" applyAlignment="1">
      <alignment horizontal="center"/>
    </xf>
    <xf numFmtId="0" fontId="16" fillId="36" borderId="12" xfId="0" applyFont="1" applyFill="1" applyBorder="1" applyAlignment="1">
      <alignment horizontal="center"/>
    </xf>
    <xf numFmtId="0" fontId="16" fillId="36" borderId="13" xfId="0" applyFont="1" applyFill="1" applyBorder="1" applyAlignment="1">
      <alignment horizontal="center"/>
    </xf>
    <xf numFmtId="0" fontId="16" fillId="36" borderId="14" xfId="0" applyFont="1" applyFill="1" applyBorder="1" applyAlignment="1">
      <alignment horizontal="center"/>
    </xf>
    <xf numFmtId="0" fontId="16" fillId="34" borderId="12" xfId="0" applyFont="1" applyFill="1" applyBorder="1" applyAlignment="1">
      <alignment horizontal="center"/>
    </xf>
    <xf numFmtId="0" fontId="16" fillId="34" borderId="13" xfId="0" applyFont="1" applyFill="1" applyBorder="1" applyAlignment="1">
      <alignment horizontal="center"/>
    </xf>
    <xf numFmtId="0" fontId="16" fillId="34" borderId="14" xfId="0" applyFont="1" applyFill="1" applyBorder="1" applyAlignment="1">
      <alignment horizontal="center"/>
    </xf>
    <xf numFmtId="0" fontId="21" fillId="42" borderId="11" xfId="0" applyFont="1" applyFill="1" applyBorder="1" applyAlignment="1">
      <alignment horizontal="center"/>
    </xf>
    <xf numFmtId="0" fontId="20" fillId="42" borderId="12" xfId="0" applyFont="1" applyFill="1" applyBorder="1" applyAlignment="1">
      <alignment horizontal="center"/>
    </xf>
    <xf numFmtId="0" fontId="20" fillId="42" borderId="13" xfId="0" applyFont="1" applyFill="1" applyBorder="1" applyAlignment="1">
      <alignment horizontal="center"/>
    </xf>
    <xf numFmtId="0" fontId="20" fillId="42" borderId="14" xfId="0" applyFont="1" applyFill="1" applyBorder="1" applyAlignment="1">
      <alignment horizontal="center"/>
    </xf>
    <xf numFmtId="0" fontId="0" fillId="34" borderId="12" xfId="0" applyFill="1" applyBorder="1" applyAlignment="1">
      <alignment horizontal="center"/>
    </xf>
    <xf numFmtId="0" fontId="0" fillId="34" borderId="13" xfId="0" applyFill="1" applyBorder="1" applyAlignment="1">
      <alignment horizontal="center"/>
    </xf>
    <xf numFmtId="0" fontId="0" fillId="34" borderId="14" xfId="0" applyFill="1" applyBorder="1" applyAlignment="1">
      <alignment horizontal="center"/>
    </xf>
    <xf numFmtId="0" fontId="0" fillId="37" borderId="12" xfId="0" applyFill="1" applyBorder="1" applyAlignment="1">
      <alignment horizontal="center"/>
    </xf>
    <xf numFmtId="0" fontId="0" fillId="37" borderId="14" xfId="0" applyFill="1" applyBorder="1" applyAlignment="1">
      <alignment horizontal="center"/>
    </xf>
    <xf numFmtId="0" fontId="0" fillId="43" borderId="15" xfId="0" applyFill="1" applyBorder="1" applyAlignment="1">
      <alignment horizontal="center"/>
    </xf>
    <xf numFmtId="0" fontId="20" fillId="42" borderId="10" xfId="0" applyFont="1" applyFill="1" applyBorder="1" applyAlignment="1">
      <alignment horizontal="center"/>
    </xf>
    <xf numFmtId="0" fontId="0" fillId="0" borderId="10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22" fillId="34" borderId="11" xfId="0" applyFont="1" applyFill="1" applyBorder="1" applyAlignment="1">
      <alignment horizontal="center" wrapText="1"/>
    </xf>
    <xf numFmtId="0" fontId="22" fillId="34" borderId="11" xfId="0" applyFont="1" applyFill="1" applyBorder="1" applyAlignment="1">
      <alignment horizontal="center"/>
    </xf>
    <xf numFmtId="0" fontId="23" fillId="34" borderId="16" xfId="0" applyFont="1" applyFill="1" applyBorder="1" applyAlignment="1">
      <alignment horizontal="center"/>
    </xf>
    <xf numFmtId="0" fontId="23" fillId="34" borderId="11" xfId="0" applyFont="1" applyFill="1" applyBorder="1" applyAlignment="1">
      <alignment horizontal="center"/>
    </xf>
    <xf numFmtId="1" fontId="0" fillId="0" borderId="18" xfId="0" applyNumberFormat="1" applyBorder="1"/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4" xr:uid="{00000000-0005-0000-0000-000026000000}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numFmt numFmtId="1" formatCode="0"/>
    </dxf>
    <dxf>
      <numFmt numFmtId="1" formatCode="0"/>
    </dxf>
    <dxf>
      <numFmt numFmtId="0" formatCode="General"/>
    </dxf>
  </dxfs>
  <tableStyles count="0" defaultTableStyle="TableStyleMedium2" defaultPivotStyle="PivotStyleLight16"/>
  <colors>
    <mruColors>
      <color rgb="FFFF3399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Sefl Sufficency - Salary Report of NGO</a:t>
            </a:r>
            <a:r>
              <a:rPr lang="en-US" baseline="0"/>
              <a:t> School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2"/>
          <c:tx>
            <c:strRef>
              <c:f>'Sr_Salary Details_2011-18'!$F$1</c:f>
              <c:strCache>
                <c:ptCount val="1"/>
                <c:pt idx="0">
                  <c:v>Years of 
Experience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'Sr_Salary Details_2011-18'!$C$2:$C$223</c:f>
              <c:numCache>
                <c:formatCode>General</c:formatCode>
                <c:ptCount val="222"/>
                <c:pt idx="0">
                  <c:v>2018</c:v>
                </c:pt>
                <c:pt idx="1">
                  <c:v>2018</c:v>
                </c:pt>
                <c:pt idx="2">
                  <c:v>2018</c:v>
                </c:pt>
                <c:pt idx="3">
                  <c:v>2018</c:v>
                </c:pt>
                <c:pt idx="4">
                  <c:v>2017</c:v>
                </c:pt>
                <c:pt idx="5">
                  <c:v>2017</c:v>
                </c:pt>
                <c:pt idx="6">
                  <c:v>2017</c:v>
                </c:pt>
                <c:pt idx="7">
                  <c:v>2017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2016</c:v>
                </c:pt>
                <c:pt idx="13">
                  <c:v>2016</c:v>
                </c:pt>
                <c:pt idx="14">
                  <c:v>2016</c:v>
                </c:pt>
                <c:pt idx="15">
                  <c:v>2016</c:v>
                </c:pt>
                <c:pt idx="16">
                  <c:v>2016</c:v>
                </c:pt>
                <c:pt idx="17">
                  <c:v>2016</c:v>
                </c:pt>
                <c:pt idx="18">
                  <c:v>2016</c:v>
                </c:pt>
                <c:pt idx="19">
                  <c:v>2016</c:v>
                </c:pt>
                <c:pt idx="20">
                  <c:v>2016</c:v>
                </c:pt>
                <c:pt idx="21">
                  <c:v>2016</c:v>
                </c:pt>
                <c:pt idx="22">
                  <c:v>2015</c:v>
                </c:pt>
                <c:pt idx="23">
                  <c:v>2015</c:v>
                </c:pt>
                <c:pt idx="24">
                  <c:v>2015</c:v>
                </c:pt>
                <c:pt idx="25">
                  <c:v>2015</c:v>
                </c:pt>
                <c:pt idx="26">
                  <c:v>2015</c:v>
                </c:pt>
                <c:pt idx="27">
                  <c:v>2015</c:v>
                </c:pt>
                <c:pt idx="28">
                  <c:v>2015</c:v>
                </c:pt>
                <c:pt idx="29">
                  <c:v>2015</c:v>
                </c:pt>
                <c:pt idx="30">
                  <c:v>2015</c:v>
                </c:pt>
                <c:pt idx="31">
                  <c:v>2015</c:v>
                </c:pt>
                <c:pt idx="32">
                  <c:v>2015</c:v>
                </c:pt>
                <c:pt idx="33">
                  <c:v>2015</c:v>
                </c:pt>
                <c:pt idx="34">
                  <c:v>2015</c:v>
                </c:pt>
                <c:pt idx="35">
                  <c:v>2015</c:v>
                </c:pt>
                <c:pt idx="36">
                  <c:v>2015</c:v>
                </c:pt>
                <c:pt idx="37">
                  <c:v>2015</c:v>
                </c:pt>
                <c:pt idx="38">
                  <c:v>2015</c:v>
                </c:pt>
                <c:pt idx="39">
                  <c:v>2015</c:v>
                </c:pt>
                <c:pt idx="40">
                  <c:v>2015</c:v>
                </c:pt>
                <c:pt idx="41">
                  <c:v>2015</c:v>
                </c:pt>
                <c:pt idx="42">
                  <c:v>2015</c:v>
                </c:pt>
                <c:pt idx="43">
                  <c:v>2015</c:v>
                </c:pt>
                <c:pt idx="44">
                  <c:v>2015</c:v>
                </c:pt>
                <c:pt idx="45">
                  <c:v>2015</c:v>
                </c:pt>
                <c:pt idx="46">
                  <c:v>2015</c:v>
                </c:pt>
                <c:pt idx="47">
                  <c:v>2014</c:v>
                </c:pt>
                <c:pt idx="48">
                  <c:v>2014</c:v>
                </c:pt>
                <c:pt idx="49">
                  <c:v>2014</c:v>
                </c:pt>
                <c:pt idx="50">
                  <c:v>2014</c:v>
                </c:pt>
                <c:pt idx="51">
                  <c:v>2014</c:v>
                </c:pt>
                <c:pt idx="52">
                  <c:v>2014</c:v>
                </c:pt>
                <c:pt idx="53">
                  <c:v>2014</c:v>
                </c:pt>
                <c:pt idx="54">
                  <c:v>2014</c:v>
                </c:pt>
                <c:pt idx="55">
                  <c:v>2014</c:v>
                </c:pt>
                <c:pt idx="56">
                  <c:v>2014</c:v>
                </c:pt>
                <c:pt idx="57">
                  <c:v>2014</c:v>
                </c:pt>
                <c:pt idx="58">
                  <c:v>2014</c:v>
                </c:pt>
                <c:pt idx="59">
                  <c:v>2014</c:v>
                </c:pt>
                <c:pt idx="60">
                  <c:v>2014</c:v>
                </c:pt>
                <c:pt idx="61">
                  <c:v>2014</c:v>
                </c:pt>
                <c:pt idx="62">
                  <c:v>2014</c:v>
                </c:pt>
                <c:pt idx="63">
                  <c:v>2014</c:v>
                </c:pt>
                <c:pt idx="64">
                  <c:v>2014</c:v>
                </c:pt>
                <c:pt idx="65">
                  <c:v>2014</c:v>
                </c:pt>
                <c:pt idx="66">
                  <c:v>2014</c:v>
                </c:pt>
                <c:pt idx="67">
                  <c:v>2014</c:v>
                </c:pt>
                <c:pt idx="68">
                  <c:v>2014</c:v>
                </c:pt>
                <c:pt idx="69">
                  <c:v>2014</c:v>
                </c:pt>
                <c:pt idx="70">
                  <c:v>2014</c:v>
                </c:pt>
                <c:pt idx="71">
                  <c:v>2014</c:v>
                </c:pt>
                <c:pt idx="72">
                  <c:v>2014</c:v>
                </c:pt>
                <c:pt idx="73">
                  <c:v>2014</c:v>
                </c:pt>
                <c:pt idx="74">
                  <c:v>2014</c:v>
                </c:pt>
                <c:pt idx="75">
                  <c:v>2014</c:v>
                </c:pt>
                <c:pt idx="76">
                  <c:v>2014</c:v>
                </c:pt>
                <c:pt idx="77">
                  <c:v>2014</c:v>
                </c:pt>
                <c:pt idx="78">
                  <c:v>2014</c:v>
                </c:pt>
                <c:pt idx="79">
                  <c:v>2014</c:v>
                </c:pt>
                <c:pt idx="80">
                  <c:v>2014</c:v>
                </c:pt>
                <c:pt idx="81">
                  <c:v>2014</c:v>
                </c:pt>
                <c:pt idx="82">
                  <c:v>2014</c:v>
                </c:pt>
                <c:pt idx="83">
                  <c:v>2014</c:v>
                </c:pt>
                <c:pt idx="84">
                  <c:v>2014</c:v>
                </c:pt>
                <c:pt idx="85">
                  <c:v>2013</c:v>
                </c:pt>
                <c:pt idx="86">
                  <c:v>2013</c:v>
                </c:pt>
                <c:pt idx="87">
                  <c:v>2013</c:v>
                </c:pt>
                <c:pt idx="88">
                  <c:v>2013</c:v>
                </c:pt>
                <c:pt idx="89">
                  <c:v>2013</c:v>
                </c:pt>
                <c:pt idx="90">
                  <c:v>2013</c:v>
                </c:pt>
                <c:pt idx="91">
                  <c:v>2013</c:v>
                </c:pt>
                <c:pt idx="92">
                  <c:v>2013</c:v>
                </c:pt>
                <c:pt idx="93">
                  <c:v>2013</c:v>
                </c:pt>
                <c:pt idx="94">
                  <c:v>2013</c:v>
                </c:pt>
                <c:pt idx="95">
                  <c:v>2013</c:v>
                </c:pt>
                <c:pt idx="96">
                  <c:v>2013</c:v>
                </c:pt>
                <c:pt idx="97">
                  <c:v>2013</c:v>
                </c:pt>
                <c:pt idx="98">
                  <c:v>2013</c:v>
                </c:pt>
                <c:pt idx="99">
                  <c:v>2013</c:v>
                </c:pt>
                <c:pt idx="100">
                  <c:v>2013</c:v>
                </c:pt>
                <c:pt idx="101">
                  <c:v>2013</c:v>
                </c:pt>
                <c:pt idx="102">
                  <c:v>2013</c:v>
                </c:pt>
                <c:pt idx="103">
                  <c:v>2013</c:v>
                </c:pt>
                <c:pt idx="104">
                  <c:v>2013</c:v>
                </c:pt>
                <c:pt idx="105">
                  <c:v>2013</c:v>
                </c:pt>
                <c:pt idx="106">
                  <c:v>2013</c:v>
                </c:pt>
                <c:pt idx="107">
                  <c:v>2013</c:v>
                </c:pt>
                <c:pt idx="108">
                  <c:v>2013</c:v>
                </c:pt>
                <c:pt idx="109">
                  <c:v>2013</c:v>
                </c:pt>
                <c:pt idx="110">
                  <c:v>2013</c:v>
                </c:pt>
                <c:pt idx="111">
                  <c:v>2013</c:v>
                </c:pt>
                <c:pt idx="112">
                  <c:v>2013</c:v>
                </c:pt>
                <c:pt idx="113">
                  <c:v>2013</c:v>
                </c:pt>
                <c:pt idx="114">
                  <c:v>2013</c:v>
                </c:pt>
                <c:pt idx="115">
                  <c:v>2013</c:v>
                </c:pt>
                <c:pt idx="116">
                  <c:v>2013</c:v>
                </c:pt>
                <c:pt idx="117">
                  <c:v>2013</c:v>
                </c:pt>
                <c:pt idx="118">
                  <c:v>2013</c:v>
                </c:pt>
                <c:pt idx="119">
                  <c:v>2013</c:v>
                </c:pt>
                <c:pt idx="120">
                  <c:v>2013</c:v>
                </c:pt>
                <c:pt idx="121">
                  <c:v>2013</c:v>
                </c:pt>
                <c:pt idx="122">
                  <c:v>2012</c:v>
                </c:pt>
                <c:pt idx="123">
                  <c:v>2012</c:v>
                </c:pt>
                <c:pt idx="124">
                  <c:v>2012</c:v>
                </c:pt>
                <c:pt idx="125">
                  <c:v>2012</c:v>
                </c:pt>
                <c:pt idx="126">
                  <c:v>2012</c:v>
                </c:pt>
                <c:pt idx="127">
                  <c:v>2012</c:v>
                </c:pt>
                <c:pt idx="128">
                  <c:v>2012</c:v>
                </c:pt>
                <c:pt idx="129">
                  <c:v>2012</c:v>
                </c:pt>
                <c:pt idx="130">
                  <c:v>2012</c:v>
                </c:pt>
                <c:pt idx="131">
                  <c:v>2012</c:v>
                </c:pt>
                <c:pt idx="132">
                  <c:v>2012</c:v>
                </c:pt>
                <c:pt idx="133">
                  <c:v>2012</c:v>
                </c:pt>
                <c:pt idx="134">
                  <c:v>2012</c:v>
                </c:pt>
                <c:pt idx="135">
                  <c:v>2012</c:v>
                </c:pt>
                <c:pt idx="136">
                  <c:v>2012</c:v>
                </c:pt>
                <c:pt idx="137">
                  <c:v>2012</c:v>
                </c:pt>
                <c:pt idx="138">
                  <c:v>2012</c:v>
                </c:pt>
                <c:pt idx="139">
                  <c:v>2012</c:v>
                </c:pt>
                <c:pt idx="140">
                  <c:v>2012</c:v>
                </c:pt>
                <c:pt idx="141">
                  <c:v>2012</c:v>
                </c:pt>
                <c:pt idx="142">
                  <c:v>2012</c:v>
                </c:pt>
                <c:pt idx="143">
                  <c:v>2012</c:v>
                </c:pt>
                <c:pt idx="144">
                  <c:v>2012</c:v>
                </c:pt>
                <c:pt idx="145">
                  <c:v>2012</c:v>
                </c:pt>
                <c:pt idx="146">
                  <c:v>2012</c:v>
                </c:pt>
                <c:pt idx="147">
                  <c:v>2012</c:v>
                </c:pt>
                <c:pt idx="148">
                  <c:v>2012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2012</c:v>
                </c:pt>
                <c:pt idx="154">
                  <c:v>2012</c:v>
                </c:pt>
                <c:pt idx="155">
                  <c:v>2012</c:v>
                </c:pt>
                <c:pt idx="156">
                  <c:v>2012</c:v>
                </c:pt>
                <c:pt idx="157">
                  <c:v>2012</c:v>
                </c:pt>
                <c:pt idx="158">
                  <c:v>2012</c:v>
                </c:pt>
                <c:pt idx="159">
                  <c:v>2012</c:v>
                </c:pt>
                <c:pt idx="160">
                  <c:v>2012</c:v>
                </c:pt>
                <c:pt idx="161">
                  <c:v>2012</c:v>
                </c:pt>
                <c:pt idx="162">
                  <c:v>2012</c:v>
                </c:pt>
                <c:pt idx="163">
                  <c:v>2012</c:v>
                </c:pt>
                <c:pt idx="164">
                  <c:v>2012</c:v>
                </c:pt>
                <c:pt idx="165">
                  <c:v>2012</c:v>
                </c:pt>
                <c:pt idx="166">
                  <c:v>2012</c:v>
                </c:pt>
                <c:pt idx="167">
                  <c:v>2012</c:v>
                </c:pt>
                <c:pt idx="168">
                  <c:v>2012</c:v>
                </c:pt>
                <c:pt idx="169">
                  <c:v>2012</c:v>
                </c:pt>
                <c:pt idx="170">
                  <c:v>2012</c:v>
                </c:pt>
                <c:pt idx="171">
                  <c:v>2012</c:v>
                </c:pt>
                <c:pt idx="172">
                  <c:v>2012</c:v>
                </c:pt>
                <c:pt idx="173">
                  <c:v>2012</c:v>
                </c:pt>
                <c:pt idx="174">
                  <c:v>2011</c:v>
                </c:pt>
                <c:pt idx="175">
                  <c:v>2011</c:v>
                </c:pt>
                <c:pt idx="176">
                  <c:v>2011</c:v>
                </c:pt>
                <c:pt idx="177">
                  <c:v>2011</c:v>
                </c:pt>
                <c:pt idx="178">
                  <c:v>2011</c:v>
                </c:pt>
                <c:pt idx="179">
                  <c:v>2011</c:v>
                </c:pt>
                <c:pt idx="180">
                  <c:v>2011</c:v>
                </c:pt>
                <c:pt idx="181">
                  <c:v>2011</c:v>
                </c:pt>
                <c:pt idx="182">
                  <c:v>2011</c:v>
                </c:pt>
                <c:pt idx="183">
                  <c:v>2011</c:v>
                </c:pt>
                <c:pt idx="184">
                  <c:v>2011</c:v>
                </c:pt>
                <c:pt idx="185">
                  <c:v>2011</c:v>
                </c:pt>
                <c:pt idx="186">
                  <c:v>2011</c:v>
                </c:pt>
                <c:pt idx="187">
                  <c:v>2011</c:v>
                </c:pt>
                <c:pt idx="188">
                  <c:v>2011</c:v>
                </c:pt>
                <c:pt idx="189">
                  <c:v>2011</c:v>
                </c:pt>
                <c:pt idx="190">
                  <c:v>2011</c:v>
                </c:pt>
                <c:pt idx="191">
                  <c:v>2011</c:v>
                </c:pt>
                <c:pt idx="192">
                  <c:v>2011</c:v>
                </c:pt>
                <c:pt idx="193">
                  <c:v>2011</c:v>
                </c:pt>
                <c:pt idx="194">
                  <c:v>2011</c:v>
                </c:pt>
                <c:pt idx="195">
                  <c:v>2011</c:v>
                </c:pt>
                <c:pt idx="196">
                  <c:v>2011</c:v>
                </c:pt>
                <c:pt idx="197">
                  <c:v>2011</c:v>
                </c:pt>
                <c:pt idx="198">
                  <c:v>2011</c:v>
                </c:pt>
                <c:pt idx="199">
                  <c:v>2011</c:v>
                </c:pt>
                <c:pt idx="200">
                  <c:v>2011</c:v>
                </c:pt>
                <c:pt idx="201">
                  <c:v>2011</c:v>
                </c:pt>
                <c:pt idx="202">
                  <c:v>2011</c:v>
                </c:pt>
                <c:pt idx="203">
                  <c:v>2011</c:v>
                </c:pt>
                <c:pt idx="204">
                  <c:v>2011</c:v>
                </c:pt>
                <c:pt idx="205">
                  <c:v>2011</c:v>
                </c:pt>
                <c:pt idx="206">
                  <c:v>2011</c:v>
                </c:pt>
                <c:pt idx="207">
                  <c:v>2011</c:v>
                </c:pt>
                <c:pt idx="208">
                  <c:v>2011</c:v>
                </c:pt>
                <c:pt idx="209">
                  <c:v>2011</c:v>
                </c:pt>
                <c:pt idx="210">
                  <c:v>2011</c:v>
                </c:pt>
                <c:pt idx="211">
                  <c:v>2011</c:v>
                </c:pt>
                <c:pt idx="212">
                  <c:v>2011</c:v>
                </c:pt>
                <c:pt idx="213">
                  <c:v>2011</c:v>
                </c:pt>
                <c:pt idx="214">
                  <c:v>2011</c:v>
                </c:pt>
                <c:pt idx="215">
                  <c:v>2011</c:v>
                </c:pt>
                <c:pt idx="216">
                  <c:v>2011</c:v>
                </c:pt>
                <c:pt idx="217">
                  <c:v>2011</c:v>
                </c:pt>
                <c:pt idx="218">
                  <c:v>2011</c:v>
                </c:pt>
                <c:pt idx="219">
                  <c:v>2011</c:v>
                </c:pt>
                <c:pt idx="220">
                  <c:v>2011</c:v>
                </c:pt>
                <c:pt idx="221">
                  <c:v>2011</c:v>
                </c:pt>
              </c:numCache>
            </c:numRef>
          </c:xVal>
          <c:yVal>
            <c:numRef>
              <c:f>'Sr_Salary Details_2011-18'!$F$2:$F$223</c:f>
              <c:numCache>
                <c:formatCode>General</c:formatCode>
                <c:ptCount val="2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A05-4180-B23F-B16E110557D0}"/>
            </c:ext>
          </c:extLst>
        </c:ser>
        <c:ser>
          <c:idx val="5"/>
          <c:order val="5"/>
          <c:tx>
            <c:strRef>
              <c:f>'Sr_Salary Details_2011-18'!$I$1</c:f>
              <c:strCache>
                <c:ptCount val="1"/>
                <c:pt idx="0">
                  <c:v>Annual CTC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'Sr_Salary Details_2011-18'!$C$2:$C$223</c:f>
              <c:numCache>
                <c:formatCode>General</c:formatCode>
                <c:ptCount val="222"/>
                <c:pt idx="0">
                  <c:v>2018</c:v>
                </c:pt>
                <c:pt idx="1">
                  <c:v>2018</c:v>
                </c:pt>
                <c:pt idx="2">
                  <c:v>2018</c:v>
                </c:pt>
                <c:pt idx="3">
                  <c:v>2018</c:v>
                </c:pt>
                <c:pt idx="4">
                  <c:v>2017</c:v>
                </c:pt>
                <c:pt idx="5">
                  <c:v>2017</c:v>
                </c:pt>
                <c:pt idx="6">
                  <c:v>2017</c:v>
                </c:pt>
                <c:pt idx="7">
                  <c:v>2017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2016</c:v>
                </c:pt>
                <c:pt idx="13">
                  <c:v>2016</c:v>
                </c:pt>
                <c:pt idx="14">
                  <c:v>2016</c:v>
                </c:pt>
                <c:pt idx="15">
                  <c:v>2016</c:v>
                </c:pt>
                <c:pt idx="16">
                  <c:v>2016</c:v>
                </c:pt>
                <c:pt idx="17">
                  <c:v>2016</c:v>
                </c:pt>
                <c:pt idx="18">
                  <c:v>2016</c:v>
                </c:pt>
                <c:pt idx="19">
                  <c:v>2016</c:v>
                </c:pt>
                <c:pt idx="20">
                  <c:v>2016</c:v>
                </c:pt>
                <c:pt idx="21">
                  <c:v>2016</c:v>
                </c:pt>
                <c:pt idx="22">
                  <c:v>2015</c:v>
                </c:pt>
                <c:pt idx="23">
                  <c:v>2015</c:v>
                </c:pt>
                <c:pt idx="24">
                  <c:v>2015</c:v>
                </c:pt>
                <c:pt idx="25">
                  <c:v>2015</c:v>
                </c:pt>
                <c:pt idx="26">
                  <c:v>2015</c:v>
                </c:pt>
                <c:pt idx="27">
                  <c:v>2015</c:v>
                </c:pt>
                <c:pt idx="28">
                  <c:v>2015</c:v>
                </c:pt>
                <c:pt idx="29">
                  <c:v>2015</c:v>
                </c:pt>
                <c:pt idx="30">
                  <c:v>2015</c:v>
                </c:pt>
                <c:pt idx="31">
                  <c:v>2015</c:v>
                </c:pt>
                <c:pt idx="32">
                  <c:v>2015</c:v>
                </c:pt>
                <c:pt idx="33">
                  <c:v>2015</c:v>
                </c:pt>
                <c:pt idx="34">
                  <c:v>2015</c:v>
                </c:pt>
                <c:pt idx="35">
                  <c:v>2015</c:v>
                </c:pt>
                <c:pt idx="36">
                  <c:v>2015</c:v>
                </c:pt>
                <c:pt idx="37">
                  <c:v>2015</c:v>
                </c:pt>
                <c:pt idx="38">
                  <c:v>2015</c:v>
                </c:pt>
                <c:pt idx="39">
                  <c:v>2015</c:v>
                </c:pt>
                <c:pt idx="40">
                  <c:v>2015</c:v>
                </c:pt>
                <c:pt idx="41">
                  <c:v>2015</c:v>
                </c:pt>
                <c:pt idx="42">
                  <c:v>2015</c:v>
                </c:pt>
                <c:pt idx="43">
                  <c:v>2015</c:v>
                </c:pt>
                <c:pt idx="44">
                  <c:v>2015</c:v>
                </c:pt>
                <c:pt idx="45">
                  <c:v>2015</c:v>
                </c:pt>
                <c:pt idx="46">
                  <c:v>2015</c:v>
                </c:pt>
                <c:pt idx="47">
                  <c:v>2014</c:v>
                </c:pt>
                <c:pt idx="48">
                  <c:v>2014</c:v>
                </c:pt>
                <c:pt idx="49">
                  <c:v>2014</c:v>
                </c:pt>
                <c:pt idx="50">
                  <c:v>2014</c:v>
                </c:pt>
                <c:pt idx="51">
                  <c:v>2014</c:v>
                </c:pt>
                <c:pt idx="52">
                  <c:v>2014</c:v>
                </c:pt>
                <c:pt idx="53">
                  <c:v>2014</c:v>
                </c:pt>
                <c:pt idx="54">
                  <c:v>2014</c:v>
                </c:pt>
                <c:pt idx="55">
                  <c:v>2014</c:v>
                </c:pt>
                <c:pt idx="56">
                  <c:v>2014</c:v>
                </c:pt>
                <c:pt idx="57">
                  <c:v>2014</c:v>
                </c:pt>
                <c:pt idx="58">
                  <c:v>2014</c:v>
                </c:pt>
                <c:pt idx="59">
                  <c:v>2014</c:v>
                </c:pt>
                <c:pt idx="60">
                  <c:v>2014</c:v>
                </c:pt>
                <c:pt idx="61">
                  <c:v>2014</c:v>
                </c:pt>
                <c:pt idx="62">
                  <c:v>2014</c:v>
                </c:pt>
                <c:pt idx="63">
                  <c:v>2014</c:v>
                </c:pt>
                <c:pt idx="64">
                  <c:v>2014</c:v>
                </c:pt>
                <c:pt idx="65">
                  <c:v>2014</c:v>
                </c:pt>
                <c:pt idx="66">
                  <c:v>2014</c:v>
                </c:pt>
                <c:pt idx="67">
                  <c:v>2014</c:v>
                </c:pt>
                <c:pt idx="68">
                  <c:v>2014</c:v>
                </c:pt>
                <c:pt idx="69">
                  <c:v>2014</c:v>
                </c:pt>
                <c:pt idx="70">
                  <c:v>2014</c:v>
                </c:pt>
                <c:pt idx="71">
                  <c:v>2014</c:v>
                </c:pt>
                <c:pt idx="72">
                  <c:v>2014</c:v>
                </c:pt>
                <c:pt idx="73">
                  <c:v>2014</c:v>
                </c:pt>
                <c:pt idx="74">
                  <c:v>2014</c:v>
                </c:pt>
                <c:pt idx="75">
                  <c:v>2014</c:v>
                </c:pt>
                <c:pt idx="76">
                  <c:v>2014</c:v>
                </c:pt>
                <c:pt idx="77">
                  <c:v>2014</c:v>
                </c:pt>
                <c:pt idx="78">
                  <c:v>2014</c:v>
                </c:pt>
                <c:pt idx="79">
                  <c:v>2014</c:v>
                </c:pt>
                <c:pt idx="80">
                  <c:v>2014</c:v>
                </c:pt>
                <c:pt idx="81">
                  <c:v>2014</c:v>
                </c:pt>
                <c:pt idx="82">
                  <c:v>2014</c:v>
                </c:pt>
                <c:pt idx="83">
                  <c:v>2014</c:v>
                </c:pt>
                <c:pt idx="84">
                  <c:v>2014</c:v>
                </c:pt>
                <c:pt idx="85">
                  <c:v>2013</c:v>
                </c:pt>
                <c:pt idx="86">
                  <c:v>2013</c:v>
                </c:pt>
                <c:pt idx="87">
                  <c:v>2013</c:v>
                </c:pt>
                <c:pt idx="88">
                  <c:v>2013</c:v>
                </c:pt>
                <c:pt idx="89">
                  <c:v>2013</c:v>
                </c:pt>
                <c:pt idx="90">
                  <c:v>2013</c:v>
                </c:pt>
                <c:pt idx="91">
                  <c:v>2013</c:v>
                </c:pt>
                <c:pt idx="92">
                  <c:v>2013</c:v>
                </c:pt>
                <c:pt idx="93">
                  <c:v>2013</c:v>
                </c:pt>
                <c:pt idx="94">
                  <c:v>2013</c:v>
                </c:pt>
                <c:pt idx="95">
                  <c:v>2013</c:v>
                </c:pt>
                <c:pt idx="96">
                  <c:v>2013</c:v>
                </c:pt>
                <c:pt idx="97">
                  <c:v>2013</c:v>
                </c:pt>
                <c:pt idx="98">
                  <c:v>2013</c:v>
                </c:pt>
                <c:pt idx="99">
                  <c:v>2013</c:v>
                </c:pt>
                <c:pt idx="100">
                  <c:v>2013</c:v>
                </c:pt>
                <c:pt idx="101">
                  <c:v>2013</c:v>
                </c:pt>
                <c:pt idx="102">
                  <c:v>2013</c:v>
                </c:pt>
                <c:pt idx="103">
                  <c:v>2013</c:v>
                </c:pt>
                <c:pt idx="104">
                  <c:v>2013</c:v>
                </c:pt>
                <c:pt idx="105">
                  <c:v>2013</c:v>
                </c:pt>
                <c:pt idx="106">
                  <c:v>2013</c:v>
                </c:pt>
                <c:pt idx="107">
                  <c:v>2013</c:v>
                </c:pt>
                <c:pt idx="108">
                  <c:v>2013</c:v>
                </c:pt>
                <c:pt idx="109">
                  <c:v>2013</c:v>
                </c:pt>
                <c:pt idx="110">
                  <c:v>2013</c:v>
                </c:pt>
                <c:pt idx="111">
                  <c:v>2013</c:v>
                </c:pt>
                <c:pt idx="112">
                  <c:v>2013</c:v>
                </c:pt>
                <c:pt idx="113">
                  <c:v>2013</c:v>
                </c:pt>
                <c:pt idx="114">
                  <c:v>2013</c:v>
                </c:pt>
                <c:pt idx="115">
                  <c:v>2013</c:v>
                </c:pt>
                <c:pt idx="116">
                  <c:v>2013</c:v>
                </c:pt>
                <c:pt idx="117">
                  <c:v>2013</c:v>
                </c:pt>
                <c:pt idx="118">
                  <c:v>2013</c:v>
                </c:pt>
                <c:pt idx="119">
                  <c:v>2013</c:v>
                </c:pt>
                <c:pt idx="120">
                  <c:v>2013</c:v>
                </c:pt>
                <c:pt idx="121">
                  <c:v>2013</c:v>
                </c:pt>
                <c:pt idx="122">
                  <c:v>2012</c:v>
                </c:pt>
                <c:pt idx="123">
                  <c:v>2012</c:v>
                </c:pt>
                <c:pt idx="124">
                  <c:v>2012</c:v>
                </c:pt>
                <c:pt idx="125">
                  <c:v>2012</c:v>
                </c:pt>
                <c:pt idx="126">
                  <c:v>2012</c:v>
                </c:pt>
                <c:pt idx="127">
                  <c:v>2012</c:v>
                </c:pt>
                <c:pt idx="128">
                  <c:v>2012</c:v>
                </c:pt>
                <c:pt idx="129">
                  <c:v>2012</c:v>
                </c:pt>
                <c:pt idx="130">
                  <c:v>2012</c:v>
                </c:pt>
                <c:pt idx="131">
                  <c:v>2012</c:v>
                </c:pt>
                <c:pt idx="132">
                  <c:v>2012</c:v>
                </c:pt>
                <c:pt idx="133">
                  <c:v>2012</c:v>
                </c:pt>
                <c:pt idx="134">
                  <c:v>2012</c:v>
                </c:pt>
                <c:pt idx="135">
                  <c:v>2012</c:v>
                </c:pt>
                <c:pt idx="136">
                  <c:v>2012</c:v>
                </c:pt>
                <c:pt idx="137">
                  <c:v>2012</c:v>
                </c:pt>
                <c:pt idx="138">
                  <c:v>2012</c:v>
                </c:pt>
                <c:pt idx="139">
                  <c:v>2012</c:v>
                </c:pt>
                <c:pt idx="140">
                  <c:v>2012</c:v>
                </c:pt>
                <c:pt idx="141">
                  <c:v>2012</c:v>
                </c:pt>
                <c:pt idx="142">
                  <c:v>2012</c:v>
                </c:pt>
                <c:pt idx="143">
                  <c:v>2012</c:v>
                </c:pt>
                <c:pt idx="144">
                  <c:v>2012</c:v>
                </c:pt>
                <c:pt idx="145">
                  <c:v>2012</c:v>
                </c:pt>
                <c:pt idx="146">
                  <c:v>2012</c:v>
                </c:pt>
                <c:pt idx="147">
                  <c:v>2012</c:v>
                </c:pt>
                <c:pt idx="148">
                  <c:v>2012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2012</c:v>
                </c:pt>
                <c:pt idx="154">
                  <c:v>2012</c:v>
                </c:pt>
                <c:pt idx="155">
                  <c:v>2012</c:v>
                </c:pt>
                <c:pt idx="156">
                  <c:v>2012</c:v>
                </c:pt>
                <c:pt idx="157">
                  <c:v>2012</c:v>
                </c:pt>
                <c:pt idx="158">
                  <c:v>2012</c:v>
                </c:pt>
                <c:pt idx="159">
                  <c:v>2012</c:v>
                </c:pt>
                <c:pt idx="160">
                  <c:v>2012</c:v>
                </c:pt>
                <c:pt idx="161">
                  <c:v>2012</c:v>
                </c:pt>
                <c:pt idx="162">
                  <c:v>2012</c:v>
                </c:pt>
                <c:pt idx="163">
                  <c:v>2012</c:v>
                </c:pt>
                <c:pt idx="164">
                  <c:v>2012</c:v>
                </c:pt>
                <c:pt idx="165">
                  <c:v>2012</c:v>
                </c:pt>
                <c:pt idx="166">
                  <c:v>2012</c:v>
                </c:pt>
                <c:pt idx="167">
                  <c:v>2012</c:v>
                </c:pt>
                <c:pt idx="168">
                  <c:v>2012</c:v>
                </c:pt>
                <c:pt idx="169">
                  <c:v>2012</c:v>
                </c:pt>
                <c:pt idx="170">
                  <c:v>2012</c:v>
                </c:pt>
                <c:pt idx="171">
                  <c:v>2012</c:v>
                </c:pt>
                <c:pt idx="172">
                  <c:v>2012</c:v>
                </c:pt>
                <c:pt idx="173">
                  <c:v>2012</c:v>
                </c:pt>
                <c:pt idx="174">
                  <c:v>2011</c:v>
                </c:pt>
                <c:pt idx="175">
                  <c:v>2011</c:v>
                </c:pt>
                <c:pt idx="176">
                  <c:v>2011</c:v>
                </c:pt>
                <c:pt idx="177">
                  <c:v>2011</c:v>
                </c:pt>
                <c:pt idx="178">
                  <c:v>2011</c:v>
                </c:pt>
                <c:pt idx="179">
                  <c:v>2011</c:v>
                </c:pt>
                <c:pt idx="180">
                  <c:v>2011</c:v>
                </c:pt>
                <c:pt idx="181">
                  <c:v>2011</c:v>
                </c:pt>
                <c:pt idx="182">
                  <c:v>2011</c:v>
                </c:pt>
                <c:pt idx="183">
                  <c:v>2011</c:v>
                </c:pt>
                <c:pt idx="184">
                  <c:v>2011</c:v>
                </c:pt>
                <c:pt idx="185">
                  <c:v>2011</c:v>
                </c:pt>
                <c:pt idx="186">
                  <c:v>2011</c:v>
                </c:pt>
                <c:pt idx="187">
                  <c:v>2011</c:v>
                </c:pt>
                <c:pt idx="188">
                  <c:v>2011</c:v>
                </c:pt>
                <c:pt idx="189">
                  <c:v>2011</c:v>
                </c:pt>
                <c:pt idx="190">
                  <c:v>2011</c:v>
                </c:pt>
                <c:pt idx="191">
                  <c:v>2011</c:v>
                </c:pt>
                <c:pt idx="192">
                  <c:v>2011</c:v>
                </c:pt>
                <c:pt idx="193">
                  <c:v>2011</c:v>
                </c:pt>
                <c:pt idx="194">
                  <c:v>2011</c:v>
                </c:pt>
                <c:pt idx="195">
                  <c:v>2011</c:v>
                </c:pt>
                <c:pt idx="196">
                  <c:v>2011</c:v>
                </c:pt>
                <c:pt idx="197">
                  <c:v>2011</c:v>
                </c:pt>
                <c:pt idx="198">
                  <c:v>2011</c:v>
                </c:pt>
                <c:pt idx="199">
                  <c:v>2011</c:v>
                </c:pt>
                <c:pt idx="200">
                  <c:v>2011</c:v>
                </c:pt>
                <c:pt idx="201">
                  <c:v>2011</c:v>
                </c:pt>
                <c:pt idx="202">
                  <c:v>2011</c:v>
                </c:pt>
                <c:pt idx="203">
                  <c:v>2011</c:v>
                </c:pt>
                <c:pt idx="204">
                  <c:v>2011</c:v>
                </c:pt>
                <c:pt idx="205">
                  <c:v>2011</c:v>
                </c:pt>
                <c:pt idx="206">
                  <c:v>2011</c:v>
                </c:pt>
                <c:pt idx="207">
                  <c:v>2011</c:v>
                </c:pt>
                <c:pt idx="208">
                  <c:v>2011</c:v>
                </c:pt>
                <c:pt idx="209">
                  <c:v>2011</c:v>
                </c:pt>
                <c:pt idx="210">
                  <c:v>2011</c:v>
                </c:pt>
                <c:pt idx="211">
                  <c:v>2011</c:v>
                </c:pt>
                <c:pt idx="212">
                  <c:v>2011</c:v>
                </c:pt>
                <c:pt idx="213">
                  <c:v>2011</c:v>
                </c:pt>
                <c:pt idx="214">
                  <c:v>2011</c:v>
                </c:pt>
                <c:pt idx="215">
                  <c:v>2011</c:v>
                </c:pt>
                <c:pt idx="216">
                  <c:v>2011</c:v>
                </c:pt>
                <c:pt idx="217">
                  <c:v>2011</c:v>
                </c:pt>
                <c:pt idx="218">
                  <c:v>2011</c:v>
                </c:pt>
                <c:pt idx="219">
                  <c:v>2011</c:v>
                </c:pt>
                <c:pt idx="220">
                  <c:v>2011</c:v>
                </c:pt>
                <c:pt idx="221">
                  <c:v>2011</c:v>
                </c:pt>
              </c:numCache>
            </c:numRef>
          </c:xVal>
          <c:yVal>
            <c:numRef>
              <c:f>'Sr_Salary Details_2011-18'!$I$2:$I$223</c:f>
              <c:numCache>
                <c:formatCode>General</c:formatCode>
                <c:ptCount val="222"/>
                <c:pt idx="0">
                  <c:v>342000</c:v>
                </c:pt>
                <c:pt idx="1">
                  <c:v>342000</c:v>
                </c:pt>
                <c:pt idx="2">
                  <c:v>342000</c:v>
                </c:pt>
                <c:pt idx="3">
                  <c:v>342000</c:v>
                </c:pt>
                <c:pt idx="4">
                  <c:v>120000</c:v>
                </c:pt>
                <c:pt idx="5">
                  <c:v>126000</c:v>
                </c:pt>
                <c:pt idx="6">
                  <c:v>138000</c:v>
                </c:pt>
                <c:pt idx="7">
                  <c:v>144000</c:v>
                </c:pt>
                <c:pt idx="8">
                  <c:v>324000</c:v>
                </c:pt>
                <c:pt idx="9">
                  <c:v>324000</c:v>
                </c:pt>
                <c:pt idx="10">
                  <c:v>324000</c:v>
                </c:pt>
                <c:pt idx="11">
                  <c:v>324000</c:v>
                </c:pt>
                <c:pt idx="12">
                  <c:v>100000</c:v>
                </c:pt>
                <c:pt idx="13">
                  <c:v>100000</c:v>
                </c:pt>
                <c:pt idx="14">
                  <c:v>120000</c:v>
                </c:pt>
                <c:pt idx="15">
                  <c:v>180000</c:v>
                </c:pt>
                <c:pt idx="16">
                  <c:v>312000</c:v>
                </c:pt>
                <c:pt idx="17">
                  <c:v>312000</c:v>
                </c:pt>
                <c:pt idx="18">
                  <c:v>312000</c:v>
                </c:pt>
                <c:pt idx="19">
                  <c:v>312000</c:v>
                </c:pt>
                <c:pt idx="20">
                  <c:v>312000</c:v>
                </c:pt>
                <c:pt idx="21">
                  <c:v>312000</c:v>
                </c:pt>
                <c:pt idx="22">
                  <c:v>96000</c:v>
                </c:pt>
                <c:pt idx="23">
                  <c:v>100000</c:v>
                </c:pt>
                <c:pt idx="24">
                  <c:v>120000</c:v>
                </c:pt>
                <c:pt idx="25">
                  <c:v>144000</c:v>
                </c:pt>
                <c:pt idx="26">
                  <c:v>144000</c:v>
                </c:pt>
                <c:pt idx="27">
                  <c:v>156000</c:v>
                </c:pt>
                <c:pt idx="28">
                  <c:v>156000</c:v>
                </c:pt>
                <c:pt idx="29">
                  <c:v>162000</c:v>
                </c:pt>
                <c:pt idx="30">
                  <c:v>180000</c:v>
                </c:pt>
                <c:pt idx="31">
                  <c:v>180000</c:v>
                </c:pt>
                <c:pt idx="32">
                  <c:v>180000</c:v>
                </c:pt>
                <c:pt idx="33">
                  <c:v>204000</c:v>
                </c:pt>
                <c:pt idx="34">
                  <c:v>216000</c:v>
                </c:pt>
                <c:pt idx="35">
                  <c:v>221196</c:v>
                </c:pt>
                <c:pt idx="36">
                  <c:v>230000</c:v>
                </c:pt>
                <c:pt idx="37">
                  <c:v>240000</c:v>
                </c:pt>
                <c:pt idx="38">
                  <c:v>240000</c:v>
                </c:pt>
                <c:pt idx="39">
                  <c:v>276000</c:v>
                </c:pt>
                <c:pt idx="40">
                  <c:v>300000</c:v>
                </c:pt>
                <c:pt idx="41">
                  <c:v>300000</c:v>
                </c:pt>
                <c:pt idx="42">
                  <c:v>360000</c:v>
                </c:pt>
                <c:pt idx="43">
                  <c:v>416880</c:v>
                </c:pt>
                <c:pt idx="44">
                  <c:v>521100</c:v>
                </c:pt>
                <c:pt idx="45">
                  <c:v>521100</c:v>
                </c:pt>
                <c:pt idx="46">
                  <c:v>644076</c:v>
                </c:pt>
                <c:pt idx="47">
                  <c:v>100000</c:v>
                </c:pt>
                <c:pt idx="48">
                  <c:v>100000</c:v>
                </c:pt>
                <c:pt idx="49">
                  <c:v>100000</c:v>
                </c:pt>
                <c:pt idx="50">
                  <c:v>100000</c:v>
                </c:pt>
                <c:pt idx="51">
                  <c:v>100000</c:v>
                </c:pt>
                <c:pt idx="52">
                  <c:v>120000</c:v>
                </c:pt>
                <c:pt idx="53">
                  <c:v>120000</c:v>
                </c:pt>
                <c:pt idx="54">
                  <c:v>132000</c:v>
                </c:pt>
                <c:pt idx="55">
                  <c:v>132000</c:v>
                </c:pt>
                <c:pt idx="56">
                  <c:v>132000</c:v>
                </c:pt>
                <c:pt idx="57">
                  <c:v>144000</c:v>
                </c:pt>
                <c:pt idx="58">
                  <c:v>144000</c:v>
                </c:pt>
                <c:pt idx="59">
                  <c:v>144000</c:v>
                </c:pt>
                <c:pt idx="60">
                  <c:v>150000</c:v>
                </c:pt>
                <c:pt idx="61">
                  <c:v>150000</c:v>
                </c:pt>
                <c:pt idx="62">
                  <c:v>170000</c:v>
                </c:pt>
                <c:pt idx="63">
                  <c:v>180000</c:v>
                </c:pt>
                <c:pt idx="64">
                  <c:v>180000</c:v>
                </c:pt>
                <c:pt idx="65">
                  <c:v>180000</c:v>
                </c:pt>
                <c:pt idx="66">
                  <c:v>180000</c:v>
                </c:pt>
                <c:pt idx="67">
                  <c:v>180000</c:v>
                </c:pt>
                <c:pt idx="68">
                  <c:v>180000</c:v>
                </c:pt>
                <c:pt idx="69">
                  <c:v>192000</c:v>
                </c:pt>
                <c:pt idx="70">
                  <c:v>200000</c:v>
                </c:pt>
                <c:pt idx="71">
                  <c:v>200000</c:v>
                </c:pt>
                <c:pt idx="72">
                  <c:v>200000</c:v>
                </c:pt>
                <c:pt idx="73">
                  <c:v>216000</c:v>
                </c:pt>
                <c:pt idx="74">
                  <c:v>216000</c:v>
                </c:pt>
                <c:pt idx="75">
                  <c:v>218445</c:v>
                </c:pt>
                <c:pt idx="76">
                  <c:v>230000</c:v>
                </c:pt>
                <c:pt idx="77">
                  <c:v>240000</c:v>
                </c:pt>
                <c:pt idx="78">
                  <c:v>250000</c:v>
                </c:pt>
                <c:pt idx="79">
                  <c:v>250000</c:v>
                </c:pt>
                <c:pt idx="80">
                  <c:v>256800</c:v>
                </c:pt>
                <c:pt idx="81">
                  <c:v>320000</c:v>
                </c:pt>
                <c:pt idx="82">
                  <c:v>300000</c:v>
                </c:pt>
                <c:pt idx="83">
                  <c:v>314000</c:v>
                </c:pt>
                <c:pt idx="84">
                  <c:v>324000</c:v>
                </c:pt>
                <c:pt idx="85">
                  <c:v>90000</c:v>
                </c:pt>
                <c:pt idx="86">
                  <c:v>96000</c:v>
                </c:pt>
                <c:pt idx="87">
                  <c:v>100000</c:v>
                </c:pt>
                <c:pt idx="88">
                  <c:v>126000</c:v>
                </c:pt>
                <c:pt idx="89">
                  <c:v>132000</c:v>
                </c:pt>
                <c:pt idx="90">
                  <c:v>133200</c:v>
                </c:pt>
                <c:pt idx="91">
                  <c:v>140000</c:v>
                </c:pt>
                <c:pt idx="92">
                  <c:v>168000</c:v>
                </c:pt>
                <c:pt idx="93">
                  <c:v>176000</c:v>
                </c:pt>
                <c:pt idx="94">
                  <c:v>180000</c:v>
                </c:pt>
                <c:pt idx="95">
                  <c:v>180000</c:v>
                </c:pt>
                <c:pt idx="96">
                  <c:v>180000</c:v>
                </c:pt>
                <c:pt idx="97">
                  <c:v>180000</c:v>
                </c:pt>
                <c:pt idx="98">
                  <c:v>180000</c:v>
                </c:pt>
                <c:pt idx="99">
                  <c:v>180000</c:v>
                </c:pt>
                <c:pt idx="100">
                  <c:v>180000</c:v>
                </c:pt>
                <c:pt idx="101">
                  <c:v>180000</c:v>
                </c:pt>
                <c:pt idx="102">
                  <c:v>200000</c:v>
                </c:pt>
                <c:pt idx="103">
                  <c:v>168000</c:v>
                </c:pt>
                <c:pt idx="104">
                  <c:v>204000</c:v>
                </c:pt>
                <c:pt idx="105">
                  <c:v>204000</c:v>
                </c:pt>
                <c:pt idx="106">
                  <c:v>210000</c:v>
                </c:pt>
                <c:pt idx="107">
                  <c:v>216000</c:v>
                </c:pt>
                <c:pt idx="108">
                  <c:v>217000</c:v>
                </c:pt>
                <c:pt idx="109">
                  <c:v>250000</c:v>
                </c:pt>
                <c:pt idx="110">
                  <c:v>250000</c:v>
                </c:pt>
                <c:pt idx="111">
                  <c:v>264000</c:v>
                </c:pt>
                <c:pt idx="112">
                  <c:v>264000</c:v>
                </c:pt>
                <c:pt idx="113">
                  <c:v>264000</c:v>
                </c:pt>
                <c:pt idx="114">
                  <c:v>300000</c:v>
                </c:pt>
                <c:pt idx="115">
                  <c:v>325000</c:v>
                </c:pt>
                <c:pt idx="116">
                  <c:v>336000</c:v>
                </c:pt>
                <c:pt idx="117">
                  <c:v>300000</c:v>
                </c:pt>
                <c:pt idx="118">
                  <c:v>416880</c:v>
                </c:pt>
                <c:pt idx="119">
                  <c:v>1100000</c:v>
                </c:pt>
                <c:pt idx="120">
                  <c:v>1200000</c:v>
                </c:pt>
                <c:pt idx="121">
                  <c:v>1200000</c:v>
                </c:pt>
                <c:pt idx="122">
                  <c:v>72000</c:v>
                </c:pt>
                <c:pt idx="123">
                  <c:v>100000</c:v>
                </c:pt>
                <c:pt idx="124">
                  <c:v>100000</c:v>
                </c:pt>
                <c:pt idx="125">
                  <c:v>180000</c:v>
                </c:pt>
                <c:pt idx="126">
                  <c:v>180000</c:v>
                </c:pt>
                <c:pt idx="127">
                  <c:v>180000</c:v>
                </c:pt>
                <c:pt idx="128">
                  <c:v>200000</c:v>
                </c:pt>
                <c:pt idx="129">
                  <c:v>200000</c:v>
                </c:pt>
                <c:pt idx="130">
                  <c:v>200000</c:v>
                </c:pt>
                <c:pt idx="131">
                  <c:v>200000</c:v>
                </c:pt>
                <c:pt idx="132">
                  <c:v>200000</c:v>
                </c:pt>
                <c:pt idx="133">
                  <c:v>200000</c:v>
                </c:pt>
                <c:pt idx="134">
                  <c:v>240000</c:v>
                </c:pt>
                <c:pt idx="135">
                  <c:v>240000</c:v>
                </c:pt>
                <c:pt idx="136">
                  <c:v>240000</c:v>
                </c:pt>
                <c:pt idx="137">
                  <c:v>240000</c:v>
                </c:pt>
                <c:pt idx="138">
                  <c:v>240000</c:v>
                </c:pt>
                <c:pt idx="139">
                  <c:v>240000</c:v>
                </c:pt>
                <c:pt idx="140">
                  <c:v>240000</c:v>
                </c:pt>
                <c:pt idx="141">
                  <c:v>250000</c:v>
                </c:pt>
                <c:pt idx="142">
                  <c:v>250000</c:v>
                </c:pt>
                <c:pt idx="143">
                  <c:v>250000</c:v>
                </c:pt>
                <c:pt idx="144">
                  <c:v>280000</c:v>
                </c:pt>
                <c:pt idx="145">
                  <c:v>280000</c:v>
                </c:pt>
                <c:pt idx="146">
                  <c:v>285000</c:v>
                </c:pt>
                <c:pt idx="147">
                  <c:v>295000</c:v>
                </c:pt>
                <c:pt idx="148">
                  <c:v>300000</c:v>
                </c:pt>
                <c:pt idx="149">
                  <c:v>300000</c:v>
                </c:pt>
                <c:pt idx="150">
                  <c:v>300000</c:v>
                </c:pt>
                <c:pt idx="151">
                  <c:v>300000</c:v>
                </c:pt>
                <c:pt idx="152">
                  <c:v>310000</c:v>
                </c:pt>
                <c:pt idx="153">
                  <c:v>325000</c:v>
                </c:pt>
                <c:pt idx="154">
                  <c:v>325000</c:v>
                </c:pt>
                <c:pt idx="155">
                  <c:v>325000</c:v>
                </c:pt>
                <c:pt idx="156">
                  <c:v>348000</c:v>
                </c:pt>
                <c:pt idx="157">
                  <c:v>350000</c:v>
                </c:pt>
                <c:pt idx="158">
                  <c:v>350000</c:v>
                </c:pt>
                <c:pt idx="159">
                  <c:v>350000</c:v>
                </c:pt>
                <c:pt idx="160">
                  <c:v>491000</c:v>
                </c:pt>
                <c:pt idx="161">
                  <c:v>385000</c:v>
                </c:pt>
                <c:pt idx="162">
                  <c:v>400000</c:v>
                </c:pt>
                <c:pt idx="163">
                  <c:v>408000</c:v>
                </c:pt>
                <c:pt idx="164">
                  <c:v>410000</c:v>
                </c:pt>
                <c:pt idx="165">
                  <c:v>415302</c:v>
                </c:pt>
                <c:pt idx="166">
                  <c:v>420000</c:v>
                </c:pt>
                <c:pt idx="167">
                  <c:v>420000</c:v>
                </c:pt>
                <c:pt idx="168">
                  <c:v>516000</c:v>
                </c:pt>
                <c:pt idx="169">
                  <c:v>540000</c:v>
                </c:pt>
                <c:pt idx="170">
                  <c:v>600000</c:v>
                </c:pt>
                <c:pt idx="171">
                  <c:v>600000</c:v>
                </c:pt>
                <c:pt idx="172">
                  <c:v>962988</c:v>
                </c:pt>
                <c:pt idx="173">
                  <c:v>1667520</c:v>
                </c:pt>
                <c:pt idx="174">
                  <c:v>100000</c:v>
                </c:pt>
                <c:pt idx="175">
                  <c:v>120000</c:v>
                </c:pt>
                <c:pt idx="176">
                  <c:v>174000</c:v>
                </c:pt>
                <c:pt idx="177">
                  <c:v>180000</c:v>
                </c:pt>
                <c:pt idx="178">
                  <c:v>216000</c:v>
                </c:pt>
                <c:pt idx="179">
                  <c:v>240000</c:v>
                </c:pt>
                <c:pt idx="180">
                  <c:v>252000</c:v>
                </c:pt>
                <c:pt idx="181">
                  <c:v>276000</c:v>
                </c:pt>
                <c:pt idx="182">
                  <c:v>280000</c:v>
                </c:pt>
                <c:pt idx="183">
                  <c:v>280000</c:v>
                </c:pt>
                <c:pt idx="184">
                  <c:v>300000</c:v>
                </c:pt>
                <c:pt idx="185">
                  <c:v>300000</c:v>
                </c:pt>
                <c:pt idx="186">
                  <c:v>300000</c:v>
                </c:pt>
                <c:pt idx="187">
                  <c:v>300000</c:v>
                </c:pt>
                <c:pt idx="188">
                  <c:v>300000</c:v>
                </c:pt>
                <c:pt idx="189">
                  <c:v>300000</c:v>
                </c:pt>
                <c:pt idx="190">
                  <c:v>300000</c:v>
                </c:pt>
                <c:pt idx="191">
                  <c:v>300000</c:v>
                </c:pt>
                <c:pt idx="192">
                  <c:v>300000</c:v>
                </c:pt>
                <c:pt idx="193">
                  <c:v>300000</c:v>
                </c:pt>
                <c:pt idx="194">
                  <c:v>300000</c:v>
                </c:pt>
                <c:pt idx="195">
                  <c:v>300000</c:v>
                </c:pt>
                <c:pt idx="196">
                  <c:v>300000</c:v>
                </c:pt>
                <c:pt idx="197">
                  <c:v>300000</c:v>
                </c:pt>
                <c:pt idx="198">
                  <c:v>305000</c:v>
                </c:pt>
                <c:pt idx="199">
                  <c:v>312000</c:v>
                </c:pt>
                <c:pt idx="200">
                  <c:v>312000</c:v>
                </c:pt>
                <c:pt idx="201">
                  <c:v>332000</c:v>
                </c:pt>
                <c:pt idx="202">
                  <c:v>336000</c:v>
                </c:pt>
                <c:pt idx="203">
                  <c:v>336000</c:v>
                </c:pt>
                <c:pt idx="204">
                  <c:v>350000</c:v>
                </c:pt>
                <c:pt idx="205">
                  <c:v>360000</c:v>
                </c:pt>
                <c:pt idx="206">
                  <c:v>380000</c:v>
                </c:pt>
                <c:pt idx="207">
                  <c:v>400000</c:v>
                </c:pt>
                <c:pt idx="208">
                  <c:v>400000</c:v>
                </c:pt>
                <c:pt idx="209">
                  <c:v>420000</c:v>
                </c:pt>
                <c:pt idx="210">
                  <c:v>420000</c:v>
                </c:pt>
                <c:pt idx="211">
                  <c:v>420000</c:v>
                </c:pt>
                <c:pt idx="212">
                  <c:v>450000</c:v>
                </c:pt>
                <c:pt idx="213">
                  <c:v>500000</c:v>
                </c:pt>
                <c:pt idx="214">
                  <c:v>500000</c:v>
                </c:pt>
                <c:pt idx="215">
                  <c:v>597408</c:v>
                </c:pt>
                <c:pt idx="216">
                  <c:v>600000</c:v>
                </c:pt>
                <c:pt idx="217">
                  <c:v>1000000</c:v>
                </c:pt>
                <c:pt idx="218">
                  <c:v>1146420</c:v>
                </c:pt>
                <c:pt idx="219">
                  <c:v>1288164</c:v>
                </c:pt>
                <c:pt idx="220">
                  <c:v>2106072</c:v>
                </c:pt>
                <c:pt idx="221">
                  <c:v>2599200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A05-4180-B23F-B16E11055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9312288"/>
        <c:axId val="67931097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'Sr_Salary Details_2011-18'!$D$1</c15:sqref>
                        </c15:formulaRef>
                      </c:ext>
                    </c:extLst>
                    <c:strCache>
                      <c:ptCount val="1"/>
                      <c:pt idx="0">
                        <c:v>Status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'Sr_Salary Details_2011-18'!$C$2:$C$223</c15:sqref>
                        </c15:formulaRef>
                      </c:ext>
                    </c:extLst>
                    <c:numCache>
                      <c:formatCode>General</c:formatCode>
                      <c:ptCount val="222"/>
                      <c:pt idx="0">
                        <c:v>2018</c:v>
                      </c:pt>
                      <c:pt idx="1">
                        <c:v>2018</c:v>
                      </c:pt>
                      <c:pt idx="2">
                        <c:v>2018</c:v>
                      </c:pt>
                      <c:pt idx="3">
                        <c:v>2018</c:v>
                      </c:pt>
                      <c:pt idx="4">
                        <c:v>2017</c:v>
                      </c:pt>
                      <c:pt idx="5">
                        <c:v>2017</c:v>
                      </c:pt>
                      <c:pt idx="6">
                        <c:v>2017</c:v>
                      </c:pt>
                      <c:pt idx="7">
                        <c:v>2017</c:v>
                      </c:pt>
                      <c:pt idx="8">
                        <c:v>2017</c:v>
                      </c:pt>
                      <c:pt idx="9">
                        <c:v>2017</c:v>
                      </c:pt>
                      <c:pt idx="10">
                        <c:v>2017</c:v>
                      </c:pt>
                      <c:pt idx="11">
                        <c:v>2017</c:v>
                      </c:pt>
                      <c:pt idx="12">
                        <c:v>2016</c:v>
                      </c:pt>
                      <c:pt idx="13">
                        <c:v>2016</c:v>
                      </c:pt>
                      <c:pt idx="14">
                        <c:v>2016</c:v>
                      </c:pt>
                      <c:pt idx="15">
                        <c:v>2016</c:v>
                      </c:pt>
                      <c:pt idx="16">
                        <c:v>2016</c:v>
                      </c:pt>
                      <c:pt idx="17">
                        <c:v>2016</c:v>
                      </c:pt>
                      <c:pt idx="18">
                        <c:v>2016</c:v>
                      </c:pt>
                      <c:pt idx="19">
                        <c:v>2016</c:v>
                      </c:pt>
                      <c:pt idx="20">
                        <c:v>2016</c:v>
                      </c:pt>
                      <c:pt idx="21">
                        <c:v>2016</c:v>
                      </c:pt>
                      <c:pt idx="22">
                        <c:v>2015</c:v>
                      </c:pt>
                      <c:pt idx="23">
                        <c:v>2015</c:v>
                      </c:pt>
                      <c:pt idx="24">
                        <c:v>2015</c:v>
                      </c:pt>
                      <c:pt idx="25">
                        <c:v>2015</c:v>
                      </c:pt>
                      <c:pt idx="26">
                        <c:v>2015</c:v>
                      </c:pt>
                      <c:pt idx="27">
                        <c:v>2015</c:v>
                      </c:pt>
                      <c:pt idx="28">
                        <c:v>2015</c:v>
                      </c:pt>
                      <c:pt idx="29">
                        <c:v>2015</c:v>
                      </c:pt>
                      <c:pt idx="30">
                        <c:v>2015</c:v>
                      </c:pt>
                      <c:pt idx="31">
                        <c:v>2015</c:v>
                      </c:pt>
                      <c:pt idx="32">
                        <c:v>2015</c:v>
                      </c:pt>
                      <c:pt idx="33">
                        <c:v>2015</c:v>
                      </c:pt>
                      <c:pt idx="34">
                        <c:v>2015</c:v>
                      </c:pt>
                      <c:pt idx="35">
                        <c:v>2015</c:v>
                      </c:pt>
                      <c:pt idx="36">
                        <c:v>2015</c:v>
                      </c:pt>
                      <c:pt idx="37">
                        <c:v>2015</c:v>
                      </c:pt>
                      <c:pt idx="38">
                        <c:v>2015</c:v>
                      </c:pt>
                      <c:pt idx="39">
                        <c:v>2015</c:v>
                      </c:pt>
                      <c:pt idx="40">
                        <c:v>2015</c:v>
                      </c:pt>
                      <c:pt idx="41">
                        <c:v>2015</c:v>
                      </c:pt>
                      <c:pt idx="42">
                        <c:v>2015</c:v>
                      </c:pt>
                      <c:pt idx="43">
                        <c:v>2015</c:v>
                      </c:pt>
                      <c:pt idx="44">
                        <c:v>2015</c:v>
                      </c:pt>
                      <c:pt idx="45">
                        <c:v>2015</c:v>
                      </c:pt>
                      <c:pt idx="46">
                        <c:v>2015</c:v>
                      </c:pt>
                      <c:pt idx="47">
                        <c:v>2014</c:v>
                      </c:pt>
                      <c:pt idx="48">
                        <c:v>2014</c:v>
                      </c:pt>
                      <c:pt idx="49">
                        <c:v>2014</c:v>
                      </c:pt>
                      <c:pt idx="50">
                        <c:v>2014</c:v>
                      </c:pt>
                      <c:pt idx="51">
                        <c:v>2014</c:v>
                      </c:pt>
                      <c:pt idx="52">
                        <c:v>2014</c:v>
                      </c:pt>
                      <c:pt idx="53">
                        <c:v>2014</c:v>
                      </c:pt>
                      <c:pt idx="54">
                        <c:v>2014</c:v>
                      </c:pt>
                      <c:pt idx="55">
                        <c:v>2014</c:v>
                      </c:pt>
                      <c:pt idx="56">
                        <c:v>2014</c:v>
                      </c:pt>
                      <c:pt idx="57">
                        <c:v>2014</c:v>
                      </c:pt>
                      <c:pt idx="58">
                        <c:v>2014</c:v>
                      </c:pt>
                      <c:pt idx="59">
                        <c:v>2014</c:v>
                      </c:pt>
                      <c:pt idx="60">
                        <c:v>2014</c:v>
                      </c:pt>
                      <c:pt idx="61">
                        <c:v>2014</c:v>
                      </c:pt>
                      <c:pt idx="62">
                        <c:v>2014</c:v>
                      </c:pt>
                      <c:pt idx="63">
                        <c:v>2014</c:v>
                      </c:pt>
                      <c:pt idx="64">
                        <c:v>2014</c:v>
                      </c:pt>
                      <c:pt idx="65">
                        <c:v>2014</c:v>
                      </c:pt>
                      <c:pt idx="66">
                        <c:v>2014</c:v>
                      </c:pt>
                      <c:pt idx="67">
                        <c:v>2014</c:v>
                      </c:pt>
                      <c:pt idx="68">
                        <c:v>2014</c:v>
                      </c:pt>
                      <c:pt idx="69">
                        <c:v>2014</c:v>
                      </c:pt>
                      <c:pt idx="70">
                        <c:v>2014</c:v>
                      </c:pt>
                      <c:pt idx="71">
                        <c:v>2014</c:v>
                      </c:pt>
                      <c:pt idx="72">
                        <c:v>2014</c:v>
                      </c:pt>
                      <c:pt idx="73">
                        <c:v>2014</c:v>
                      </c:pt>
                      <c:pt idx="74">
                        <c:v>2014</c:v>
                      </c:pt>
                      <c:pt idx="75">
                        <c:v>2014</c:v>
                      </c:pt>
                      <c:pt idx="76">
                        <c:v>2014</c:v>
                      </c:pt>
                      <c:pt idx="77">
                        <c:v>2014</c:v>
                      </c:pt>
                      <c:pt idx="78">
                        <c:v>2014</c:v>
                      </c:pt>
                      <c:pt idx="79">
                        <c:v>2014</c:v>
                      </c:pt>
                      <c:pt idx="80">
                        <c:v>2014</c:v>
                      </c:pt>
                      <c:pt idx="81">
                        <c:v>2014</c:v>
                      </c:pt>
                      <c:pt idx="82">
                        <c:v>2014</c:v>
                      </c:pt>
                      <c:pt idx="83">
                        <c:v>2014</c:v>
                      </c:pt>
                      <c:pt idx="84">
                        <c:v>2014</c:v>
                      </c:pt>
                      <c:pt idx="85">
                        <c:v>2013</c:v>
                      </c:pt>
                      <c:pt idx="86">
                        <c:v>2013</c:v>
                      </c:pt>
                      <c:pt idx="87">
                        <c:v>2013</c:v>
                      </c:pt>
                      <c:pt idx="88">
                        <c:v>2013</c:v>
                      </c:pt>
                      <c:pt idx="89">
                        <c:v>2013</c:v>
                      </c:pt>
                      <c:pt idx="90">
                        <c:v>2013</c:v>
                      </c:pt>
                      <c:pt idx="91">
                        <c:v>2013</c:v>
                      </c:pt>
                      <c:pt idx="92">
                        <c:v>2013</c:v>
                      </c:pt>
                      <c:pt idx="93">
                        <c:v>2013</c:v>
                      </c:pt>
                      <c:pt idx="94">
                        <c:v>2013</c:v>
                      </c:pt>
                      <c:pt idx="95">
                        <c:v>2013</c:v>
                      </c:pt>
                      <c:pt idx="96">
                        <c:v>2013</c:v>
                      </c:pt>
                      <c:pt idx="97">
                        <c:v>2013</c:v>
                      </c:pt>
                      <c:pt idx="98">
                        <c:v>2013</c:v>
                      </c:pt>
                      <c:pt idx="99">
                        <c:v>2013</c:v>
                      </c:pt>
                      <c:pt idx="100">
                        <c:v>2013</c:v>
                      </c:pt>
                      <c:pt idx="101">
                        <c:v>2013</c:v>
                      </c:pt>
                      <c:pt idx="102">
                        <c:v>2013</c:v>
                      </c:pt>
                      <c:pt idx="103">
                        <c:v>2013</c:v>
                      </c:pt>
                      <c:pt idx="104">
                        <c:v>2013</c:v>
                      </c:pt>
                      <c:pt idx="105">
                        <c:v>2013</c:v>
                      </c:pt>
                      <c:pt idx="106">
                        <c:v>2013</c:v>
                      </c:pt>
                      <c:pt idx="107">
                        <c:v>2013</c:v>
                      </c:pt>
                      <c:pt idx="108">
                        <c:v>2013</c:v>
                      </c:pt>
                      <c:pt idx="109">
                        <c:v>2013</c:v>
                      </c:pt>
                      <c:pt idx="110">
                        <c:v>2013</c:v>
                      </c:pt>
                      <c:pt idx="111">
                        <c:v>2013</c:v>
                      </c:pt>
                      <c:pt idx="112">
                        <c:v>2013</c:v>
                      </c:pt>
                      <c:pt idx="113">
                        <c:v>2013</c:v>
                      </c:pt>
                      <c:pt idx="114">
                        <c:v>2013</c:v>
                      </c:pt>
                      <c:pt idx="115">
                        <c:v>2013</c:v>
                      </c:pt>
                      <c:pt idx="116">
                        <c:v>2013</c:v>
                      </c:pt>
                      <c:pt idx="117">
                        <c:v>2013</c:v>
                      </c:pt>
                      <c:pt idx="118">
                        <c:v>2013</c:v>
                      </c:pt>
                      <c:pt idx="119">
                        <c:v>2013</c:v>
                      </c:pt>
                      <c:pt idx="120">
                        <c:v>2013</c:v>
                      </c:pt>
                      <c:pt idx="121">
                        <c:v>2013</c:v>
                      </c:pt>
                      <c:pt idx="122">
                        <c:v>2012</c:v>
                      </c:pt>
                      <c:pt idx="123">
                        <c:v>2012</c:v>
                      </c:pt>
                      <c:pt idx="124">
                        <c:v>2012</c:v>
                      </c:pt>
                      <c:pt idx="125">
                        <c:v>2012</c:v>
                      </c:pt>
                      <c:pt idx="126">
                        <c:v>2012</c:v>
                      </c:pt>
                      <c:pt idx="127">
                        <c:v>2012</c:v>
                      </c:pt>
                      <c:pt idx="128">
                        <c:v>2012</c:v>
                      </c:pt>
                      <c:pt idx="129">
                        <c:v>2012</c:v>
                      </c:pt>
                      <c:pt idx="130">
                        <c:v>2012</c:v>
                      </c:pt>
                      <c:pt idx="131">
                        <c:v>2012</c:v>
                      </c:pt>
                      <c:pt idx="132">
                        <c:v>2012</c:v>
                      </c:pt>
                      <c:pt idx="133">
                        <c:v>2012</c:v>
                      </c:pt>
                      <c:pt idx="134">
                        <c:v>2012</c:v>
                      </c:pt>
                      <c:pt idx="135">
                        <c:v>2012</c:v>
                      </c:pt>
                      <c:pt idx="136">
                        <c:v>2012</c:v>
                      </c:pt>
                      <c:pt idx="137">
                        <c:v>2012</c:v>
                      </c:pt>
                      <c:pt idx="138">
                        <c:v>2012</c:v>
                      </c:pt>
                      <c:pt idx="139">
                        <c:v>2012</c:v>
                      </c:pt>
                      <c:pt idx="140">
                        <c:v>2012</c:v>
                      </c:pt>
                      <c:pt idx="141">
                        <c:v>2012</c:v>
                      </c:pt>
                      <c:pt idx="142">
                        <c:v>2012</c:v>
                      </c:pt>
                      <c:pt idx="143">
                        <c:v>2012</c:v>
                      </c:pt>
                      <c:pt idx="144">
                        <c:v>2012</c:v>
                      </c:pt>
                      <c:pt idx="145">
                        <c:v>2012</c:v>
                      </c:pt>
                      <c:pt idx="146">
                        <c:v>2012</c:v>
                      </c:pt>
                      <c:pt idx="147">
                        <c:v>2012</c:v>
                      </c:pt>
                      <c:pt idx="148">
                        <c:v>2012</c:v>
                      </c:pt>
                      <c:pt idx="149">
                        <c:v>2012</c:v>
                      </c:pt>
                      <c:pt idx="150">
                        <c:v>2012</c:v>
                      </c:pt>
                      <c:pt idx="151">
                        <c:v>2012</c:v>
                      </c:pt>
                      <c:pt idx="152">
                        <c:v>2012</c:v>
                      </c:pt>
                      <c:pt idx="153">
                        <c:v>2012</c:v>
                      </c:pt>
                      <c:pt idx="154">
                        <c:v>2012</c:v>
                      </c:pt>
                      <c:pt idx="155">
                        <c:v>2012</c:v>
                      </c:pt>
                      <c:pt idx="156">
                        <c:v>2012</c:v>
                      </c:pt>
                      <c:pt idx="157">
                        <c:v>2012</c:v>
                      </c:pt>
                      <c:pt idx="158">
                        <c:v>2012</c:v>
                      </c:pt>
                      <c:pt idx="159">
                        <c:v>2012</c:v>
                      </c:pt>
                      <c:pt idx="160">
                        <c:v>2012</c:v>
                      </c:pt>
                      <c:pt idx="161">
                        <c:v>2012</c:v>
                      </c:pt>
                      <c:pt idx="162">
                        <c:v>2012</c:v>
                      </c:pt>
                      <c:pt idx="163">
                        <c:v>2012</c:v>
                      </c:pt>
                      <c:pt idx="164">
                        <c:v>2012</c:v>
                      </c:pt>
                      <c:pt idx="165">
                        <c:v>2012</c:v>
                      </c:pt>
                      <c:pt idx="166">
                        <c:v>2012</c:v>
                      </c:pt>
                      <c:pt idx="167">
                        <c:v>2012</c:v>
                      </c:pt>
                      <c:pt idx="168">
                        <c:v>2012</c:v>
                      </c:pt>
                      <c:pt idx="169">
                        <c:v>2012</c:v>
                      </c:pt>
                      <c:pt idx="170">
                        <c:v>2012</c:v>
                      </c:pt>
                      <c:pt idx="171">
                        <c:v>2012</c:v>
                      </c:pt>
                      <c:pt idx="172">
                        <c:v>2012</c:v>
                      </c:pt>
                      <c:pt idx="173">
                        <c:v>2012</c:v>
                      </c:pt>
                      <c:pt idx="174">
                        <c:v>2011</c:v>
                      </c:pt>
                      <c:pt idx="175">
                        <c:v>2011</c:v>
                      </c:pt>
                      <c:pt idx="176">
                        <c:v>2011</c:v>
                      </c:pt>
                      <c:pt idx="177">
                        <c:v>2011</c:v>
                      </c:pt>
                      <c:pt idx="178">
                        <c:v>2011</c:v>
                      </c:pt>
                      <c:pt idx="179">
                        <c:v>2011</c:v>
                      </c:pt>
                      <c:pt idx="180">
                        <c:v>2011</c:v>
                      </c:pt>
                      <c:pt idx="181">
                        <c:v>2011</c:v>
                      </c:pt>
                      <c:pt idx="182">
                        <c:v>2011</c:v>
                      </c:pt>
                      <c:pt idx="183">
                        <c:v>2011</c:v>
                      </c:pt>
                      <c:pt idx="184">
                        <c:v>2011</c:v>
                      </c:pt>
                      <c:pt idx="185">
                        <c:v>2011</c:v>
                      </c:pt>
                      <c:pt idx="186">
                        <c:v>2011</c:v>
                      </c:pt>
                      <c:pt idx="187">
                        <c:v>2011</c:v>
                      </c:pt>
                      <c:pt idx="188">
                        <c:v>2011</c:v>
                      </c:pt>
                      <c:pt idx="189">
                        <c:v>2011</c:v>
                      </c:pt>
                      <c:pt idx="190">
                        <c:v>2011</c:v>
                      </c:pt>
                      <c:pt idx="191">
                        <c:v>2011</c:v>
                      </c:pt>
                      <c:pt idx="192">
                        <c:v>2011</c:v>
                      </c:pt>
                      <c:pt idx="193">
                        <c:v>2011</c:v>
                      </c:pt>
                      <c:pt idx="194">
                        <c:v>2011</c:v>
                      </c:pt>
                      <c:pt idx="195">
                        <c:v>2011</c:v>
                      </c:pt>
                      <c:pt idx="196">
                        <c:v>2011</c:v>
                      </c:pt>
                      <c:pt idx="197">
                        <c:v>2011</c:v>
                      </c:pt>
                      <c:pt idx="198">
                        <c:v>2011</c:v>
                      </c:pt>
                      <c:pt idx="199">
                        <c:v>2011</c:v>
                      </c:pt>
                      <c:pt idx="200">
                        <c:v>2011</c:v>
                      </c:pt>
                      <c:pt idx="201">
                        <c:v>2011</c:v>
                      </c:pt>
                      <c:pt idx="202">
                        <c:v>2011</c:v>
                      </c:pt>
                      <c:pt idx="203">
                        <c:v>2011</c:v>
                      </c:pt>
                      <c:pt idx="204">
                        <c:v>2011</c:v>
                      </c:pt>
                      <c:pt idx="205">
                        <c:v>2011</c:v>
                      </c:pt>
                      <c:pt idx="206">
                        <c:v>2011</c:v>
                      </c:pt>
                      <c:pt idx="207">
                        <c:v>2011</c:v>
                      </c:pt>
                      <c:pt idx="208">
                        <c:v>2011</c:v>
                      </c:pt>
                      <c:pt idx="209">
                        <c:v>2011</c:v>
                      </c:pt>
                      <c:pt idx="210">
                        <c:v>2011</c:v>
                      </c:pt>
                      <c:pt idx="211">
                        <c:v>2011</c:v>
                      </c:pt>
                      <c:pt idx="212">
                        <c:v>2011</c:v>
                      </c:pt>
                      <c:pt idx="213">
                        <c:v>2011</c:v>
                      </c:pt>
                      <c:pt idx="214">
                        <c:v>2011</c:v>
                      </c:pt>
                      <c:pt idx="215">
                        <c:v>2011</c:v>
                      </c:pt>
                      <c:pt idx="216">
                        <c:v>2011</c:v>
                      </c:pt>
                      <c:pt idx="217">
                        <c:v>2011</c:v>
                      </c:pt>
                      <c:pt idx="218">
                        <c:v>2011</c:v>
                      </c:pt>
                      <c:pt idx="219">
                        <c:v>2011</c:v>
                      </c:pt>
                      <c:pt idx="220">
                        <c:v>2011</c:v>
                      </c:pt>
                      <c:pt idx="221">
                        <c:v>2011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'Sr_Salary Details_2011-18'!$D$2:$D$223</c15:sqref>
                        </c15:formulaRef>
                      </c:ext>
                    </c:extLst>
                    <c:numCache>
                      <c:formatCode>General</c:formatCode>
                      <c:ptCount val="22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5A05-4180-B23F-B16E110557D0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'Sr_Salary Details_2011-18'!$E$1</c15:sqref>
                        </c15:formulaRef>
                      </c:ext>
                    </c:extLst>
                    <c:strCache>
                      <c:ptCount val="1"/>
                      <c:pt idx="0">
                        <c:v>Qulification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'Sr_Salary Details_2011-18'!$C$2:$C$223</c15:sqref>
                        </c15:formulaRef>
                      </c:ext>
                    </c:extLst>
                    <c:numCache>
                      <c:formatCode>General</c:formatCode>
                      <c:ptCount val="222"/>
                      <c:pt idx="0">
                        <c:v>2018</c:v>
                      </c:pt>
                      <c:pt idx="1">
                        <c:v>2018</c:v>
                      </c:pt>
                      <c:pt idx="2">
                        <c:v>2018</c:v>
                      </c:pt>
                      <c:pt idx="3">
                        <c:v>2018</c:v>
                      </c:pt>
                      <c:pt idx="4">
                        <c:v>2017</c:v>
                      </c:pt>
                      <c:pt idx="5">
                        <c:v>2017</c:v>
                      </c:pt>
                      <c:pt idx="6">
                        <c:v>2017</c:v>
                      </c:pt>
                      <c:pt idx="7">
                        <c:v>2017</c:v>
                      </c:pt>
                      <c:pt idx="8">
                        <c:v>2017</c:v>
                      </c:pt>
                      <c:pt idx="9">
                        <c:v>2017</c:v>
                      </c:pt>
                      <c:pt idx="10">
                        <c:v>2017</c:v>
                      </c:pt>
                      <c:pt idx="11">
                        <c:v>2017</c:v>
                      </c:pt>
                      <c:pt idx="12">
                        <c:v>2016</c:v>
                      </c:pt>
                      <c:pt idx="13">
                        <c:v>2016</c:v>
                      </c:pt>
                      <c:pt idx="14">
                        <c:v>2016</c:v>
                      </c:pt>
                      <c:pt idx="15">
                        <c:v>2016</c:v>
                      </c:pt>
                      <c:pt idx="16">
                        <c:v>2016</c:v>
                      </c:pt>
                      <c:pt idx="17">
                        <c:v>2016</c:v>
                      </c:pt>
                      <c:pt idx="18">
                        <c:v>2016</c:v>
                      </c:pt>
                      <c:pt idx="19">
                        <c:v>2016</c:v>
                      </c:pt>
                      <c:pt idx="20">
                        <c:v>2016</c:v>
                      </c:pt>
                      <c:pt idx="21">
                        <c:v>2016</c:v>
                      </c:pt>
                      <c:pt idx="22">
                        <c:v>2015</c:v>
                      </c:pt>
                      <c:pt idx="23">
                        <c:v>2015</c:v>
                      </c:pt>
                      <c:pt idx="24">
                        <c:v>2015</c:v>
                      </c:pt>
                      <c:pt idx="25">
                        <c:v>2015</c:v>
                      </c:pt>
                      <c:pt idx="26">
                        <c:v>2015</c:v>
                      </c:pt>
                      <c:pt idx="27">
                        <c:v>2015</c:v>
                      </c:pt>
                      <c:pt idx="28">
                        <c:v>2015</c:v>
                      </c:pt>
                      <c:pt idx="29">
                        <c:v>2015</c:v>
                      </c:pt>
                      <c:pt idx="30">
                        <c:v>2015</c:v>
                      </c:pt>
                      <c:pt idx="31">
                        <c:v>2015</c:v>
                      </c:pt>
                      <c:pt idx="32">
                        <c:v>2015</c:v>
                      </c:pt>
                      <c:pt idx="33">
                        <c:v>2015</c:v>
                      </c:pt>
                      <c:pt idx="34">
                        <c:v>2015</c:v>
                      </c:pt>
                      <c:pt idx="35">
                        <c:v>2015</c:v>
                      </c:pt>
                      <c:pt idx="36">
                        <c:v>2015</c:v>
                      </c:pt>
                      <c:pt idx="37">
                        <c:v>2015</c:v>
                      </c:pt>
                      <c:pt idx="38">
                        <c:v>2015</c:v>
                      </c:pt>
                      <c:pt idx="39">
                        <c:v>2015</c:v>
                      </c:pt>
                      <c:pt idx="40">
                        <c:v>2015</c:v>
                      </c:pt>
                      <c:pt idx="41">
                        <c:v>2015</c:v>
                      </c:pt>
                      <c:pt idx="42">
                        <c:v>2015</c:v>
                      </c:pt>
                      <c:pt idx="43">
                        <c:v>2015</c:v>
                      </c:pt>
                      <c:pt idx="44">
                        <c:v>2015</c:v>
                      </c:pt>
                      <c:pt idx="45">
                        <c:v>2015</c:v>
                      </c:pt>
                      <c:pt idx="46">
                        <c:v>2015</c:v>
                      </c:pt>
                      <c:pt idx="47">
                        <c:v>2014</c:v>
                      </c:pt>
                      <c:pt idx="48">
                        <c:v>2014</c:v>
                      </c:pt>
                      <c:pt idx="49">
                        <c:v>2014</c:v>
                      </c:pt>
                      <c:pt idx="50">
                        <c:v>2014</c:v>
                      </c:pt>
                      <c:pt idx="51">
                        <c:v>2014</c:v>
                      </c:pt>
                      <c:pt idx="52">
                        <c:v>2014</c:v>
                      </c:pt>
                      <c:pt idx="53">
                        <c:v>2014</c:v>
                      </c:pt>
                      <c:pt idx="54">
                        <c:v>2014</c:v>
                      </c:pt>
                      <c:pt idx="55">
                        <c:v>2014</c:v>
                      </c:pt>
                      <c:pt idx="56">
                        <c:v>2014</c:v>
                      </c:pt>
                      <c:pt idx="57">
                        <c:v>2014</c:v>
                      </c:pt>
                      <c:pt idx="58">
                        <c:v>2014</c:v>
                      </c:pt>
                      <c:pt idx="59">
                        <c:v>2014</c:v>
                      </c:pt>
                      <c:pt idx="60">
                        <c:v>2014</c:v>
                      </c:pt>
                      <c:pt idx="61">
                        <c:v>2014</c:v>
                      </c:pt>
                      <c:pt idx="62">
                        <c:v>2014</c:v>
                      </c:pt>
                      <c:pt idx="63">
                        <c:v>2014</c:v>
                      </c:pt>
                      <c:pt idx="64">
                        <c:v>2014</c:v>
                      </c:pt>
                      <c:pt idx="65">
                        <c:v>2014</c:v>
                      </c:pt>
                      <c:pt idx="66">
                        <c:v>2014</c:v>
                      </c:pt>
                      <c:pt idx="67">
                        <c:v>2014</c:v>
                      </c:pt>
                      <c:pt idx="68">
                        <c:v>2014</c:v>
                      </c:pt>
                      <c:pt idx="69">
                        <c:v>2014</c:v>
                      </c:pt>
                      <c:pt idx="70">
                        <c:v>2014</c:v>
                      </c:pt>
                      <c:pt idx="71">
                        <c:v>2014</c:v>
                      </c:pt>
                      <c:pt idx="72">
                        <c:v>2014</c:v>
                      </c:pt>
                      <c:pt idx="73">
                        <c:v>2014</c:v>
                      </c:pt>
                      <c:pt idx="74">
                        <c:v>2014</c:v>
                      </c:pt>
                      <c:pt idx="75">
                        <c:v>2014</c:v>
                      </c:pt>
                      <c:pt idx="76">
                        <c:v>2014</c:v>
                      </c:pt>
                      <c:pt idx="77">
                        <c:v>2014</c:v>
                      </c:pt>
                      <c:pt idx="78">
                        <c:v>2014</c:v>
                      </c:pt>
                      <c:pt idx="79">
                        <c:v>2014</c:v>
                      </c:pt>
                      <c:pt idx="80">
                        <c:v>2014</c:v>
                      </c:pt>
                      <c:pt idx="81">
                        <c:v>2014</c:v>
                      </c:pt>
                      <c:pt idx="82">
                        <c:v>2014</c:v>
                      </c:pt>
                      <c:pt idx="83">
                        <c:v>2014</c:v>
                      </c:pt>
                      <c:pt idx="84">
                        <c:v>2014</c:v>
                      </c:pt>
                      <c:pt idx="85">
                        <c:v>2013</c:v>
                      </c:pt>
                      <c:pt idx="86">
                        <c:v>2013</c:v>
                      </c:pt>
                      <c:pt idx="87">
                        <c:v>2013</c:v>
                      </c:pt>
                      <c:pt idx="88">
                        <c:v>2013</c:v>
                      </c:pt>
                      <c:pt idx="89">
                        <c:v>2013</c:v>
                      </c:pt>
                      <c:pt idx="90">
                        <c:v>2013</c:v>
                      </c:pt>
                      <c:pt idx="91">
                        <c:v>2013</c:v>
                      </c:pt>
                      <c:pt idx="92">
                        <c:v>2013</c:v>
                      </c:pt>
                      <c:pt idx="93">
                        <c:v>2013</c:v>
                      </c:pt>
                      <c:pt idx="94">
                        <c:v>2013</c:v>
                      </c:pt>
                      <c:pt idx="95">
                        <c:v>2013</c:v>
                      </c:pt>
                      <c:pt idx="96">
                        <c:v>2013</c:v>
                      </c:pt>
                      <c:pt idx="97">
                        <c:v>2013</c:v>
                      </c:pt>
                      <c:pt idx="98">
                        <c:v>2013</c:v>
                      </c:pt>
                      <c:pt idx="99">
                        <c:v>2013</c:v>
                      </c:pt>
                      <c:pt idx="100">
                        <c:v>2013</c:v>
                      </c:pt>
                      <c:pt idx="101">
                        <c:v>2013</c:v>
                      </c:pt>
                      <c:pt idx="102">
                        <c:v>2013</c:v>
                      </c:pt>
                      <c:pt idx="103">
                        <c:v>2013</c:v>
                      </c:pt>
                      <c:pt idx="104">
                        <c:v>2013</c:v>
                      </c:pt>
                      <c:pt idx="105">
                        <c:v>2013</c:v>
                      </c:pt>
                      <c:pt idx="106">
                        <c:v>2013</c:v>
                      </c:pt>
                      <c:pt idx="107">
                        <c:v>2013</c:v>
                      </c:pt>
                      <c:pt idx="108">
                        <c:v>2013</c:v>
                      </c:pt>
                      <c:pt idx="109">
                        <c:v>2013</c:v>
                      </c:pt>
                      <c:pt idx="110">
                        <c:v>2013</c:v>
                      </c:pt>
                      <c:pt idx="111">
                        <c:v>2013</c:v>
                      </c:pt>
                      <c:pt idx="112">
                        <c:v>2013</c:v>
                      </c:pt>
                      <c:pt idx="113">
                        <c:v>2013</c:v>
                      </c:pt>
                      <c:pt idx="114">
                        <c:v>2013</c:v>
                      </c:pt>
                      <c:pt idx="115">
                        <c:v>2013</c:v>
                      </c:pt>
                      <c:pt idx="116">
                        <c:v>2013</c:v>
                      </c:pt>
                      <c:pt idx="117">
                        <c:v>2013</c:v>
                      </c:pt>
                      <c:pt idx="118">
                        <c:v>2013</c:v>
                      </c:pt>
                      <c:pt idx="119">
                        <c:v>2013</c:v>
                      </c:pt>
                      <c:pt idx="120">
                        <c:v>2013</c:v>
                      </c:pt>
                      <c:pt idx="121">
                        <c:v>2013</c:v>
                      </c:pt>
                      <c:pt idx="122">
                        <c:v>2012</c:v>
                      </c:pt>
                      <c:pt idx="123">
                        <c:v>2012</c:v>
                      </c:pt>
                      <c:pt idx="124">
                        <c:v>2012</c:v>
                      </c:pt>
                      <c:pt idx="125">
                        <c:v>2012</c:v>
                      </c:pt>
                      <c:pt idx="126">
                        <c:v>2012</c:v>
                      </c:pt>
                      <c:pt idx="127">
                        <c:v>2012</c:v>
                      </c:pt>
                      <c:pt idx="128">
                        <c:v>2012</c:v>
                      </c:pt>
                      <c:pt idx="129">
                        <c:v>2012</c:v>
                      </c:pt>
                      <c:pt idx="130">
                        <c:v>2012</c:v>
                      </c:pt>
                      <c:pt idx="131">
                        <c:v>2012</c:v>
                      </c:pt>
                      <c:pt idx="132">
                        <c:v>2012</c:v>
                      </c:pt>
                      <c:pt idx="133">
                        <c:v>2012</c:v>
                      </c:pt>
                      <c:pt idx="134">
                        <c:v>2012</c:v>
                      </c:pt>
                      <c:pt idx="135">
                        <c:v>2012</c:v>
                      </c:pt>
                      <c:pt idx="136">
                        <c:v>2012</c:v>
                      </c:pt>
                      <c:pt idx="137">
                        <c:v>2012</c:v>
                      </c:pt>
                      <c:pt idx="138">
                        <c:v>2012</c:v>
                      </c:pt>
                      <c:pt idx="139">
                        <c:v>2012</c:v>
                      </c:pt>
                      <c:pt idx="140">
                        <c:v>2012</c:v>
                      </c:pt>
                      <c:pt idx="141">
                        <c:v>2012</c:v>
                      </c:pt>
                      <c:pt idx="142">
                        <c:v>2012</c:v>
                      </c:pt>
                      <c:pt idx="143">
                        <c:v>2012</c:v>
                      </c:pt>
                      <c:pt idx="144">
                        <c:v>2012</c:v>
                      </c:pt>
                      <c:pt idx="145">
                        <c:v>2012</c:v>
                      </c:pt>
                      <c:pt idx="146">
                        <c:v>2012</c:v>
                      </c:pt>
                      <c:pt idx="147">
                        <c:v>2012</c:v>
                      </c:pt>
                      <c:pt idx="148">
                        <c:v>2012</c:v>
                      </c:pt>
                      <c:pt idx="149">
                        <c:v>2012</c:v>
                      </c:pt>
                      <c:pt idx="150">
                        <c:v>2012</c:v>
                      </c:pt>
                      <c:pt idx="151">
                        <c:v>2012</c:v>
                      </c:pt>
                      <c:pt idx="152">
                        <c:v>2012</c:v>
                      </c:pt>
                      <c:pt idx="153">
                        <c:v>2012</c:v>
                      </c:pt>
                      <c:pt idx="154">
                        <c:v>2012</c:v>
                      </c:pt>
                      <c:pt idx="155">
                        <c:v>2012</c:v>
                      </c:pt>
                      <c:pt idx="156">
                        <c:v>2012</c:v>
                      </c:pt>
                      <c:pt idx="157">
                        <c:v>2012</c:v>
                      </c:pt>
                      <c:pt idx="158">
                        <c:v>2012</c:v>
                      </c:pt>
                      <c:pt idx="159">
                        <c:v>2012</c:v>
                      </c:pt>
                      <c:pt idx="160">
                        <c:v>2012</c:v>
                      </c:pt>
                      <c:pt idx="161">
                        <c:v>2012</c:v>
                      </c:pt>
                      <c:pt idx="162">
                        <c:v>2012</c:v>
                      </c:pt>
                      <c:pt idx="163">
                        <c:v>2012</c:v>
                      </c:pt>
                      <c:pt idx="164">
                        <c:v>2012</c:v>
                      </c:pt>
                      <c:pt idx="165">
                        <c:v>2012</c:v>
                      </c:pt>
                      <c:pt idx="166">
                        <c:v>2012</c:v>
                      </c:pt>
                      <c:pt idx="167">
                        <c:v>2012</c:v>
                      </c:pt>
                      <c:pt idx="168">
                        <c:v>2012</c:v>
                      </c:pt>
                      <c:pt idx="169">
                        <c:v>2012</c:v>
                      </c:pt>
                      <c:pt idx="170">
                        <c:v>2012</c:v>
                      </c:pt>
                      <c:pt idx="171">
                        <c:v>2012</c:v>
                      </c:pt>
                      <c:pt idx="172">
                        <c:v>2012</c:v>
                      </c:pt>
                      <c:pt idx="173">
                        <c:v>2012</c:v>
                      </c:pt>
                      <c:pt idx="174">
                        <c:v>2011</c:v>
                      </c:pt>
                      <c:pt idx="175">
                        <c:v>2011</c:v>
                      </c:pt>
                      <c:pt idx="176">
                        <c:v>2011</c:v>
                      </c:pt>
                      <c:pt idx="177">
                        <c:v>2011</c:v>
                      </c:pt>
                      <c:pt idx="178">
                        <c:v>2011</c:v>
                      </c:pt>
                      <c:pt idx="179">
                        <c:v>2011</c:v>
                      </c:pt>
                      <c:pt idx="180">
                        <c:v>2011</c:v>
                      </c:pt>
                      <c:pt idx="181">
                        <c:v>2011</c:v>
                      </c:pt>
                      <c:pt idx="182">
                        <c:v>2011</c:v>
                      </c:pt>
                      <c:pt idx="183">
                        <c:v>2011</c:v>
                      </c:pt>
                      <c:pt idx="184">
                        <c:v>2011</c:v>
                      </c:pt>
                      <c:pt idx="185">
                        <c:v>2011</c:v>
                      </c:pt>
                      <c:pt idx="186">
                        <c:v>2011</c:v>
                      </c:pt>
                      <c:pt idx="187">
                        <c:v>2011</c:v>
                      </c:pt>
                      <c:pt idx="188">
                        <c:v>2011</c:v>
                      </c:pt>
                      <c:pt idx="189">
                        <c:v>2011</c:v>
                      </c:pt>
                      <c:pt idx="190">
                        <c:v>2011</c:v>
                      </c:pt>
                      <c:pt idx="191">
                        <c:v>2011</c:v>
                      </c:pt>
                      <c:pt idx="192">
                        <c:v>2011</c:v>
                      </c:pt>
                      <c:pt idx="193">
                        <c:v>2011</c:v>
                      </c:pt>
                      <c:pt idx="194">
                        <c:v>2011</c:v>
                      </c:pt>
                      <c:pt idx="195">
                        <c:v>2011</c:v>
                      </c:pt>
                      <c:pt idx="196">
                        <c:v>2011</c:v>
                      </c:pt>
                      <c:pt idx="197">
                        <c:v>2011</c:v>
                      </c:pt>
                      <c:pt idx="198">
                        <c:v>2011</c:v>
                      </c:pt>
                      <c:pt idx="199">
                        <c:v>2011</c:v>
                      </c:pt>
                      <c:pt idx="200">
                        <c:v>2011</c:v>
                      </c:pt>
                      <c:pt idx="201">
                        <c:v>2011</c:v>
                      </c:pt>
                      <c:pt idx="202">
                        <c:v>2011</c:v>
                      </c:pt>
                      <c:pt idx="203">
                        <c:v>2011</c:v>
                      </c:pt>
                      <c:pt idx="204">
                        <c:v>2011</c:v>
                      </c:pt>
                      <c:pt idx="205">
                        <c:v>2011</c:v>
                      </c:pt>
                      <c:pt idx="206">
                        <c:v>2011</c:v>
                      </c:pt>
                      <c:pt idx="207">
                        <c:v>2011</c:v>
                      </c:pt>
                      <c:pt idx="208">
                        <c:v>2011</c:v>
                      </c:pt>
                      <c:pt idx="209">
                        <c:v>2011</c:v>
                      </c:pt>
                      <c:pt idx="210">
                        <c:v>2011</c:v>
                      </c:pt>
                      <c:pt idx="211">
                        <c:v>2011</c:v>
                      </c:pt>
                      <c:pt idx="212">
                        <c:v>2011</c:v>
                      </c:pt>
                      <c:pt idx="213">
                        <c:v>2011</c:v>
                      </c:pt>
                      <c:pt idx="214">
                        <c:v>2011</c:v>
                      </c:pt>
                      <c:pt idx="215">
                        <c:v>2011</c:v>
                      </c:pt>
                      <c:pt idx="216">
                        <c:v>2011</c:v>
                      </c:pt>
                      <c:pt idx="217">
                        <c:v>2011</c:v>
                      </c:pt>
                      <c:pt idx="218">
                        <c:v>2011</c:v>
                      </c:pt>
                      <c:pt idx="219">
                        <c:v>2011</c:v>
                      </c:pt>
                      <c:pt idx="220">
                        <c:v>2011</c:v>
                      </c:pt>
                      <c:pt idx="221">
                        <c:v>2011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'Sr_Salary Details_2011-18'!$E$2:$E$223</c15:sqref>
                        </c15:formulaRef>
                      </c:ext>
                    </c:extLst>
                    <c:numCache>
                      <c:formatCode>General</c:formatCode>
                      <c:ptCount val="22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5A05-4180-B23F-B16E110557D0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'Sr_Salary Details_2011-18'!$G$1</c15:sqref>
                        </c15:formulaRef>
                      </c:ext>
                    </c:extLst>
                    <c:strCache>
                      <c:ptCount val="1"/>
                      <c:pt idx="0">
                        <c:v>Company 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'Sr_Salary Details_2011-18'!$C$2:$C$223</c15:sqref>
                        </c15:formulaRef>
                      </c:ext>
                    </c:extLst>
                    <c:numCache>
                      <c:formatCode>General</c:formatCode>
                      <c:ptCount val="222"/>
                      <c:pt idx="0">
                        <c:v>2018</c:v>
                      </c:pt>
                      <c:pt idx="1">
                        <c:v>2018</c:v>
                      </c:pt>
                      <c:pt idx="2">
                        <c:v>2018</c:v>
                      </c:pt>
                      <c:pt idx="3">
                        <c:v>2018</c:v>
                      </c:pt>
                      <c:pt idx="4">
                        <c:v>2017</c:v>
                      </c:pt>
                      <c:pt idx="5">
                        <c:v>2017</c:v>
                      </c:pt>
                      <c:pt idx="6">
                        <c:v>2017</c:v>
                      </c:pt>
                      <c:pt idx="7">
                        <c:v>2017</c:v>
                      </c:pt>
                      <c:pt idx="8">
                        <c:v>2017</c:v>
                      </c:pt>
                      <c:pt idx="9">
                        <c:v>2017</c:v>
                      </c:pt>
                      <c:pt idx="10">
                        <c:v>2017</c:v>
                      </c:pt>
                      <c:pt idx="11">
                        <c:v>2017</c:v>
                      </c:pt>
                      <c:pt idx="12">
                        <c:v>2016</c:v>
                      </c:pt>
                      <c:pt idx="13">
                        <c:v>2016</c:v>
                      </c:pt>
                      <c:pt idx="14">
                        <c:v>2016</c:v>
                      </c:pt>
                      <c:pt idx="15">
                        <c:v>2016</c:v>
                      </c:pt>
                      <c:pt idx="16">
                        <c:v>2016</c:v>
                      </c:pt>
                      <c:pt idx="17">
                        <c:v>2016</c:v>
                      </c:pt>
                      <c:pt idx="18">
                        <c:v>2016</c:v>
                      </c:pt>
                      <c:pt idx="19">
                        <c:v>2016</c:v>
                      </c:pt>
                      <c:pt idx="20">
                        <c:v>2016</c:v>
                      </c:pt>
                      <c:pt idx="21">
                        <c:v>2016</c:v>
                      </c:pt>
                      <c:pt idx="22">
                        <c:v>2015</c:v>
                      </c:pt>
                      <c:pt idx="23">
                        <c:v>2015</c:v>
                      </c:pt>
                      <c:pt idx="24">
                        <c:v>2015</c:v>
                      </c:pt>
                      <c:pt idx="25">
                        <c:v>2015</c:v>
                      </c:pt>
                      <c:pt idx="26">
                        <c:v>2015</c:v>
                      </c:pt>
                      <c:pt idx="27">
                        <c:v>2015</c:v>
                      </c:pt>
                      <c:pt idx="28">
                        <c:v>2015</c:v>
                      </c:pt>
                      <c:pt idx="29">
                        <c:v>2015</c:v>
                      </c:pt>
                      <c:pt idx="30">
                        <c:v>2015</c:v>
                      </c:pt>
                      <c:pt idx="31">
                        <c:v>2015</c:v>
                      </c:pt>
                      <c:pt idx="32">
                        <c:v>2015</c:v>
                      </c:pt>
                      <c:pt idx="33">
                        <c:v>2015</c:v>
                      </c:pt>
                      <c:pt idx="34">
                        <c:v>2015</c:v>
                      </c:pt>
                      <c:pt idx="35">
                        <c:v>2015</c:v>
                      </c:pt>
                      <c:pt idx="36">
                        <c:v>2015</c:v>
                      </c:pt>
                      <c:pt idx="37">
                        <c:v>2015</c:v>
                      </c:pt>
                      <c:pt idx="38">
                        <c:v>2015</c:v>
                      </c:pt>
                      <c:pt idx="39">
                        <c:v>2015</c:v>
                      </c:pt>
                      <c:pt idx="40">
                        <c:v>2015</c:v>
                      </c:pt>
                      <c:pt idx="41">
                        <c:v>2015</c:v>
                      </c:pt>
                      <c:pt idx="42">
                        <c:v>2015</c:v>
                      </c:pt>
                      <c:pt idx="43">
                        <c:v>2015</c:v>
                      </c:pt>
                      <c:pt idx="44">
                        <c:v>2015</c:v>
                      </c:pt>
                      <c:pt idx="45">
                        <c:v>2015</c:v>
                      </c:pt>
                      <c:pt idx="46">
                        <c:v>2015</c:v>
                      </c:pt>
                      <c:pt idx="47">
                        <c:v>2014</c:v>
                      </c:pt>
                      <c:pt idx="48">
                        <c:v>2014</c:v>
                      </c:pt>
                      <c:pt idx="49">
                        <c:v>2014</c:v>
                      </c:pt>
                      <c:pt idx="50">
                        <c:v>2014</c:v>
                      </c:pt>
                      <c:pt idx="51">
                        <c:v>2014</c:v>
                      </c:pt>
                      <c:pt idx="52">
                        <c:v>2014</c:v>
                      </c:pt>
                      <c:pt idx="53">
                        <c:v>2014</c:v>
                      </c:pt>
                      <c:pt idx="54">
                        <c:v>2014</c:v>
                      </c:pt>
                      <c:pt idx="55">
                        <c:v>2014</c:v>
                      </c:pt>
                      <c:pt idx="56">
                        <c:v>2014</c:v>
                      </c:pt>
                      <c:pt idx="57">
                        <c:v>2014</c:v>
                      </c:pt>
                      <c:pt idx="58">
                        <c:v>2014</c:v>
                      </c:pt>
                      <c:pt idx="59">
                        <c:v>2014</c:v>
                      </c:pt>
                      <c:pt idx="60">
                        <c:v>2014</c:v>
                      </c:pt>
                      <c:pt idx="61">
                        <c:v>2014</c:v>
                      </c:pt>
                      <c:pt idx="62">
                        <c:v>2014</c:v>
                      </c:pt>
                      <c:pt idx="63">
                        <c:v>2014</c:v>
                      </c:pt>
                      <c:pt idx="64">
                        <c:v>2014</c:v>
                      </c:pt>
                      <c:pt idx="65">
                        <c:v>2014</c:v>
                      </c:pt>
                      <c:pt idx="66">
                        <c:v>2014</c:v>
                      </c:pt>
                      <c:pt idx="67">
                        <c:v>2014</c:v>
                      </c:pt>
                      <c:pt idx="68">
                        <c:v>2014</c:v>
                      </c:pt>
                      <c:pt idx="69">
                        <c:v>2014</c:v>
                      </c:pt>
                      <c:pt idx="70">
                        <c:v>2014</c:v>
                      </c:pt>
                      <c:pt idx="71">
                        <c:v>2014</c:v>
                      </c:pt>
                      <c:pt idx="72">
                        <c:v>2014</c:v>
                      </c:pt>
                      <c:pt idx="73">
                        <c:v>2014</c:v>
                      </c:pt>
                      <c:pt idx="74">
                        <c:v>2014</c:v>
                      </c:pt>
                      <c:pt idx="75">
                        <c:v>2014</c:v>
                      </c:pt>
                      <c:pt idx="76">
                        <c:v>2014</c:v>
                      </c:pt>
                      <c:pt idx="77">
                        <c:v>2014</c:v>
                      </c:pt>
                      <c:pt idx="78">
                        <c:v>2014</c:v>
                      </c:pt>
                      <c:pt idx="79">
                        <c:v>2014</c:v>
                      </c:pt>
                      <c:pt idx="80">
                        <c:v>2014</c:v>
                      </c:pt>
                      <c:pt idx="81">
                        <c:v>2014</c:v>
                      </c:pt>
                      <c:pt idx="82">
                        <c:v>2014</c:v>
                      </c:pt>
                      <c:pt idx="83">
                        <c:v>2014</c:v>
                      </c:pt>
                      <c:pt idx="84">
                        <c:v>2014</c:v>
                      </c:pt>
                      <c:pt idx="85">
                        <c:v>2013</c:v>
                      </c:pt>
                      <c:pt idx="86">
                        <c:v>2013</c:v>
                      </c:pt>
                      <c:pt idx="87">
                        <c:v>2013</c:v>
                      </c:pt>
                      <c:pt idx="88">
                        <c:v>2013</c:v>
                      </c:pt>
                      <c:pt idx="89">
                        <c:v>2013</c:v>
                      </c:pt>
                      <c:pt idx="90">
                        <c:v>2013</c:v>
                      </c:pt>
                      <c:pt idx="91">
                        <c:v>2013</c:v>
                      </c:pt>
                      <c:pt idx="92">
                        <c:v>2013</c:v>
                      </c:pt>
                      <c:pt idx="93">
                        <c:v>2013</c:v>
                      </c:pt>
                      <c:pt idx="94">
                        <c:v>2013</c:v>
                      </c:pt>
                      <c:pt idx="95">
                        <c:v>2013</c:v>
                      </c:pt>
                      <c:pt idx="96">
                        <c:v>2013</c:v>
                      </c:pt>
                      <c:pt idx="97">
                        <c:v>2013</c:v>
                      </c:pt>
                      <c:pt idx="98">
                        <c:v>2013</c:v>
                      </c:pt>
                      <c:pt idx="99">
                        <c:v>2013</c:v>
                      </c:pt>
                      <c:pt idx="100">
                        <c:v>2013</c:v>
                      </c:pt>
                      <c:pt idx="101">
                        <c:v>2013</c:v>
                      </c:pt>
                      <c:pt idx="102">
                        <c:v>2013</c:v>
                      </c:pt>
                      <c:pt idx="103">
                        <c:v>2013</c:v>
                      </c:pt>
                      <c:pt idx="104">
                        <c:v>2013</c:v>
                      </c:pt>
                      <c:pt idx="105">
                        <c:v>2013</c:v>
                      </c:pt>
                      <c:pt idx="106">
                        <c:v>2013</c:v>
                      </c:pt>
                      <c:pt idx="107">
                        <c:v>2013</c:v>
                      </c:pt>
                      <c:pt idx="108">
                        <c:v>2013</c:v>
                      </c:pt>
                      <c:pt idx="109">
                        <c:v>2013</c:v>
                      </c:pt>
                      <c:pt idx="110">
                        <c:v>2013</c:v>
                      </c:pt>
                      <c:pt idx="111">
                        <c:v>2013</c:v>
                      </c:pt>
                      <c:pt idx="112">
                        <c:v>2013</c:v>
                      </c:pt>
                      <c:pt idx="113">
                        <c:v>2013</c:v>
                      </c:pt>
                      <c:pt idx="114">
                        <c:v>2013</c:v>
                      </c:pt>
                      <c:pt idx="115">
                        <c:v>2013</c:v>
                      </c:pt>
                      <c:pt idx="116">
                        <c:v>2013</c:v>
                      </c:pt>
                      <c:pt idx="117">
                        <c:v>2013</c:v>
                      </c:pt>
                      <c:pt idx="118">
                        <c:v>2013</c:v>
                      </c:pt>
                      <c:pt idx="119">
                        <c:v>2013</c:v>
                      </c:pt>
                      <c:pt idx="120">
                        <c:v>2013</c:v>
                      </c:pt>
                      <c:pt idx="121">
                        <c:v>2013</c:v>
                      </c:pt>
                      <c:pt idx="122">
                        <c:v>2012</c:v>
                      </c:pt>
                      <c:pt idx="123">
                        <c:v>2012</c:v>
                      </c:pt>
                      <c:pt idx="124">
                        <c:v>2012</c:v>
                      </c:pt>
                      <c:pt idx="125">
                        <c:v>2012</c:v>
                      </c:pt>
                      <c:pt idx="126">
                        <c:v>2012</c:v>
                      </c:pt>
                      <c:pt idx="127">
                        <c:v>2012</c:v>
                      </c:pt>
                      <c:pt idx="128">
                        <c:v>2012</c:v>
                      </c:pt>
                      <c:pt idx="129">
                        <c:v>2012</c:v>
                      </c:pt>
                      <c:pt idx="130">
                        <c:v>2012</c:v>
                      </c:pt>
                      <c:pt idx="131">
                        <c:v>2012</c:v>
                      </c:pt>
                      <c:pt idx="132">
                        <c:v>2012</c:v>
                      </c:pt>
                      <c:pt idx="133">
                        <c:v>2012</c:v>
                      </c:pt>
                      <c:pt idx="134">
                        <c:v>2012</c:v>
                      </c:pt>
                      <c:pt idx="135">
                        <c:v>2012</c:v>
                      </c:pt>
                      <c:pt idx="136">
                        <c:v>2012</c:v>
                      </c:pt>
                      <c:pt idx="137">
                        <c:v>2012</c:v>
                      </c:pt>
                      <c:pt idx="138">
                        <c:v>2012</c:v>
                      </c:pt>
                      <c:pt idx="139">
                        <c:v>2012</c:v>
                      </c:pt>
                      <c:pt idx="140">
                        <c:v>2012</c:v>
                      </c:pt>
                      <c:pt idx="141">
                        <c:v>2012</c:v>
                      </c:pt>
                      <c:pt idx="142">
                        <c:v>2012</c:v>
                      </c:pt>
                      <c:pt idx="143">
                        <c:v>2012</c:v>
                      </c:pt>
                      <c:pt idx="144">
                        <c:v>2012</c:v>
                      </c:pt>
                      <c:pt idx="145">
                        <c:v>2012</c:v>
                      </c:pt>
                      <c:pt idx="146">
                        <c:v>2012</c:v>
                      </c:pt>
                      <c:pt idx="147">
                        <c:v>2012</c:v>
                      </c:pt>
                      <c:pt idx="148">
                        <c:v>2012</c:v>
                      </c:pt>
                      <c:pt idx="149">
                        <c:v>2012</c:v>
                      </c:pt>
                      <c:pt idx="150">
                        <c:v>2012</c:v>
                      </c:pt>
                      <c:pt idx="151">
                        <c:v>2012</c:v>
                      </c:pt>
                      <c:pt idx="152">
                        <c:v>2012</c:v>
                      </c:pt>
                      <c:pt idx="153">
                        <c:v>2012</c:v>
                      </c:pt>
                      <c:pt idx="154">
                        <c:v>2012</c:v>
                      </c:pt>
                      <c:pt idx="155">
                        <c:v>2012</c:v>
                      </c:pt>
                      <c:pt idx="156">
                        <c:v>2012</c:v>
                      </c:pt>
                      <c:pt idx="157">
                        <c:v>2012</c:v>
                      </c:pt>
                      <c:pt idx="158">
                        <c:v>2012</c:v>
                      </c:pt>
                      <c:pt idx="159">
                        <c:v>2012</c:v>
                      </c:pt>
                      <c:pt idx="160">
                        <c:v>2012</c:v>
                      </c:pt>
                      <c:pt idx="161">
                        <c:v>2012</c:v>
                      </c:pt>
                      <c:pt idx="162">
                        <c:v>2012</c:v>
                      </c:pt>
                      <c:pt idx="163">
                        <c:v>2012</c:v>
                      </c:pt>
                      <c:pt idx="164">
                        <c:v>2012</c:v>
                      </c:pt>
                      <c:pt idx="165">
                        <c:v>2012</c:v>
                      </c:pt>
                      <c:pt idx="166">
                        <c:v>2012</c:v>
                      </c:pt>
                      <c:pt idx="167">
                        <c:v>2012</c:v>
                      </c:pt>
                      <c:pt idx="168">
                        <c:v>2012</c:v>
                      </c:pt>
                      <c:pt idx="169">
                        <c:v>2012</c:v>
                      </c:pt>
                      <c:pt idx="170">
                        <c:v>2012</c:v>
                      </c:pt>
                      <c:pt idx="171">
                        <c:v>2012</c:v>
                      </c:pt>
                      <c:pt idx="172">
                        <c:v>2012</c:v>
                      </c:pt>
                      <c:pt idx="173">
                        <c:v>2012</c:v>
                      </c:pt>
                      <c:pt idx="174">
                        <c:v>2011</c:v>
                      </c:pt>
                      <c:pt idx="175">
                        <c:v>2011</c:v>
                      </c:pt>
                      <c:pt idx="176">
                        <c:v>2011</c:v>
                      </c:pt>
                      <c:pt idx="177">
                        <c:v>2011</c:v>
                      </c:pt>
                      <c:pt idx="178">
                        <c:v>2011</c:v>
                      </c:pt>
                      <c:pt idx="179">
                        <c:v>2011</c:v>
                      </c:pt>
                      <c:pt idx="180">
                        <c:v>2011</c:v>
                      </c:pt>
                      <c:pt idx="181">
                        <c:v>2011</c:v>
                      </c:pt>
                      <c:pt idx="182">
                        <c:v>2011</c:v>
                      </c:pt>
                      <c:pt idx="183">
                        <c:v>2011</c:v>
                      </c:pt>
                      <c:pt idx="184">
                        <c:v>2011</c:v>
                      </c:pt>
                      <c:pt idx="185">
                        <c:v>2011</c:v>
                      </c:pt>
                      <c:pt idx="186">
                        <c:v>2011</c:v>
                      </c:pt>
                      <c:pt idx="187">
                        <c:v>2011</c:v>
                      </c:pt>
                      <c:pt idx="188">
                        <c:v>2011</c:v>
                      </c:pt>
                      <c:pt idx="189">
                        <c:v>2011</c:v>
                      </c:pt>
                      <c:pt idx="190">
                        <c:v>2011</c:v>
                      </c:pt>
                      <c:pt idx="191">
                        <c:v>2011</c:v>
                      </c:pt>
                      <c:pt idx="192">
                        <c:v>2011</c:v>
                      </c:pt>
                      <c:pt idx="193">
                        <c:v>2011</c:v>
                      </c:pt>
                      <c:pt idx="194">
                        <c:v>2011</c:v>
                      </c:pt>
                      <c:pt idx="195">
                        <c:v>2011</c:v>
                      </c:pt>
                      <c:pt idx="196">
                        <c:v>2011</c:v>
                      </c:pt>
                      <c:pt idx="197">
                        <c:v>2011</c:v>
                      </c:pt>
                      <c:pt idx="198">
                        <c:v>2011</c:v>
                      </c:pt>
                      <c:pt idx="199">
                        <c:v>2011</c:v>
                      </c:pt>
                      <c:pt idx="200">
                        <c:v>2011</c:v>
                      </c:pt>
                      <c:pt idx="201">
                        <c:v>2011</c:v>
                      </c:pt>
                      <c:pt idx="202">
                        <c:v>2011</c:v>
                      </c:pt>
                      <c:pt idx="203">
                        <c:v>2011</c:v>
                      </c:pt>
                      <c:pt idx="204">
                        <c:v>2011</c:v>
                      </c:pt>
                      <c:pt idx="205">
                        <c:v>2011</c:v>
                      </c:pt>
                      <c:pt idx="206">
                        <c:v>2011</c:v>
                      </c:pt>
                      <c:pt idx="207">
                        <c:v>2011</c:v>
                      </c:pt>
                      <c:pt idx="208">
                        <c:v>2011</c:v>
                      </c:pt>
                      <c:pt idx="209">
                        <c:v>2011</c:v>
                      </c:pt>
                      <c:pt idx="210">
                        <c:v>2011</c:v>
                      </c:pt>
                      <c:pt idx="211">
                        <c:v>2011</c:v>
                      </c:pt>
                      <c:pt idx="212">
                        <c:v>2011</c:v>
                      </c:pt>
                      <c:pt idx="213">
                        <c:v>2011</c:v>
                      </c:pt>
                      <c:pt idx="214">
                        <c:v>2011</c:v>
                      </c:pt>
                      <c:pt idx="215">
                        <c:v>2011</c:v>
                      </c:pt>
                      <c:pt idx="216">
                        <c:v>2011</c:v>
                      </c:pt>
                      <c:pt idx="217">
                        <c:v>2011</c:v>
                      </c:pt>
                      <c:pt idx="218">
                        <c:v>2011</c:v>
                      </c:pt>
                      <c:pt idx="219">
                        <c:v>2011</c:v>
                      </c:pt>
                      <c:pt idx="220">
                        <c:v>2011</c:v>
                      </c:pt>
                      <c:pt idx="221">
                        <c:v>2011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'Sr_Salary Details_2011-18'!$G$2:$G$223</c15:sqref>
                        </c15:formulaRef>
                      </c:ext>
                    </c:extLst>
                    <c:numCache>
                      <c:formatCode>General</c:formatCode>
                      <c:ptCount val="22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5A05-4180-B23F-B16E110557D0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'Sr_Salary Details_2011-18'!$H$1</c15:sqref>
                        </c15:formulaRef>
                      </c:ext>
                    </c:extLst>
                    <c:strCache>
                      <c:ptCount val="1"/>
                      <c:pt idx="0">
                        <c:v>Designation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'Sr_Salary Details_2011-18'!$C$2:$C$223</c15:sqref>
                        </c15:formulaRef>
                      </c:ext>
                    </c:extLst>
                    <c:numCache>
                      <c:formatCode>General</c:formatCode>
                      <c:ptCount val="222"/>
                      <c:pt idx="0">
                        <c:v>2018</c:v>
                      </c:pt>
                      <c:pt idx="1">
                        <c:v>2018</c:v>
                      </c:pt>
                      <c:pt idx="2">
                        <c:v>2018</c:v>
                      </c:pt>
                      <c:pt idx="3">
                        <c:v>2018</c:v>
                      </c:pt>
                      <c:pt idx="4">
                        <c:v>2017</c:v>
                      </c:pt>
                      <c:pt idx="5">
                        <c:v>2017</c:v>
                      </c:pt>
                      <c:pt idx="6">
                        <c:v>2017</c:v>
                      </c:pt>
                      <c:pt idx="7">
                        <c:v>2017</c:v>
                      </c:pt>
                      <c:pt idx="8">
                        <c:v>2017</c:v>
                      </c:pt>
                      <c:pt idx="9">
                        <c:v>2017</c:v>
                      </c:pt>
                      <c:pt idx="10">
                        <c:v>2017</c:v>
                      </c:pt>
                      <c:pt idx="11">
                        <c:v>2017</c:v>
                      </c:pt>
                      <c:pt idx="12">
                        <c:v>2016</c:v>
                      </c:pt>
                      <c:pt idx="13">
                        <c:v>2016</c:v>
                      </c:pt>
                      <c:pt idx="14">
                        <c:v>2016</c:v>
                      </c:pt>
                      <c:pt idx="15">
                        <c:v>2016</c:v>
                      </c:pt>
                      <c:pt idx="16">
                        <c:v>2016</c:v>
                      </c:pt>
                      <c:pt idx="17">
                        <c:v>2016</c:v>
                      </c:pt>
                      <c:pt idx="18">
                        <c:v>2016</c:v>
                      </c:pt>
                      <c:pt idx="19">
                        <c:v>2016</c:v>
                      </c:pt>
                      <c:pt idx="20">
                        <c:v>2016</c:v>
                      </c:pt>
                      <c:pt idx="21">
                        <c:v>2016</c:v>
                      </c:pt>
                      <c:pt idx="22">
                        <c:v>2015</c:v>
                      </c:pt>
                      <c:pt idx="23">
                        <c:v>2015</c:v>
                      </c:pt>
                      <c:pt idx="24">
                        <c:v>2015</c:v>
                      </c:pt>
                      <c:pt idx="25">
                        <c:v>2015</c:v>
                      </c:pt>
                      <c:pt idx="26">
                        <c:v>2015</c:v>
                      </c:pt>
                      <c:pt idx="27">
                        <c:v>2015</c:v>
                      </c:pt>
                      <c:pt idx="28">
                        <c:v>2015</c:v>
                      </c:pt>
                      <c:pt idx="29">
                        <c:v>2015</c:v>
                      </c:pt>
                      <c:pt idx="30">
                        <c:v>2015</c:v>
                      </c:pt>
                      <c:pt idx="31">
                        <c:v>2015</c:v>
                      </c:pt>
                      <c:pt idx="32">
                        <c:v>2015</c:v>
                      </c:pt>
                      <c:pt idx="33">
                        <c:v>2015</c:v>
                      </c:pt>
                      <c:pt idx="34">
                        <c:v>2015</c:v>
                      </c:pt>
                      <c:pt idx="35">
                        <c:v>2015</c:v>
                      </c:pt>
                      <c:pt idx="36">
                        <c:v>2015</c:v>
                      </c:pt>
                      <c:pt idx="37">
                        <c:v>2015</c:v>
                      </c:pt>
                      <c:pt idx="38">
                        <c:v>2015</c:v>
                      </c:pt>
                      <c:pt idx="39">
                        <c:v>2015</c:v>
                      </c:pt>
                      <c:pt idx="40">
                        <c:v>2015</c:v>
                      </c:pt>
                      <c:pt idx="41">
                        <c:v>2015</c:v>
                      </c:pt>
                      <c:pt idx="42">
                        <c:v>2015</c:v>
                      </c:pt>
                      <c:pt idx="43">
                        <c:v>2015</c:v>
                      </c:pt>
                      <c:pt idx="44">
                        <c:v>2015</c:v>
                      </c:pt>
                      <c:pt idx="45">
                        <c:v>2015</c:v>
                      </c:pt>
                      <c:pt idx="46">
                        <c:v>2015</c:v>
                      </c:pt>
                      <c:pt idx="47">
                        <c:v>2014</c:v>
                      </c:pt>
                      <c:pt idx="48">
                        <c:v>2014</c:v>
                      </c:pt>
                      <c:pt idx="49">
                        <c:v>2014</c:v>
                      </c:pt>
                      <c:pt idx="50">
                        <c:v>2014</c:v>
                      </c:pt>
                      <c:pt idx="51">
                        <c:v>2014</c:v>
                      </c:pt>
                      <c:pt idx="52">
                        <c:v>2014</c:v>
                      </c:pt>
                      <c:pt idx="53">
                        <c:v>2014</c:v>
                      </c:pt>
                      <c:pt idx="54">
                        <c:v>2014</c:v>
                      </c:pt>
                      <c:pt idx="55">
                        <c:v>2014</c:v>
                      </c:pt>
                      <c:pt idx="56">
                        <c:v>2014</c:v>
                      </c:pt>
                      <c:pt idx="57">
                        <c:v>2014</c:v>
                      </c:pt>
                      <c:pt idx="58">
                        <c:v>2014</c:v>
                      </c:pt>
                      <c:pt idx="59">
                        <c:v>2014</c:v>
                      </c:pt>
                      <c:pt idx="60">
                        <c:v>2014</c:v>
                      </c:pt>
                      <c:pt idx="61">
                        <c:v>2014</c:v>
                      </c:pt>
                      <c:pt idx="62">
                        <c:v>2014</c:v>
                      </c:pt>
                      <c:pt idx="63">
                        <c:v>2014</c:v>
                      </c:pt>
                      <c:pt idx="64">
                        <c:v>2014</c:v>
                      </c:pt>
                      <c:pt idx="65">
                        <c:v>2014</c:v>
                      </c:pt>
                      <c:pt idx="66">
                        <c:v>2014</c:v>
                      </c:pt>
                      <c:pt idx="67">
                        <c:v>2014</c:v>
                      </c:pt>
                      <c:pt idx="68">
                        <c:v>2014</c:v>
                      </c:pt>
                      <c:pt idx="69">
                        <c:v>2014</c:v>
                      </c:pt>
                      <c:pt idx="70">
                        <c:v>2014</c:v>
                      </c:pt>
                      <c:pt idx="71">
                        <c:v>2014</c:v>
                      </c:pt>
                      <c:pt idx="72">
                        <c:v>2014</c:v>
                      </c:pt>
                      <c:pt idx="73">
                        <c:v>2014</c:v>
                      </c:pt>
                      <c:pt idx="74">
                        <c:v>2014</c:v>
                      </c:pt>
                      <c:pt idx="75">
                        <c:v>2014</c:v>
                      </c:pt>
                      <c:pt idx="76">
                        <c:v>2014</c:v>
                      </c:pt>
                      <c:pt idx="77">
                        <c:v>2014</c:v>
                      </c:pt>
                      <c:pt idx="78">
                        <c:v>2014</c:v>
                      </c:pt>
                      <c:pt idx="79">
                        <c:v>2014</c:v>
                      </c:pt>
                      <c:pt idx="80">
                        <c:v>2014</c:v>
                      </c:pt>
                      <c:pt idx="81">
                        <c:v>2014</c:v>
                      </c:pt>
                      <c:pt idx="82">
                        <c:v>2014</c:v>
                      </c:pt>
                      <c:pt idx="83">
                        <c:v>2014</c:v>
                      </c:pt>
                      <c:pt idx="84">
                        <c:v>2014</c:v>
                      </c:pt>
                      <c:pt idx="85">
                        <c:v>2013</c:v>
                      </c:pt>
                      <c:pt idx="86">
                        <c:v>2013</c:v>
                      </c:pt>
                      <c:pt idx="87">
                        <c:v>2013</c:v>
                      </c:pt>
                      <c:pt idx="88">
                        <c:v>2013</c:v>
                      </c:pt>
                      <c:pt idx="89">
                        <c:v>2013</c:v>
                      </c:pt>
                      <c:pt idx="90">
                        <c:v>2013</c:v>
                      </c:pt>
                      <c:pt idx="91">
                        <c:v>2013</c:v>
                      </c:pt>
                      <c:pt idx="92">
                        <c:v>2013</c:v>
                      </c:pt>
                      <c:pt idx="93">
                        <c:v>2013</c:v>
                      </c:pt>
                      <c:pt idx="94">
                        <c:v>2013</c:v>
                      </c:pt>
                      <c:pt idx="95">
                        <c:v>2013</c:v>
                      </c:pt>
                      <c:pt idx="96">
                        <c:v>2013</c:v>
                      </c:pt>
                      <c:pt idx="97">
                        <c:v>2013</c:v>
                      </c:pt>
                      <c:pt idx="98">
                        <c:v>2013</c:v>
                      </c:pt>
                      <c:pt idx="99">
                        <c:v>2013</c:v>
                      </c:pt>
                      <c:pt idx="100">
                        <c:v>2013</c:v>
                      </c:pt>
                      <c:pt idx="101">
                        <c:v>2013</c:v>
                      </c:pt>
                      <c:pt idx="102">
                        <c:v>2013</c:v>
                      </c:pt>
                      <c:pt idx="103">
                        <c:v>2013</c:v>
                      </c:pt>
                      <c:pt idx="104">
                        <c:v>2013</c:v>
                      </c:pt>
                      <c:pt idx="105">
                        <c:v>2013</c:v>
                      </c:pt>
                      <c:pt idx="106">
                        <c:v>2013</c:v>
                      </c:pt>
                      <c:pt idx="107">
                        <c:v>2013</c:v>
                      </c:pt>
                      <c:pt idx="108">
                        <c:v>2013</c:v>
                      </c:pt>
                      <c:pt idx="109">
                        <c:v>2013</c:v>
                      </c:pt>
                      <c:pt idx="110">
                        <c:v>2013</c:v>
                      </c:pt>
                      <c:pt idx="111">
                        <c:v>2013</c:v>
                      </c:pt>
                      <c:pt idx="112">
                        <c:v>2013</c:v>
                      </c:pt>
                      <c:pt idx="113">
                        <c:v>2013</c:v>
                      </c:pt>
                      <c:pt idx="114">
                        <c:v>2013</c:v>
                      </c:pt>
                      <c:pt idx="115">
                        <c:v>2013</c:v>
                      </c:pt>
                      <c:pt idx="116">
                        <c:v>2013</c:v>
                      </c:pt>
                      <c:pt idx="117">
                        <c:v>2013</c:v>
                      </c:pt>
                      <c:pt idx="118">
                        <c:v>2013</c:v>
                      </c:pt>
                      <c:pt idx="119">
                        <c:v>2013</c:v>
                      </c:pt>
                      <c:pt idx="120">
                        <c:v>2013</c:v>
                      </c:pt>
                      <c:pt idx="121">
                        <c:v>2013</c:v>
                      </c:pt>
                      <c:pt idx="122">
                        <c:v>2012</c:v>
                      </c:pt>
                      <c:pt idx="123">
                        <c:v>2012</c:v>
                      </c:pt>
                      <c:pt idx="124">
                        <c:v>2012</c:v>
                      </c:pt>
                      <c:pt idx="125">
                        <c:v>2012</c:v>
                      </c:pt>
                      <c:pt idx="126">
                        <c:v>2012</c:v>
                      </c:pt>
                      <c:pt idx="127">
                        <c:v>2012</c:v>
                      </c:pt>
                      <c:pt idx="128">
                        <c:v>2012</c:v>
                      </c:pt>
                      <c:pt idx="129">
                        <c:v>2012</c:v>
                      </c:pt>
                      <c:pt idx="130">
                        <c:v>2012</c:v>
                      </c:pt>
                      <c:pt idx="131">
                        <c:v>2012</c:v>
                      </c:pt>
                      <c:pt idx="132">
                        <c:v>2012</c:v>
                      </c:pt>
                      <c:pt idx="133">
                        <c:v>2012</c:v>
                      </c:pt>
                      <c:pt idx="134">
                        <c:v>2012</c:v>
                      </c:pt>
                      <c:pt idx="135">
                        <c:v>2012</c:v>
                      </c:pt>
                      <c:pt idx="136">
                        <c:v>2012</c:v>
                      </c:pt>
                      <c:pt idx="137">
                        <c:v>2012</c:v>
                      </c:pt>
                      <c:pt idx="138">
                        <c:v>2012</c:v>
                      </c:pt>
                      <c:pt idx="139">
                        <c:v>2012</c:v>
                      </c:pt>
                      <c:pt idx="140">
                        <c:v>2012</c:v>
                      </c:pt>
                      <c:pt idx="141">
                        <c:v>2012</c:v>
                      </c:pt>
                      <c:pt idx="142">
                        <c:v>2012</c:v>
                      </c:pt>
                      <c:pt idx="143">
                        <c:v>2012</c:v>
                      </c:pt>
                      <c:pt idx="144">
                        <c:v>2012</c:v>
                      </c:pt>
                      <c:pt idx="145">
                        <c:v>2012</c:v>
                      </c:pt>
                      <c:pt idx="146">
                        <c:v>2012</c:v>
                      </c:pt>
                      <c:pt idx="147">
                        <c:v>2012</c:v>
                      </c:pt>
                      <c:pt idx="148">
                        <c:v>2012</c:v>
                      </c:pt>
                      <c:pt idx="149">
                        <c:v>2012</c:v>
                      </c:pt>
                      <c:pt idx="150">
                        <c:v>2012</c:v>
                      </c:pt>
                      <c:pt idx="151">
                        <c:v>2012</c:v>
                      </c:pt>
                      <c:pt idx="152">
                        <c:v>2012</c:v>
                      </c:pt>
                      <c:pt idx="153">
                        <c:v>2012</c:v>
                      </c:pt>
                      <c:pt idx="154">
                        <c:v>2012</c:v>
                      </c:pt>
                      <c:pt idx="155">
                        <c:v>2012</c:v>
                      </c:pt>
                      <c:pt idx="156">
                        <c:v>2012</c:v>
                      </c:pt>
                      <c:pt idx="157">
                        <c:v>2012</c:v>
                      </c:pt>
                      <c:pt idx="158">
                        <c:v>2012</c:v>
                      </c:pt>
                      <c:pt idx="159">
                        <c:v>2012</c:v>
                      </c:pt>
                      <c:pt idx="160">
                        <c:v>2012</c:v>
                      </c:pt>
                      <c:pt idx="161">
                        <c:v>2012</c:v>
                      </c:pt>
                      <c:pt idx="162">
                        <c:v>2012</c:v>
                      </c:pt>
                      <c:pt idx="163">
                        <c:v>2012</c:v>
                      </c:pt>
                      <c:pt idx="164">
                        <c:v>2012</c:v>
                      </c:pt>
                      <c:pt idx="165">
                        <c:v>2012</c:v>
                      </c:pt>
                      <c:pt idx="166">
                        <c:v>2012</c:v>
                      </c:pt>
                      <c:pt idx="167">
                        <c:v>2012</c:v>
                      </c:pt>
                      <c:pt idx="168">
                        <c:v>2012</c:v>
                      </c:pt>
                      <c:pt idx="169">
                        <c:v>2012</c:v>
                      </c:pt>
                      <c:pt idx="170">
                        <c:v>2012</c:v>
                      </c:pt>
                      <c:pt idx="171">
                        <c:v>2012</c:v>
                      </c:pt>
                      <c:pt idx="172">
                        <c:v>2012</c:v>
                      </c:pt>
                      <c:pt idx="173">
                        <c:v>2012</c:v>
                      </c:pt>
                      <c:pt idx="174">
                        <c:v>2011</c:v>
                      </c:pt>
                      <c:pt idx="175">
                        <c:v>2011</c:v>
                      </c:pt>
                      <c:pt idx="176">
                        <c:v>2011</c:v>
                      </c:pt>
                      <c:pt idx="177">
                        <c:v>2011</c:v>
                      </c:pt>
                      <c:pt idx="178">
                        <c:v>2011</c:v>
                      </c:pt>
                      <c:pt idx="179">
                        <c:v>2011</c:v>
                      </c:pt>
                      <c:pt idx="180">
                        <c:v>2011</c:v>
                      </c:pt>
                      <c:pt idx="181">
                        <c:v>2011</c:v>
                      </c:pt>
                      <c:pt idx="182">
                        <c:v>2011</c:v>
                      </c:pt>
                      <c:pt idx="183">
                        <c:v>2011</c:v>
                      </c:pt>
                      <c:pt idx="184">
                        <c:v>2011</c:v>
                      </c:pt>
                      <c:pt idx="185">
                        <c:v>2011</c:v>
                      </c:pt>
                      <c:pt idx="186">
                        <c:v>2011</c:v>
                      </c:pt>
                      <c:pt idx="187">
                        <c:v>2011</c:v>
                      </c:pt>
                      <c:pt idx="188">
                        <c:v>2011</c:v>
                      </c:pt>
                      <c:pt idx="189">
                        <c:v>2011</c:v>
                      </c:pt>
                      <c:pt idx="190">
                        <c:v>2011</c:v>
                      </c:pt>
                      <c:pt idx="191">
                        <c:v>2011</c:v>
                      </c:pt>
                      <c:pt idx="192">
                        <c:v>2011</c:v>
                      </c:pt>
                      <c:pt idx="193">
                        <c:v>2011</c:v>
                      </c:pt>
                      <c:pt idx="194">
                        <c:v>2011</c:v>
                      </c:pt>
                      <c:pt idx="195">
                        <c:v>2011</c:v>
                      </c:pt>
                      <c:pt idx="196">
                        <c:v>2011</c:v>
                      </c:pt>
                      <c:pt idx="197">
                        <c:v>2011</c:v>
                      </c:pt>
                      <c:pt idx="198">
                        <c:v>2011</c:v>
                      </c:pt>
                      <c:pt idx="199">
                        <c:v>2011</c:v>
                      </c:pt>
                      <c:pt idx="200">
                        <c:v>2011</c:v>
                      </c:pt>
                      <c:pt idx="201">
                        <c:v>2011</c:v>
                      </c:pt>
                      <c:pt idx="202">
                        <c:v>2011</c:v>
                      </c:pt>
                      <c:pt idx="203">
                        <c:v>2011</c:v>
                      </c:pt>
                      <c:pt idx="204">
                        <c:v>2011</c:v>
                      </c:pt>
                      <c:pt idx="205">
                        <c:v>2011</c:v>
                      </c:pt>
                      <c:pt idx="206">
                        <c:v>2011</c:v>
                      </c:pt>
                      <c:pt idx="207">
                        <c:v>2011</c:v>
                      </c:pt>
                      <c:pt idx="208">
                        <c:v>2011</c:v>
                      </c:pt>
                      <c:pt idx="209">
                        <c:v>2011</c:v>
                      </c:pt>
                      <c:pt idx="210">
                        <c:v>2011</c:v>
                      </c:pt>
                      <c:pt idx="211">
                        <c:v>2011</c:v>
                      </c:pt>
                      <c:pt idx="212">
                        <c:v>2011</c:v>
                      </c:pt>
                      <c:pt idx="213">
                        <c:v>2011</c:v>
                      </c:pt>
                      <c:pt idx="214">
                        <c:v>2011</c:v>
                      </c:pt>
                      <c:pt idx="215">
                        <c:v>2011</c:v>
                      </c:pt>
                      <c:pt idx="216">
                        <c:v>2011</c:v>
                      </c:pt>
                      <c:pt idx="217">
                        <c:v>2011</c:v>
                      </c:pt>
                      <c:pt idx="218">
                        <c:v>2011</c:v>
                      </c:pt>
                      <c:pt idx="219">
                        <c:v>2011</c:v>
                      </c:pt>
                      <c:pt idx="220">
                        <c:v>2011</c:v>
                      </c:pt>
                      <c:pt idx="221">
                        <c:v>2011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'Sr_Salary Details_2011-18'!$H$2:$H$223</c15:sqref>
                        </c15:formulaRef>
                      </c:ext>
                    </c:extLst>
                    <c:numCache>
                      <c:formatCode>General</c:formatCode>
                      <c:ptCount val="22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5A05-4180-B23F-B16E110557D0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'Sr_Salary Details_2011-18'!$J$1</c15:sqref>
                        </c15:formulaRef>
                      </c:ext>
                    </c:extLst>
                    <c:strCache>
                      <c:ptCount val="1"/>
                      <c:pt idx="0">
                        <c:v>Salary per month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'Sr_Salary Details_2011-18'!$C$2:$C$223</c15:sqref>
                        </c15:formulaRef>
                      </c:ext>
                    </c:extLst>
                    <c:numCache>
                      <c:formatCode>General</c:formatCode>
                      <c:ptCount val="222"/>
                      <c:pt idx="0">
                        <c:v>2018</c:v>
                      </c:pt>
                      <c:pt idx="1">
                        <c:v>2018</c:v>
                      </c:pt>
                      <c:pt idx="2">
                        <c:v>2018</c:v>
                      </c:pt>
                      <c:pt idx="3">
                        <c:v>2018</c:v>
                      </c:pt>
                      <c:pt idx="4">
                        <c:v>2017</c:v>
                      </c:pt>
                      <c:pt idx="5">
                        <c:v>2017</c:v>
                      </c:pt>
                      <c:pt idx="6">
                        <c:v>2017</c:v>
                      </c:pt>
                      <c:pt idx="7">
                        <c:v>2017</c:v>
                      </c:pt>
                      <c:pt idx="8">
                        <c:v>2017</c:v>
                      </c:pt>
                      <c:pt idx="9">
                        <c:v>2017</c:v>
                      </c:pt>
                      <c:pt idx="10">
                        <c:v>2017</c:v>
                      </c:pt>
                      <c:pt idx="11">
                        <c:v>2017</c:v>
                      </c:pt>
                      <c:pt idx="12">
                        <c:v>2016</c:v>
                      </c:pt>
                      <c:pt idx="13">
                        <c:v>2016</c:v>
                      </c:pt>
                      <c:pt idx="14">
                        <c:v>2016</c:v>
                      </c:pt>
                      <c:pt idx="15">
                        <c:v>2016</c:v>
                      </c:pt>
                      <c:pt idx="16">
                        <c:v>2016</c:v>
                      </c:pt>
                      <c:pt idx="17">
                        <c:v>2016</c:v>
                      </c:pt>
                      <c:pt idx="18">
                        <c:v>2016</c:v>
                      </c:pt>
                      <c:pt idx="19">
                        <c:v>2016</c:v>
                      </c:pt>
                      <c:pt idx="20">
                        <c:v>2016</c:v>
                      </c:pt>
                      <c:pt idx="21">
                        <c:v>2016</c:v>
                      </c:pt>
                      <c:pt idx="22">
                        <c:v>2015</c:v>
                      </c:pt>
                      <c:pt idx="23">
                        <c:v>2015</c:v>
                      </c:pt>
                      <c:pt idx="24">
                        <c:v>2015</c:v>
                      </c:pt>
                      <c:pt idx="25">
                        <c:v>2015</c:v>
                      </c:pt>
                      <c:pt idx="26">
                        <c:v>2015</c:v>
                      </c:pt>
                      <c:pt idx="27">
                        <c:v>2015</c:v>
                      </c:pt>
                      <c:pt idx="28">
                        <c:v>2015</c:v>
                      </c:pt>
                      <c:pt idx="29">
                        <c:v>2015</c:v>
                      </c:pt>
                      <c:pt idx="30">
                        <c:v>2015</c:v>
                      </c:pt>
                      <c:pt idx="31">
                        <c:v>2015</c:v>
                      </c:pt>
                      <c:pt idx="32">
                        <c:v>2015</c:v>
                      </c:pt>
                      <c:pt idx="33">
                        <c:v>2015</c:v>
                      </c:pt>
                      <c:pt idx="34">
                        <c:v>2015</c:v>
                      </c:pt>
                      <c:pt idx="35">
                        <c:v>2015</c:v>
                      </c:pt>
                      <c:pt idx="36">
                        <c:v>2015</c:v>
                      </c:pt>
                      <c:pt idx="37">
                        <c:v>2015</c:v>
                      </c:pt>
                      <c:pt idx="38">
                        <c:v>2015</c:v>
                      </c:pt>
                      <c:pt idx="39">
                        <c:v>2015</c:v>
                      </c:pt>
                      <c:pt idx="40">
                        <c:v>2015</c:v>
                      </c:pt>
                      <c:pt idx="41">
                        <c:v>2015</c:v>
                      </c:pt>
                      <c:pt idx="42">
                        <c:v>2015</c:v>
                      </c:pt>
                      <c:pt idx="43">
                        <c:v>2015</c:v>
                      </c:pt>
                      <c:pt idx="44">
                        <c:v>2015</c:v>
                      </c:pt>
                      <c:pt idx="45">
                        <c:v>2015</c:v>
                      </c:pt>
                      <c:pt idx="46">
                        <c:v>2015</c:v>
                      </c:pt>
                      <c:pt idx="47">
                        <c:v>2014</c:v>
                      </c:pt>
                      <c:pt idx="48">
                        <c:v>2014</c:v>
                      </c:pt>
                      <c:pt idx="49">
                        <c:v>2014</c:v>
                      </c:pt>
                      <c:pt idx="50">
                        <c:v>2014</c:v>
                      </c:pt>
                      <c:pt idx="51">
                        <c:v>2014</c:v>
                      </c:pt>
                      <c:pt idx="52">
                        <c:v>2014</c:v>
                      </c:pt>
                      <c:pt idx="53">
                        <c:v>2014</c:v>
                      </c:pt>
                      <c:pt idx="54">
                        <c:v>2014</c:v>
                      </c:pt>
                      <c:pt idx="55">
                        <c:v>2014</c:v>
                      </c:pt>
                      <c:pt idx="56">
                        <c:v>2014</c:v>
                      </c:pt>
                      <c:pt idx="57">
                        <c:v>2014</c:v>
                      </c:pt>
                      <c:pt idx="58">
                        <c:v>2014</c:v>
                      </c:pt>
                      <c:pt idx="59">
                        <c:v>2014</c:v>
                      </c:pt>
                      <c:pt idx="60">
                        <c:v>2014</c:v>
                      </c:pt>
                      <c:pt idx="61">
                        <c:v>2014</c:v>
                      </c:pt>
                      <c:pt idx="62">
                        <c:v>2014</c:v>
                      </c:pt>
                      <c:pt idx="63">
                        <c:v>2014</c:v>
                      </c:pt>
                      <c:pt idx="64">
                        <c:v>2014</c:v>
                      </c:pt>
                      <c:pt idx="65">
                        <c:v>2014</c:v>
                      </c:pt>
                      <c:pt idx="66">
                        <c:v>2014</c:v>
                      </c:pt>
                      <c:pt idx="67">
                        <c:v>2014</c:v>
                      </c:pt>
                      <c:pt idx="68">
                        <c:v>2014</c:v>
                      </c:pt>
                      <c:pt idx="69">
                        <c:v>2014</c:v>
                      </c:pt>
                      <c:pt idx="70">
                        <c:v>2014</c:v>
                      </c:pt>
                      <c:pt idx="71">
                        <c:v>2014</c:v>
                      </c:pt>
                      <c:pt idx="72">
                        <c:v>2014</c:v>
                      </c:pt>
                      <c:pt idx="73">
                        <c:v>2014</c:v>
                      </c:pt>
                      <c:pt idx="74">
                        <c:v>2014</c:v>
                      </c:pt>
                      <c:pt idx="75">
                        <c:v>2014</c:v>
                      </c:pt>
                      <c:pt idx="76">
                        <c:v>2014</c:v>
                      </c:pt>
                      <c:pt idx="77">
                        <c:v>2014</c:v>
                      </c:pt>
                      <c:pt idx="78">
                        <c:v>2014</c:v>
                      </c:pt>
                      <c:pt idx="79">
                        <c:v>2014</c:v>
                      </c:pt>
                      <c:pt idx="80">
                        <c:v>2014</c:v>
                      </c:pt>
                      <c:pt idx="81">
                        <c:v>2014</c:v>
                      </c:pt>
                      <c:pt idx="82">
                        <c:v>2014</c:v>
                      </c:pt>
                      <c:pt idx="83">
                        <c:v>2014</c:v>
                      </c:pt>
                      <c:pt idx="84">
                        <c:v>2014</c:v>
                      </c:pt>
                      <c:pt idx="85">
                        <c:v>2013</c:v>
                      </c:pt>
                      <c:pt idx="86">
                        <c:v>2013</c:v>
                      </c:pt>
                      <c:pt idx="87">
                        <c:v>2013</c:v>
                      </c:pt>
                      <c:pt idx="88">
                        <c:v>2013</c:v>
                      </c:pt>
                      <c:pt idx="89">
                        <c:v>2013</c:v>
                      </c:pt>
                      <c:pt idx="90">
                        <c:v>2013</c:v>
                      </c:pt>
                      <c:pt idx="91">
                        <c:v>2013</c:v>
                      </c:pt>
                      <c:pt idx="92">
                        <c:v>2013</c:v>
                      </c:pt>
                      <c:pt idx="93">
                        <c:v>2013</c:v>
                      </c:pt>
                      <c:pt idx="94">
                        <c:v>2013</c:v>
                      </c:pt>
                      <c:pt idx="95">
                        <c:v>2013</c:v>
                      </c:pt>
                      <c:pt idx="96">
                        <c:v>2013</c:v>
                      </c:pt>
                      <c:pt idx="97">
                        <c:v>2013</c:v>
                      </c:pt>
                      <c:pt idx="98">
                        <c:v>2013</c:v>
                      </c:pt>
                      <c:pt idx="99">
                        <c:v>2013</c:v>
                      </c:pt>
                      <c:pt idx="100">
                        <c:v>2013</c:v>
                      </c:pt>
                      <c:pt idx="101">
                        <c:v>2013</c:v>
                      </c:pt>
                      <c:pt idx="102">
                        <c:v>2013</c:v>
                      </c:pt>
                      <c:pt idx="103">
                        <c:v>2013</c:v>
                      </c:pt>
                      <c:pt idx="104">
                        <c:v>2013</c:v>
                      </c:pt>
                      <c:pt idx="105">
                        <c:v>2013</c:v>
                      </c:pt>
                      <c:pt idx="106">
                        <c:v>2013</c:v>
                      </c:pt>
                      <c:pt idx="107">
                        <c:v>2013</c:v>
                      </c:pt>
                      <c:pt idx="108">
                        <c:v>2013</c:v>
                      </c:pt>
                      <c:pt idx="109">
                        <c:v>2013</c:v>
                      </c:pt>
                      <c:pt idx="110">
                        <c:v>2013</c:v>
                      </c:pt>
                      <c:pt idx="111">
                        <c:v>2013</c:v>
                      </c:pt>
                      <c:pt idx="112">
                        <c:v>2013</c:v>
                      </c:pt>
                      <c:pt idx="113">
                        <c:v>2013</c:v>
                      </c:pt>
                      <c:pt idx="114">
                        <c:v>2013</c:v>
                      </c:pt>
                      <c:pt idx="115">
                        <c:v>2013</c:v>
                      </c:pt>
                      <c:pt idx="116">
                        <c:v>2013</c:v>
                      </c:pt>
                      <c:pt idx="117">
                        <c:v>2013</c:v>
                      </c:pt>
                      <c:pt idx="118">
                        <c:v>2013</c:v>
                      </c:pt>
                      <c:pt idx="119">
                        <c:v>2013</c:v>
                      </c:pt>
                      <c:pt idx="120">
                        <c:v>2013</c:v>
                      </c:pt>
                      <c:pt idx="121">
                        <c:v>2013</c:v>
                      </c:pt>
                      <c:pt idx="122">
                        <c:v>2012</c:v>
                      </c:pt>
                      <c:pt idx="123">
                        <c:v>2012</c:v>
                      </c:pt>
                      <c:pt idx="124">
                        <c:v>2012</c:v>
                      </c:pt>
                      <c:pt idx="125">
                        <c:v>2012</c:v>
                      </c:pt>
                      <c:pt idx="126">
                        <c:v>2012</c:v>
                      </c:pt>
                      <c:pt idx="127">
                        <c:v>2012</c:v>
                      </c:pt>
                      <c:pt idx="128">
                        <c:v>2012</c:v>
                      </c:pt>
                      <c:pt idx="129">
                        <c:v>2012</c:v>
                      </c:pt>
                      <c:pt idx="130">
                        <c:v>2012</c:v>
                      </c:pt>
                      <c:pt idx="131">
                        <c:v>2012</c:v>
                      </c:pt>
                      <c:pt idx="132">
                        <c:v>2012</c:v>
                      </c:pt>
                      <c:pt idx="133">
                        <c:v>2012</c:v>
                      </c:pt>
                      <c:pt idx="134">
                        <c:v>2012</c:v>
                      </c:pt>
                      <c:pt idx="135">
                        <c:v>2012</c:v>
                      </c:pt>
                      <c:pt idx="136">
                        <c:v>2012</c:v>
                      </c:pt>
                      <c:pt idx="137">
                        <c:v>2012</c:v>
                      </c:pt>
                      <c:pt idx="138">
                        <c:v>2012</c:v>
                      </c:pt>
                      <c:pt idx="139">
                        <c:v>2012</c:v>
                      </c:pt>
                      <c:pt idx="140">
                        <c:v>2012</c:v>
                      </c:pt>
                      <c:pt idx="141">
                        <c:v>2012</c:v>
                      </c:pt>
                      <c:pt idx="142">
                        <c:v>2012</c:v>
                      </c:pt>
                      <c:pt idx="143">
                        <c:v>2012</c:v>
                      </c:pt>
                      <c:pt idx="144">
                        <c:v>2012</c:v>
                      </c:pt>
                      <c:pt idx="145">
                        <c:v>2012</c:v>
                      </c:pt>
                      <c:pt idx="146">
                        <c:v>2012</c:v>
                      </c:pt>
                      <c:pt idx="147">
                        <c:v>2012</c:v>
                      </c:pt>
                      <c:pt idx="148">
                        <c:v>2012</c:v>
                      </c:pt>
                      <c:pt idx="149">
                        <c:v>2012</c:v>
                      </c:pt>
                      <c:pt idx="150">
                        <c:v>2012</c:v>
                      </c:pt>
                      <c:pt idx="151">
                        <c:v>2012</c:v>
                      </c:pt>
                      <c:pt idx="152">
                        <c:v>2012</c:v>
                      </c:pt>
                      <c:pt idx="153">
                        <c:v>2012</c:v>
                      </c:pt>
                      <c:pt idx="154">
                        <c:v>2012</c:v>
                      </c:pt>
                      <c:pt idx="155">
                        <c:v>2012</c:v>
                      </c:pt>
                      <c:pt idx="156">
                        <c:v>2012</c:v>
                      </c:pt>
                      <c:pt idx="157">
                        <c:v>2012</c:v>
                      </c:pt>
                      <c:pt idx="158">
                        <c:v>2012</c:v>
                      </c:pt>
                      <c:pt idx="159">
                        <c:v>2012</c:v>
                      </c:pt>
                      <c:pt idx="160">
                        <c:v>2012</c:v>
                      </c:pt>
                      <c:pt idx="161">
                        <c:v>2012</c:v>
                      </c:pt>
                      <c:pt idx="162">
                        <c:v>2012</c:v>
                      </c:pt>
                      <c:pt idx="163">
                        <c:v>2012</c:v>
                      </c:pt>
                      <c:pt idx="164">
                        <c:v>2012</c:v>
                      </c:pt>
                      <c:pt idx="165">
                        <c:v>2012</c:v>
                      </c:pt>
                      <c:pt idx="166">
                        <c:v>2012</c:v>
                      </c:pt>
                      <c:pt idx="167">
                        <c:v>2012</c:v>
                      </c:pt>
                      <c:pt idx="168">
                        <c:v>2012</c:v>
                      </c:pt>
                      <c:pt idx="169">
                        <c:v>2012</c:v>
                      </c:pt>
                      <c:pt idx="170">
                        <c:v>2012</c:v>
                      </c:pt>
                      <c:pt idx="171">
                        <c:v>2012</c:v>
                      </c:pt>
                      <c:pt idx="172">
                        <c:v>2012</c:v>
                      </c:pt>
                      <c:pt idx="173">
                        <c:v>2012</c:v>
                      </c:pt>
                      <c:pt idx="174">
                        <c:v>2011</c:v>
                      </c:pt>
                      <c:pt idx="175">
                        <c:v>2011</c:v>
                      </c:pt>
                      <c:pt idx="176">
                        <c:v>2011</c:v>
                      </c:pt>
                      <c:pt idx="177">
                        <c:v>2011</c:v>
                      </c:pt>
                      <c:pt idx="178">
                        <c:v>2011</c:v>
                      </c:pt>
                      <c:pt idx="179">
                        <c:v>2011</c:v>
                      </c:pt>
                      <c:pt idx="180">
                        <c:v>2011</c:v>
                      </c:pt>
                      <c:pt idx="181">
                        <c:v>2011</c:v>
                      </c:pt>
                      <c:pt idx="182">
                        <c:v>2011</c:v>
                      </c:pt>
                      <c:pt idx="183">
                        <c:v>2011</c:v>
                      </c:pt>
                      <c:pt idx="184">
                        <c:v>2011</c:v>
                      </c:pt>
                      <c:pt idx="185">
                        <c:v>2011</c:v>
                      </c:pt>
                      <c:pt idx="186">
                        <c:v>2011</c:v>
                      </c:pt>
                      <c:pt idx="187">
                        <c:v>2011</c:v>
                      </c:pt>
                      <c:pt idx="188">
                        <c:v>2011</c:v>
                      </c:pt>
                      <c:pt idx="189">
                        <c:v>2011</c:v>
                      </c:pt>
                      <c:pt idx="190">
                        <c:v>2011</c:v>
                      </c:pt>
                      <c:pt idx="191">
                        <c:v>2011</c:v>
                      </c:pt>
                      <c:pt idx="192">
                        <c:v>2011</c:v>
                      </c:pt>
                      <c:pt idx="193">
                        <c:v>2011</c:v>
                      </c:pt>
                      <c:pt idx="194">
                        <c:v>2011</c:v>
                      </c:pt>
                      <c:pt idx="195">
                        <c:v>2011</c:v>
                      </c:pt>
                      <c:pt idx="196">
                        <c:v>2011</c:v>
                      </c:pt>
                      <c:pt idx="197">
                        <c:v>2011</c:v>
                      </c:pt>
                      <c:pt idx="198">
                        <c:v>2011</c:v>
                      </c:pt>
                      <c:pt idx="199">
                        <c:v>2011</c:v>
                      </c:pt>
                      <c:pt idx="200">
                        <c:v>2011</c:v>
                      </c:pt>
                      <c:pt idx="201">
                        <c:v>2011</c:v>
                      </c:pt>
                      <c:pt idx="202">
                        <c:v>2011</c:v>
                      </c:pt>
                      <c:pt idx="203">
                        <c:v>2011</c:v>
                      </c:pt>
                      <c:pt idx="204">
                        <c:v>2011</c:v>
                      </c:pt>
                      <c:pt idx="205">
                        <c:v>2011</c:v>
                      </c:pt>
                      <c:pt idx="206">
                        <c:v>2011</c:v>
                      </c:pt>
                      <c:pt idx="207">
                        <c:v>2011</c:v>
                      </c:pt>
                      <c:pt idx="208">
                        <c:v>2011</c:v>
                      </c:pt>
                      <c:pt idx="209">
                        <c:v>2011</c:v>
                      </c:pt>
                      <c:pt idx="210">
                        <c:v>2011</c:v>
                      </c:pt>
                      <c:pt idx="211">
                        <c:v>2011</c:v>
                      </c:pt>
                      <c:pt idx="212">
                        <c:v>2011</c:v>
                      </c:pt>
                      <c:pt idx="213">
                        <c:v>2011</c:v>
                      </c:pt>
                      <c:pt idx="214">
                        <c:v>2011</c:v>
                      </c:pt>
                      <c:pt idx="215">
                        <c:v>2011</c:v>
                      </c:pt>
                      <c:pt idx="216">
                        <c:v>2011</c:v>
                      </c:pt>
                      <c:pt idx="217">
                        <c:v>2011</c:v>
                      </c:pt>
                      <c:pt idx="218">
                        <c:v>2011</c:v>
                      </c:pt>
                      <c:pt idx="219">
                        <c:v>2011</c:v>
                      </c:pt>
                      <c:pt idx="220">
                        <c:v>2011</c:v>
                      </c:pt>
                      <c:pt idx="221">
                        <c:v>2011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'Sr_Salary Details_2011-18'!$J$2:$J$223</c15:sqref>
                        </c15:formulaRef>
                      </c:ext>
                    </c:extLst>
                    <c:numCache>
                      <c:formatCode>0</c:formatCode>
                      <c:ptCount val="222"/>
                      <c:pt idx="0">
                        <c:v>28500</c:v>
                      </c:pt>
                      <c:pt idx="1">
                        <c:v>28500</c:v>
                      </c:pt>
                      <c:pt idx="2">
                        <c:v>28500</c:v>
                      </c:pt>
                      <c:pt idx="3">
                        <c:v>28500</c:v>
                      </c:pt>
                      <c:pt idx="4">
                        <c:v>10000</c:v>
                      </c:pt>
                      <c:pt idx="5">
                        <c:v>10500</c:v>
                      </c:pt>
                      <c:pt idx="6">
                        <c:v>11500</c:v>
                      </c:pt>
                      <c:pt idx="7">
                        <c:v>12000</c:v>
                      </c:pt>
                      <c:pt idx="8">
                        <c:v>27000</c:v>
                      </c:pt>
                      <c:pt idx="9">
                        <c:v>27000</c:v>
                      </c:pt>
                      <c:pt idx="10">
                        <c:v>27000</c:v>
                      </c:pt>
                      <c:pt idx="11">
                        <c:v>27000</c:v>
                      </c:pt>
                      <c:pt idx="12">
                        <c:v>8333.3333333333339</c:v>
                      </c:pt>
                      <c:pt idx="13">
                        <c:v>8333.3333333333339</c:v>
                      </c:pt>
                      <c:pt idx="14">
                        <c:v>10000</c:v>
                      </c:pt>
                      <c:pt idx="15">
                        <c:v>15000</c:v>
                      </c:pt>
                      <c:pt idx="16">
                        <c:v>26000</c:v>
                      </c:pt>
                      <c:pt idx="17">
                        <c:v>26000</c:v>
                      </c:pt>
                      <c:pt idx="18">
                        <c:v>26000</c:v>
                      </c:pt>
                      <c:pt idx="19">
                        <c:v>26000</c:v>
                      </c:pt>
                      <c:pt idx="20">
                        <c:v>26000</c:v>
                      </c:pt>
                      <c:pt idx="21">
                        <c:v>26000</c:v>
                      </c:pt>
                      <c:pt idx="22" formatCode="General">
                        <c:v>8000</c:v>
                      </c:pt>
                      <c:pt idx="23">
                        <c:v>8333.3333333333339</c:v>
                      </c:pt>
                      <c:pt idx="24">
                        <c:v>10000</c:v>
                      </c:pt>
                      <c:pt idx="25" formatCode="General">
                        <c:v>12000</c:v>
                      </c:pt>
                      <c:pt idx="26" formatCode="General">
                        <c:v>12000</c:v>
                      </c:pt>
                      <c:pt idx="27">
                        <c:v>13000</c:v>
                      </c:pt>
                      <c:pt idx="28">
                        <c:v>13000</c:v>
                      </c:pt>
                      <c:pt idx="29" formatCode="General">
                        <c:v>13200</c:v>
                      </c:pt>
                      <c:pt idx="30" formatCode="General">
                        <c:v>15000</c:v>
                      </c:pt>
                      <c:pt idx="31" formatCode="General">
                        <c:v>15000</c:v>
                      </c:pt>
                      <c:pt idx="32">
                        <c:v>15000</c:v>
                      </c:pt>
                      <c:pt idx="33" formatCode="General">
                        <c:v>17000</c:v>
                      </c:pt>
                      <c:pt idx="34">
                        <c:v>18000</c:v>
                      </c:pt>
                      <c:pt idx="35" formatCode="General">
                        <c:v>18433</c:v>
                      </c:pt>
                      <c:pt idx="36">
                        <c:v>19166.666666666668</c:v>
                      </c:pt>
                      <c:pt idx="37">
                        <c:v>20000</c:v>
                      </c:pt>
                      <c:pt idx="38" formatCode="General">
                        <c:v>20000</c:v>
                      </c:pt>
                      <c:pt idx="39">
                        <c:v>23000</c:v>
                      </c:pt>
                      <c:pt idx="40" formatCode="General">
                        <c:v>25000</c:v>
                      </c:pt>
                      <c:pt idx="41" formatCode="General">
                        <c:v>25000</c:v>
                      </c:pt>
                      <c:pt idx="42">
                        <c:v>30000</c:v>
                      </c:pt>
                      <c:pt idx="43">
                        <c:v>34740</c:v>
                      </c:pt>
                      <c:pt idx="44">
                        <c:v>43425</c:v>
                      </c:pt>
                      <c:pt idx="45">
                        <c:v>43425</c:v>
                      </c:pt>
                      <c:pt idx="46">
                        <c:v>53673</c:v>
                      </c:pt>
                      <c:pt idx="47">
                        <c:v>8333.3333333333339</c:v>
                      </c:pt>
                      <c:pt idx="48">
                        <c:v>8333.3333333333339</c:v>
                      </c:pt>
                      <c:pt idx="49">
                        <c:v>8333.3333333333339</c:v>
                      </c:pt>
                      <c:pt idx="50">
                        <c:v>8333.3333333333339</c:v>
                      </c:pt>
                      <c:pt idx="51">
                        <c:v>8333.3333333333339</c:v>
                      </c:pt>
                      <c:pt idx="52">
                        <c:v>10000</c:v>
                      </c:pt>
                      <c:pt idx="53" formatCode="General">
                        <c:v>10000</c:v>
                      </c:pt>
                      <c:pt idx="54">
                        <c:v>11000</c:v>
                      </c:pt>
                      <c:pt idx="55">
                        <c:v>11000</c:v>
                      </c:pt>
                      <c:pt idx="56">
                        <c:v>11000</c:v>
                      </c:pt>
                      <c:pt idx="57">
                        <c:v>12000</c:v>
                      </c:pt>
                      <c:pt idx="58">
                        <c:v>12000</c:v>
                      </c:pt>
                      <c:pt idx="59">
                        <c:v>12000</c:v>
                      </c:pt>
                      <c:pt idx="60">
                        <c:v>12500</c:v>
                      </c:pt>
                      <c:pt idx="61">
                        <c:v>12500</c:v>
                      </c:pt>
                      <c:pt idx="62">
                        <c:v>14166.666666666666</c:v>
                      </c:pt>
                      <c:pt idx="63">
                        <c:v>15000</c:v>
                      </c:pt>
                      <c:pt idx="64">
                        <c:v>15000</c:v>
                      </c:pt>
                      <c:pt idx="65" formatCode="General">
                        <c:v>15000</c:v>
                      </c:pt>
                      <c:pt idx="66">
                        <c:v>15000</c:v>
                      </c:pt>
                      <c:pt idx="67">
                        <c:v>15000</c:v>
                      </c:pt>
                      <c:pt idx="68" formatCode="General">
                        <c:v>15000</c:v>
                      </c:pt>
                      <c:pt idx="69">
                        <c:v>16000</c:v>
                      </c:pt>
                      <c:pt idx="70">
                        <c:v>16666.666666666668</c:v>
                      </c:pt>
                      <c:pt idx="71">
                        <c:v>16666.666666666668</c:v>
                      </c:pt>
                      <c:pt idx="72">
                        <c:v>16666.666666666668</c:v>
                      </c:pt>
                      <c:pt idx="73" formatCode="General">
                        <c:v>18000</c:v>
                      </c:pt>
                      <c:pt idx="74">
                        <c:v>18000</c:v>
                      </c:pt>
                      <c:pt idx="75">
                        <c:v>18203.75</c:v>
                      </c:pt>
                      <c:pt idx="76" formatCode="General">
                        <c:v>20001</c:v>
                      </c:pt>
                      <c:pt idx="77">
                        <c:v>20000</c:v>
                      </c:pt>
                      <c:pt idx="78">
                        <c:v>20833.333333333332</c:v>
                      </c:pt>
                      <c:pt idx="79">
                        <c:v>20833.333333333332</c:v>
                      </c:pt>
                      <c:pt idx="80">
                        <c:v>21400</c:v>
                      </c:pt>
                      <c:pt idx="81">
                        <c:v>26666.666666666668</c:v>
                      </c:pt>
                      <c:pt idx="82">
                        <c:v>25000</c:v>
                      </c:pt>
                      <c:pt idx="83">
                        <c:v>26166.666666666668</c:v>
                      </c:pt>
                      <c:pt idx="84">
                        <c:v>27000</c:v>
                      </c:pt>
                      <c:pt idx="85">
                        <c:v>7500</c:v>
                      </c:pt>
                      <c:pt idx="86">
                        <c:v>8000</c:v>
                      </c:pt>
                      <c:pt idx="87">
                        <c:v>8333.3333333333339</c:v>
                      </c:pt>
                      <c:pt idx="88">
                        <c:v>10500</c:v>
                      </c:pt>
                      <c:pt idx="89">
                        <c:v>11000</c:v>
                      </c:pt>
                      <c:pt idx="90">
                        <c:v>11100</c:v>
                      </c:pt>
                      <c:pt idx="91">
                        <c:v>11666.666666666666</c:v>
                      </c:pt>
                      <c:pt idx="92">
                        <c:v>14000</c:v>
                      </c:pt>
                      <c:pt idx="93">
                        <c:v>14666.666666666666</c:v>
                      </c:pt>
                      <c:pt idx="94">
                        <c:v>15000</c:v>
                      </c:pt>
                      <c:pt idx="95">
                        <c:v>15000</c:v>
                      </c:pt>
                      <c:pt idx="96">
                        <c:v>15000</c:v>
                      </c:pt>
                      <c:pt idx="97">
                        <c:v>15000</c:v>
                      </c:pt>
                      <c:pt idx="98">
                        <c:v>15000</c:v>
                      </c:pt>
                      <c:pt idx="99">
                        <c:v>15000</c:v>
                      </c:pt>
                      <c:pt idx="100">
                        <c:v>15000</c:v>
                      </c:pt>
                      <c:pt idx="101">
                        <c:v>15000</c:v>
                      </c:pt>
                      <c:pt idx="102">
                        <c:v>16666.666666666668</c:v>
                      </c:pt>
                      <c:pt idx="103">
                        <c:v>14000</c:v>
                      </c:pt>
                      <c:pt idx="104">
                        <c:v>17000</c:v>
                      </c:pt>
                      <c:pt idx="105">
                        <c:v>17000</c:v>
                      </c:pt>
                      <c:pt idx="106">
                        <c:v>17500</c:v>
                      </c:pt>
                      <c:pt idx="107">
                        <c:v>18000</c:v>
                      </c:pt>
                      <c:pt idx="108">
                        <c:v>18083.333333333332</c:v>
                      </c:pt>
                      <c:pt idx="109">
                        <c:v>20833.333333333332</c:v>
                      </c:pt>
                      <c:pt idx="110">
                        <c:v>20833.333333333332</c:v>
                      </c:pt>
                      <c:pt idx="111">
                        <c:v>22000</c:v>
                      </c:pt>
                      <c:pt idx="112">
                        <c:v>22000</c:v>
                      </c:pt>
                      <c:pt idx="113">
                        <c:v>22000</c:v>
                      </c:pt>
                      <c:pt idx="114">
                        <c:v>25000</c:v>
                      </c:pt>
                      <c:pt idx="115">
                        <c:v>27083.333333333332</c:v>
                      </c:pt>
                      <c:pt idx="116">
                        <c:v>28000</c:v>
                      </c:pt>
                      <c:pt idx="117">
                        <c:v>25000</c:v>
                      </c:pt>
                      <c:pt idx="118">
                        <c:v>34740</c:v>
                      </c:pt>
                      <c:pt idx="119">
                        <c:v>91666.666666666672</c:v>
                      </c:pt>
                      <c:pt idx="120">
                        <c:v>100000</c:v>
                      </c:pt>
                      <c:pt idx="121">
                        <c:v>100000</c:v>
                      </c:pt>
                      <c:pt idx="122">
                        <c:v>6000</c:v>
                      </c:pt>
                      <c:pt idx="123">
                        <c:v>8333.3333333333339</c:v>
                      </c:pt>
                      <c:pt idx="124">
                        <c:v>8333.3333333333339</c:v>
                      </c:pt>
                      <c:pt idx="125">
                        <c:v>15000</c:v>
                      </c:pt>
                      <c:pt idx="126" formatCode="General">
                        <c:v>15000</c:v>
                      </c:pt>
                      <c:pt idx="127">
                        <c:v>15000</c:v>
                      </c:pt>
                      <c:pt idx="128">
                        <c:v>16666.666666666668</c:v>
                      </c:pt>
                      <c:pt idx="129">
                        <c:v>16666.666666666668</c:v>
                      </c:pt>
                      <c:pt idx="130">
                        <c:v>16666.666666666668</c:v>
                      </c:pt>
                      <c:pt idx="131">
                        <c:v>16666.666666666668</c:v>
                      </c:pt>
                      <c:pt idx="132">
                        <c:v>16666.666666666668</c:v>
                      </c:pt>
                      <c:pt idx="133">
                        <c:v>16666.666666666668</c:v>
                      </c:pt>
                      <c:pt idx="134">
                        <c:v>20000</c:v>
                      </c:pt>
                      <c:pt idx="135">
                        <c:v>20000</c:v>
                      </c:pt>
                      <c:pt idx="136">
                        <c:v>20000</c:v>
                      </c:pt>
                      <c:pt idx="137">
                        <c:v>20000</c:v>
                      </c:pt>
                      <c:pt idx="138">
                        <c:v>20000</c:v>
                      </c:pt>
                      <c:pt idx="139">
                        <c:v>20000</c:v>
                      </c:pt>
                      <c:pt idx="140">
                        <c:v>20000</c:v>
                      </c:pt>
                      <c:pt idx="141">
                        <c:v>20833.333333333332</c:v>
                      </c:pt>
                      <c:pt idx="142">
                        <c:v>20833.333333333332</c:v>
                      </c:pt>
                      <c:pt idx="143">
                        <c:v>20833.333333333332</c:v>
                      </c:pt>
                      <c:pt idx="144">
                        <c:v>23333.333333333332</c:v>
                      </c:pt>
                      <c:pt idx="145">
                        <c:v>23333.333333333332</c:v>
                      </c:pt>
                      <c:pt idx="146">
                        <c:v>23750</c:v>
                      </c:pt>
                      <c:pt idx="147">
                        <c:v>24583.333333333332</c:v>
                      </c:pt>
                      <c:pt idx="148">
                        <c:v>25000</c:v>
                      </c:pt>
                      <c:pt idx="149">
                        <c:v>25000</c:v>
                      </c:pt>
                      <c:pt idx="150">
                        <c:v>25000</c:v>
                      </c:pt>
                      <c:pt idx="151">
                        <c:v>25000</c:v>
                      </c:pt>
                      <c:pt idx="152">
                        <c:v>25833.333333333332</c:v>
                      </c:pt>
                      <c:pt idx="153">
                        <c:v>27083.333333333332</c:v>
                      </c:pt>
                      <c:pt idx="154">
                        <c:v>27083.333333333332</c:v>
                      </c:pt>
                      <c:pt idx="155">
                        <c:v>27083.333333333332</c:v>
                      </c:pt>
                      <c:pt idx="156">
                        <c:v>29000</c:v>
                      </c:pt>
                      <c:pt idx="157">
                        <c:v>29166.666666666668</c:v>
                      </c:pt>
                      <c:pt idx="158">
                        <c:v>29166.666666666668</c:v>
                      </c:pt>
                      <c:pt idx="159">
                        <c:v>29166.666666666668</c:v>
                      </c:pt>
                      <c:pt idx="160">
                        <c:v>40916.666666666664</c:v>
                      </c:pt>
                      <c:pt idx="161">
                        <c:v>32083.333333333332</c:v>
                      </c:pt>
                      <c:pt idx="162">
                        <c:v>33333.333333333336</c:v>
                      </c:pt>
                      <c:pt idx="163">
                        <c:v>34000</c:v>
                      </c:pt>
                      <c:pt idx="164">
                        <c:v>34166.666666666664</c:v>
                      </c:pt>
                      <c:pt idx="165">
                        <c:v>34608.5</c:v>
                      </c:pt>
                      <c:pt idx="166">
                        <c:v>35000</c:v>
                      </c:pt>
                      <c:pt idx="167">
                        <c:v>35000</c:v>
                      </c:pt>
                      <c:pt idx="168" formatCode="General">
                        <c:v>43000</c:v>
                      </c:pt>
                      <c:pt idx="169">
                        <c:v>45000</c:v>
                      </c:pt>
                      <c:pt idx="170">
                        <c:v>50000</c:v>
                      </c:pt>
                      <c:pt idx="171">
                        <c:v>50000</c:v>
                      </c:pt>
                      <c:pt idx="172">
                        <c:v>80249</c:v>
                      </c:pt>
                      <c:pt idx="173">
                        <c:v>138960</c:v>
                      </c:pt>
                      <c:pt idx="174">
                        <c:v>8333.3333333333339</c:v>
                      </c:pt>
                      <c:pt idx="175">
                        <c:v>10000</c:v>
                      </c:pt>
                      <c:pt idx="176">
                        <c:v>14500</c:v>
                      </c:pt>
                      <c:pt idx="177">
                        <c:v>15000</c:v>
                      </c:pt>
                      <c:pt idx="178">
                        <c:v>18000</c:v>
                      </c:pt>
                      <c:pt idx="179">
                        <c:v>20000</c:v>
                      </c:pt>
                      <c:pt idx="180">
                        <c:v>21000</c:v>
                      </c:pt>
                      <c:pt idx="181">
                        <c:v>23000</c:v>
                      </c:pt>
                      <c:pt idx="182">
                        <c:v>23333.333333333332</c:v>
                      </c:pt>
                      <c:pt idx="183">
                        <c:v>23333.333333333332</c:v>
                      </c:pt>
                      <c:pt idx="184">
                        <c:v>25000</c:v>
                      </c:pt>
                      <c:pt idx="185">
                        <c:v>25000</c:v>
                      </c:pt>
                      <c:pt idx="186">
                        <c:v>25000</c:v>
                      </c:pt>
                      <c:pt idx="187">
                        <c:v>25000</c:v>
                      </c:pt>
                      <c:pt idx="188">
                        <c:v>25000</c:v>
                      </c:pt>
                      <c:pt idx="189">
                        <c:v>25000</c:v>
                      </c:pt>
                      <c:pt idx="190">
                        <c:v>25000</c:v>
                      </c:pt>
                      <c:pt idx="191">
                        <c:v>25000</c:v>
                      </c:pt>
                      <c:pt idx="192">
                        <c:v>25000</c:v>
                      </c:pt>
                      <c:pt idx="193">
                        <c:v>25000</c:v>
                      </c:pt>
                      <c:pt idx="194">
                        <c:v>25000</c:v>
                      </c:pt>
                      <c:pt idx="195">
                        <c:v>25000</c:v>
                      </c:pt>
                      <c:pt idx="196">
                        <c:v>25000</c:v>
                      </c:pt>
                      <c:pt idx="197">
                        <c:v>25000</c:v>
                      </c:pt>
                      <c:pt idx="198">
                        <c:v>25416.666666666668</c:v>
                      </c:pt>
                      <c:pt idx="199">
                        <c:v>26000</c:v>
                      </c:pt>
                      <c:pt idx="200">
                        <c:v>26000</c:v>
                      </c:pt>
                      <c:pt idx="201">
                        <c:v>27666.666666666668</c:v>
                      </c:pt>
                      <c:pt idx="202">
                        <c:v>28000</c:v>
                      </c:pt>
                      <c:pt idx="203">
                        <c:v>28000</c:v>
                      </c:pt>
                      <c:pt idx="204">
                        <c:v>29166.666666666668</c:v>
                      </c:pt>
                      <c:pt idx="205">
                        <c:v>30000</c:v>
                      </c:pt>
                      <c:pt idx="206">
                        <c:v>31666.666666666668</c:v>
                      </c:pt>
                      <c:pt idx="207">
                        <c:v>33333.333333333336</c:v>
                      </c:pt>
                      <c:pt idx="208">
                        <c:v>33333.333333333336</c:v>
                      </c:pt>
                      <c:pt idx="209">
                        <c:v>35000</c:v>
                      </c:pt>
                      <c:pt idx="210">
                        <c:v>35000</c:v>
                      </c:pt>
                      <c:pt idx="211">
                        <c:v>35000</c:v>
                      </c:pt>
                      <c:pt idx="212">
                        <c:v>37500</c:v>
                      </c:pt>
                      <c:pt idx="213">
                        <c:v>41666.666666666664</c:v>
                      </c:pt>
                      <c:pt idx="214">
                        <c:v>41666.666666666664</c:v>
                      </c:pt>
                      <c:pt idx="215">
                        <c:v>49784</c:v>
                      </c:pt>
                      <c:pt idx="216">
                        <c:v>50000</c:v>
                      </c:pt>
                      <c:pt idx="217">
                        <c:v>83333.333333333328</c:v>
                      </c:pt>
                      <c:pt idx="218">
                        <c:v>95535</c:v>
                      </c:pt>
                      <c:pt idx="219">
                        <c:v>107347</c:v>
                      </c:pt>
                      <c:pt idx="220">
                        <c:v>175506</c:v>
                      </c:pt>
                      <c:pt idx="221">
                        <c:v>216600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6-5A05-4180-B23F-B16E110557D0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'Sr_Salary Details_2011-18'!$K$1</c15:sqref>
                        </c15:formulaRef>
                      </c:ext>
                    </c:extLst>
                    <c:strCache>
                      <c:ptCount val="1"/>
                      <c:pt idx="0">
                        <c:v>Annual CTC USD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'Sr_Salary Details_2011-18'!$C$2:$C$223</c15:sqref>
                        </c15:formulaRef>
                      </c:ext>
                    </c:extLst>
                    <c:numCache>
                      <c:formatCode>General</c:formatCode>
                      <c:ptCount val="222"/>
                      <c:pt idx="0">
                        <c:v>2018</c:v>
                      </c:pt>
                      <c:pt idx="1">
                        <c:v>2018</c:v>
                      </c:pt>
                      <c:pt idx="2">
                        <c:v>2018</c:v>
                      </c:pt>
                      <c:pt idx="3">
                        <c:v>2018</c:v>
                      </c:pt>
                      <c:pt idx="4">
                        <c:v>2017</c:v>
                      </c:pt>
                      <c:pt idx="5">
                        <c:v>2017</c:v>
                      </c:pt>
                      <c:pt idx="6">
                        <c:v>2017</c:v>
                      </c:pt>
                      <c:pt idx="7">
                        <c:v>2017</c:v>
                      </c:pt>
                      <c:pt idx="8">
                        <c:v>2017</c:v>
                      </c:pt>
                      <c:pt idx="9">
                        <c:v>2017</c:v>
                      </c:pt>
                      <c:pt idx="10">
                        <c:v>2017</c:v>
                      </c:pt>
                      <c:pt idx="11">
                        <c:v>2017</c:v>
                      </c:pt>
                      <c:pt idx="12">
                        <c:v>2016</c:v>
                      </c:pt>
                      <c:pt idx="13">
                        <c:v>2016</c:v>
                      </c:pt>
                      <c:pt idx="14">
                        <c:v>2016</c:v>
                      </c:pt>
                      <c:pt idx="15">
                        <c:v>2016</c:v>
                      </c:pt>
                      <c:pt idx="16">
                        <c:v>2016</c:v>
                      </c:pt>
                      <c:pt idx="17">
                        <c:v>2016</c:v>
                      </c:pt>
                      <c:pt idx="18">
                        <c:v>2016</c:v>
                      </c:pt>
                      <c:pt idx="19">
                        <c:v>2016</c:v>
                      </c:pt>
                      <c:pt idx="20">
                        <c:v>2016</c:v>
                      </c:pt>
                      <c:pt idx="21">
                        <c:v>2016</c:v>
                      </c:pt>
                      <c:pt idx="22">
                        <c:v>2015</c:v>
                      </c:pt>
                      <c:pt idx="23">
                        <c:v>2015</c:v>
                      </c:pt>
                      <c:pt idx="24">
                        <c:v>2015</c:v>
                      </c:pt>
                      <c:pt idx="25">
                        <c:v>2015</c:v>
                      </c:pt>
                      <c:pt idx="26">
                        <c:v>2015</c:v>
                      </c:pt>
                      <c:pt idx="27">
                        <c:v>2015</c:v>
                      </c:pt>
                      <c:pt idx="28">
                        <c:v>2015</c:v>
                      </c:pt>
                      <c:pt idx="29">
                        <c:v>2015</c:v>
                      </c:pt>
                      <c:pt idx="30">
                        <c:v>2015</c:v>
                      </c:pt>
                      <c:pt idx="31">
                        <c:v>2015</c:v>
                      </c:pt>
                      <c:pt idx="32">
                        <c:v>2015</c:v>
                      </c:pt>
                      <c:pt idx="33">
                        <c:v>2015</c:v>
                      </c:pt>
                      <c:pt idx="34">
                        <c:v>2015</c:v>
                      </c:pt>
                      <c:pt idx="35">
                        <c:v>2015</c:v>
                      </c:pt>
                      <c:pt idx="36">
                        <c:v>2015</c:v>
                      </c:pt>
                      <c:pt idx="37">
                        <c:v>2015</c:v>
                      </c:pt>
                      <c:pt idx="38">
                        <c:v>2015</c:v>
                      </c:pt>
                      <c:pt idx="39">
                        <c:v>2015</c:v>
                      </c:pt>
                      <c:pt idx="40">
                        <c:v>2015</c:v>
                      </c:pt>
                      <c:pt idx="41">
                        <c:v>2015</c:v>
                      </c:pt>
                      <c:pt idx="42">
                        <c:v>2015</c:v>
                      </c:pt>
                      <c:pt idx="43">
                        <c:v>2015</c:v>
                      </c:pt>
                      <c:pt idx="44">
                        <c:v>2015</c:v>
                      </c:pt>
                      <c:pt idx="45">
                        <c:v>2015</c:v>
                      </c:pt>
                      <c:pt idx="46">
                        <c:v>2015</c:v>
                      </c:pt>
                      <c:pt idx="47">
                        <c:v>2014</c:v>
                      </c:pt>
                      <c:pt idx="48">
                        <c:v>2014</c:v>
                      </c:pt>
                      <c:pt idx="49">
                        <c:v>2014</c:v>
                      </c:pt>
                      <c:pt idx="50">
                        <c:v>2014</c:v>
                      </c:pt>
                      <c:pt idx="51">
                        <c:v>2014</c:v>
                      </c:pt>
                      <c:pt idx="52">
                        <c:v>2014</c:v>
                      </c:pt>
                      <c:pt idx="53">
                        <c:v>2014</c:v>
                      </c:pt>
                      <c:pt idx="54">
                        <c:v>2014</c:v>
                      </c:pt>
                      <c:pt idx="55">
                        <c:v>2014</c:v>
                      </c:pt>
                      <c:pt idx="56">
                        <c:v>2014</c:v>
                      </c:pt>
                      <c:pt idx="57">
                        <c:v>2014</c:v>
                      </c:pt>
                      <c:pt idx="58">
                        <c:v>2014</c:v>
                      </c:pt>
                      <c:pt idx="59">
                        <c:v>2014</c:v>
                      </c:pt>
                      <c:pt idx="60">
                        <c:v>2014</c:v>
                      </c:pt>
                      <c:pt idx="61">
                        <c:v>2014</c:v>
                      </c:pt>
                      <c:pt idx="62">
                        <c:v>2014</c:v>
                      </c:pt>
                      <c:pt idx="63">
                        <c:v>2014</c:v>
                      </c:pt>
                      <c:pt idx="64">
                        <c:v>2014</c:v>
                      </c:pt>
                      <c:pt idx="65">
                        <c:v>2014</c:v>
                      </c:pt>
                      <c:pt idx="66">
                        <c:v>2014</c:v>
                      </c:pt>
                      <c:pt idx="67">
                        <c:v>2014</c:v>
                      </c:pt>
                      <c:pt idx="68">
                        <c:v>2014</c:v>
                      </c:pt>
                      <c:pt idx="69">
                        <c:v>2014</c:v>
                      </c:pt>
                      <c:pt idx="70">
                        <c:v>2014</c:v>
                      </c:pt>
                      <c:pt idx="71">
                        <c:v>2014</c:v>
                      </c:pt>
                      <c:pt idx="72">
                        <c:v>2014</c:v>
                      </c:pt>
                      <c:pt idx="73">
                        <c:v>2014</c:v>
                      </c:pt>
                      <c:pt idx="74">
                        <c:v>2014</c:v>
                      </c:pt>
                      <c:pt idx="75">
                        <c:v>2014</c:v>
                      </c:pt>
                      <c:pt idx="76">
                        <c:v>2014</c:v>
                      </c:pt>
                      <c:pt idx="77">
                        <c:v>2014</c:v>
                      </c:pt>
                      <c:pt idx="78">
                        <c:v>2014</c:v>
                      </c:pt>
                      <c:pt idx="79">
                        <c:v>2014</c:v>
                      </c:pt>
                      <c:pt idx="80">
                        <c:v>2014</c:v>
                      </c:pt>
                      <c:pt idx="81">
                        <c:v>2014</c:v>
                      </c:pt>
                      <c:pt idx="82">
                        <c:v>2014</c:v>
                      </c:pt>
                      <c:pt idx="83">
                        <c:v>2014</c:v>
                      </c:pt>
                      <c:pt idx="84">
                        <c:v>2014</c:v>
                      </c:pt>
                      <c:pt idx="85">
                        <c:v>2013</c:v>
                      </c:pt>
                      <c:pt idx="86">
                        <c:v>2013</c:v>
                      </c:pt>
                      <c:pt idx="87">
                        <c:v>2013</c:v>
                      </c:pt>
                      <c:pt idx="88">
                        <c:v>2013</c:v>
                      </c:pt>
                      <c:pt idx="89">
                        <c:v>2013</c:v>
                      </c:pt>
                      <c:pt idx="90">
                        <c:v>2013</c:v>
                      </c:pt>
                      <c:pt idx="91">
                        <c:v>2013</c:v>
                      </c:pt>
                      <c:pt idx="92">
                        <c:v>2013</c:v>
                      </c:pt>
                      <c:pt idx="93">
                        <c:v>2013</c:v>
                      </c:pt>
                      <c:pt idx="94">
                        <c:v>2013</c:v>
                      </c:pt>
                      <c:pt idx="95">
                        <c:v>2013</c:v>
                      </c:pt>
                      <c:pt idx="96">
                        <c:v>2013</c:v>
                      </c:pt>
                      <c:pt idx="97">
                        <c:v>2013</c:v>
                      </c:pt>
                      <c:pt idx="98">
                        <c:v>2013</c:v>
                      </c:pt>
                      <c:pt idx="99">
                        <c:v>2013</c:v>
                      </c:pt>
                      <c:pt idx="100">
                        <c:v>2013</c:v>
                      </c:pt>
                      <c:pt idx="101">
                        <c:v>2013</c:v>
                      </c:pt>
                      <c:pt idx="102">
                        <c:v>2013</c:v>
                      </c:pt>
                      <c:pt idx="103">
                        <c:v>2013</c:v>
                      </c:pt>
                      <c:pt idx="104">
                        <c:v>2013</c:v>
                      </c:pt>
                      <c:pt idx="105">
                        <c:v>2013</c:v>
                      </c:pt>
                      <c:pt idx="106">
                        <c:v>2013</c:v>
                      </c:pt>
                      <c:pt idx="107">
                        <c:v>2013</c:v>
                      </c:pt>
                      <c:pt idx="108">
                        <c:v>2013</c:v>
                      </c:pt>
                      <c:pt idx="109">
                        <c:v>2013</c:v>
                      </c:pt>
                      <c:pt idx="110">
                        <c:v>2013</c:v>
                      </c:pt>
                      <c:pt idx="111">
                        <c:v>2013</c:v>
                      </c:pt>
                      <c:pt idx="112">
                        <c:v>2013</c:v>
                      </c:pt>
                      <c:pt idx="113">
                        <c:v>2013</c:v>
                      </c:pt>
                      <c:pt idx="114">
                        <c:v>2013</c:v>
                      </c:pt>
                      <c:pt idx="115">
                        <c:v>2013</c:v>
                      </c:pt>
                      <c:pt idx="116">
                        <c:v>2013</c:v>
                      </c:pt>
                      <c:pt idx="117">
                        <c:v>2013</c:v>
                      </c:pt>
                      <c:pt idx="118">
                        <c:v>2013</c:v>
                      </c:pt>
                      <c:pt idx="119">
                        <c:v>2013</c:v>
                      </c:pt>
                      <c:pt idx="120">
                        <c:v>2013</c:v>
                      </c:pt>
                      <c:pt idx="121">
                        <c:v>2013</c:v>
                      </c:pt>
                      <c:pt idx="122">
                        <c:v>2012</c:v>
                      </c:pt>
                      <c:pt idx="123">
                        <c:v>2012</c:v>
                      </c:pt>
                      <c:pt idx="124">
                        <c:v>2012</c:v>
                      </c:pt>
                      <c:pt idx="125">
                        <c:v>2012</c:v>
                      </c:pt>
                      <c:pt idx="126">
                        <c:v>2012</c:v>
                      </c:pt>
                      <c:pt idx="127">
                        <c:v>2012</c:v>
                      </c:pt>
                      <c:pt idx="128">
                        <c:v>2012</c:v>
                      </c:pt>
                      <c:pt idx="129">
                        <c:v>2012</c:v>
                      </c:pt>
                      <c:pt idx="130">
                        <c:v>2012</c:v>
                      </c:pt>
                      <c:pt idx="131">
                        <c:v>2012</c:v>
                      </c:pt>
                      <c:pt idx="132">
                        <c:v>2012</c:v>
                      </c:pt>
                      <c:pt idx="133">
                        <c:v>2012</c:v>
                      </c:pt>
                      <c:pt idx="134">
                        <c:v>2012</c:v>
                      </c:pt>
                      <c:pt idx="135">
                        <c:v>2012</c:v>
                      </c:pt>
                      <c:pt idx="136">
                        <c:v>2012</c:v>
                      </c:pt>
                      <c:pt idx="137">
                        <c:v>2012</c:v>
                      </c:pt>
                      <c:pt idx="138">
                        <c:v>2012</c:v>
                      </c:pt>
                      <c:pt idx="139">
                        <c:v>2012</c:v>
                      </c:pt>
                      <c:pt idx="140">
                        <c:v>2012</c:v>
                      </c:pt>
                      <c:pt idx="141">
                        <c:v>2012</c:v>
                      </c:pt>
                      <c:pt idx="142">
                        <c:v>2012</c:v>
                      </c:pt>
                      <c:pt idx="143">
                        <c:v>2012</c:v>
                      </c:pt>
                      <c:pt idx="144">
                        <c:v>2012</c:v>
                      </c:pt>
                      <c:pt idx="145">
                        <c:v>2012</c:v>
                      </c:pt>
                      <c:pt idx="146">
                        <c:v>2012</c:v>
                      </c:pt>
                      <c:pt idx="147">
                        <c:v>2012</c:v>
                      </c:pt>
                      <c:pt idx="148">
                        <c:v>2012</c:v>
                      </c:pt>
                      <c:pt idx="149">
                        <c:v>2012</c:v>
                      </c:pt>
                      <c:pt idx="150">
                        <c:v>2012</c:v>
                      </c:pt>
                      <c:pt idx="151">
                        <c:v>2012</c:v>
                      </c:pt>
                      <c:pt idx="152">
                        <c:v>2012</c:v>
                      </c:pt>
                      <c:pt idx="153">
                        <c:v>2012</c:v>
                      </c:pt>
                      <c:pt idx="154">
                        <c:v>2012</c:v>
                      </c:pt>
                      <c:pt idx="155">
                        <c:v>2012</c:v>
                      </c:pt>
                      <c:pt idx="156">
                        <c:v>2012</c:v>
                      </c:pt>
                      <c:pt idx="157">
                        <c:v>2012</c:v>
                      </c:pt>
                      <c:pt idx="158">
                        <c:v>2012</c:v>
                      </c:pt>
                      <c:pt idx="159">
                        <c:v>2012</c:v>
                      </c:pt>
                      <c:pt idx="160">
                        <c:v>2012</c:v>
                      </c:pt>
                      <c:pt idx="161">
                        <c:v>2012</c:v>
                      </c:pt>
                      <c:pt idx="162">
                        <c:v>2012</c:v>
                      </c:pt>
                      <c:pt idx="163">
                        <c:v>2012</c:v>
                      </c:pt>
                      <c:pt idx="164">
                        <c:v>2012</c:v>
                      </c:pt>
                      <c:pt idx="165">
                        <c:v>2012</c:v>
                      </c:pt>
                      <c:pt idx="166">
                        <c:v>2012</c:v>
                      </c:pt>
                      <c:pt idx="167">
                        <c:v>2012</c:v>
                      </c:pt>
                      <c:pt idx="168">
                        <c:v>2012</c:v>
                      </c:pt>
                      <c:pt idx="169">
                        <c:v>2012</c:v>
                      </c:pt>
                      <c:pt idx="170">
                        <c:v>2012</c:v>
                      </c:pt>
                      <c:pt idx="171">
                        <c:v>2012</c:v>
                      </c:pt>
                      <c:pt idx="172">
                        <c:v>2012</c:v>
                      </c:pt>
                      <c:pt idx="173">
                        <c:v>2012</c:v>
                      </c:pt>
                      <c:pt idx="174">
                        <c:v>2011</c:v>
                      </c:pt>
                      <c:pt idx="175">
                        <c:v>2011</c:v>
                      </c:pt>
                      <c:pt idx="176">
                        <c:v>2011</c:v>
                      </c:pt>
                      <c:pt idx="177">
                        <c:v>2011</c:v>
                      </c:pt>
                      <c:pt idx="178">
                        <c:v>2011</c:v>
                      </c:pt>
                      <c:pt idx="179">
                        <c:v>2011</c:v>
                      </c:pt>
                      <c:pt idx="180">
                        <c:v>2011</c:v>
                      </c:pt>
                      <c:pt idx="181">
                        <c:v>2011</c:v>
                      </c:pt>
                      <c:pt idx="182">
                        <c:v>2011</c:v>
                      </c:pt>
                      <c:pt idx="183">
                        <c:v>2011</c:v>
                      </c:pt>
                      <c:pt idx="184">
                        <c:v>2011</c:v>
                      </c:pt>
                      <c:pt idx="185">
                        <c:v>2011</c:v>
                      </c:pt>
                      <c:pt idx="186">
                        <c:v>2011</c:v>
                      </c:pt>
                      <c:pt idx="187">
                        <c:v>2011</c:v>
                      </c:pt>
                      <c:pt idx="188">
                        <c:v>2011</c:v>
                      </c:pt>
                      <c:pt idx="189">
                        <c:v>2011</c:v>
                      </c:pt>
                      <c:pt idx="190">
                        <c:v>2011</c:v>
                      </c:pt>
                      <c:pt idx="191">
                        <c:v>2011</c:v>
                      </c:pt>
                      <c:pt idx="192">
                        <c:v>2011</c:v>
                      </c:pt>
                      <c:pt idx="193">
                        <c:v>2011</c:v>
                      </c:pt>
                      <c:pt idx="194">
                        <c:v>2011</c:v>
                      </c:pt>
                      <c:pt idx="195">
                        <c:v>2011</c:v>
                      </c:pt>
                      <c:pt idx="196">
                        <c:v>2011</c:v>
                      </c:pt>
                      <c:pt idx="197">
                        <c:v>2011</c:v>
                      </c:pt>
                      <c:pt idx="198">
                        <c:v>2011</c:v>
                      </c:pt>
                      <c:pt idx="199">
                        <c:v>2011</c:v>
                      </c:pt>
                      <c:pt idx="200">
                        <c:v>2011</c:v>
                      </c:pt>
                      <c:pt idx="201">
                        <c:v>2011</c:v>
                      </c:pt>
                      <c:pt idx="202">
                        <c:v>2011</c:v>
                      </c:pt>
                      <c:pt idx="203">
                        <c:v>2011</c:v>
                      </c:pt>
                      <c:pt idx="204">
                        <c:v>2011</c:v>
                      </c:pt>
                      <c:pt idx="205">
                        <c:v>2011</c:v>
                      </c:pt>
                      <c:pt idx="206">
                        <c:v>2011</c:v>
                      </c:pt>
                      <c:pt idx="207">
                        <c:v>2011</c:v>
                      </c:pt>
                      <c:pt idx="208">
                        <c:v>2011</c:v>
                      </c:pt>
                      <c:pt idx="209">
                        <c:v>2011</c:v>
                      </c:pt>
                      <c:pt idx="210">
                        <c:v>2011</c:v>
                      </c:pt>
                      <c:pt idx="211">
                        <c:v>2011</c:v>
                      </c:pt>
                      <c:pt idx="212">
                        <c:v>2011</c:v>
                      </c:pt>
                      <c:pt idx="213">
                        <c:v>2011</c:v>
                      </c:pt>
                      <c:pt idx="214">
                        <c:v>2011</c:v>
                      </c:pt>
                      <c:pt idx="215">
                        <c:v>2011</c:v>
                      </c:pt>
                      <c:pt idx="216">
                        <c:v>2011</c:v>
                      </c:pt>
                      <c:pt idx="217">
                        <c:v>2011</c:v>
                      </c:pt>
                      <c:pt idx="218">
                        <c:v>2011</c:v>
                      </c:pt>
                      <c:pt idx="219">
                        <c:v>2011</c:v>
                      </c:pt>
                      <c:pt idx="220">
                        <c:v>2011</c:v>
                      </c:pt>
                      <c:pt idx="221">
                        <c:v>2011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'Sr_Salary Details_2011-18'!$K$2:$K$223</c15:sqref>
                        </c15:formulaRef>
                      </c:ext>
                    </c:extLst>
                    <c:numCache>
                      <c:formatCode>_("$"* #,##0_);_("$"* \(#,##0\);_("$"* "-"??_);_(@_)</c:formatCode>
                      <c:ptCount val="222"/>
                      <c:pt idx="0">
                        <c:v>5261.5384615384619</c:v>
                      </c:pt>
                      <c:pt idx="1">
                        <c:v>5261.5384615384619</c:v>
                      </c:pt>
                      <c:pt idx="2">
                        <c:v>5261.5384615384619</c:v>
                      </c:pt>
                      <c:pt idx="3">
                        <c:v>5261.5384615384619</c:v>
                      </c:pt>
                      <c:pt idx="4">
                        <c:v>1846.1538461538462</c:v>
                      </c:pt>
                      <c:pt idx="5">
                        <c:v>1938.4615384615386</c:v>
                      </c:pt>
                      <c:pt idx="6">
                        <c:v>2123.0769230769229</c:v>
                      </c:pt>
                      <c:pt idx="7">
                        <c:v>2215.3846153846152</c:v>
                      </c:pt>
                      <c:pt idx="8">
                        <c:v>4984.6153846153848</c:v>
                      </c:pt>
                      <c:pt idx="9">
                        <c:v>4984.6153846153848</c:v>
                      </c:pt>
                      <c:pt idx="10">
                        <c:v>4984.6153846153848</c:v>
                      </c:pt>
                      <c:pt idx="11">
                        <c:v>4984.6153846153848</c:v>
                      </c:pt>
                      <c:pt idx="12">
                        <c:v>1538.4615384615386</c:v>
                      </c:pt>
                      <c:pt idx="13">
                        <c:v>1538.4615384615386</c:v>
                      </c:pt>
                      <c:pt idx="14">
                        <c:v>1846.1538461538462</c:v>
                      </c:pt>
                      <c:pt idx="15">
                        <c:v>2769.2307692307691</c:v>
                      </c:pt>
                      <c:pt idx="16">
                        <c:v>4800</c:v>
                      </c:pt>
                      <c:pt idx="17">
                        <c:v>4800</c:v>
                      </c:pt>
                      <c:pt idx="18">
                        <c:v>4800</c:v>
                      </c:pt>
                      <c:pt idx="19">
                        <c:v>4800</c:v>
                      </c:pt>
                      <c:pt idx="20">
                        <c:v>4800</c:v>
                      </c:pt>
                      <c:pt idx="21">
                        <c:v>4800</c:v>
                      </c:pt>
                      <c:pt idx="22">
                        <c:v>1476.9230769230769</c:v>
                      </c:pt>
                      <c:pt idx="23">
                        <c:v>1538.4615384615386</c:v>
                      </c:pt>
                      <c:pt idx="24">
                        <c:v>1846.1538461538462</c:v>
                      </c:pt>
                      <c:pt idx="25">
                        <c:v>2215.3846153846152</c:v>
                      </c:pt>
                      <c:pt idx="26">
                        <c:v>2215.3846153846152</c:v>
                      </c:pt>
                      <c:pt idx="27">
                        <c:v>2400</c:v>
                      </c:pt>
                      <c:pt idx="28">
                        <c:v>2400</c:v>
                      </c:pt>
                      <c:pt idx="29">
                        <c:v>2492.3076923076924</c:v>
                      </c:pt>
                      <c:pt idx="30">
                        <c:v>2769.2307692307691</c:v>
                      </c:pt>
                      <c:pt idx="31">
                        <c:v>2769.2307692307691</c:v>
                      </c:pt>
                      <c:pt idx="32">
                        <c:v>2769.2307692307691</c:v>
                      </c:pt>
                      <c:pt idx="33">
                        <c:v>3138.4615384615386</c:v>
                      </c:pt>
                      <c:pt idx="34">
                        <c:v>3323.0769230769229</c:v>
                      </c:pt>
                      <c:pt idx="35">
                        <c:v>3403.0153846153844</c:v>
                      </c:pt>
                      <c:pt idx="36">
                        <c:v>3538.4615384615386</c:v>
                      </c:pt>
                      <c:pt idx="37">
                        <c:v>3692.3076923076924</c:v>
                      </c:pt>
                      <c:pt idx="38">
                        <c:v>3692.3076923076924</c:v>
                      </c:pt>
                      <c:pt idx="39">
                        <c:v>4246.1538461538457</c:v>
                      </c:pt>
                      <c:pt idx="40">
                        <c:v>4615.3846153846152</c:v>
                      </c:pt>
                      <c:pt idx="41">
                        <c:v>4615.3846153846152</c:v>
                      </c:pt>
                      <c:pt idx="42">
                        <c:v>5538.4615384615381</c:v>
                      </c:pt>
                      <c:pt idx="43">
                        <c:v>6413.5384615384619</c:v>
                      </c:pt>
                      <c:pt idx="44">
                        <c:v>8016.9230769230771</c:v>
                      </c:pt>
                      <c:pt idx="45">
                        <c:v>8016.9230769230771</c:v>
                      </c:pt>
                      <c:pt idx="46">
                        <c:v>9908.8615384615387</c:v>
                      </c:pt>
                      <c:pt idx="47">
                        <c:v>1538.4615384615386</c:v>
                      </c:pt>
                      <c:pt idx="48">
                        <c:v>1538.4615384615386</c:v>
                      </c:pt>
                      <c:pt idx="49">
                        <c:v>1538.4615384615386</c:v>
                      </c:pt>
                      <c:pt idx="50">
                        <c:v>1538.4615384615386</c:v>
                      </c:pt>
                      <c:pt idx="51">
                        <c:v>1538.4615384615386</c:v>
                      </c:pt>
                      <c:pt idx="52">
                        <c:v>1846.1538461538462</c:v>
                      </c:pt>
                      <c:pt idx="53">
                        <c:v>1846.1538461538462</c:v>
                      </c:pt>
                      <c:pt idx="54">
                        <c:v>2030.7692307692307</c:v>
                      </c:pt>
                      <c:pt idx="55">
                        <c:v>2030.7692307692307</c:v>
                      </c:pt>
                      <c:pt idx="56">
                        <c:v>2030.7692307692307</c:v>
                      </c:pt>
                      <c:pt idx="57">
                        <c:v>2215.3846153846152</c:v>
                      </c:pt>
                      <c:pt idx="58">
                        <c:v>2215.3846153846152</c:v>
                      </c:pt>
                      <c:pt idx="59">
                        <c:v>2215.3846153846152</c:v>
                      </c:pt>
                      <c:pt idx="60">
                        <c:v>2307.6923076923076</c:v>
                      </c:pt>
                      <c:pt idx="61">
                        <c:v>2307.6923076923076</c:v>
                      </c:pt>
                      <c:pt idx="62">
                        <c:v>2615.3846153846152</c:v>
                      </c:pt>
                      <c:pt idx="63">
                        <c:v>2769.2307692307691</c:v>
                      </c:pt>
                      <c:pt idx="64">
                        <c:v>2769.2307692307691</c:v>
                      </c:pt>
                      <c:pt idx="65">
                        <c:v>2769.2307692307691</c:v>
                      </c:pt>
                      <c:pt idx="66">
                        <c:v>2769.2307692307691</c:v>
                      </c:pt>
                      <c:pt idx="67">
                        <c:v>2769.2307692307691</c:v>
                      </c:pt>
                      <c:pt idx="68">
                        <c:v>2769.2307692307691</c:v>
                      </c:pt>
                      <c:pt idx="69">
                        <c:v>2953.8461538461538</c:v>
                      </c:pt>
                      <c:pt idx="70">
                        <c:v>3076.9230769230771</c:v>
                      </c:pt>
                      <c:pt idx="71">
                        <c:v>3076.9230769230771</c:v>
                      </c:pt>
                      <c:pt idx="72">
                        <c:v>3076.9230769230771</c:v>
                      </c:pt>
                      <c:pt idx="73">
                        <c:v>3323.0769230769229</c:v>
                      </c:pt>
                      <c:pt idx="74">
                        <c:v>3323.0769230769229</c:v>
                      </c:pt>
                      <c:pt idx="75">
                        <c:v>3360.6923076923076</c:v>
                      </c:pt>
                      <c:pt idx="76">
                        <c:v>3538.4615384615386</c:v>
                      </c:pt>
                      <c:pt idx="77">
                        <c:v>3692.3076923076924</c:v>
                      </c:pt>
                      <c:pt idx="78">
                        <c:v>3846.1538461538462</c:v>
                      </c:pt>
                      <c:pt idx="79">
                        <c:v>3846.1538461538462</c:v>
                      </c:pt>
                      <c:pt idx="80">
                        <c:v>3950.7692307692309</c:v>
                      </c:pt>
                      <c:pt idx="81">
                        <c:v>4923.0769230769229</c:v>
                      </c:pt>
                      <c:pt idx="82">
                        <c:v>4615.3846153846152</c:v>
                      </c:pt>
                      <c:pt idx="83">
                        <c:v>4830.7692307692305</c:v>
                      </c:pt>
                      <c:pt idx="84">
                        <c:v>4984.6153846153848</c:v>
                      </c:pt>
                      <c:pt idx="85">
                        <c:v>1384.6153846153845</c:v>
                      </c:pt>
                      <c:pt idx="86">
                        <c:v>1476.9230769230769</c:v>
                      </c:pt>
                      <c:pt idx="87">
                        <c:v>1538.4615384615386</c:v>
                      </c:pt>
                      <c:pt idx="88">
                        <c:v>1938.4615384615386</c:v>
                      </c:pt>
                      <c:pt idx="89">
                        <c:v>2030.7692307692307</c:v>
                      </c:pt>
                      <c:pt idx="90">
                        <c:v>2049.2307692307691</c:v>
                      </c:pt>
                      <c:pt idx="91">
                        <c:v>2153.8461538461538</c:v>
                      </c:pt>
                      <c:pt idx="92">
                        <c:v>2584.6153846153848</c:v>
                      </c:pt>
                      <c:pt idx="93">
                        <c:v>2707.6923076923076</c:v>
                      </c:pt>
                      <c:pt idx="94">
                        <c:v>2769.2307692307691</c:v>
                      </c:pt>
                      <c:pt idx="95">
                        <c:v>2769.2307692307691</c:v>
                      </c:pt>
                      <c:pt idx="96">
                        <c:v>2769.2307692307691</c:v>
                      </c:pt>
                      <c:pt idx="97">
                        <c:v>2769.2307692307691</c:v>
                      </c:pt>
                      <c:pt idx="98">
                        <c:v>2769.2307692307691</c:v>
                      </c:pt>
                      <c:pt idx="99">
                        <c:v>2769.2307692307691</c:v>
                      </c:pt>
                      <c:pt idx="100">
                        <c:v>2769.2307692307691</c:v>
                      </c:pt>
                      <c:pt idx="101">
                        <c:v>2769.2307692307691</c:v>
                      </c:pt>
                      <c:pt idx="102">
                        <c:v>3076.9230769230771</c:v>
                      </c:pt>
                      <c:pt idx="103">
                        <c:v>2584.6153846153848</c:v>
                      </c:pt>
                      <c:pt idx="104">
                        <c:v>3138.4615384615386</c:v>
                      </c:pt>
                      <c:pt idx="105">
                        <c:v>3138.4615384615386</c:v>
                      </c:pt>
                      <c:pt idx="106">
                        <c:v>3230.7692307692309</c:v>
                      </c:pt>
                      <c:pt idx="107">
                        <c:v>3323.0769230769229</c:v>
                      </c:pt>
                      <c:pt idx="108">
                        <c:v>3338.4615384615386</c:v>
                      </c:pt>
                      <c:pt idx="109">
                        <c:v>3846.1538461538462</c:v>
                      </c:pt>
                      <c:pt idx="110">
                        <c:v>3846.1538461538462</c:v>
                      </c:pt>
                      <c:pt idx="111">
                        <c:v>4061.5384615384614</c:v>
                      </c:pt>
                      <c:pt idx="112">
                        <c:v>4061.5384615384614</c:v>
                      </c:pt>
                      <c:pt idx="113">
                        <c:v>4061.5384615384614</c:v>
                      </c:pt>
                      <c:pt idx="114">
                        <c:v>4615.3846153846152</c:v>
                      </c:pt>
                      <c:pt idx="115">
                        <c:v>5000</c:v>
                      </c:pt>
                      <c:pt idx="116">
                        <c:v>5169.2307692307695</c:v>
                      </c:pt>
                      <c:pt idx="117">
                        <c:v>4615.3846153846152</c:v>
                      </c:pt>
                      <c:pt idx="118">
                        <c:v>6413.5384615384619</c:v>
                      </c:pt>
                      <c:pt idx="119">
                        <c:v>16923.076923076922</c:v>
                      </c:pt>
                      <c:pt idx="120">
                        <c:v>18461.538461538461</c:v>
                      </c:pt>
                      <c:pt idx="121">
                        <c:v>18461.538461538461</c:v>
                      </c:pt>
                      <c:pt idx="122">
                        <c:v>1107.6923076923076</c:v>
                      </c:pt>
                      <c:pt idx="123">
                        <c:v>1538.4615384615386</c:v>
                      </c:pt>
                      <c:pt idx="124">
                        <c:v>1538.4615384615386</c:v>
                      </c:pt>
                      <c:pt idx="125">
                        <c:v>2769.2307692307691</c:v>
                      </c:pt>
                      <c:pt idx="126">
                        <c:v>2769.2307692307691</c:v>
                      </c:pt>
                      <c:pt idx="127">
                        <c:v>2769.2307692307691</c:v>
                      </c:pt>
                      <c:pt idx="128">
                        <c:v>3076.9230769230771</c:v>
                      </c:pt>
                      <c:pt idx="129">
                        <c:v>3076.9230769230771</c:v>
                      </c:pt>
                      <c:pt idx="130">
                        <c:v>3076.9230769230771</c:v>
                      </c:pt>
                      <c:pt idx="131">
                        <c:v>3076.9230769230771</c:v>
                      </c:pt>
                      <c:pt idx="132">
                        <c:v>3076.9230769230771</c:v>
                      </c:pt>
                      <c:pt idx="133">
                        <c:v>3076.9230769230771</c:v>
                      </c:pt>
                      <c:pt idx="134">
                        <c:v>3692.3076923076924</c:v>
                      </c:pt>
                      <c:pt idx="135">
                        <c:v>3692.3076923076924</c:v>
                      </c:pt>
                      <c:pt idx="136">
                        <c:v>3692.3076923076924</c:v>
                      </c:pt>
                      <c:pt idx="137">
                        <c:v>3692.3076923076924</c:v>
                      </c:pt>
                      <c:pt idx="138">
                        <c:v>3692.3076923076924</c:v>
                      </c:pt>
                      <c:pt idx="139">
                        <c:v>3692.3076923076924</c:v>
                      </c:pt>
                      <c:pt idx="140">
                        <c:v>3692.3076923076924</c:v>
                      </c:pt>
                      <c:pt idx="141">
                        <c:v>3846.1538461538462</c:v>
                      </c:pt>
                      <c:pt idx="142">
                        <c:v>3846.1538461538462</c:v>
                      </c:pt>
                      <c:pt idx="143">
                        <c:v>3846.1538461538462</c:v>
                      </c:pt>
                      <c:pt idx="144">
                        <c:v>4307.6923076923076</c:v>
                      </c:pt>
                      <c:pt idx="145">
                        <c:v>4307.6923076923076</c:v>
                      </c:pt>
                      <c:pt idx="146">
                        <c:v>4384.6153846153848</c:v>
                      </c:pt>
                      <c:pt idx="147">
                        <c:v>4538.4615384615381</c:v>
                      </c:pt>
                      <c:pt idx="148">
                        <c:v>4615.3846153846152</c:v>
                      </c:pt>
                      <c:pt idx="149">
                        <c:v>4615.3846153846152</c:v>
                      </c:pt>
                      <c:pt idx="150">
                        <c:v>4615.3846153846152</c:v>
                      </c:pt>
                      <c:pt idx="151">
                        <c:v>4615.3846153846152</c:v>
                      </c:pt>
                      <c:pt idx="152">
                        <c:v>4769.2307692307695</c:v>
                      </c:pt>
                      <c:pt idx="153">
                        <c:v>5000</c:v>
                      </c:pt>
                      <c:pt idx="154">
                        <c:v>5000</c:v>
                      </c:pt>
                      <c:pt idx="155">
                        <c:v>5000</c:v>
                      </c:pt>
                      <c:pt idx="156">
                        <c:v>5353.8461538461543</c:v>
                      </c:pt>
                      <c:pt idx="157">
                        <c:v>5384.6153846153848</c:v>
                      </c:pt>
                      <c:pt idx="158">
                        <c:v>5384.6153846153848</c:v>
                      </c:pt>
                      <c:pt idx="159">
                        <c:v>5384.6153846153848</c:v>
                      </c:pt>
                      <c:pt idx="160">
                        <c:v>7553.8461538461543</c:v>
                      </c:pt>
                      <c:pt idx="161">
                        <c:v>5923.0769230769229</c:v>
                      </c:pt>
                      <c:pt idx="162">
                        <c:v>6153.8461538461543</c:v>
                      </c:pt>
                      <c:pt idx="163">
                        <c:v>6276.9230769230771</c:v>
                      </c:pt>
                      <c:pt idx="164">
                        <c:v>6307.6923076923076</c:v>
                      </c:pt>
                      <c:pt idx="165">
                        <c:v>6389.2615384615383</c:v>
                      </c:pt>
                      <c:pt idx="166">
                        <c:v>6461.5384615384619</c:v>
                      </c:pt>
                      <c:pt idx="167">
                        <c:v>6461.5384615384619</c:v>
                      </c:pt>
                      <c:pt idx="168">
                        <c:v>7938.4615384615381</c:v>
                      </c:pt>
                      <c:pt idx="169">
                        <c:v>8307.6923076923085</c:v>
                      </c:pt>
                      <c:pt idx="170">
                        <c:v>9230.7692307692305</c:v>
                      </c:pt>
                      <c:pt idx="171">
                        <c:v>9230.7692307692305</c:v>
                      </c:pt>
                      <c:pt idx="172">
                        <c:v>14815.2</c:v>
                      </c:pt>
                      <c:pt idx="173">
                        <c:v>25654.153846153848</c:v>
                      </c:pt>
                      <c:pt idx="174">
                        <c:v>1538.4615384615386</c:v>
                      </c:pt>
                      <c:pt idx="175">
                        <c:v>1846.1538461538462</c:v>
                      </c:pt>
                      <c:pt idx="176">
                        <c:v>2676.9230769230771</c:v>
                      </c:pt>
                      <c:pt idx="177">
                        <c:v>2769.2307692307691</c:v>
                      </c:pt>
                      <c:pt idx="178">
                        <c:v>3323.0769230769229</c:v>
                      </c:pt>
                      <c:pt idx="179">
                        <c:v>3692.3076923076924</c:v>
                      </c:pt>
                      <c:pt idx="180">
                        <c:v>3876.9230769230771</c:v>
                      </c:pt>
                      <c:pt idx="181">
                        <c:v>4246.1538461538457</c:v>
                      </c:pt>
                      <c:pt idx="182">
                        <c:v>4307.6923076923076</c:v>
                      </c:pt>
                      <c:pt idx="183">
                        <c:v>4307.6923076923076</c:v>
                      </c:pt>
                      <c:pt idx="184">
                        <c:v>4615.3846153846152</c:v>
                      </c:pt>
                      <c:pt idx="185">
                        <c:v>4615.3846153846152</c:v>
                      </c:pt>
                      <c:pt idx="186">
                        <c:v>4615.3846153846152</c:v>
                      </c:pt>
                      <c:pt idx="187">
                        <c:v>4615.3846153846152</c:v>
                      </c:pt>
                      <c:pt idx="188">
                        <c:v>4615.3846153846152</c:v>
                      </c:pt>
                      <c:pt idx="189">
                        <c:v>4615.3846153846152</c:v>
                      </c:pt>
                      <c:pt idx="190">
                        <c:v>4615.3846153846152</c:v>
                      </c:pt>
                      <c:pt idx="191">
                        <c:v>4615.3846153846152</c:v>
                      </c:pt>
                      <c:pt idx="192">
                        <c:v>4615.3846153846152</c:v>
                      </c:pt>
                      <c:pt idx="193">
                        <c:v>4615.3846153846152</c:v>
                      </c:pt>
                      <c:pt idx="194">
                        <c:v>4615.3846153846152</c:v>
                      </c:pt>
                      <c:pt idx="195">
                        <c:v>4615.3846153846152</c:v>
                      </c:pt>
                      <c:pt idx="196">
                        <c:v>4615.3846153846152</c:v>
                      </c:pt>
                      <c:pt idx="197">
                        <c:v>4615.3846153846152</c:v>
                      </c:pt>
                      <c:pt idx="198">
                        <c:v>4692.3076923076924</c:v>
                      </c:pt>
                      <c:pt idx="199">
                        <c:v>4800</c:v>
                      </c:pt>
                      <c:pt idx="200">
                        <c:v>4800</c:v>
                      </c:pt>
                      <c:pt idx="201">
                        <c:v>5107.6923076923076</c:v>
                      </c:pt>
                      <c:pt idx="202">
                        <c:v>5169.2307692307695</c:v>
                      </c:pt>
                      <c:pt idx="203">
                        <c:v>5169.2307692307695</c:v>
                      </c:pt>
                      <c:pt idx="204">
                        <c:v>5384.6153846153848</c:v>
                      </c:pt>
                      <c:pt idx="205">
                        <c:v>5538.4615384615381</c:v>
                      </c:pt>
                      <c:pt idx="206">
                        <c:v>5846.1538461538457</c:v>
                      </c:pt>
                      <c:pt idx="207">
                        <c:v>6153.8461538461543</c:v>
                      </c:pt>
                      <c:pt idx="208">
                        <c:v>6153.8461538461543</c:v>
                      </c:pt>
                      <c:pt idx="209">
                        <c:v>6461.5384615384619</c:v>
                      </c:pt>
                      <c:pt idx="210">
                        <c:v>6461.5384615384619</c:v>
                      </c:pt>
                      <c:pt idx="211">
                        <c:v>6461.5384615384619</c:v>
                      </c:pt>
                      <c:pt idx="212">
                        <c:v>6923.0769230769229</c:v>
                      </c:pt>
                      <c:pt idx="213">
                        <c:v>7692.3076923076924</c:v>
                      </c:pt>
                      <c:pt idx="214">
                        <c:v>7692.3076923076924</c:v>
                      </c:pt>
                      <c:pt idx="215">
                        <c:v>9190.8923076923074</c:v>
                      </c:pt>
                      <c:pt idx="216">
                        <c:v>9230.7692307692305</c:v>
                      </c:pt>
                      <c:pt idx="217">
                        <c:v>15384.615384615385</c:v>
                      </c:pt>
                      <c:pt idx="218">
                        <c:v>17637.23076923077</c:v>
                      </c:pt>
                      <c:pt idx="219">
                        <c:v>19817.907692307694</c:v>
                      </c:pt>
                      <c:pt idx="220">
                        <c:v>32401.107692307691</c:v>
                      </c:pt>
                      <c:pt idx="221">
                        <c:v>39987.692307692305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7-5A05-4180-B23F-B16E110557D0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'Sr_Salary Details_2011-18'!$L$1</c15:sqref>
                        </c15:formulaRef>
                      </c:ext>
                    </c:extLst>
                    <c:strCache>
                      <c:ptCount val="1"/>
                      <c:pt idx="0">
                        <c:v>Salary per month USD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'Sr_Salary Details_2011-18'!$C$2:$C$223</c15:sqref>
                        </c15:formulaRef>
                      </c:ext>
                    </c:extLst>
                    <c:numCache>
                      <c:formatCode>General</c:formatCode>
                      <c:ptCount val="222"/>
                      <c:pt idx="0">
                        <c:v>2018</c:v>
                      </c:pt>
                      <c:pt idx="1">
                        <c:v>2018</c:v>
                      </c:pt>
                      <c:pt idx="2">
                        <c:v>2018</c:v>
                      </c:pt>
                      <c:pt idx="3">
                        <c:v>2018</c:v>
                      </c:pt>
                      <c:pt idx="4">
                        <c:v>2017</c:v>
                      </c:pt>
                      <c:pt idx="5">
                        <c:v>2017</c:v>
                      </c:pt>
                      <c:pt idx="6">
                        <c:v>2017</c:v>
                      </c:pt>
                      <c:pt idx="7">
                        <c:v>2017</c:v>
                      </c:pt>
                      <c:pt idx="8">
                        <c:v>2017</c:v>
                      </c:pt>
                      <c:pt idx="9">
                        <c:v>2017</c:v>
                      </c:pt>
                      <c:pt idx="10">
                        <c:v>2017</c:v>
                      </c:pt>
                      <c:pt idx="11">
                        <c:v>2017</c:v>
                      </c:pt>
                      <c:pt idx="12">
                        <c:v>2016</c:v>
                      </c:pt>
                      <c:pt idx="13">
                        <c:v>2016</c:v>
                      </c:pt>
                      <c:pt idx="14">
                        <c:v>2016</c:v>
                      </c:pt>
                      <c:pt idx="15">
                        <c:v>2016</c:v>
                      </c:pt>
                      <c:pt idx="16">
                        <c:v>2016</c:v>
                      </c:pt>
                      <c:pt idx="17">
                        <c:v>2016</c:v>
                      </c:pt>
                      <c:pt idx="18">
                        <c:v>2016</c:v>
                      </c:pt>
                      <c:pt idx="19">
                        <c:v>2016</c:v>
                      </c:pt>
                      <c:pt idx="20">
                        <c:v>2016</c:v>
                      </c:pt>
                      <c:pt idx="21">
                        <c:v>2016</c:v>
                      </c:pt>
                      <c:pt idx="22">
                        <c:v>2015</c:v>
                      </c:pt>
                      <c:pt idx="23">
                        <c:v>2015</c:v>
                      </c:pt>
                      <c:pt idx="24">
                        <c:v>2015</c:v>
                      </c:pt>
                      <c:pt idx="25">
                        <c:v>2015</c:v>
                      </c:pt>
                      <c:pt idx="26">
                        <c:v>2015</c:v>
                      </c:pt>
                      <c:pt idx="27">
                        <c:v>2015</c:v>
                      </c:pt>
                      <c:pt idx="28">
                        <c:v>2015</c:v>
                      </c:pt>
                      <c:pt idx="29">
                        <c:v>2015</c:v>
                      </c:pt>
                      <c:pt idx="30">
                        <c:v>2015</c:v>
                      </c:pt>
                      <c:pt idx="31">
                        <c:v>2015</c:v>
                      </c:pt>
                      <c:pt idx="32">
                        <c:v>2015</c:v>
                      </c:pt>
                      <c:pt idx="33">
                        <c:v>2015</c:v>
                      </c:pt>
                      <c:pt idx="34">
                        <c:v>2015</c:v>
                      </c:pt>
                      <c:pt idx="35">
                        <c:v>2015</c:v>
                      </c:pt>
                      <c:pt idx="36">
                        <c:v>2015</c:v>
                      </c:pt>
                      <c:pt idx="37">
                        <c:v>2015</c:v>
                      </c:pt>
                      <c:pt idx="38">
                        <c:v>2015</c:v>
                      </c:pt>
                      <c:pt idx="39">
                        <c:v>2015</c:v>
                      </c:pt>
                      <c:pt idx="40">
                        <c:v>2015</c:v>
                      </c:pt>
                      <c:pt idx="41">
                        <c:v>2015</c:v>
                      </c:pt>
                      <c:pt idx="42">
                        <c:v>2015</c:v>
                      </c:pt>
                      <c:pt idx="43">
                        <c:v>2015</c:v>
                      </c:pt>
                      <c:pt idx="44">
                        <c:v>2015</c:v>
                      </c:pt>
                      <c:pt idx="45">
                        <c:v>2015</c:v>
                      </c:pt>
                      <c:pt idx="46">
                        <c:v>2015</c:v>
                      </c:pt>
                      <c:pt idx="47">
                        <c:v>2014</c:v>
                      </c:pt>
                      <c:pt idx="48">
                        <c:v>2014</c:v>
                      </c:pt>
                      <c:pt idx="49">
                        <c:v>2014</c:v>
                      </c:pt>
                      <c:pt idx="50">
                        <c:v>2014</c:v>
                      </c:pt>
                      <c:pt idx="51">
                        <c:v>2014</c:v>
                      </c:pt>
                      <c:pt idx="52">
                        <c:v>2014</c:v>
                      </c:pt>
                      <c:pt idx="53">
                        <c:v>2014</c:v>
                      </c:pt>
                      <c:pt idx="54">
                        <c:v>2014</c:v>
                      </c:pt>
                      <c:pt idx="55">
                        <c:v>2014</c:v>
                      </c:pt>
                      <c:pt idx="56">
                        <c:v>2014</c:v>
                      </c:pt>
                      <c:pt idx="57">
                        <c:v>2014</c:v>
                      </c:pt>
                      <c:pt idx="58">
                        <c:v>2014</c:v>
                      </c:pt>
                      <c:pt idx="59">
                        <c:v>2014</c:v>
                      </c:pt>
                      <c:pt idx="60">
                        <c:v>2014</c:v>
                      </c:pt>
                      <c:pt idx="61">
                        <c:v>2014</c:v>
                      </c:pt>
                      <c:pt idx="62">
                        <c:v>2014</c:v>
                      </c:pt>
                      <c:pt idx="63">
                        <c:v>2014</c:v>
                      </c:pt>
                      <c:pt idx="64">
                        <c:v>2014</c:v>
                      </c:pt>
                      <c:pt idx="65">
                        <c:v>2014</c:v>
                      </c:pt>
                      <c:pt idx="66">
                        <c:v>2014</c:v>
                      </c:pt>
                      <c:pt idx="67">
                        <c:v>2014</c:v>
                      </c:pt>
                      <c:pt idx="68">
                        <c:v>2014</c:v>
                      </c:pt>
                      <c:pt idx="69">
                        <c:v>2014</c:v>
                      </c:pt>
                      <c:pt idx="70">
                        <c:v>2014</c:v>
                      </c:pt>
                      <c:pt idx="71">
                        <c:v>2014</c:v>
                      </c:pt>
                      <c:pt idx="72">
                        <c:v>2014</c:v>
                      </c:pt>
                      <c:pt idx="73">
                        <c:v>2014</c:v>
                      </c:pt>
                      <c:pt idx="74">
                        <c:v>2014</c:v>
                      </c:pt>
                      <c:pt idx="75">
                        <c:v>2014</c:v>
                      </c:pt>
                      <c:pt idx="76">
                        <c:v>2014</c:v>
                      </c:pt>
                      <c:pt idx="77">
                        <c:v>2014</c:v>
                      </c:pt>
                      <c:pt idx="78">
                        <c:v>2014</c:v>
                      </c:pt>
                      <c:pt idx="79">
                        <c:v>2014</c:v>
                      </c:pt>
                      <c:pt idx="80">
                        <c:v>2014</c:v>
                      </c:pt>
                      <c:pt idx="81">
                        <c:v>2014</c:v>
                      </c:pt>
                      <c:pt idx="82">
                        <c:v>2014</c:v>
                      </c:pt>
                      <c:pt idx="83">
                        <c:v>2014</c:v>
                      </c:pt>
                      <c:pt idx="84">
                        <c:v>2014</c:v>
                      </c:pt>
                      <c:pt idx="85">
                        <c:v>2013</c:v>
                      </c:pt>
                      <c:pt idx="86">
                        <c:v>2013</c:v>
                      </c:pt>
                      <c:pt idx="87">
                        <c:v>2013</c:v>
                      </c:pt>
                      <c:pt idx="88">
                        <c:v>2013</c:v>
                      </c:pt>
                      <c:pt idx="89">
                        <c:v>2013</c:v>
                      </c:pt>
                      <c:pt idx="90">
                        <c:v>2013</c:v>
                      </c:pt>
                      <c:pt idx="91">
                        <c:v>2013</c:v>
                      </c:pt>
                      <c:pt idx="92">
                        <c:v>2013</c:v>
                      </c:pt>
                      <c:pt idx="93">
                        <c:v>2013</c:v>
                      </c:pt>
                      <c:pt idx="94">
                        <c:v>2013</c:v>
                      </c:pt>
                      <c:pt idx="95">
                        <c:v>2013</c:v>
                      </c:pt>
                      <c:pt idx="96">
                        <c:v>2013</c:v>
                      </c:pt>
                      <c:pt idx="97">
                        <c:v>2013</c:v>
                      </c:pt>
                      <c:pt idx="98">
                        <c:v>2013</c:v>
                      </c:pt>
                      <c:pt idx="99">
                        <c:v>2013</c:v>
                      </c:pt>
                      <c:pt idx="100">
                        <c:v>2013</c:v>
                      </c:pt>
                      <c:pt idx="101">
                        <c:v>2013</c:v>
                      </c:pt>
                      <c:pt idx="102">
                        <c:v>2013</c:v>
                      </c:pt>
                      <c:pt idx="103">
                        <c:v>2013</c:v>
                      </c:pt>
                      <c:pt idx="104">
                        <c:v>2013</c:v>
                      </c:pt>
                      <c:pt idx="105">
                        <c:v>2013</c:v>
                      </c:pt>
                      <c:pt idx="106">
                        <c:v>2013</c:v>
                      </c:pt>
                      <c:pt idx="107">
                        <c:v>2013</c:v>
                      </c:pt>
                      <c:pt idx="108">
                        <c:v>2013</c:v>
                      </c:pt>
                      <c:pt idx="109">
                        <c:v>2013</c:v>
                      </c:pt>
                      <c:pt idx="110">
                        <c:v>2013</c:v>
                      </c:pt>
                      <c:pt idx="111">
                        <c:v>2013</c:v>
                      </c:pt>
                      <c:pt idx="112">
                        <c:v>2013</c:v>
                      </c:pt>
                      <c:pt idx="113">
                        <c:v>2013</c:v>
                      </c:pt>
                      <c:pt idx="114">
                        <c:v>2013</c:v>
                      </c:pt>
                      <c:pt idx="115">
                        <c:v>2013</c:v>
                      </c:pt>
                      <c:pt idx="116">
                        <c:v>2013</c:v>
                      </c:pt>
                      <c:pt idx="117">
                        <c:v>2013</c:v>
                      </c:pt>
                      <c:pt idx="118">
                        <c:v>2013</c:v>
                      </c:pt>
                      <c:pt idx="119">
                        <c:v>2013</c:v>
                      </c:pt>
                      <c:pt idx="120">
                        <c:v>2013</c:v>
                      </c:pt>
                      <c:pt idx="121">
                        <c:v>2013</c:v>
                      </c:pt>
                      <c:pt idx="122">
                        <c:v>2012</c:v>
                      </c:pt>
                      <c:pt idx="123">
                        <c:v>2012</c:v>
                      </c:pt>
                      <c:pt idx="124">
                        <c:v>2012</c:v>
                      </c:pt>
                      <c:pt idx="125">
                        <c:v>2012</c:v>
                      </c:pt>
                      <c:pt idx="126">
                        <c:v>2012</c:v>
                      </c:pt>
                      <c:pt idx="127">
                        <c:v>2012</c:v>
                      </c:pt>
                      <c:pt idx="128">
                        <c:v>2012</c:v>
                      </c:pt>
                      <c:pt idx="129">
                        <c:v>2012</c:v>
                      </c:pt>
                      <c:pt idx="130">
                        <c:v>2012</c:v>
                      </c:pt>
                      <c:pt idx="131">
                        <c:v>2012</c:v>
                      </c:pt>
                      <c:pt idx="132">
                        <c:v>2012</c:v>
                      </c:pt>
                      <c:pt idx="133">
                        <c:v>2012</c:v>
                      </c:pt>
                      <c:pt idx="134">
                        <c:v>2012</c:v>
                      </c:pt>
                      <c:pt idx="135">
                        <c:v>2012</c:v>
                      </c:pt>
                      <c:pt idx="136">
                        <c:v>2012</c:v>
                      </c:pt>
                      <c:pt idx="137">
                        <c:v>2012</c:v>
                      </c:pt>
                      <c:pt idx="138">
                        <c:v>2012</c:v>
                      </c:pt>
                      <c:pt idx="139">
                        <c:v>2012</c:v>
                      </c:pt>
                      <c:pt idx="140">
                        <c:v>2012</c:v>
                      </c:pt>
                      <c:pt idx="141">
                        <c:v>2012</c:v>
                      </c:pt>
                      <c:pt idx="142">
                        <c:v>2012</c:v>
                      </c:pt>
                      <c:pt idx="143">
                        <c:v>2012</c:v>
                      </c:pt>
                      <c:pt idx="144">
                        <c:v>2012</c:v>
                      </c:pt>
                      <c:pt idx="145">
                        <c:v>2012</c:v>
                      </c:pt>
                      <c:pt idx="146">
                        <c:v>2012</c:v>
                      </c:pt>
                      <c:pt idx="147">
                        <c:v>2012</c:v>
                      </c:pt>
                      <c:pt idx="148">
                        <c:v>2012</c:v>
                      </c:pt>
                      <c:pt idx="149">
                        <c:v>2012</c:v>
                      </c:pt>
                      <c:pt idx="150">
                        <c:v>2012</c:v>
                      </c:pt>
                      <c:pt idx="151">
                        <c:v>2012</c:v>
                      </c:pt>
                      <c:pt idx="152">
                        <c:v>2012</c:v>
                      </c:pt>
                      <c:pt idx="153">
                        <c:v>2012</c:v>
                      </c:pt>
                      <c:pt idx="154">
                        <c:v>2012</c:v>
                      </c:pt>
                      <c:pt idx="155">
                        <c:v>2012</c:v>
                      </c:pt>
                      <c:pt idx="156">
                        <c:v>2012</c:v>
                      </c:pt>
                      <c:pt idx="157">
                        <c:v>2012</c:v>
                      </c:pt>
                      <c:pt idx="158">
                        <c:v>2012</c:v>
                      </c:pt>
                      <c:pt idx="159">
                        <c:v>2012</c:v>
                      </c:pt>
                      <c:pt idx="160">
                        <c:v>2012</c:v>
                      </c:pt>
                      <c:pt idx="161">
                        <c:v>2012</c:v>
                      </c:pt>
                      <c:pt idx="162">
                        <c:v>2012</c:v>
                      </c:pt>
                      <c:pt idx="163">
                        <c:v>2012</c:v>
                      </c:pt>
                      <c:pt idx="164">
                        <c:v>2012</c:v>
                      </c:pt>
                      <c:pt idx="165">
                        <c:v>2012</c:v>
                      </c:pt>
                      <c:pt idx="166">
                        <c:v>2012</c:v>
                      </c:pt>
                      <c:pt idx="167">
                        <c:v>2012</c:v>
                      </c:pt>
                      <c:pt idx="168">
                        <c:v>2012</c:v>
                      </c:pt>
                      <c:pt idx="169">
                        <c:v>2012</c:v>
                      </c:pt>
                      <c:pt idx="170">
                        <c:v>2012</c:v>
                      </c:pt>
                      <c:pt idx="171">
                        <c:v>2012</c:v>
                      </c:pt>
                      <c:pt idx="172">
                        <c:v>2012</c:v>
                      </c:pt>
                      <c:pt idx="173">
                        <c:v>2012</c:v>
                      </c:pt>
                      <c:pt idx="174">
                        <c:v>2011</c:v>
                      </c:pt>
                      <c:pt idx="175">
                        <c:v>2011</c:v>
                      </c:pt>
                      <c:pt idx="176">
                        <c:v>2011</c:v>
                      </c:pt>
                      <c:pt idx="177">
                        <c:v>2011</c:v>
                      </c:pt>
                      <c:pt idx="178">
                        <c:v>2011</c:v>
                      </c:pt>
                      <c:pt idx="179">
                        <c:v>2011</c:v>
                      </c:pt>
                      <c:pt idx="180">
                        <c:v>2011</c:v>
                      </c:pt>
                      <c:pt idx="181">
                        <c:v>2011</c:v>
                      </c:pt>
                      <c:pt idx="182">
                        <c:v>2011</c:v>
                      </c:pt>
                      <c:pt idx="183">
                        <c:v>2011</c:v>
                      </c:pt>
                      <c:pt idx="184">
                        <c:v>2011</c:v>
                      </c:pt>
                      <c:pt idx="185">
                        <c:v>2011</c:v>
                      </c:pt>
                      <c:pt idx="186">
                        <c:v>2011</c:v>
                      </c:pt>
                      <c:pt idx="187">
                        <c:v>2011</c:v>
                      </c:pt>
                      <c:pt idx="188">
                        <c:v>2011</c:v>
                      </c:pt>
                      <c:pt idx="189">
                        <c:v>2011</c:v>
                      </c:pt>
                      <c:pt idx="190">
                        <c:v>2011</c:v>
                      </c:pt>
                      <c:pt idx="191">
                        <c:v>2011</c:v>
                      </c:pt>
                      <c:pt idx="192">
                        <c:v>2011</c:v>
                      </c:pt>
                      <c:pt idx="193">
                        <c:v>2011</c:v>
                      </c:pt>
                      <c:pt idx="194">
                        <c:v>2011</c:v>
                      </c:pt>
                      <c:pt idx="195">
                        <c:v>2011</c:v>
                      </c:pt>
                      <c:pt idx="196">
                        <c:v>2011</c:v>
                      </c:pt>
                      <c:pt idx="197">
                        <c:v>2011</c:v>
                      </c:pt>
                      <c:pt idx="198">
                        <c:v>2011</c:v>
                      </c:pt>
                      <c:pt idx="199">
                        <c:v>2011</c:v>
                      </c:pt>
                      <c:pt idx="200">
                        <c:v>2011</c:v>
                      </c:pt>
                      <c:pt idx="201">
                        <c:v>2011</c:v>
                      </c:pt>
                      <c:pt idx="202">
                        <c:v>2011</c:v>
                      </c:pt>
                      <c:pt idx="203">
                        <c:v>2011</c:v>
                      </c:pt>
                      <c:pt idx="204">
                        <c:v>2011</c:v>
                      </c:pt>
                      <c:pt idx="205">
                        <c:v>2011</c:v>
                      </c:pt>
                      <c:pt idx="206">
                        <c:v>2011</c:v>
                      </c:pt>
                      <c:pt idx="207">
                        <c:v>2011</c:v>
                      </c:pt>
                      <c:pt idx="208">
                        <c:v>2011</c:v>
                      </c:pt>
                      <c:pt idx="209">
                        <c:v>2011</c:v>
                      </c:pt>
                      <c:pt idx="210">
                        <c:v>2011</c:v>
                      </c:pt>
                      <c:pt idx="211">
                        <c:v>2011</c:v>
                      </c:pt>
                      <c:pt idx="212">
                        <c:v>2011</c:v>
                      </c:pt>
                      <c:pt idx="213">
                        <c:v>2011</c:v>
                      </c:pt>
                      <c:pt idx="214">
                        <c:v>2011</c:v>
                      </c:pt>
                      <c:pt idx="215">
                        <c:v>2011</c:v>
                      </c:pt>
                      <c:pt idx="216">
                        <c:v>2011</c:v>
                      </c:pt>
                      <c:pt idx="217">
                        <c:v>2011</c:v>
                      </c:pt>
                      <c:pt idx="218">
                        <c:v>2011</c:v>
                      </c:pt>
                      <c:pt idx="219">
                        <c:v>2011</c:v>
                      </c:pt>
                      <c:pt idx="220">
                        <c:v>2011</c:v>
                      </c:pt>
                      <c:pt idx="221">
                        <c:v>2011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'Sr_Salary Details_2011-18'!$L$2:$L$223</c15:sqref>
                        </c15:formulaRef>
                      </c:ext>
                    </c:extLst>
                    <c:numCache>
                      <c:formatCode>_("$"* #,##0_);_("$"* \(#,##0\);_("$"* "-"??_);_(@_)</c:formatCode>
                      <c:ptCount val="222"/>
                      <c:pt idx="0">
                        <c:v>438.46153846153851</c:v>
                      </c:pt>
                      <c:pt idx="1">
                        <c:v>438.46153846153851</c:v>
                      </c:pt>
                      <c:pt idx="2">
                        <c:v>438.46153846153851</c:v>
                      </c:pt>
                      <c:pt idx="3">
                        <c:v>438.46153846153851</c:v>
                      </c:pt>
                      <c:pt idx="4">
                        <c:v>153.84615384615384</c:v>
                      </c:pt>
                      <c:pt idx="5">
                        <c:v>161.53846153846155</c:v>
                      </c:pt>
                      <c:pt idx="6">
                        <c:v>176.92307692307691</c:v>
                      </c:pt>
                      <c:pt idx="7">
                        <c:v>184.61538461538461</c:v>
                      </c:pt>
                      <c:pt idx="8">
                        <c:v>415.38461538461542</c:v>
                      </c:pt>
                      <c:pt idx="9">
                        <c:v>415.38461538461542</c:v>
                      </c:pt>
                      <c:pt idx="10">
                        <c:v>415.38461538461542</c:v>
                      </c:pt>
                      <c:pt idx="11">
                        <c:v>415.38461538461542</c:v>
                      </c:pt>
                      <c:pt idx="12">
                        <c:v>128.2051282051282</c:v>
                      </c:pt>
                      <c:pt idx="13">
                        <c:v>128.2051282051282</c:v>
                      </c:pt>
                      <c:pt idx="14">
                        <c:v>153.84615384615384</c:v>
                      </c:pt>
                      <c:pt idx="15">
                        <c:v>230.76923076923075</c:v>
                      </c:pt>
                      <c:pt idx="16">
                        <c:v>400</c:v>
                      </c:pt>
                      <c:pt idx="17">
                        <c:v>400</c:v>
                      </c:pt>
                      <c:pt idx="18">
                        <c:v>400</c:v>
                      </c:pt>
                      <c:pt idx="19">
                        <c:v>400</c:v>
                      </c:pt>
                      <c:pt idx="20">
                        <c:v>400</c:v>
                      </c:pt>
                      <c:pt idx="21">
                        <c:v>400</c:v>
                      </c:pt>
                      <c:pt idx="22">
                        <c:v>123.07692307692308</c:v>
                      </c:pt>
                      <c:pt idx="23">
                        <c:v>128.2051282051282</c:v>
                      </c:pt>
                      <c:pt idx="24">
                        <c:v>153.84615384615384</c:v>
                      </c:pt>
                      <c:pt idx="25">
                        <c:v>184.61538461538461</c:v>
                      </c:pt>
                      <c:pt idx="26">
                        <c:v>184.61538461538461</c:v>
                      </c:pt>
                      <c:pt idx="27">
                        <c:v>200</c:v>
                      </c:pt>
                      <c:pt idx="28">
                        <c:v>200</c:v>
                      </c:pt>
                      <c:pt idx="29">
                        <c:v>207.69230769230771</c:v>
                      </c:pt>
                      <c:pt idx="30">
                        <c:v>230.76923076923075</c:v>
                      </c:pt>
                      <c:pt idx="31">
                        <c:v>230.76923076923075</c:v>
                      </c:pt>
                      <c:pt idx="32">
                        <c:v>230.76923076923075</c:v>
                      </c:pt>
                      <c:pt idx="33">
                        <c:v>261.53846153846155</c:v>
                      </c:pt>
                      <c:pt idx="34">
                        <c:v>276.92307692307691</c:v>
                      </c:pt>
                      <c:pt idx="35">
                        <c:v>283.58461538461535</c:v>
                      </c:pt>
                      <c:pt idx="36">
                        <c:v>294.87179487179486</c:v>
                      </c:pt>
                      <c:pt idx="37">
                        <c:v>307.69230769230768</c:v>
                      </c:pt>
                      <c:pt idx="38">
                        <c:v>307.69230769230768</c:v>
                      </c:pt>
                      <c:pt idx="39">
                        <c:v>353.84615384615381</c:v>
                      </c:pt>
                      <c:pt idx="40">
                        <c:v>384.61538461538458</c:v>
                      </c:pt>
                      <c:pt idx="41">
                        <c:v>384.61538461538458</c:v>
                      </c:pt>
                      <c:pt idx="42">
                        <c:v>461.53846153846149</c:v>
                      </c:pt>
                      <c:pt idx="43">
                        <c:v>534.46153846153845</c:v>
                      </c:pt>
                      <c:pt idx="44">
                        <c:v>668.07692307692309</c:v>
                      </c:pt>
                      <c:pt idx="45">
                        <c:v>668.07692307692309</c:v>
                      </c:pt>
                      <c:pt idx="46">
                        <c:v>825.73846153846159</c:v>
                      </c:pt>
                      <c:pt idx="47">
                        <c:v>128.2051282051282</c:v>
                      </c:pt>
                      <c:pt idx="48">
                        <c:v>128.2051282051282</c:v>
                      </c:pt>
                      <c:pt idx="49">
                        <c:v>128.2051282051282</c:v>
                      </c:pt>
                      <c:pt idx="50">
                        <c:v>128.2051282051282</c:v>
                      </c:pt>
                      <c:pt idx="51">
                        <c:v>128.2051282051282</c:v>
                      </c:pt>
                      <c:pt idx="52">
                        <c:v>153.84615384615384</c:v>
                      </c:pt>
                      <c:pt idx="53">
                        <c:v>153.84615384615384</c:v>
                      </c:pt>
                      <c:pt idx="54">
                        <c:v>169.23076923076923</c:v>
                      </c:pt>
                      <c:pt idx="55">
                        <c:v>169.23076923076923</c:v>
                      </c:pt>
                      <c:pt idx="56">
                        <c:v>169.23076923076923</c:v>
                      </c:pt>
                      <c:pt idx="57">
                        <c:v>184.61538461538461</c:v>
                      </c:pt>
                      <c:pt idx="58">
                        <c:v>184.61538461538461</c:v>
                      </c:pt>
                      <c:pt idx="59">
                        <c:v>184.61538461538461</c:v>
                      </c:pt>
                      <c:pt idx="60">
                        <c:v>192.30769230769229</c:v>
                      </c:pt>
                      <c:pt idx="61">
                        <c:v>192.30769230769229</c:v>
                      </c:pt>
                      <c:pt idx="62">
                        <c:v>217.94871794871793</c:v>
                      </c:pt>
                      <c:pt idx="63">
                        <c:v>230.76923076923075</c:v>
                      </c:pt>
                      <c:pt idx="64">
                        <c:v>230.76923076923075</c:v>
                      </c:pt>
                      <c:pt idx="65">
                        <c:v>230.76923076923075</c:v>
                      </c:pt>
                      <c:pt idx="66">
                        <c:v>230.76923076923075</c:v>
                      </c:pt>
                      <c:pt idx="67">
                        <c:v>230.76923076923075</c:v>
                      </c:pt>
                      <c:pt idx="68">
                        <c:v>230.76923076923075</c:v>
                      </c:pt>
                      <c:pt idx="69">
                        <c:v>246.15384615384616</c:v>
                      </c:pt>
                      <c:pt idx="70">
                        <c:v>256.41025641025641</c:v>
                      </c:pt>
                      <c:pt idx="71">
                        <c:v>256.41025641025641</c:v>
                      </c:pt>
                      <c:pt idx="72">
                        <c:v>256.41025641025641</c:v>
                      </c:pt>
                      <c:pt idx="73">
                        <c:v>276.92307692307691</c:v>
                      </c:pt>
                      <c:pt idx="74">
                        <c:v>276.92307692307691</c:v>
                      </c:pt>
                      <c:pt idx="75">
                        <c:v>280.05769230769232</c:v>
                      </c:pt>
                      <c:pt idx="76">
                        <c:v>294.87179487179486</c:v>
                      </c:pt>
                      <c:pt idx="77">
                        <c:v>307.69230769230768</c:v>
                      </c:pt>
                      <c:pt idx="78">
                        <c:v>320.5128205128205</c:v>
                      </c:pt>
                      <c:pt idx="79">
                        <c:v>320.5128205128205</c:v>
                      </c:pt>
                      <c:pt idx="80">
                        <c:v>329.23076923076923</c:v>
                      </c:pt>
                      <c:pt idx="81">
                        <c:v>410.25641025641022</c:v>
                      </c:pt>
                      <c:pt idx="82">
                        <c:v>384.61538461538458</c:v>
                      </c:pt>
                      <c:pt idx="83">
                        <c:v>402.56410256410254</c:v>
                      </c:pt>
                      <c:pt idx="84">
                        <c:v>415.38461538461542</c:v>
                      </c:pt>
                      <c:pt idx="85">
                        <c:v>115.38461538461537</c:v>
                      </c:pt>
                      <c:pt idx="86">
                        <c:v>123.07692307692308</c:v>
                      </c:pt>
                      <c:pt idx="87">
                        <c:v>128.2051282051282</c:v>
                      </c:pt>
                      <c:pt idx="88">
                        <c:v>161.53846153846155</c:v>
                      </c:pt>
                      <c:pt idx="89">
                        <c:v>169.23076923076923</c:v>
                      </c:pt>
                      <c:pt idx="90">
                        <c:v>170.76923076923075</c:v>
                      </c:pt>
                      <c:pt idx="91">
                        <c:v>179.48717948717947</c:v>
                      </c:pt>
                      <c:pt idx="92">
                        <c:v>215.38461538461539</c:v>
                      </c:pt>
                      <c:pt idx="93">
                        <c:v>225.64102564102564</c:v>
                      </c:pt>
                      <c:pt idx="94">
                        <c:v>230.76923076923075</c:v>
                      </c:pt>
                      <c:pt idx="95">
                        <c:v>230.76923076923075</c:v>
                      </c:pt>
                      <c:pt idx="96">
                        <c:v>230.76923076923075</c:v>
                      </c:pt>
                      <c:pt idx="97">
                        <c:v>230.76923076923075</c:v>
                      </c:pt>
                      <c:pt idx="98">
                        <c:v>230.76923076923075</c:v>
                      </c:pt>
                      <c:pt idx="99">
                        <c:v>230.76923076923075</c:v>
                      </c:pt>
                      <c:pt idx="100">
                        <c:v>230.76923076923075</c:v>
                      </c:pt>
                      <c:pt idx="101">
                        <c:v>230.76923076923075</c:v>
                      </c:pt>
                      <c:pt idx="102">
                        <c:v>256.41025641025641</c:v>
                      </c:pt>
                      <c:pt idx="103">
                        <c:v>215.38461538461539</c:v>
                      </c:pt>
                      <c:pt idx="104">
                        <c:v>261.53846153846155</c:v>
                      </c:pt>
                      <c:pt idx="105">
                        <c:v>261.53846153846155</c:v>
                      </c:pt>
                      <c:pt idx="106">
                        <c:v>269.23076923076923</c:v>
                      </c:pt>
                      <c:pt idx="107">
                        <c:v>276.92307692307691</c:v>
                      </c:pt>
                      <c:pt idx="108">
                        <c:v>278.20512820512823</c:v>
                      </c:pt>
                      <c:pt idx="109">
                        <c:v>320.5128205128205</c:v>
                      </c:pt>
                      <c:pt idx="110">
                        <c:v>320.5128205128205</c:v>
                      </c:pt>
                      <c:pt idx="111">
                        <c:v>338.46153846153845</c:v>
                      </c:pt>
                      <c:pt idx="112">
                        <c:v>338.46153846153845</c:v>
                      </c:pt>
                      <c:pt idx="113">
                        <c:v>338.46153846153845</c:v>
                      </c:pt>
                      <c:pt idx="114">
                        <c:v>384.61538461538458</c:v>
                      </c:pt>
                      <c:pt idx="115">
                        <c:v>416.66666666666669</c:v>
                      </c:pt>
                      <c:pt idx="116">
                        <c:v>430.76923076923077</c:v>
                      </c:pt>
                      <c:pt idx="117">
                        <c:v>384.61538461538458</c:v>
                      </c:pt>
                      <c:pt idx="118">
                        <c:v>534.46153846153845</c:v>
                      </c:pt>
                      <c:pt idx="119">
                        <c:v>1410.2564102564102</c:v>
                      </c:pt>
                      <c:pt idx="120">
                        <c:v>1538.4615384615383</c:v>
                      </c:pt>
                      <c:pt idx="121">
                        <c:v>1538.4615384615383</c:v>
                      </c:pt>
                      <c:pt idx="122">
                        <c:v>92.307692307692307</c:v>
                      </c:pt>
                      <c:pt idx="123">
                        <c:v>128.2051282051282</c:v>
                      </c:pt>
                      <c:pt idx="124">
                        <c:v>128.2051282051282</c:v>
                      </c:pt>
                      <c:pt idx="125">
                        <c:v>230.76923076923075</c:v>
                      </c:pt>
                      <c:pt idx="126">
                        <c:v>230.76923076923075</c:v>
                      </c:pt>
                      <c:pt idx="127">
                        <c:v>230.76923076923075</c:v>
                      </c:pt>
                      <c:pt idx="128">
                        <c:v>256.41025641025641</c:v>
                      </c:pt>
                      <c:pt idx="129">
                        <c:v>256.41025641025641</c:v>
                      </c:pt>
                      <c:pt idx="130">
                        <c:v>256.41025641025641</c:v>
                      </c:pt>
                      <c:pt idx="131">
                        <c:v>256.41025641025641</c:v>
                      </c:pt>
                      <c:pt idx="132">
                        <c:v>256.41025641025641</c:v>
                      </c:pt>
                      <c:pt idx="133">
                        <c:v>256.41025641025641</c:v>
                      </c:pt>
                      <c:pt idx="134">
                        <c:v>307.69230769230768</c:v>
                      </c:pt>
                      <c:pt idx="135">
                        <c:v>307.69230769230768</c:v>
                      </c:pt>
                      <c:pt idx="136">
                        <c:v>307.69230769230768</c:v>
                      </c:pt>
                      <c:pt idx="137">
                        <c:v>307.69230769230768</c:v>
                      </c:pt>
                      <c:pt idx="138">
                        <c:v>307.69230769230768</c:v>
                      </c:pt>
                      <c:pt idx="139">
                        <c:v>307.69230769230768</c:v>
                      </c:pt>
                      <c:pt idx="140">
                        <c:v>307.69230769230768</c:v>
                      </c:pt>
                      <c:pt idx="141">
                        <c:v>320.5128205128205</c:v>
                      </c:pt>
                      <c:pt idx="142">
                        <c:v>320.5128205128205</c:v>
                      </c:pt>
                      <c:pt idx="143">
                        <c:v>320.5128205128205</c:v>
                      </c:pt>
                      <c:pt idx="144">
                        <c:v>358.97435897435895</c:v>
                      </c:pt>
                      <c:pt idx="145">
                        <c:v>358.97435897435895</c:v>
                      </c:pt>
                      <c:pt idx="146">
                        <c:v>365.38461538461542</c:v>
                      </c:pt>
                      <c:pt idx="147">
                        <c:v>378.20512820512818</c:v>
                      </c:pt>
                      <c:pt idx="148">
                        <c:v>384.61538461538458</c:v>
                      </c:pt>
                      <c:pt idx="149">
                        <c:v>384.61538461538458</c:v>
                      </c:pt>
                      <c:pt idx="150">
                        <c:v>384.61538461538458</c:v>
                      </c:pt>
                      <c:pt idx="151">
                        <c:v>384.61538461538458</c:v>
                      </c:pt>
                      <c:pt idx="152">
                        <c:v>397.43589743589746</c:v>
                      </c:pt>
                      <c:pt idx="153">
                        <c:v>416.66666666666669</c:v>
                      </c:pt>
                      <c:pt idx="154">
                        <c:v>416.66666666666669</c:v>
                      </c:pt>
                      <c:pt idx="155">
                        <c:v>416.66666666666669</c:v>
                      </c:pt>
                      <c:pt idx="156">
                        <c:v>446.15384615384619</c:v>
                      </c:pt>
                      <c:pt idx="157">
                        <c:v>448.71794871794873</c:v>
                      </c:pt>
                      <c:pt idx="158">
                        <c:v>448.71794871794873</c:v>
                      </c:pt>
                      <c:pt idx="159">
                        <c:v>448.71794871794873</c:v>
                      </c:pt>
                      <c:pt idx="160">
                        <c:v>629.48717948717956</c:v>
                      </c:pt>
                      <c:pt idx="161">
                        <c:v>493.58974358974359</c:v>
                      </c:pt>
                      <c:pt idx="162">
                        <c:v>512.82051282051282</c:v>
                      </c:pt>
                      <c:pt idx="163">
                        <c:v>523.07692307692309</c:v>
                      </c:pt>
                      <c:pt idx="164">
                        <c:v>525.64102564102564</c:v>
                      </c:pt>
                      <c:pt idx="165">
                        <c:v>532.43846153846152</c:v>
                      </c:pt>
                      <c:pt idx="166">
                        <c:v>538.46153846153845</c:v>
                      </c:pt>
                      <c:pt idx="167">
                        <c:v>538.46153846153845</c:v>
                      </c:pt>
                      <c:pt idx="168">
                        <c:v>661.53846153846155</c:v>
                      </c:pt>
                      <c:pt idx="169">
                        <c:v>692.30769230769238</c:v>
                      </c:pt>
                      <c:pt idx="170">
                        <c:v>769.23076923076917</c:v>
                      </c:pt>
                      <c:pt idx="171">
                        <c:v>769.23076923076917</c:v>
                      </c:pt>
                      <c:pt idx="172">
                        <c:v>1234.6000000000001</c:v>
                      </c:pt>
                      <c:pt idx="173">
                        <c:v>2137.8461538461538</c:v>
                      </c:pt>
                      <c:pt idx="174">
                        <c:v>128.2051282051282</c:v>
                      </c:pt>
                      <c:pt idx="175">
                        <c:v>153.84615384615384</c:v>
                      </c:pt>
                      <c:pt idx="176">
                        <c:v>223.07692307692309</c:v>
                      </c:pt>
                      <c:pt idx="177">
                        <c:v>230.76923076923075</c:v>
                      </c:pt>
                      <c:pt idx="178">
                        <c:v>276.92307692307691</c:v>
                      </c:pt>
                      <c:pt idx="179">
                        <c:v>307.69230769230768</c:v>
                      </c:pt>
                      <c:pt idx="180">
                        <c:v>323.07692307692309</c:v>
                      </c:pt>
                      <c:pt idx="181">
                        <c:v>353.84615384615381</c:v>
                      </c:pt>
                      <c:pt idx="182">
                        <c:v>358.97435897435895</c:v>
                      </c:pt>
                      <c:pt idx="183">
                        <c:v>358.97435897435895</c:v>
                      </c:pt>
                      <c:pt idx="184">
                        <c:v>384.61538461538458</c:v>
                      </c:pt>
                      <c:pt idx="185">
                        <c:v>384.61538461538458</c:v>
                      </c:pt>
                      <c:pt idx="186">
                        <c:v>384.61538461538458</c:v>
                      </c:pt>
                      <c:pt idx="187">
                        <c:v>384.61538461538458</c:v>
                      </c:pt>
                      <c:pt idx="188">
                        <c:v>384.61538461538458</c:v>
                      </c:pt>
                      <c:pt idx="189">
                        <c:v>384.61538461538458</c:v>
                      </c:pt>
                      <c:pt idx="190">
                        <c:v>384.61538461538458</c:v>
                      </c:pt>
                      <c:pt idx="191">
                        <c:v>384.61538461538458</c:v>
                      </c:pt>
                      <c:pt idx="192">
                        <c:v>384.61538461538458</c:v>
                      </c:pt>
                      <c:pt idx="193">
                        <c:v>384.61538461538458</c:v>
                      </c:pt>
                      <c:pt idx="194">
                        <c:v>384.61538461538458</c:v>
                      </c:pt>
                      <c:pt idx="195">
                        <c:v>384.61538461538458</c:v>
                      </c:pt>
                      <c:pt idx="196">
                        <c:v>384.61538461538458</c:v>
                      </c:pt>
                      <c:pt idx="197">
                        <c:v>384.61538461538458</c:v>
                      </c:pt>
                      <c:pt idx="198">
                        <c:v>391.02564102564105</c:v>
                      </c:pt>
                      <c:pt idx="199">
                        <c:v>400</c:v>
                      </c:pt>
                      <c:pt idx="200">
                        <c:v>400</c:v>
                      </c:pt>
                      <c:pt idx="201">
                        <c:v>425.64102564102564</c:v>
                      </c:pt>
                      <c:pt idx="202">
                        <c:v>430.76923076923077</c:v>
                      </c:pt>
                      <c:pt idx="203">
                        <c:v>430.76923076923077</c:v>
                      </c:pt>
                      <c:pt idx="204">
                        <c:v>448.71794871794873</c:v>
                      </c:pt>
                      <c:pt idx="205">
                        <c:v>461.53846153846149</c:v>
                      </c:pt>
                      <c:pt idx="206">
                        <c:v>487.17948717948713</c:v>
                      </c:pt>
                      <c:pt idx="207">
                        <c:v>512.82051282051282</c:v>
                      </c:pt>
                      <c:pt idx="208">
                        <c:v>512.82051282051282</c:v>
                      </c:pt>
                      <c:pt idx="209">
                        <c:v>538.46153846153845</c:v>
                      </c:pt>
                      <c:pt idx="210">
                        <c:v>538.46153846153845</c:v>
                      </c:pt>
                      <c:pt idx="211">
                        <c:v>538.46153846153845</c:v>
                      </c:pt>
                      <c:pt idx="212">
                        <c:v>576.92307692307691</c:v>
                      </c:pt>
                      <c:pt idx="213">
                        <c:v>641.02564102564099</c:v>
                      </c:pt>
                      <c:pt idx="214">
                        <c:v>641.02564102564099</c:v>
                      </c:pt>
                      <c:pt idx="215">
                        <c:v>765.90769230769229</c:v>
                      </c:pt>
                      <c:pt idx="216">
                        <c:v>769.23076923076917</c:v>
                      </c:pt>
                      <c:pt idx="217">
                        <c:v>1282.051282051282</c:v>
                      </c:pt>
                      <c:pt idx="218">
                        <c:v>1469.7692307692307</c:v>
                      </c:pt>
                      <c:pt idx="219">
                        <c:v>1651.4923076923078</c:v>
                      </c:pt>
                      <c:pt idx="220">
                        <c:v>2700.0923076923077</c:v>
                      </c:pt>
                      <c:pt idx="221">
                        <c:v>3332.3076923076919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8-5A05-4180-B23F-B16E110557D0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'Sr_Salary Details_2011-18'!$M$1</c15:sqref>
                        </c15:formulaRef>
                      </c:ext>
                    </c:extLst>
                    <c:strCache>
                      <c:ptCount val="1"/>
                      <c:pt idx="0">
                        <c:v>Colour Code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'Sr_Salary Details_2011-18'!$C$2:$C$223</c15:sqref>
                        </c15:formulaRef>
                      </c:ext>
                    </c:extLst>
                    <c:numCache>
                      <c:formatCode>General</c:formatCode>
                      <c:ptCount val="222"/>
                      <c:pt idx="0">
                        <c:v>2018</c:v>
                      </c:pt>
                      <c:pt idx="1">
                        <c:v>2018</c:v>
                      </c:pt>
                      <c:pt idx="2">
                        <c:v>2018</c:v>
                      </c:pt>
                      <c:pt idx="3">
                        <c:v>2018</c:v>
                      </c:pt>
                      <c:pt idx="4">
                        <c:v>2017</c:v>
                      </c:pt>
                      <c:pt idx="5">
                        <c:v>2017</c:v>
                      </c:pt>
                      <c:pt idx="6">
                        <c:v>2017</c:v>
                      </c:pt>
                      <c:pt idx="7">
                        <c:v>2017</c:v>
                      </c:pt>
                      <c:pt idx="8">
                        <c:v>2017</c:v>
                      </c:pt>
                      <c:pt idx="9">
                        <c:v>2017</c:v>
                      </c:pt>
                      <c:pt idx="10">
                        <c:v>2017</c:v>
                      </c:pt>
                      <c:pt idx="11">
                        <c:v>2017</c:v>
                      </c:pt>
                      <c:pt idx="12">
                        <c:v>2016</c:v>
                      </c:pt>
                      <c:pt idx="13">
                        <c:v>2016</c:v>
                      </c:pt>
                      <c:pt idx="14">
                        <c:v>2016</c:v>
                      </c:pt>
                      <c:pt idx="15">
                        <c:v>2016</c:v>
                      </c:pt>
                      <c:pt idx="16">
                        <c:v>2016</c:v>
                      </c:pt>
                      <c:pt idx="17">
                        <c:v>2016</c:v>
                      </c:pt>
                      <c:pt idx="18">
                        <c:v>2016</c:v>
                      </c:pt>
                      <c:pt idx="19">
                        <c:v>2016</c:v>
                      </c:pt>
                      <c:pt idx="20">
                        <c:v>2016</c:v>
                      </c:pt>
                      <c:pt idx="21">
                        <c:v>2016</c:v>
                      </c:pt>
                      <c:pt idx="22">
                        <c:v>2015</c:v>
                      </c:pt>
                      <c:pt idx="23">
                        <c:v>2015</c:v>
                      </c:pt>
                      <c:pt idx="24">
                        <c:v>2015</c:v>
                      </c:pt>
                      <c:pt idx="25">
                        <c:v>2015</c:v>
                      </c:pt>
                      <c:pt idx="26">
                        <c:v>2015</c:v>
                      </c:pt>
                      <c:pt idx="27">
                        <c:v>2015</c:v>
                      </c:pt>
                      <c:pt idx="28">
                        <c:v>2015</c:v>
                      </c:pt>
                      <c:pt idx="29">
                        <c:v>2015</c:v>
                      </c:pt>
                      <c:pt idx="30">
                        <c:v>2015</c:v>
                      </c:pt>
                      <c:pt idx="31">
                        <c:v>2015</c:v>
                      </c:pt>
                      <c:pt idx="32">
                        <c:v>2015</c:v>
                      </c:pt>
                      <c:pt idx="33">
                        <c:v>2015</c:v>
                      </c:pt>
                      <c:pt idx="34">
                        <c:v>2015</c:v>
                      </c:pt>
                      <c:pt idx="35">
                        <c:v>2015</c:v>
                      </c:pt>
                      <c:pt idx="36">
                        <c:v>2015</c:v>
                      </c:pt>
                      <c:pt idx="37">
                        <c:v>2015</c:v>
                      </c:pt>
                      <c:pt idx="38">
                        <c:v>2015</c:v>
                      </c:pt>
                      <c:pt idx="39">
                        <c:v>2015</c:v>
                      </c:pt>
                      <c:pt idx="40">
                        <c:v>2015</c:v>
                      </c:pt>
                      <c:pt idx="41">
                        <c:v>2015</c:v>
                      </c:pt>
                      <c:pt idx="42">
                        <c:v>2015</c:v>
                      </c:pt>
                      <c:pt idx="43">
                        <c:v>2015</c:v>
                      </c:pt>
                      <c:pt idx="44">
                        <c:v>2015</c:v>
                      </c:pt>
                      <c:pt idx="45">
                        <c:v>2015</c:v>
                      </c:pt>
                      <c:pt idx="46">
                        <c:v>2015</c:v>
                      </c:pt>
                      <c:pt idx="47">
                        <c:v>2014</c:v>
                      </c:pt>
                      <c:pt idx="48">
                        <c:v>2014</c:v>
                      </c:pt>
                      <c:pt idx="49">
                        <c:v>2014</c:v>
                      </c:pt>
                      <c:pt idx="50">
                        <c:v>2014</c:v>
                      </c:pt>
                      <c:pt idx="51">
                        <c:v>2014</c:v>
                      </c:pt>
                      <c:pt idx="52">
                        <c:v>2014</c:v>
                      </c:pt>
                      <c:pt idx="53">
                        <c:v>2014</c:v>
                      </c:pt>
                      <c:pt idx="54">
                        <c:v>2014</c:v>
                      </c:pt>
                      <c:pt idx="55">
                        <c:v>2014</c:v>
                      </c:pt>
                      <c:pt idx="56">
                        <c:v>2014</c:v>
                      </c:pt>
                      <c:pt idx="57">
                        <c:v>2014</c:v>
                      </c:pt>
                      <c:pt idx="58">
                        <c:v>2014</c:v>
                      </c:pt>
                      <c:pt idx="59">
                        <c:v>2014</c:v>
                      </c:pt>
                      <c:pt idx="60">
                        <c:v>2014</c:v>
                      </c:pt>
                      <c:pt idx="61">
                        <c:v>2014</c:v>
                      </c:pt>
                      <c:pt idx="62">
                        <c:v>2014</c:v>
                      </c:pt>
                      <c:pt idx="63">
                        <c:v>2014</c:v>
                      </c:pt>
                      <c:pt idx="64">
                        <c:v>2014</c:v>
                      </c:pt>
                      <c:pt idx="65">
                        <c:v>2014</c:v>
                      </c:pt>
                      <c:pt idx="66">
                        <c:v>2014</c:v>
                      </c:pt>
                      <c:pt idx="67">
                        <c:v>2014</c:v>
                      </c:pt>
                      <c:pt idx="68">
                        <c:v>2014</c:v>
                      </c:pt>
                      <c:pt idx="69">
                        <c:v>2014</c:v>
                      </c:pt>
                      <c:pt idx="70">
                        <c:v>2014</c:v>
                      </c:pt>
                      <c:pt idx="71">
                        <c:v>2014</c:v>
                      </c:pt>
                      <c:pt idx="72">
                        <c:v>2014</c:v>
                      </c:pt>
                      <c:pt idx="73">
                        <c:v>2014</c:v>
                      </c:pt>
                      <c:pt idx="74">
                        <c:v>2014</c:v>
                      </c:pt>
                      <c:pt idx="75">
                        <c:v>2014</c:v>
                      </c:pt>
                      <c:pt idx="76">
                        <c:v>2014</c:v>
                      </c:pt>
                      <c:pt idx="77">
                        <c:v>2014</c:v>
                      </c:pt>
                      <c:pt idx="78">
                        <c:v>2014</c:v>
                      </c:pt>
                      <c:pt idx="79">
                        <c:v>2014</c:v>
                      </c:pt>
                      <c:pt idx="80">
                        <c:v>2014</c:v>
                      </c:pt>
                      <c:pt idx="81">
                        <c:v>2014</c:v>
                      </c:pt>
                      <c:pt idx="82">
                        <c:v>2014</c:v>
                      </c:pt>
                      <c:pt idx="83">
                        <c:v>2014</c:v>
                      </c:pt>
                      <c:pt idx="84">
                        <c:v>2014</c:v>
                      </c:pt>
                      <c:pt idx="85">
                        <c:v>2013</c:v>
                      </c:pt>
                      <c:pt idx="86">
                        <c:v>2013</c:v>
                      </c:pt>
                      <c:pt idx="87">
                        <c:v>2013</c:v>
                      </c:pt>
                      <c:pt idx="88">
                        <c:v>2013</c:v>
                      </c:pt>
                      <c:pt idx="89">
                        <c:v>2013</c:v>
                      </c:pt>
                      <c:pt idx="90">
                        <c:v>2013</c:v>
                      </c:pt>
                      <c:pt idx="91">
                        <c:v>2013</c:v>
                      </c:pt>
                      <c:pt idx="92">
                        <c:v>2013</c:v>
                      </c:pt>
                      <c:pt idx="93">
                        <c:v>2013</c:v>
                      </c:pt>
                      <c:pt idx="94">
                        <c:v>2013</c:v>
                      </c:pt>
                      <c:pt idx="95">
                        <c:v>2013</c:v>
                      </c:pt>
                      <c:pt idx="96">
                        <c:v>2013</c:v>
                      </c:pt>
                      <c:pt idx="97">
                        <c:v>2013</c:v>
                      </c:pt>
                      <c:pt idx="98">
                        <c:v>2013</c:v>
                      </c:pt>
                      <c:pt idx="99">
                        <c:v>2013</c:v>
                      </c:pt>
                      <c:pt idx="100">
                        <c:v>2013</c:v>
                      </c:pt>
                      <c:pt idx="101">
                        <c:v>2013</c:v>
                      </c:pt>
                      <c:pt idx="102">
                        <c:v>2013</c:v>
                      </c:pt>
                      <c:pt idx="103">
                        <c:v>2013</c:v>
                      </c:pt>
                      <c:pt idx="104">
                        <c:v>2013</c:v>
                      </c:pt>
                      <c:pt idx="105">
                        <c:v>2013</c:v>
                      </c:pt>
                      <c:pt idx="106">
                        <c:v>2013</c:v>
                      </c:pt>
                      <c:pt idx="107">
                        <c:v>2013</c:v>
                      </c:pt>
                      <c:pt idx="108">
                        <c:v>2013</c:v>
                      </c:pt>
                      <c:pt idx="109">
                        <c:v>2013</c:v>
                      </c:pt>
                      <c:pt idx="110">
                        <c:v>2013</c:v>
                      </c:pt>
                      <c:pt idx="111">
                        <c:v>2013</c:v>
                      </c:pt>
                      <c:pt idx="112">
                        <c:v>2013</c:v>
                      </c:pt>
                      <c:pt idx="113">
                        <c:v>2013</c:v>
                      </c:pt>
                      <c:pt idx="114">
                        <c:v>2013</c:v>
                      </c:pt>
                      <c:pt idx="115">
                        <c:v>2013</c:v>
                      </c:pt>
                      <c:pt idx="116">
                        <c:v>2013</c:v>
                      </c:pt>
                      <c:pt idx="117">
                        <c:v>2013</c:v>
                      </c:pt>
                      <c:pt idx="118">
                        <c:v>2013</c:v>
                      </c:pt>
                      <c:pt idx="119">
                        <c:v>2013</c:v>
                      </c:pt>
                      <c:pt idx="120">
                        <c:v>2013</c:v>
                      </c:pt>
                      <c:pt idx="121">
                        <c:v>2013</c:v>
                      </c:pt>
                      <c:pt idx="122">
                        <c:v>2012</c:v>
                      </c:pt>
                      <c:pt idx="123">
                        <c:v>2012</c:v>
                      </c:pt>
                      <c:pt idx="124">
                        <c:v>2012</c:v>
                      </c:pt>
                      <c:pt idx="125">
                        <c:v>2012</c:v>
                      </c:pt>
                      <c:pt idx="126">
                        <c:v>2012</c:v>
                      </c:pt>
                      <c:pt idx="127">
                        <c:v>2012</c:v>
                      </c:pt>
                      <c:pt idx="128">
                        <c:v>2012</c:v>
                      </c:pt>
                      <c:pt idx="129">
                        <c:v>2012</c:v>
                      </c:pt>
                      <c:pt idx="130">
                        <c:v>2012</c:v>
                      </c:pt>
                      <c:pt idx="131">
                        <c:v>2012</c:v>
                      </c:pt>
                      <c:pt idx="132">
                        <c:v>2012</c:v>
                      </c:pt>
                      <c:pt idx="133">
                        <c:v>2012</c:v>
                      </c:pt>
                      <c:pt idx="134">
                        <c:v>2012</c:v>
                      </c:pt>
                      <c:pt idx="135">
                        <c:v>2012</c:v>
                      </c:pt>
                      <c:pt idx="136">
                        <c:v>2012</c:v>
                      </c:pt>
                      <c:pt idx="137">
                        <c:v>2012</c:v>
                      </c:pt>
                      <c:pt idx="138">
                        <c:v>2012</c:v>
                      </c:pt>
                      <c:pt idx="139">
                        <c:v>2012</c:v>
                      </c:pt>
                      <c:pt idx="140">
                        <c:v>2012</c:v>
                      </c:pt>
                      <c:pt idx="141">
                        <c:v>2012</c:v>
                      </c:pt>
                      <c:pt idx="142">
                        <c:v>2012</c:v>
                      </c:pt>
                      <c:pt idx="143">
                        <c:v>2012</c:v>
                      </c:pt>
                      <c:pt idx="144">
                        <c:v>2012</c:v>
                      </c:pt>
                      <c:pt idx="145">
                        <c:v>2012</c:v>
                      </c:pt>
                      <c:pt idx="146">
                        <c:v>2012</c:v>
                      </c:pt>
                      <c:pt idx="147">
                        <c:v>2012</c:v>
                      </c:pt>
                      <c:pt idx="148">
                        <c:v>2012</c:v>
                      </c:pt>
                      <c:pt idx="149">
                        <c:v>2012</c:v>
                      </c:pt>
                      <c:pt idx="150">
                        <c:v>2012</c:v>
                      </c:pt>
                      <c:pt idx="151">
                        <c:v>2012</c:v>
                      </c:pt>
                      <c:pt idx="152">
                        <c:v>2012</c:v>
                      </c:pt>
                      <c:pt idx="153">
                        <c:v>2012</c:v>
                      </c:pt>
                      <c:pt idx="154">
                        <c:v>2012</c:v>
                      </c:pt>
                      <c:pt idx="155">
                        <c:v>2012</c:v>
                      </c:pt>
                      <c:pt idx="156">
                        <c:v>2012</c:v>
                      </c:pt>
                      <c:pt idx="157">
                        <c:v>2012</c:v>
                      </c:pt>
                      <c:pt idx="158">
                        <c:v>2012</c:v>
                      </c:pt>
                      <c:pt idx="159">
                        <c:v>2012</c:v>
                      </c:pt>
                      <c:pt idx="160">
                        <c:v>2012</c:v>
                      </c:pt>
                      <c:pt idx="161">
                        <c:v>2012</c:v>
                      </c:pt>
                      <c:pt idx="162">
                        <c:v>2012</c:v>
                      </c:pt>
                      <c:pt idx="163">
                        <c:v>2012</c:v>
                      </c:pt>
                      <c:pt idx="164">
                        <c:v>2012</c:v>
                      </c:pt>
                      <c:pt idx="165">
                        <c:v>2012</c:v>
                      </c:pt>
                      <c:pt idx="166">
                        <c:v>2012</c:v>
                      </c:pt>
                      <c:pt idx="167">
                        <c:v>2012</c:v>
                      </c:pt>
                      <c:pt idx="168">
                        <c:v>2012</c:v>
                      </c:pt>
                      <c:pt idx="169">
                        <c:v>2012</c:v>
                      </c:pt>
                      <c:pt idx="170">
                        <c:v>2012</c:v>
                      </c:pt>
                      <c:pt idx="171">
                        <c:v>2012</c:v>
                      </c:pt>
                      <c:pt idx="172">
                        <c:v>2012</c:v>
                      </c:pt>
                      <c:pt idx="173">
                        <c:v>2012</c:v>
                      </c:pt>
                      <c:pt idx="174">
                        <c:v>2011</c:v>
                      </c:pt>
                      <c:pt idx="175">
                        <c:v>2011</c:v>
                      </c:pt>
                      <c:pt idx="176">
                        <c:v>2011</c:v>
                      </c:pt>
                      <c:pt idx="177">
                        <c:v>2011</c:v>
                      </c:pt>
                      <c:pt idx="178">
                        <c:v>2011</c:v>
                      </c:pt>
                      <c:pt idx="179">
                        <c:v>2011</c:v>
                      </c:pt>
                      <c:pt idx="180">
                        <c:v>2011</c:v>
                      </c:pt>
                      <c:pt idx="181">
                        <c:v>2011</c:v>
                      </c:pt>
                      <c:pt idx="182">
                        <c:v>2011</c:v>
                      </c:pt>
                      <c:pt idx="183">
                        <c:v>2011</c:v>
                      </c:pt>
                      <c:pt idx="184">
                        <c:v>2011</c:v>
                      </c:pt>
                      <c:pt idx="185">
                        <c:v>2011</c:v>
                      </c:pt>
                      <c:pt idx="186">
                        <c:v>2011</c:v>
                      </c:pt>
                      <c:pt idx="187">
                        <c:v>2011</c:v>
                      </c:pt>
                      <c:pt idx="188">
                        <c:v>2011</c:v>
                      </c:pt>
                      <c:pt idx="189">
                        <c:v>2011</c:v>
                      </c:pt>
                      <c:pt idx="190">
                        <c:v>2011</c:v>
                      </c:pt>
                      <c:pt idx="191">
                        <c:v>2011</c:v>
                      </c:pt>
                      <c:pt idx="192">
                        <c:v>2011</c:v>
                      </c:pt>
                      <c:pt idx="193">
                        <c:v>2011</c:v>
                      </c:pt>
                      <c:pt idx="194">
                        <c:v>2011</c:v>
                      </c:pt>
                      <c:pt idx="195">
                        <c:v>2011</c:v>
                      </c:pt>
                      <c:pt idx="196">
                        <c:v>2011</c:v>
                      </c:pt>
                      <c:pt idx="197">
                        <c:v>2011</c:v>
                      </c:pt>
                      <c:pt idx="198">
                        <c:v>2011</c:v>
                      </c:pt>
                      <c:pt idx="199">
                        <c:v>2011</c:v>
                      </c:pt>
                      <c:pt idx="200">
                        <c:v>2011</c:v>
                      </c:pt>
                      <c:pt idx="201">
                        <c:v>2011</c:v>
                      </c:pt>
                      <c:pt idx="202">
                        <c:v>2011</c:v>
                      </c:pt>
                      <c:pt idx="203">
                        <c:v>2011</c:v>
                      </c:pt>
                      <c:pt idx="204">
                        <c:v>2011</c:v>
                      </c:pt>
                      <c:pt idx="205">
                        <c:v>2011</c:v>
                      </c:pt>
                      <c:pt idx="206">
                        <c:v>2011</c:v>
                      </c:pt>
                      <c:pt idx="207">
                        <c:v>2011</c:v>
                      </c:pt>
                      <c:pt idx="208">
                        <c:v>2011</c:v>
                      </c:pt>
                      <c:pt idx="209">
                        <c:v>2011</c:v>
                      </c:pt>
                      <c:pt idx="210">
                        <c:v>2011</c:v>
                      </c:pt>
                      <c:pt idx="211">
                        <c:v>2011</c:v>
                      </c:pt>
                      <c:pt idx="212">
                        <c:v>2011</c:v>
                      </c:pt>
                      <c:pt idx="213">
                        <c:v>2011</c:v>
                      </c:pt>
                      <c:pt idx="214">
                        <c:v>2011</c:v>
                      </c:pt>
                      <c:pt idx="215">
                        <c:v>2011</c:v>
                      </c:pt>
                      <c:pt idx="216">
                        <c:v>2011</c:v>
                      </c:pt>
                      <c:pt idx="217">
                        <c:v>2011</c:v>
                      </c:pt>
                      <c:pt idx="218">
                        <c:v>2011</c:v>
                      </c:pt>
                      <c:pt idx="219">
                        <c:v>2011</c:v>
                      </c:pt>
                      <c:pt idx="220">
                        <c:v>2011</c:v>
                      </c:pt>
                      <c:pt idx="221">
                        <c:v>2011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'Sr_Salary Details_2011-18'!$M$2:$M$223</c15:sqref>
                        </c15:formulaRef>
                      </c:ext>
                    </c:extLst>
                    <c:numCache>
                      <c:formatCode>General</c:formatCode>
                      <c:ptCount val="22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9-5A05-4180-B23F-B16E110557D0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'Sr_Salary Details_2011-18'!$N$1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'Sr_Salary Details_2011-18'!$C$2:$C$223</c15:sqref>
                        </c15:formulaRef>
                      </c:ext>
                    </c:extLst>
                    <c:numCache>
                      <c:formatCode>General</c:formatCode>
                      <c:ptCount val="222"/>
                      <c:pt idx="0">
                        <c:v>2018</c:v>
                      </c:pt>
                      <c:pt idx="1">
                        <c:v>2018</c:v>
                      </c:pt>
                      <c:pt idx="2">
                        <c:v>2018</c:v>
                      </c:pt>
                      <c:pt idx="3">
                        <c:v>2018</c:v>
                      </c:pt>
                      <c:pt idx="4">
                        <c:v>2017</c:v>
                      </c:pt>
                      <c:pt idx="5">
                        <c:v>2017</c:v>
                      </c:pt>
                      <c:pt idx="6">
                        <c:v>2017</c:v>
                      </c:pt>
                      <c:pt idx="7">
                        <c:v>2017</c:v>
                      </c:pt>
                      <c:pt idx="8">
                        <c:v>2017</c:v>
                      </c:pt>
                      <c:pt idx="9">
                        <c:v>2017</c:v>
                      </c:pt>
                      <c:pt idx="10">
                        <c:v>2017</c:v>
                      </c:pt>
                      <c:pt idx="11">
                        <c:v>2017</c:v>
                      </c:pt>
                      <c:pt idx="12">
                        <c:v>2016</c:v>
                      </c:pt>
                      <c:pt idx="13">
                        <c:v>2016</c:v>
                      </c:pt>
                      <c:pt idx="14">
                        <c:v>2016</c:v>
                      </c:pt>
                      <c:pt idx="15">
                        <c:v>2016</c:v>
                      </c:pt>
                      <c:pt idx="16">
                        <c:v>2016</c:v>
                      </c:pt>
                      <c:pt idx="17">
                        <c:v>2016</c:v>
                      </c:pt>
                      <c:pt idx="18">
                        <c:v>2016</c:v>
                      </c:pt>
                      <c:pt idx="19">
                        <c:v>2016</c:v>
                      </c:pt>
                      <c:pt idx="20">
                        <c:v>2016</c:v>
                      </c:pt>
                      <c:pt idx="21">
                        <c:v>2016</c:v>
                      </c:pt>
                      <c:pt idx="22">
                        <c:v>2015</c:v>
                      </c:pt>
                      <c:pt idx="23">
                        <c:v>2015</c:v>
                      </c:pt>
                      <c:pt idx="24">
                        <c:v>2015</c:v>
                      </c:pt>
                      <c:pt idx="25">
                        <c:v>2015</c:v>
                      </c:pt>
                      <c:pt idx="26">
                        <c:v>2015</c:v>
                      </c:pt>
                      <c:pt idx="27">
                        <c:v>2015</c:v>
                      </c:pt>
                      <c:pt idx="28">
                        <c:v>2015</c:v>
                      </c:pt>
                      <c:pt idx="29">
                        <c:v>2015</c:v>
                      </c:pt>
                      <c:pt idx="30">
                        <c:v>2015</c:v>
                      </c:pt>
                      <c:pt idx="31">
                        <c:v>2015</c:v>
                      </c:pt>
                      <c:pt idx="32">
                        <c:v>2015</c:v>
                      </c:pt>
                      <c:pt idx="33">
                        <c:v>2015</c:v>
                      </c:pt>
                      <c:pt idx="34">
                        <c:v>2015</c:v>
                      </c:pt>
                      <c:pt idx="35">
                        <c:v>2015</c:v>
                      </c:pt>
                      <c:pt idx="36">
                        <c:v>2015</c:v>
                      </c:pt>
                      <c:pt idx="37">
                        <c:v>2015</c:v>
                      </c:pt>
                      <c:pt idx="38">
                        <c:v>2015</c:v>
                      </c:pt>
                      <c:pt idx="39">
                        <c:v>2015</c:v>
                      </c:pt>
                      <c:pt idx="40">
                        <c:v>2015</c:v>
                      </c:pt>
                      <c:pt idx="41">
                        <c:v>2015</c:v>
                      </c:pt>
                      <c:pt idx="42">
                        <c:v>2015</c:v>
                      </c:pt>
                      <c:pt idx="43">
                        <c:v>2015</c:v>
                      </c:pt>
                      <c:pt idx="44">
                        <c:v>2015</c:v>
                      </c:pt>
                      <c:pt idx="45">
                        <c:v>2015</c:v>
                      </c:pt>
                      <c:pt idx="46">
                        <c:v>2015</c:v>
                      </c:pt>
                      <c:pt idx="47">
                        <c:v>2014</c:v>
                      </c:pt>
                      <c:pt idx="48">
                        <c:v>2014</c:v>
                      </c:pt>
                      <c:pt idx="49">
                        <c:v>2014</c:v>
                      </c:pt>
                      <c:pt idx="50">
                        <c:v>2014</c:v>
                      </c:pt>
                      <c:pt idx="51">
                        <c:v>2014</c:v>
                      </c:pt>
                      <c:pt idx="52">
                        <c:v>2014</c:v>
                      </c:pt>
                      <c:pt idx="53">
                        <c:v>2014</c:v>
                      </c:pt>
                      <c:pt idx="54">
                        <c:v>2014</c:v>
                      </c:pt>
                      <c:pt idx="55">
                        <c:v>2014</c:v>
                      </c:pt>
                      <c:pt idx="56">
                        <c:v>2014</c:v>
                      </c:pt>
                      <c:pt idx="57">
                        <c:v>2014</c:v>
                      </c:pt>
                      <c:pt idx="58">
                        <c:v>2014</c:v>
                      </c:pt>
                      <c:pt idx="59">
                        <c:v>2014</c:v>
                      </c:pt>
                      <c:pt idx="60">
                        <c:v>2014</c:v>
                      </c:pt>
                      <c:pt idx="61">
                        <c:v>2014</c:v>
                      </c:pt>
                      <c:pt idx="62">
                        <c:v>2014</c:v>
                      </c:pt>
                      <c:pt idx="63">
                        <c:v>2014</c:v>
                      </c:pt>
                      <c:pt idx="64">
                        <c:v>2014</c:v>
                      </c:pt>
                      <c:pt idx="65">
                        <c:v>2014</c:v>
                      </c:pt>
                      <c:pt idx="66">
                        <c:v>2014</c:v>
                      </c:pt>
                      <c:pt idx="67">
                        <c:v>2014</c:v>
                      </c:pt>
                      <c:pt idx="68">
                        <c:v>2014</c:v>
                      </c:pt>
                      <c:pt idx="69">
                        <c:v>2014</c:v>
                      </c:pt>
                      <c:pt idx="70">
                        <c:v>2014</c:v>
                      </c:pt>
                      <c:pt idx="71">
                        <c:v>2014</c:v>
                      </c:pt>
                      <c:pt idx="72">
                        <c:v>2014</c:v>
                      </c:pt>
                      <c:pt idx="73">
                        <c:v>2014</c:v>
                      </c:pt>
                      <c:pt idx="74">
                        <c:v>2014</c:v>
                      </c:pt>
                      <c:pt idx="75">
                        <c:v>2014</c:v>
                      </c:pt>
                      <c:pt idx="76">
                        <c:v>2014</c:v>
                      </c:pt>
                      <c:pt idx="77">
                        <c:v>2014</c:v>
                      </c:pt>
                      <c:pt idx="78">
                        <c:v>2014</c:v>
                      </c:pt>
                      <c:pt idx="79">
                        <c:v>2014</c:v>
                      </c:pt>
                      <c:pt idx="80">
                        <c:v>2014</c:v>
                      </c:pt>
                      <c:pt idx="81">
                        <c:v>2014</c:v>
                      </c:pt>
                      <c:pt idx="82">
                        <c:v>2014</c:v>
                      </c:pt>
                      <c:pt idx="83">
                        <c:v>2014</c:v>
                      </c:pt>
                      <c:pt idx="84">
                        <c:v>2014</c:v>
                      </c:pt>
                      <c:pt idx="85">
                        <c:v>2013</c:v>
                      </c:pt>
                      <c:pt idx="86">
                        <c:v>2013</c:v>
                      </c:pt>
                      <c:pt idx="87">
                        <c:v>2013</c:v>
                      </c:pt>
                      <c:pt idx="88">
                        <c:v>2013</c:v>
                      </c:pt>
                      <c:pt idx="89">
                        <c:v>2013</c:v>
                      </c:pt>
                      <c:pt idx="90">
                        <c:v>2013</c:v>
                      </c:pt>
                      <c:pt idx="91">
                        <c:v>2013</c:v>
                      </c:pt>
                      <c:pt idx="92">
                        <c:v>2013</c:v>
                      </c:pt>
                      <c:pt idx="93">
                        <c:v>2013</c:v>
                      </c:pt>
                      <c:pt idx="94">
                        <c:v>2013</c:v>
                      </c:pt>
                      <c:pt idx="95">
                        <c:v>2013</c:v>
                      </c:pt>
                      <c:pt idx="96">
                        <c:v>2013</c:v>
                      </c:pt>
                      <c:pt idx="97">
                        <c:v>2013</c:v>
                      </c:pt>
                      <c:pt idx="98">
                        <c:v>2013</c:v>
                      </c:pt>
                      <c:pt idx="99">
                        <c:v>2013</c:v>
                      </c:pt>
                      <c:pt idx="100">
                        <c:v>2013</c:v>
                      </c:pt>
                      <c:pt idx="101">
                        <c:v>2013</c:v>
                      </c:pt>
                      <c:pt idx="102">
                        <c:v>2013</c:v>
                      </c:pt>
                      <c:pt idx="103">
                        <c:v>2013</c:v>
                      </c:pt>
                      <c:pt idx="104">
                        <c:v>2013</c:v>
                      </c:pt>
                      <c:pt idx="105">
                        <c:v>2013</c:v>
                      </c:pt>
                      <c:pt idx="106">
                        <c:v>2013</c:v>
                      </c:pt>
                      <c:pt idx="107">
                        <c:v>2013</c:v>
                      </c:pt>
                      <c:pt idx="108">
                        <c:v>2013</c:v>
                      </c:pt>
                      <c:pt idx="109">
                        <c:v>2013</c:v>
                      </c:pt>
                      <c:pt idx="110">
                        <c:v>2013</c:v>
                      </c:pt>
                      <c:pt idx="111">
                        <c:v>2013</c:v>
                      </c:pt>
                      <c:pt idx="112">
                        <c:v>2013</c:v>
                      </c:pt>
                      <c:pt idx="113">
                        <c:v>2013</c:v>
                      </c:pt>
                      <c:pt idx="114">
                        <c:v>2013</c:v>
                      </c:pt>
                      <c:pt idx="115">
                        <c:v>2013</c:v>
                      </c:pt>
                      <c:pt idx="116">
                        <c:v>2013</c:v>
                      </c:pt>
                      <c:pt idx="117">
                        <c:v>2013</c:v>
                      </c:pt>
                      <c:pt idx="118">
                        <c:v>2013</c:v>
                      </c:pt>
                      <c:pt idx="119">
                        <c:v>2013</c:v>
                      </c:pt>
                      <c:pt idx="120">
                        <c:v>2013</c:v>
                      </c:pt>
                      <c:pt idx="121">
                        <c:v>2013</c:v>
                      </c:pt>
                      <c:pt idx="122">
                        <c:v>2012</c:v>
                      </c:pt>
                      <c:pt idx="123">
                        <c:v>2012</c:v>
                      </c:pt>
                      <c:pt idx="124">
                        <c:v>2012</c:v>
                      </c:pt>
                      <c:pt idx="125">
                        <c:v>2012</c:v>
                      </c:pt>
                      <c:pt idx="126">
                        <c:v>2012</c:v>
                      </c:pt>
                      <c:pt idx="127">
                        <c:v>2012</c:v>
                      </c:pt>
                      <c:pt idx="128">
                        <c:v>2012</c:v>
                      </c:pt>
                      <c:pt idx="129">
                        <c:v>2012</c:v>
                      </c:pt>
                      <c:pt idx="130">
                        <c:v>2012</c:v>
                      </c:pt>
                      <c:pt idx="131">
                        <c:v>2012</c:v>
                      </c:pt>
                      <c:pt idx="132">
                        <c:v>2012</c:v>
                      </c:pt>
                      <c:pt idx="133">
                        <c:v>2012</c:v>
                      </c:pt>
                      <c:pt idx="134">
                        <c:v>2012</c:v>
                      </c:pt>
                      <c:pt idx="135">
                        <c:v>2012</c:v>
                      </c:pt>
                      <c:pt idx="136">
                        <c:v>2012</c:v>
                      </c:pt>
                      <c:pt idx="137">
                        <c:v>2012</c:v>
                      </c:pt>
                      <c:pt idx="138">
                        <c:v>2012</c:v>
                      </c:pt>
                      <c:pt idx="139">
                        <c:v>2012</c:v>
                      </c:pt>
                      <c:pt idx="140">
                        <c:v>2012</c:v>
                      </c:pt>
                      <c:pt idx="141">
                        <c:v>2012</c:v>
                      </c:pt>
                      <c:pt idx="142">
                        <c:v>2012</c:v>
                      </c:pt>
                      <c:pt idx="143">
                        <c:v>2012</c:v>
                      </c:pt>
                      <c:pt idx="144">
                        <c:v>2012</c:v>
                      </c:pt>
                      <c:pt idx="145">
                        <c:v>2012</c:v>
                      </c:pt>
                      <c:pt idx="146">
                        <c:v>2012</c:v>
                      </c:pt>
                      <c:pt idx="147">
                        <c:v>2012</c:v>
                      </c:pt>
                      <c:pt idx="148">
                        <c:v>2012</c:v>
                      </c:pt>
                      <c:pt idx="149">
                        <c:v>2012</c:v>
                      </c:pt>
                      <c:pt idx="150">
                        <c:v>2012</c:v>
                      </c:pt>
                      <c:pt idx="151">
                        <c:v>2012</c:v>
                      </c:pt>
                      <c:pt idx="152">
                        <c:v>2012</c:v>
                      </c:pt>
                      <c:pt idx="153">
                        <c:v>2012</c:v>
                      </c:pt>
                      <c:pt idx="154">
                        <c:v>2012</c:v>
                      </c:pt>
                      <c:pt idx="155">
                        <c:v>2012</c:v>
                      </c:pt>
                      <c:pt idx="156">
                        <c:v>2012</c:v>
                      </c:pt>
                      <c:pt idx="157">
                        <c:v>2012</c:v>
                      </c:pt>
                      <c:pt idx="158">
                        <c:v>2012</c:v>
                      </c:pt>
                      <c:pt idx="159">
                        <c:v>2012</c:v>
                      </c:pt>
                      <c:pt idx="160">
                        <c:v>2012</c:v>
                      </c:pt>
                      <c:pt idx="161">
                        <c:v>2012</c:v>
                      </c:pt>
                      <c:pt idx="162">
                        <c:v>2012</c:v>
                      </c:pt>
                      <c:pt idx="163">
                        <c:v>2012</c:v>
                      </c:pt>
                      <c:pt idx="164">
                        <c:v>2012</c:v>
                      </c:pt>
                      <c:pt idx="165">
                        <c:v>2012</c:v>
                      </c:pt>
                      <c:pt idx="166">
                        <c:v>2012</c:v>
                      </c:pt>
                      <c:pt idx="167">
                        <c:v>2012</c:v>
                      </c:pt>
                      <c:pt idx="168">
                        <c:v>2012</c:v>
                      </c:pt>
                      <c:pt idx="169">
                        <c:v>2012</c:v>
                      </c:pt>
                      <c:pt idx="170">
                        <c:v>2012</c:v>
                      </c:pt>
                      <c:pt idx="171">
                        <c:v>2012</c:v>
                      </c:pt>
                      <c:pt idx="172">
                        <c:v>2012</c:v>
                      </c:pt>
                      <c:pt idx="173">
                        <c:v>2012</c:v>
                      </c:pt>
                      <c:pt idx="174">
                        <c:v>2011</c:v>
                      </c:pt>
                      <c:pt idx="175">
                        <c:v>2011</c:v>
                      </c:pt>
                      <c:pt idx="176">
                        <c:v>2011</c:v>
                      </c:pt>
                      <c:pt idx="177">
                        <c:v>2011</c:v>
                      </c:pt>
                      <c:pt idx="178">
                        <c:v>2011</c:v>
                      </c:pt>
                      <c:pt idx="179">
                        <c:v>2011</c:v>
                      </c:pt>
                      <c:pt idx="180">
                        <c:v>2011</c:v>
                      </c:pt>
                      <c:pt idx="181">
                        <c:v>2011</c:v>
                      </c:pt>
                      <c:pt idx="182">
                        <c:v>2011</c:v>
                      </c:pt>
                      <c:pt idx="183">
                        <c:v>2011</c:v>
                      </c:pt>
                      <c:pt idx="184">
                        <c:v>2011</c:v>
                      </c:pt>
                      <c:pt idx="185">
                        <c:v>2011</c:v>
                      </c:pt>
                      <c:pt idx="186">
                        <c:v>2011</c:v>
                      </c:pt>
                      <c:pt idx="187">
                        <c:v>2011</c:v>
                      </c:pt>
                      <c:pt idx="188">
                        <c:v>2011</c:v>
                      </c:pt>
                      <c:pt idx="189">
                        <c:v>2011</c:v>
                      </c:pt>
                      <c:pt idx="190">
                        <c:v>2011</c:v>
                      </c:pt>
                      <c:pt idx="191">
                        <c:v>2011</c:v>
                      </c:pt>
                      <c:pt idx="192">
                        <c:v>2011</c:v>
                      </c:pt>
                      <c:pt idx="193">
                        <c:v>2011</c:v>
                      </c:pt>
                      <c:pt idx="194">
                        <c:v>2011</c:v>
                      </c:pt>
                      <c:pt idx="195">
                        <c:v>2011</c:v>
                      </c:pt>
                      <c:pt idx="196">
                        <c:v>2011</c:v>
                      </c:pt>
                      <c:pt idx="197">
                        <c:v>2011</c:v>
                      </c:pt>
                      <c:pt idx="198">
                        <c:v>2011</c:v>
                      </c:pt>
                      <c:pt idx="199">
                        <c:v>2011</c:v>
                      </c:pt>
                      <c:pt idx="200">
                        <c:v>2011</c:v>
                      </c:pt>
                      <c:pt idx="201">
                        <c:v>2011</c:v>
                      </c:pt>
                      <c:pt idx="202">
                        <c:v>2011</c:v>
                      </c:pt>
                      <c:pt idx="203">
                        <c:v>2011</c:v>
                      </c:pt>
                      <c:pt idx="204">
                        <c:v>2011</c:v>
                      </c:pt>
                      <c:pt idx="205">
                        <c:v>2011</c:v>
                      </c:pt>
                      <c:pt idx="206">
                        <c:v>2011</c:v>
                      </c:pt>
                      <c:pt idx="207">
                        <c:v>2011</c:v>
                      </c:pt>
                      <c:pt idx="208">
                        <c:v>2011</c:v>
                      </c:pt>
                      <c:pt idx="209">
                        <c:v>2011</c:v>
                      </c:pt>
                      <c:pt idx="210">
                        <c:v>2011</c:v>
                      </c:pt>
                      <c:pt idx="211">
                        <c:v>2011</c:v>
                      </c:pt>
                      <c:pt idx="212">
                        <c:v>2011</c:v>
                      </c:pt>
                      <c:pt idx="213">
                        <c:v>2011</c:v>
                      </c:pt>
                      <c:pt idx="214">
                        <c:v>2011</c:v>
                      </c:pt>
                      <c:pt idx="215">
                        <c:v>2011</c:v>
                      </c:pt>
                      <c:pt idx="216">
                        <c:v>2011</c:v>
                      </c:pt>
                      <c:pt idx="217">
                        <c:v>2011</c:v>
                      </c:pt>
                      <c:pt idx="218">
                        <c:v>2011</c:v>
                      </c:pt>
                      <c:pt idx="219">
                        <c:v>2011</c:v>
                      </c:pt>
                      <c:pt idx="220">
                        <c:v>2011</c:v>
                      </c:pt>
                      <c:pt idx="221">
                        <c:v>2011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'Sr_Salary Details_2011-18'!$N$2:$N$223</c15:sqref>
                        </c15:formulaRef>
                      </c:ext>
                    </c:extLst>
                    <c:numCache>
                      <c:formatCode>General</c:formatCode>
                      <c:ptCount val="222"/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56">
                        <c:v>0</c:v>
                      </c:pt>
                      <c:pt idx="60">
                        <c:v>0</c:v>
                      </c:pt>
                      <c:pt idx="70">
                        <c:v>0</c:v>
                      </c:pt>
                      <c:pt idx="72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4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A-5A05-4180-B23F-B16E110557D0}"/>
                  </c:ext>
                </c:extLst>
              </c15:ser>
            </c15:filteredScatterSeries>
          </c:ext>
        </c:extLst>
      </c:scatterChart>
      <c:valAx>
        <c:axId val="679312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Batch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310976"/>
        <c:crossesAt val="25000"/>
        <c:crossBetween val="midCat"/>
      </c:valAx>
      <c:valAx>
        <c:axId val="67931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Anuual CTC in</a:t>
                </a:r>
                <a:r>
                  <a:rPr lang="en-US" baseline="0"/>
                  <a:t> Rs.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312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8417804024496938"/>
          <c:y val="0.8674730242053077"/>
          <c:w val="0.61582195975503062"/>
          <c:h val="0.128473315835520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46093</xdr:colOff>
      <xdr:row>7</xdr:row>
      <xdr:rowOff>84501</xdr:rowOff>
    </xdr:from>
    <xdr:to>
      <xdr:col>14</xdr:col>
      <xdr:colOff>185896</xdr:colOff>
      <xdr:row>21</xdr:row>
      <xdr:rowOff>139193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337670-AF5B-4154-A9B3-2EC29C3538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From%20Sept%202018\Master%20CCP%20details%20-%20updated%20for%20Sept%202018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From%20Sept%202018\Master%20CCP%20details%20-%20Oct%202018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From%20Sept%202018\Master%20CCP-Dec%2020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-WS classification"/>
      <sheetName val="As on July 2018 data for Mathew"/>
      <sheetName val="SUMMARY-2011-2018"/>
      <sheetName val="Important list- don't delete"/>
      <sheetName val="WS options - don't delete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-WS classification"/>
      <sheetName val="As on July 2018 data for Mathew"/>
      <sheetName val="SUMMARY-2011-2018"/>
      <sheetName val="Important list- don't delete"/>
      <sheetName val="WS options - don't delete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-WS classification"/>
      <sheetName val="As on July 2018 data for Mathew"/>
      <sheetName val="SUMMARY-2011-2018"/>
      <sheetName val="Important list- don't delete"/>
      <sheetName val="WS options - don't delete"/>
    </sheetNames>
    <sheetDataSet>
      <sheetData sheetId="0"/>
      <sheetData sheetId="1"/>
      <sheetData sheetId="2"/>
      <sheetData sheetId="3"/>
      <sheetData sheetId="4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5:M15" totalsRowShown="0">
  <autoFilter ref="A5:M15" xr:uid="{00000000-0009-0000-0100-000002000000}"/>
  <tableColumns count="13">
    <tableColumn id="1" xr3:uid="{00000000-0010-0000-0000-000001000000}" name="Sl No"/>
    <tableColumn id="2" xr3:uid="{00000000-0010-0000-0000-000002000000}" name="Name"/>
    <tableColumn id="13" xr3:uid="{00000000-0010-0000-0000-00000D000000}" name="Activity"/>
    <tableColumn id="3" xr3:uid="{00000000-0010-0000-0000-000003000000}" name="Year"/>
    <tableColumn id="4" xr3:uid="{00000000-0010-0000-0000-000004000000}" name="Qulification"/>
    <tableColumn id="5" xr3:uid="{00000000-0010-0000-0000-000005000000}" name="Years of _x000a_Experience"/>
    <tableColumn id="6" xr3:uid="{00000000-0010-0000-0000-000006000000}" name="Company "/>
    <tableColumn id="7" xr3:uid="{00000000-0010-0000-0000-000007000000}" name="Designation"/>
    <tableColumn id="8" xr3:uid="{00000000-0010-0000-0000-000008000000}" name="Annual CTC"/>
    <tableColumn id="9" xr3:uid="{00000000-0010-0000-0000-000009000000}" name="Salary per month" dataDxfId="2">
      <calculatedColumnFormula>Table2[[#This Row],[Annual CTC]]/12</calculatedColumnFormula>
    </tableColumn>
    <tableColumn id="10" xr3:uid="{00000000-0010-0000-0000-00000A000000}" name="Annual CTC USD" dataDxfId="1">
      <calculatedColumnFormula>Table2[[#This Row],[Annual CTC]]/65</calculatedColumnFormula>
    </tableColumn>
    <tableColumn id="11" xr3:uid="{00000000-0010-0000-0000-00000B000000}" name="Salary per month USD" dataDxfId="0">
      <calculatedColumnFormula>Table2[[#This Row],[Salary per month]]/65</calculatedColumnFormula>
    </tableColumn>
    <tableColumn id="12" xr3:uid="{00000000-0010-0000-0000-00000C000000}" name="Colou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5:M15"/>
  <sheetViews>
    <sheetView workbookViewId="0">
      <pane xSplit="4" ySplit="5" topLeftCell="I6" activePane="bottomRight" state="frozen"/>
      <selection pane="topRight" activeCell="E1" sqref="E1"/>
      <selection pane="bottomLeft" activeCell="A6" sqref="A6"/>
      <selection pane="bottomRight" activeCell="P14" sqref="P14"/>
    </sheetView>
  </sheetViews>
  <sheetFormatPr defaultRowHeight="15" x14ac:dyDescent="0.25"/>
  <cols>
    <col min="1" max="1" width="7.85546875" bestFit="1" customWidth="1"/>
    <col min="2" max="2" width="13.5703125" bestFit="1" customWidth="1"/>
    <col min="3" max="3" width="13.5703125" customWidth="1"/>
    <col min="4" max="4" width="8.140625" bestFit="1" customWidth="1"/>
    <col min="5" max="5" width="21.5703125" bestFit="1" customWidth="1"/>
    <col min="6" max="6" width="13.140625" customWidth="1"/>
    <col min="7" max="7" width="42.28515625" bestFit="1" customWidth="1"/>
    <col min="8" max="8" width="19.28515625" bestFit="1" customWidth="1"/>
    <col min="9" max="9" width="13.28515625" bestFit="1" customWidth="1"/>
    <col min="10" max="10" width="18.42578125" bestFit="1" customWidth="1"/>
    <col min="11" max="11" width="17.5703125" bestFit="1" customWidth="1"/>
    <col min="12" max="12" width="22.7109375" bestFit="1" customWidth="1"/>
    <col min="13" max="13" width="9.140625" bestFit="1" customWidth="1"/>
  </cols>
  <sheetData>
    <row r="5" spans="1:13" ht="30" x14ac:dyDescent="0.25">
      <c r="A5" s="1" t="s">
        <v>302</v>
      </c>
      <c r="B5" s="1" t="s">
        <v>303</v>
      </c>
      <c r="C5" s="1" t="s">
        <v>519</v>
      </c>
      <c r="D5" s="1" t="s">
        <v>518</v>
      </c>
      <c r="E5" s="1" t="s">
        <v>425</v>
      </c>
      <c r="F5" s="5" t="s">
        <v>426</v>
      </c>
      <c r="G5" s="1" t="s">
        <v>304</v>
      </c>
      <c r="H5" s="1" t="s">
        <v>305</v>
      </c>
      <c r="I5" s="1" t="s">
        <v>306</v>
      </c>
      <c r="J5" t="s">
        <v>307</v>
      </c>
      <c r="K5" t="s">
        <v>313</v>
      </c>
      <c r="L5" t="s">
        <v>314</v>
      </c>
      <c r="M5" t="s">
        <v>424</v>
      </c>
    </row>
    <row r="6" spans="1:13" x14ac:dyDescent="0.25">
      <c r="A6">
        <v>1</v>
      </c>
      <c r="B6" t="s">
        <v>473</v>
      </c>
      <c r="C6" t="s">
        <v>501</v>
      </c>
      <c r="D6">
        <v>2013</v>
      </c>
      <c r="E6" t="s">
        <v>481</v>
      </c>
      <c r="F6" t="s">
        <v>453</v>
      </c>
      <c r="G6" t="s">
        <v>483</v>
      </c>
      <c r="H6" t="s">
        <v>365</v>
      </c>
      <c r="I6">
        <v>144000</v>
      </c>
      <c r="J6">
        <f>Table2[[#This Row],[Annual CTC]]/12</f>
        <v>12000</v>
      </c>
      <c r="K6" s="2">
        <f>Table2[[#This Row],[Annual CTC]]/65</f>
        <v>2215.3846153846152</v>
      </c>
      <c r="L6" s="2">
        <f>Table2[[#This Row],[Salary per month]]/65</f>
        <v>184.61538461538461</v>
      </c>
      <c r="M6" s="3" t="s">
        <v>349</v>
      </c>
    </row>
    <row r="7" spans="1:13" x14ac:dyDescent="0.25">
      <c r="A7">
        <v>2</v>
      </c>
      <c r="B7" t="s">
        <v>474</v>
      </c>
      <c r="C7" t="s">
        <v>501</v>
      </c>
      <c r="D7">
        <v>2014</v>
      </c>
      <c r="E7" t="s">
        <v>481</v>
      </c>
      <c r="F7" t="s">
        <v>482</v>
      </c>
      <c r="G7" t="s">
        <v>485</v>
      </c>
      <c r="H7" t="s">
        <v>494</v>
      </c>
      <c r="I7">
        <v>228000</v>
      </c>
      <c r="J7">
        <f>Table2[[#This Row],[Annual CTC]]/12</f>
        <v>19000</v>
      </c>
      <c r="K7" s="2">
        <f>Table2[[#This Row],[Annual CTC]]/65</f>
        <v>3507.6923076923076</v>
      </c>
      <c r="L7" s="2">
        <f>Table2[[#This Row],[Salary per month]]/65</f>
        <v>292.30769230769232</v>
      </c>
      <c r="M7" s="4" t="s">
        <v>345</v>
      </c>
    </row>
    <row r="8" spans="1:13" x14ac:dyDescent="0.25">
      <c r="A8">
        <v>3</v>
      </c>
      <c r="B8" t="s">
        <v>559</v>
      </c>
      <c r="C8" t="s">
        <v>501</v>
      </c>
      <c r="D8">
        <v>2014</v>
      </c>
      <c r="E8" t="s">
        <v>481</v>
      </c>
      <c r="F8" t="s">
        <v>482</v>
      </c>
      <c r="G8" t="s">
        <v>561</v>
      </c>
      <c r="H8" t="s">
        <v>562</v>
      </c>
      <c r="I8">
        <v>120000</v>
      </c>
      <c r="J8">
        <f>Table2[[#This Row],[Annual CTC]]/12</f>
        <v>10000</v>
      </c>
      <c r="K8" s="2">
        <f>Table2[[#This Row],[Annual CTC]]/65</f>
        <v>1846.1538461538462</v>
      </c>
      <c r="L8" s="2">
        <f>Table2[[#This Row],[Salary per month]]/65</f>
        <v>153.84615384615384</v>
      </c>
      <c r="M8" s="3" t="s">
        <v>349</v>
      </c>
    </row>
    <row r="9" spans="1:13" x14ac:dyDescent="0.25">
      <c r="A9">
        <v>4</v>
      </c>
      <c r="B9" t="s">
        <v>475</v>
      </c>
      <c r="C9" t="s">
        <v>501</v>
      </c>
      <c r="D9">
        <v>2014</v>
      </c>
      <c r="E9" t="s">
        <v>481</v>
      </c>
      <c r="F9" t="s">
        <v>482</v>
      </c>
      <c r="G9" t="s">
        <v>486</v>
      </c>
      <c r="H9" t="s">
        <v>487</v>
      </c>
      <c r="I9">
        <v>108000</v>
      </c>
      <c r="J9">
        <f>Table2[[#This Row],[Annual CTC]]/12</f>
        <v>9000</v>
      </c>
      <c r="K9" s="2">
        <f>Table2[[#This Row],[Annual CTC]]/65</f>
        <v>1661.5384615384614</v>
      </c>
      <c r="L9" s="2">
        <f>Table2[[#This Row],[Salary per month]]/65</f>
        <v>138.46153846153845</v>
      </c>
      <c r="M9" s="3" t="s">
        <v>349</v>
      </c>
    </row>
    <row r="10" spans="1:13" x14ac:dyDescent="0.25">
      <c r="A10">
        <v>5</v>
      </c>
      <c r="B10" t="s">
        <v>476</v>
      </c>
      <c r="C10" t="s">
        <v>501</v>
      </c>
      <c r="D10">
        <v>2014</v>
      </c>
      <c r="E10" t="s">
        <v>481</v>
      </c>
      <c r="F10" t="s">
        <v>482</v>
      </c>
      <c r="G10" t="s">
        <v>488</v>
      </c>
      <c r="H10" t="s">
        <v>92</v>
      </c>
      <c r="I10">
        <v>96000</v>
      </c>
      <c r="J10">
        <f>Table2[[#This Row],[Annual CTC]]/12</f>
        <v>8000</v>
      </c>
      <c r="K10" s="2">
        <f>Table2[[#This Row],[Annual CTC]]/65</f>
        <v>1476.9230769230769</v>
      </c>
      <c r="L10" s="2">
        <f>Table2[[#This Row],[Salary per month]]/65</f>
        <v>123.07692307692308</v>
      </c>
      <c r="M10" s="3" t="s">
        <v>349</v>
      </c>
    </row>
    <row r="11" spans="1:13" x14ac:dyDescent="0.25">
      <c r="A11">
        <v>6</v>
      </c>
      <c r="B11" t="s">
        <v>560</v>
      </c>
      <c r="C11" t="s">
        <v>501</v>
      </c>
      <c r="D11">
        <v>2015</v>
      </c>
      <c r="E11" t="s">
        <v>481</v>
      </c>
      <c r="F11" t="s">
        <v>482</v>
      </c>
      <c r="G11" t="s">
        <v>485</v>
      </c>
      <c r="H11" t="s">
        <v>225</v>
      </c>
      <c r="I11">
        <v>144000</v>
      </c>
      <c r="J11">
        <f>Table2[[#This Row],[Annual CTC]]/12</f>
        <v>12000</v>
      </c>
      <c r="K11" s="2">
        <f>Table2[[#This Row],[Annual CTC]]/65</f>
        <v>2215.3846153846152</v>
      </c>
      <c r="L11" s="2">
        <f>Table2[[#This Row],[Salary per month]]/65</f>
        <v>184.61538461538461</v>
      </c>
      <c r="M11" s="3" t="s">
        <v>349</v>
      </c>
    </row>
    <row r="12" spans="1:13" x14ac:dyDescent="0.25">
      <c r="A12">
        <v>7</v>
      </c>
      <c r="B12" t="s">
        <v>477</v>
      </c>
      <c r="C12" t="s">
        <v>501</v>
      </c>
      <c r="D12">
        <v>2015</v>
      </c>
      <c r="E12" t="s">
        <v>481</v>
      </c>
      <c r="F12" t="s">
        <v>482</v>
      </c>
      <c r="G12" t="s">
        <v>489</v>
      </c>
      <c r="H12" t="s">
        <v>82</v>
      </c>
      <c r="I12">
        <v>120000</v>
      </c>
      <c r="J12">
        <f>Table2[[#This Row],[Annual CTC]]/12</f>
        <v>10000</v>
      </c>
      <c r="K12" s="2">
        <f>Table2[[#This Row],[Annual CTC]]/65</f>
        <v>1846.1538461538462</v>
      </c>
      <c r="L12" s="2">
        <f>Table2[[#This Row],[Salary per month]]/65</f>
        <v>153.84615384615384</v>
      </c>
      <c r="M12" s="3" t="s">
        <v>349</v>
      </c>
    </row>
    <row r="13" spans="1:13" x14ac:dyDescent="0.25">
      <c r="A13">
        <v>8</v>
      </c>
      <c r="B13" t="s">
        <v>478</v>
      </c>
      <c r="C13" t="s">
        <v>501</v>
      </c>
      <c r="D13">
        <v>2015</v>
      </c>
      <c r="E13" t="s">
        <v>481</v>
      </c>
      <c r="F13" t="s">
        <v>482</v>
      </c>
      <c r="G13" t="s">
        <v>484</v>
      </c>
      <c r="H13" t="s">
        <v>490</v>
      </c>
      <c r="I13">
        <v>180000</v>
      </c>
      <c r="J13">
        <f>Table2[[#This Row],[Annual CTC]]/12</f>
        <v>15000</v>
      </c>
      <c r="K13" s="2">
        <f>Table2[[#This Row],[Annual CTC]]/65</f>
        <v>2769.2307692307691</v>
      </c>
      <c r="L13" s="2">
        <f>Table2[[#This Row],[Salary per month]]/65</f>
        <v>230.76923076923077</v>
      </c>
      <c r="M13" s="4" t="s">
        <v>345</v>
      </c>
    </row>
    <row r="14" spans="1:13" x14ac:dyDescent="0.25">
      <c r="A14">
        <v>9</v>
      </c>
      <c r="B14" t="s">
        <v>479</v>
      </c>
      <c r="C14" t="s">
        <v>501</v>
      </c>
      <c r="D14">
        <v>2015</v>
      </c>
      <c r="E14" t="s">
        <v>481</v>
      </c>
      <c r="F14" t="s">
        <v>482</v>
      </c>
      <c r="G14" t="s">
        <v>491</v>
      </c>
      <c r="H14" t="s">
        <v>492</v>
      </c>
      <c r="I14">
        <v>120000</v>
      </c>
      <c r="J14">
        <f>Table2[[#This Row],[Annual CTC]]/12</f>
        <v>10000</v>
      </c>
      <c r="K14" s="2">
        <f>Table2[[#This Row],[Annual CTC]]/65</f>
        <v>1846.1538461538462</v>
      </c>
      <c r="L14" s="2">
        <f>Table2[[#This Row],[Salary per month]]/65</f>
        <v>153.84615384615384</v>
      </c>
      <c r="M14" s="3" t="s">
        <v>349</v>
      </c>
    </row>
    <row r="15" spans="1:13" x14ac:dyDescent="0.25">
      <c r="A15">
        <v>10</v>
      </c>
      <c r="B15" t="s">
        <v>480</v>
      </c>
      <c r="C15" t="s">
        <v>501</v>
      </c>
      <c r="D15">
        <v>2016</v>
      </c>
      <c r="E15" t="s">
        <v>481</v>
      </c>
      <c r="F15" t="s">
        <v>482</v>
      </c>
      <c r="G15" t="s">
        <v>493</v>
      </c>
      <c r="H15" t="s">
        <v>365</v>
      </c>
      <c r="I15">
        <v>132000</v>
      </c>
      <c r="J15">
        <f>Table2[[#This Row],[Annual CTC]]/12</f>
        <v>11000</v>
      </c>
      <c r="K15" s="2">
        <f>Table2[[#This Row],[Annual CTC]]/65</f>
        <v>2030.7692307692307</v>
      </c>
      <c r="L15" s="2">
        <f>Table2[[#This Row],[Salary per month]]/65</f>
        <v>169.23076923076923</v>
      </c>
      <c r="M15" s="3" t="s">
        <v>349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23"/>
  <sheetViews>
    <sheetView tabSelected="1" zoomScale="124" zoomScaleNormal="124" workbookViewId="0">
      <pane xSplit="3" ySplit="1" topLeftCell="D2" activePane="bottomRight" state="frozen"/>
      <selection activeCell="G61" sqref="G61"/>
      <selection pane="topRight" activeCell="G61" sqref="G61"/>
      <selection pane="bottomLeft" activeCell="G61" sqref="G61"/>
      <selection pane="bottomRight" activeCell="G11" sqref="G11"/>
    </sheetView>
  </sheetViews>
  <sheetFormatPr defaultRowHeight="15" x14ac:dyDescent="0.25"/>
  <cols>
    <col min="1" max="1" width="9.140625" style="17"/>
    <col min="2" max="2" width="21" style="75" bestFit="1" customWidth="1"/>
    <col min="3" max="3" width="5.85546875" bestFit="1" customWidth="1"/>
    <col min="4" max="4" width="6.42578125" customWidth="1"/>
    <col min="5" max="5" width="12.7109375" customWidth="1"/>
    <col min="6" max="6" width="9.28515625" customWidth="1"/>
    <col min="7" max="7" width="17.7109375" customWidth="1"/>
    <col min="8" max="8" width="15.42578125" customWidth="1"/>
    <col min="9" max="9" width="10.5703125" bestFit="1" customWidth="1"/>
    <col min="10" max="10" width="8.85546875" customWidth="1"/>
    <col min="11" max="11" width="11" customWidth="1"/>
    <col min="12" max="12" width="11.140625" customWidth="1"/>
    <col min="13" max="13" width="10.7109375" hidden="1" customWidth="1"/>
    <col min="14" max="14" width="66.42578125" customWidth="1"/>
    <col min="15" max="15" width="11.140625" bestFit="1" customWidth="1"/>
  </cols>
  <sheetData>
    <row r="1" spans="1:15" s="10" customFormat="1" ht="45" x14ac:dyDescent="0.25">
      <c r="A1" s="109" t="s">
        <v>302</v>
      </c>
      <c r="B1" s="73" t="s">
        <v>303</v>
      </c>
      <c r="C1" s="9" t="s">
        <v>72</v>
      </c>
      <c r="D1" s="9" t="s">
        <v>535</v>
      </c>
      <c r="E1" s="9" t="s">
        <v>425</v>
      </c>
      <c r="F1" s="9" t="s">
        <v>426</v>
      </c>
      <c r="G1" s="9" t="s">
        <v>304</v>
      </c>
      <c r="H1" s="9" t="s">
        <v>305</v>
      </c>
      <c r="I1" s="9" t="s">
        <v>306</v>
      </c>
      <c r="J1" s="9" t="s">
        <v>307</v>
      </c>
      <c r="K1" s="9" t="s">
        <v>313</v>
      </c>
      <c r="L1" s="9" t="s">
        <v>314</v>
      </c>
      <c r="M1" s="9" t="s">
        <v>575</v>
      </c>
    </row>
    <row r="2" spans="1:15" x14ac:dyDescent="0.25">
      <c r="A2" s="108">
        <v>222</v>
      </c>
      <c r="B2" s="74" t="s">
        <v>692</v>
      </c>
      <c r="C2" s="80">
        <v>2018</v>
      </c>
      <c r="D2" s="80" t="s">
        <v>502</v>
      </c>
      <c r="E2" s="80" t="s">
        <v>437</v>
      </c>
      <c r="F2" s="80" t="s">
        <v>456</v>
      </c>
      <c r="G2" s="80" t="s">
        <v>298</v>
      </c>
      <c r="H2" s="80" t="s">
        <v>343</v>
      </c>
      <c r="I2" s="80">
        <v>342000</v>
      </c>
      <c r="J2" s="83">
        <f>I2/12</f>
        <v>28500</v>
      </c>
      <c r="K2" s="8">
        <f>I2/65</f>
        <v>5261.5384615384619</v>
      </c>
      <c r="L2" s="8">
        <f>K2/12</f>
        <v>438.46153846153851</v>
      </c>
      <c r="M2" s="11" t="s">
        <v>578</v>
      </c>
      <c r="O2" s="13"/>
    </row>
    <row r="3" spans="1:15" x14ac:dyDescent="0.25">
      <c r="A3" s="108">
        <v>221</v>
      </c>
      <c r="B3" s="74" t="s">
        <v>691</v>
      </c>
      <c r="C3" s="80">
        <v>2018</v>
      </c>
      <c r="D3" s="80" t="s">
        <v>502</v>
      </c>
      <c r="E3" s="80" t="s">
        <v>437</v>
      </c>
      <c r="F3" s="80" t="s">
        <v>456</v>
      </c>
      <c r="G3" s="80" t="s">
        <v>298</v>
      </c>
      <c r="H3" s="80" t="s">
        <v>343</v>
      </c>
      <c r="I3" s="80">
        <v>342000</v>
      </c>
      <c r="J3" s="83">
        <f>I3/12</f>
        <v>28500</v>
      </c>
      <c r="K3" s="8">
        <f>I3/65</f>
        <v>5261.5384615384619</v>
      </c>
      <c r="L3" s="8">
        <f>K3/12</f>
        <v>438.46153846153851</v>
      </c>
      <c r="M3" s="11" t="s">
        <v>578</v>
      </c>
    </row>
    <row r="4" spans="1:15" x14ac:dyDescent="0.25">
      <c r="A4" s="108">
        <v>220</v>
      </c>
      <c r="B4" s="74" t="s">
        <v>693</v>
      </c>
      <c r="C4" s="80">
        <v>2018</v>
      </c>
      <c r="D4" s="80" t="s">
        <v>502</v>
      </c>
      <c r="E4" s="80" t="s">
        <v>437</v>
      </c>
      <c r="F4" s="80" t="s">
        <v>456</v>
      </c>
      <c r="G4" s="80" t="s">
        <v>298</v>
      </c>
      <c r="H4" s="80" t="s">
        <v>343</v>
      </c>
      <c r="I4" s="80">
        <v>342000</v>
      </c>
      <c r="J4" s="83">
        <f>I4/12</f>
        <v>28500</v>
      </c>
      <c r="K4" s="8">
        <f>I4/65</f>
        <v>5261.5384615384619</v>
      </c>
      <c r="L4" s="8">
        <f>K4/12</f>
        <v>438.46153846153851</v>
      </c>
      <c r="M4" s="11" t="s">
        <v>578</v>
      </c>
    </row>
    <row r="5" spans="1:15" x14ac:dyDescent="0.25">
      <c r="A5" s="108">
        <v>219</v>
      </c>
      <c r="B5" s="74" t="s">
        <v>690</v>
      </c>
      <c r="C5" s="80">
        <v>2018</v>
      </c>
      <c r="D5" s="80" t="s">
        <v>502</v>
      </c>
      <c r="E5" s="80" t="s">
        <v>437</v>
      </c>
      <c r="F5" s="80" t="s">
        <v>456</v>
      </c>
      <c r="G5" s="80" t="s">
        <v>298</v>
      </c>
      <c r="H5" s="80" t="s">
        <v>343</v>
      </c>
      <c r="I5" s="80">
        <v>342000</v>
      </c>
      <c r="J5" s="83">
        <f>I5/12</f>
        <v>28500</v>
      </c>
      <c r="K5" s="8">
        <f>I5/65</f>
        <v>5261.5384615384619</v>
      </c>
      <c r="L5" s="8">
        <f>K5/12</f>
        <v>438.46153846153851</v>
      </c>
      <c r="M5" s="11" t="s">
        <v>578</v>
      </c>
    </row>
    <row r="6" spans="1:15" x14ac:dyDescent="0.25">
      <c r="A6" s="108">
        <v>218</v>
      </c>
      <c r="B6" s="7" t="s">
        <v>533</v>
      </c>
      <c r="C6" s="7">
        <v>2017</v>
      </c>
      <c r="D6" s="7" t="s">
        <v>674</v>
      </c>
      <c r="E6" s="7" t="s">
        <v>437</v>
      </c>
      <c r="F6" s="7" t="s">
        <v>456</v>
      </c>
      <c r="G6" s="7" t="s">
        <v>534</v>
      </c>
      <c r="H6" s="7" t="s">
        <v>467</v>
      </c>
      <c r="I6" s="7">
        <v>120000</v>
      </c>
      <c r="J6" s="12">
        <f>I6/12</f>
        <v>10000</v>
      </c>
      <c r="K6" s="8">
        <f>I6/65</f>
        <v>1846.1538461538462</v>
      </c>
      <c r="L6" s="8">
        <f>K6/12</f>
        <v>153.84615384615384</v>
      </c>
      <c r="M6" s="87" t="s">
        <v>581</v>
      </c>
    </row>
    <row r="7" spans="1:15" x14ac:dyDescent="0.25">
      <c r="A7" s="108">
        <v>217</v>
      </c>
      <c r="B7" s="7" t="s">
        <v>363</v>
      </c>
      <c r="C7" s="7">
        <v>2017</v>
      </c>
      <c r="D7" s="7" t="s">
        <v>674</v>
      </c>
      <c r="E7" s="7" t="s">
        <v>437</v>
      </c>
      <c r="F7" s="7" t="s">
        <v>456</v>
      </c>
      <c r="G7" s="7" t="s">
        <v>364</v>
      </c>
      <c r="H7" s="7" t="s">
        <v>365</v>
      </c>
      <c r="I7" s="7">
        <v>126000</v>
      </c>
      <c r="J7" s="12">
        <f>I7/12</f>
        <v>10500</v>
      </c>
      <c r="K7" s="8">
        <f>I7/65</f>
        <v>1938.4615384615386</v>
      </c>
      <c r="L7" s="8">
        <f>K7/12</f>
        <v>161.53846153846155</v>
      </c>
      <c r="M7" s="87" t="s">
        <v>581</v>
      </c>
    </row>
    <row r="8" spans="1:15" x14ac:dyDescent="0.25">
      <c r="A8" s="108">
        <v>216</v>
      </c>
      <c r="B8" s="7" t="s">
        <v>295</v>
      </c>
      <c r="C8" s="7">
        <v>2017</v>
      </c>
      <c r="D8" s="7" t="s">
        <v>502</v>
      </c>
      <c r="E8" s="7" t="s">
        <v>437</v>
      </c>
      <c r="F8" s="7" t="s">
        <v>456</v>
      </c>
      <c r="G8" s="7" t="s">
        <v>296</v>
      </c>
      <c r="H8" s="7" t="s">
        <v>780</v>
      </c>
      <c r="I8" s="7">
        <v>138000</v>
      </c>
      <c r="J8" s="12">
        <f>I8/12</f>
        <v>11500</v>
      </c>
      <c r="K8" s="8">
        <f>I8/65</f>
        <v>2123.0769230769229</v>
      </c>
      <c r="L8" s="8">
        <f>K8/12</f>
        <v>176.92307692307691</v>
      </c>
      <c r="M8" s="87" t="s">
        <v>581</v>
      </c>
    </row>
    <row r="9" spans="1:15" x14ac:dyDescent="0.25">
      <c r="A9" s="108">
        <v>215</v>
      </c>
      <c r="B9" s="7" t="s">
        <v>531</v>
      </c>
      <c r="C9" s="7">
        <v>2017</v>
      </c>
      <c r="D9" s="7" t="s">
        <v>674</v>
      </c>
      <c r="E9" s="7" t="s">
        <v>437</v>
      </c>
      <c r="F9" s="7" t="s">
        <v>456</v>
      </c>
      <c r="G9" s="7" t="s">
        <v>532</v>
      </c>
      <c r="H9" s="7" t="s">
        <v>81</v>
      </c>
      <c r="I9" s="7">
        <v>144000</v>
      </c>
      <c r="J9" s="12">
        <f>I9/12</f>
        <v>12000</v>
      </c>
      <c r="K9" s="8">
        <f>I9/65</f>
        <v>2215.3846153846152</v>
      </c>
      <c r="L9" s="8">
        <f>K9/12</f>
        <v>184.61538461538461</v>
      </c>
      <c r="M9" s="87" t="s">
        <v>581</v>
      </c>
    </row>
    <row r="10" spans="1:15" x14ac:dyDescent="0.25">
      <c r="A10" s="108">
        <v>214</v>
      </c>
      <c r="B10" s="7" t="s">
        <v>300</v>
      </c>
      <c r="C10" s="7">
        <v>2017</v>
      </c>
      <c r="D10" s="7" t="s">
        <v>502</v>
      </c>
      <c r="E10" s="7" t="s">
        <v>461</v>
      </c>
      <c r="F10" s="7" t="s">
        <v>456</v>
      </c>
      <c r="G10" s="7" t="s">
        <v>298</v>
      </c>
      <c r="H10" s="7" t="s">
        <v>343</v>
      </c>
      <c r="I10" s="7">
        <v>324000</v>
      </c>
      <c r="J10" s="12">
        <f>I10/12</f>
        <v>27000</v>
      </c>
      <c r="K10" s="8">
        <f>I10/65</f>
        <v>4984.6153846153848</v>
      </c>
      <c r="L10" s="8">
        <f>K10/12</f>
        <v>415.38461538461542</v>
      </c>
      <c r="M10" s="11" t="s">
        <v>578</v>
      </c>
    </row>
    <row r="11" spans="1:15" x14ac:dyDescent="0.25">
      <c r="A11" s="108">
        <v>213</v>
      </c>
      <c r="B11" s="7" t="s">
        <v>301</v>
      </c>
      <c r="C11" s="7">
        <v>2017</v>
      </c>
      <c r="D11" s="7" t="s">
        <v>502</v>
      </c>
      <c r="E11" s="7" t="s">
        <v>460</v>
      </c>
      <c r="F11" s="7" t="s">
        <v>456</v>
      </c>
      <c r="G11" s="7" t="s">
        <v>298</v>
      </c>
      <c r="H11" s="7" t="s">
        <v>343</v>
      </c>
      <c r="I11" s="7">
        <v>324000</v>
      </c>
      <c r="J11" s="12">
        <f>I11/12</f>
        <v>27000</v>
      </c>
      <c r="K11" s="8">
        <f>I11/65</f>
        <v>4984.6153846153848</v>
      </c>
      <c r="L11" s="8">
        <f>K11/12</f>
        <v>415.38461538461542</v>
      </c>
      <c r="M11" s="11" t="s">
        <v>578</v>
      </c>
    </row>
    <row r="12" spans="1:15" x14ac:dyDescent="0.25">
      <c r="A12" s="108">
        <v>212</v>
      </c>
      <c r="B12" s="7" t="s">
        <v>299</v>
      </c>
      <c r="C12" s="7">
        <v>2017</v>
      </c>
      <c r="D12" s="7" t="s">
        <v>502</v>
      </c>
      <c r="E12" s="7" t="s">
        <v>461</v>
      </c>
      <c r="F12" s="7" t="s">
        <v>456</v>
      </c>
      <c r="G12" s="7" t="s">
        <v>298</v>
      </c>
      <c r="H12" s="7" t="s">
        <v>343</v>
      </c>
      <c r="I12" s="7">
        <v>324000</v>
      </c>
      <c r="J12" s="12">
        <f>I12/12</f>
        <v>27000</v>
      </c>
      <c r="K12" s="8">
        <f>I12/65</f>
        <v>4984.6153846153848</v>
      </c>
      <c r="L12" s="8">
        <f>K12/12</f>
        <v>415.38461538461542</v>
      </c>
      <c r="M12" s="11" t="s">
        <v>578</v>
      </c>
    </row>
    <row r="13" spans="1:15" x14ac:dyDescent="0.25">
      <c r="A13" s="108">
        <v>211</v>
      </c>
      <c r="B13" s="7" t="s">
        <v>297</v>
      </c>
      <c r="C13" s="7">
        <v>2017</v>
      </c>
      <c r="D13" s="7" t="s">
        <v>502</v>
      </c>
      <c r="E13" s="7" t="s">
        <v>460</v>
      </c>
      <c r="F13" s="7" t="s">
        <v>456</v>
      </c>
      <c r="G13" s="7" t="s">
        <v>298</v>
      </c>
      <c r="H13" s="7" t="s">
        <v>343</v>
      </c>
      <c r="I13" s="7">
        <v>324000</v>
      </c>
      <c r="J13" s="12">
        <f>I13/12</f>
        <v>27000</v>
      </c>
      <c r="K13" s="8">
        <f>I13/65</f>
        <v>4984.6153846153848</v>
      </c>
      <c r="L13" s="8">
        <f>K13/12</f>
        <v>415.38461538461542</v>
      </c>
      <c r="M13" s="11" t="s">
        <v>578</v>
      </c>
    </row>
    <row r="14" spans="1:15" x14ac:dyDescent="0.25">
      <c r="A14" s="108">
        <v>210</v>
      </c>
      <c r="B14" s="7" t="s">
        <v>289</v>
      </c>
      <c r="C14" s="7">
        <v>2016</v>
      </c>
      <c r="D14" s="7" t="s">
        <v>674</v>
      </c>
      <c r="E14" s="7" t="s">
        <v>437</v>
      </c>
      <c r="F14" s="7" t="s">
        <v>456</v>
      </c>
      <c r="G14" s="7" t="s">
        <v>333</v>
      </c>
      <c r="H14" s="7" t="s">
        <v>134</v>
      </c>
      <c r="I14" s="7">
        <v>100000</v>
      </c>
      <c r="J14" s="12">
        <f>I14/12</f>
        <v>8333.3333333333339</v>
      </c>
      <c r="K14" s="8">
        <f>I14/65</f>
        <v>1538.4615384615386</v>
      </c>
      <c r="L14" s="8">
        <f>K14/12</f>
        <v>128.2051282051282</v>
      </c>
      <c r="M14" s="87" t="s">
        <v>581</v>
      </c>
    </row>
    <row r="15" spans="1:15" x14ac:dyDescent="0.25">
      <c r="A15" s="108">
        <v>209</v>
      </c>
      <c r="B15" s="7" t="s">
        <v>286</v>
      </c>
      <c r="C15" s="7">
        <v>2016</v>
      </c>
      <c r="D15" s="7" t="s">
        <v>674</v>
      </c>
      <c r="E15" s="7" t="s">
        <v>437</v>
      </c>
      <c r="F15" s="7" t="s">
        <v>456</v>
      </c>
      <c r="G15" s="7" t="s">
        <v>287</v>
      </c>
      <c r="H15" s="7" t="s">
        <v>288</v>
      </c>
      <c r="I15" s="7">
        <v>100000</v>
      </c>
      <c r="J15" s="12">
        <f>I15/12</f>
        <v>8333.3333333333339</v>
      </c>
      <c r="K15" s="8">
        <f>I15/65</f>
        <v>1538.4615384615386</v>
      </c>
      <c r="L15" s="8">
        <f>K15/12</f>
        <v>128.2051282051282</v>
      </c>
      <c r="M15" s="87" t="s">
        <v>581</v>
      </c>
    </row>
    <row r="16" spans="1:15" x14ac:dyDescent="0.25">
      <c r="A16" s="108">
        <v>208</v>
      </c>
      <c r="B16" s="7" t="s">
        <v>529</v>
      </c>
      <c r="C16" s="7">
        <v>2016</v>
      </c>
      <c r="D16" s="7" t="s">
        <v>674</v>
      </c>
      <c r="E16" s="7" t="s">
        <v>437</v>
      </c>
      <c r="F16" s="7" t="s">
        <v>456</v>
      </c>
      <c r="G16" s="7" t="s">
        <v>530</v>
      </c>
      <c r="H16" s="7" t="s">
        <v>81</v>
      </c>
      <c r="I16" s="7">
        <v>120000</v>
      </c>
      <c r="J16" s="12">
        <f>I16/12</f>
        <v>10000</v>
      </c>
      <c r="K16" s="8">
        <f>I16/65</f>
        <v>1846.1538461538462</v>
      </c>
      <c r="L16" s="8">
        <f>K16/12</f>
        <v>153.84615384615384</v>
      </c>
      <c r="M16" s="87" t="s">
        <v>581</v>
      </c>
    </row>
    <row r="17" spans="1:13" x14ac:dyDescent="0.25">
      <c r="A17" s="108">
        <v>207</v>
      </c>
      <c r="B17" s="7" t="s">
        <v>283</v>
      </c>
      <c r="C17" s="7">
        <v>2016</v>
      </c>
      <c r="D17" s="7" t="s">
        <v>674</v>
      </c>
      <c r="E17" s="7" t="s">
        <v>437</v>
      </c>
      <c r="F17" s="7" t="s">
        <v>456</v>
      </c>
      <c r="G17" s="7" t="s">
        <v>284</v>
      </c>
      <c r="H17" s="7" t="s">
        <v>119</v>
      </c>
      <c r="I17" s="7">
        <v>180000</v>
      </c>
      <c r="J17" s="12">
        <f>I17/12</f>
        <v>15000</v>
      </c>
      <c r="K17" s="8">
        <f>I17/65</f>
        <v>2769.2307692307691</v>
      </c>
      <c r="L17" s="8">
        <f>K17/12</f>
        <v>230.76923076923075</v>
      </c>
      <c r="M17" s="100" t="s">
        <v>783</v>
      </c>
    </row>
    <row r="18" spans="1:13" x14ac:dyDescent="0.25">
      <c r="A18" s="108">
        <v>206</v>
      </c>
      <c r="B18" s="7" t="s">
        <v>294</v>
      </c>
      <c r="C18" s="7">
        <v>2016</v>
      </c>
      <c r="D18" s="7" t="s">
        <v>502</v>
      </c>
      <c r="E18" s="7" t="s">
        <v>460</v>
      </c>
      <c r="F18" s="7" t="s">
        <v>456</v>
      </c>
      <c r="G18" s="7" t="s">
        <v>298</v>
      </c>
      <c r="H18" s="7" t="s">
        <v>343</v>
      </c>
      <c r="I18" s="7">
        <v>312000</v>
      </c>
      <c r="J18" s="12">
        <f>I18/12</f>
        <v>26000</v>
      </c>
      <c r="K18" s="8">
        <f>I18/65</f>
        <v>4800</v>
      </c>
      <c r="L18" s="8">
        <f>K18/12</f>
        <v>400</v>
      </c>
      <c r="M18" s="11" t="s">
        <v>578</v>
      </c>
    </row>
    <row r="19" spans="1:13" x14ac:dyDescent="0.25">
      <c r="A19" s="108">
        <v>205</v>
      </c>
      <c r="B19" s="7" t="s">
        <v>293</v>
      </c>
      <c r="C19" s="7">
        <v>2016</v>
      </c>
      <c r="D19" s="7" t="s">
        <v>502</v>
      </c>
      <c r="E19" s="7" t="s">
        <v>460</v>
      </c>
      <c r="F19" s="7" t="s">
        <v>456</v>
      </c>
      <c r="G19" s="7" t="s">
        <v>298</v>
      </c>
      <c r="H19" s="7" t="s">
        <v>343</v>
      </c>
      <c r="I19" s="7">
        <v>312000</v>
      </c>
      <c r="J19" s="12">
        <f>I19/12</f>
        <v>26000</v>
      </c>
      <c r="K19" s="8">
        <f>I19/65</f>
        <v>4800</v>
      </c>
      <c r="L19" s="8">
        <f>K19/12</f>
        <v>400</v>
      </c>
      <c r="M19" s="11" t="s">
        <v>578</v>
      </c>
    </row>
    <row r="20" spans="1:13" x14ac:dyDescent="0.25">
      <c r="A20" s="108">
        <v>204</v>
      </c>
      <c r="B20" s="7" t="s">
        <v>292</v>
      </c>
      <c r="C20" s="7">
        <v>2016</v>
      </c>
      <c r="D20" s="7" t="s">
        <v>502</v>
      </c>
      <c r="E20" s="7" t="s">
        <v>460</v>
      </c>
      <c r="F20" s="7" t="s">
        <v>456</v>
      </c>
      <c r="G20" s="7" t="s">
        <v>298</v>
      </c>
      <c r="H20" s="7" t="s">
        <v>343</v>
      </c>
      <c r="I20" s="7">
        <v>312000</v>
      </c>
      <c r="J20" s="12">
        <f>I20/12</f>
        <v>26000</v>
      </c>
      <c r="K20" s="8">
        <f>I20/65</f>
        <v>4800</v>
      </c>
      <c r="L20" s="8">
        <f>K20/12</f>
        <v>400</v>
      </c>
      <c r="M20" s="11" t="s">
        <v>578</v>
      </c>
    </row>
    <row r="21" spans="1:13" x14ac:dyDescent="0.25">
      <c r="A21" s="108">
        <v>203</v>
      </c>
      <c r="B21" s="7" t="s">
        <v>291</v>
      </c>
      <c r="C21" s="7">
        <v>2016</v>
      </c>
      <c r="D21" s="7" t="s">
        <v>502</v>
      </c>
      <c r="E21" s="7" t="s">
        <v>460</v>
      </c>
      <c r="F21" s="7" t="s">
        <v>456</v>
      </c>
      <c r="G21" s="7" t="s">
        <v>298</v>
      </c>
      <c r="H21" s="7" t="s">
        <v>343</v>
      </c>
      <c r="I21" s="7">
        <v>312000</v>
      </c>
      <c r="J21" s="12">
        <f>I21/12</f>
        <v>26000</v>
      </c>
      <c r="K21" s="8">
        <f>I21/65</f>
        <v>4800</v>
      </c>
      <c r="L21" s="8">
        <f>K21/12</f>
        <v>400</v>
      </c>
      <c r="M21" s="11" t="s">
        <v>578</v>
      </c>
    </row>
    <row r="22" spans="1:13" x14ac:dyDescent="0.25">
      <c r="A22" s="108">
        <v>202</v>
      </c>
      <c r="B22" s="7" t="s">
        <v>290</v>
      </c>
      <c r="C22" s="7">
        <v>2016</v>
      </c>
      <c r="D22" s="7" t="s">
        <v>502</v>
      </c>
      <c r="E22" s="7" t="s">
        <v>460</v>
      </c>
      <c r="F22" s="7" t="s">
        <v>456</v>
      </c>
      <c r="G22" s="7" t="s">
        <v>298</v>
      </c>
      <c r="H22" s="7" t="s">
        <v>343</v>
      </c>
      <c r="I22" s="7">
        <v>312000</v>
      </c>
      <c r="J22" s="12">
        <f>I22/12</f>
        <v>26000</v>
      </c>
      <c r="K22" s="8">
        <f>I22/65</f>
        <v>4800</v>
      </c>
      <c r="L22" s="8">
        <f>K22/12</f>
        <v>400</v>
      </c>
      <c r="M22" s="11" t="s">
        <v>578</v>
      </c>
    </row>
    <row r="23" spans="1:13" x14ac:dyDescent="0.25">
      <c r="A23" s="108">
        <v>201</v>
      </c>
      <c r="B23" s="7" t="s">
        <v>285</v>
      </c>
      <c r="C23" s="7">
        <v>2016</v>
      </c>
      <c r="D23" s="7" t="s">
        <v>502</v>
      </c>
      <c r="E23" s="7" t="s">
        <v>460</v>
      </c>
      <c r="F23" s="7" t="s">
        <v>456</v>
      </c>
      <c r="G23" s="7" t="s">
        <v>298</v>
      </c>
      <c r="H23" s="7" t="s">
        <v>343</v>
      </c>
      <c r="I23" s="7">
        <v>312000</v>
      </c>
      <c r="J23" s="12">
        <f>I23/12</f>
        <v>26000</v>
      </c>
      <c r="K23" s="8">
        <f>I23/65</f>
        <v>4800</v>
      </c>
      <c r="L23" s="8">
        <f>K23/12</f>
        <v>400</v>
      </c>
      <c r="M23" s="11" t="s">
        <v>578</v>
      </c>
    </row>
    <row r="24" spans="1:13" x14ac:dyDescent="0.25">
      <c r="A24" s="108">
        <v>200</v>
      </c>
      <c r="B24" s="77" t="s">
        <v>747</v>
      </c>
      <c r="C24" s="7">
        <v>2015</v>
      </c>
      <c r="D24" s="7" t="s">
        <v>674</v>
      </c>
      <c r="E24" s="7" t="s">
        <v>660</v>
      </c>
      <c r="F24" s="7" t="s">
        <v>456</v>
      </c>
      <c r="G24" s="7" t="s">
        <v>729</v>
      </c>
      <c r="H24" s="7" t="s">
        <v>748</v>
      </c>
      <c r="I24" s="7">
        <f>J24*12</f>
        <v>96000</v>
      </c>
      <c r="J24" s="7">
        <v>8000</v>
      </c>
      <c r="K24" s="8">
        <f>I24/65</f>
        <v>1476.9230769230769</v>
      </c>
      <c r="L24" s="8">
        <f>K24/12</f>
        <v>123.07692307692308</v>
      </c>
      <c r="M24" s="87" t="s">
        <v>581</v>
      </c>
    </row>
    <row r="25" spans="1:13" x14ac:dyDescent="0.25">
      <c r="A25" s="108">
        <v>199</v>
      </c>
      <c r="B25" s="74" t="s">
        <v>270</v>
      </c>
      <c r="C25" s="7">
        <v>2015</v>
      </c>
      <c r="D25" s="7" t="s">
        <v>674</v>
      </c>
      <c r="E25" s="7" t="s">
        <v>437</v>
      </c>
      <c r="F25" s="7" t="s">
        <v>456</v>
      </c>
      <c r="G25" s="7" t="s">
        <v>271</v>
      </c>
      <c r="H25" s="7" t="s">
        <v>338</v>
      </c>
      <c r="I25" s="7">
        <v>100000</v>
      </c>
      <c r="J25" s="12">
        <f>I25/12</f>
        <v>8333.3333333333339</v>
      </c>
      <c r="K25" s="8">
        <f>I25/65</f>
        <v>1538.4615384615386</v>
      </c>
      <c r="L25" s="8">
        <f>K25/12</f>
        <v>128.2051282051282</v>
      </c>
      <c r="M25" s="87" t="s">
        <v>581</v>
      </c>
    </row>
    <row r="26" spans="1:13" x14ac:dyDescent="0.25">
      <c r="A26" s="108">
        <v>198</v>
      </c>
      <c r="B26" s="74" t="s">
        <v>272</v>
      </c>
      <c r="C26" s="7">
        <v>2015</v>
      </c>
      <c r="D26" s="7" t="s">
        <v>502</v>
      </c>
      <c r="E26" s="7" t="s">
        <v>458</v>
      </c>
      <c r="F26" s="7" t="s">
        <v>456</v>
      </c>
      <c r="G26" s="7" t="s">
        <v>339</v>
      </c>
      <c r="H26" s="7" t="s">
        <v>340</v>
      </c>
      <c r="I26" s="7">
        <v>120000</v>
      </c>
      <c r="J26" s="12">
        <f>I26/12</f>
        <v>10000</v>
      </c>
      <c r="K26" s="8">
        <f>I26/65</f>
        <v>1846.1538461538462</v>
      </c>
      <c r="L26" s="8">
        <f>K26/12</f>
        <v>153.84615384615384</v>
      </c>
      <c r="M26" s="87" t="s">
        <v>581</v>
      </c>
    </row>
    <row r="27" spans="1:13" x14ac:dyDescent="0.25">
      <c r="A27" s="108">
        <v>197</v>
      </c>
      <c r="B27" s="74" t="s">
        <v>732</v>
      </c>
      <c r="C27" s="80">
        <v>2015</v>
      </c>
      <c r="D27" s="7" t="s">
        <v>674</v>
      </c>
      <c r="E27" s="80" t="s">
        <v>660</v>
      </c>
      <c r="F27" s="80" t="s">
        <v>456</v>
      </c>
      <c r="G27" s="80" t="s">
        <v>731</v>
      </c>
      <c r="H27" s="80" t="s">
        <v>526</v>
      </c>
      <c r="I27" s="7">
        <f>12000*12</f>
        <v>144000</v>
      </c>
      <c r="J27" s="7">
        <v>12000</v>
      </c>
      <c r="K27" s="8">
        <f>I27/65</f>
        <v>2215.3846153846152</v>
      </c>
      <c r="L27" s="8">
        <f>K27/12</f>
        <v>184.61538461538461</v>
      </c>
      <c r="M27" s="87" t="s">
        <v>581</v>
      </c>
    </row>
    <row r="28" spans="1:13" x14ac:dyDescent="0.25">
      <c r="A28" s="108">
        <v>196</v>
      </c>
      <c r="B28" s="74" t="s">
        <v>669</v>
      </c>
      <c r="C28" s="80">
        <v>2015</v>
      </c>
      <c r="D28" s="7" t="s">
        <v>674</v>
      </c>
      <c r="E28" s="80" t="s">
        <v>660</v>
      </c>
      <c r="F28" s="80" t="s">
        <v>456</v>
      </c>
      <c r="G28" s="80" t="s">
        <v>670</v>
      </c>
      <c r="H28" s="80" t="s">
        <v>671</v>
      </c>
      <c r="I28" s="7">
        <f>12000*12</f>
        <v>144000</v>
      </c>
      <c r="J28" s="7">
        <v>12000</v>
      </c>
      <c r="K28" s="8">
        <f>I28/65</f>
        <v>2215.3846153846152</v>
      </c>
      <c r="L28" s="8">
        <f>K28/12</f>
        <v>184.61538461538461</v>
      </c>
      <c r="M28" s="87" t="s">
        <v>581</v>
      </c>
    </row>
    <row r="29" spans="1:13" x14ac:dyDescent="0.25">
      <c r="A29" s="108">
        <v>195</v>
      </c>
      <c r="B29" s="74" t="s">
        <v>280</v>
      </c>
      <c r="C29" s="7">
        <v>2015</v>
      </c>
      <c r="D29" s="7" t="s">
        <v>674</v>
      </c>
      <c r="E29" s="7" t="s">
        <v>437</v>
      </c>
      <c r="F29" s="7" t="s">
        <v>456</v>
      </c>
      <c r="G29" s="7" t="s">
        <v>281</v>
      </c>
      <c r="H29" s="7" t="s">
        <v>81</v>
      </c>
      <c r="I29" s="7">
        <v>156000</v>
      </c>
      <c r="J29" s="12">
        <f>I29/12</f>
        <v>13000</v>
      </c>
      <c r="K29" s="8">
        <f>I29/65</f>
        <v>2400</v>
      </c>
      <c r="L29" s="8">
        <f>K29/12</f>
        <v>200</v>
      </c>
      <c r="M29" s="87" t="s">
        <v>581</v>
      </c>
    </row>
    <row r="30" spans="1:13" x14ac:dyDescent="0.25">
      <c r="A30" s="108">
        <v>194</v>
      </c>
      <c r="B30" s="81" t="s">
        <v>760</v>
      </c>
      <c r="C30" s="7">
        <v>2015</v>
      </c>
      <c r="D30" s="7" t="s">
        <v>674</v>
      </c>
      <c r="E30" s="7" t="s">
        <v>660</v>
      </c>
      <c r="F30" s="7" t="s">
        <v>456</v>
      </c>
      <c r="G30" s="103" t="s">
        <v>761</v>
      </c>
      <c r="H30" s="92" t="s">
        <v>663</v>
      </c>
      <c r="I30" s="7">
        <f>J30*12</f>
        <v>156000</v>
      </c>
      <c r="J30" s="12">
        <v>13000</v>
      </c>
      <c r="K30" s="8">
        <f>I30/65</f>
        <v>2400</v>
      </c>
      <c r="L30" s="8">
        <f>K30/12</f>
        <v>200</v>
      </c>
      <c r="M30" s="87" t="s">
        <v>581</v>
      </c>
    </row>
    <row r="31" spans="1:13" x14ac:dyDescent="0.25">
      <c r="A31" s="108">
        <v>193</v>
      </c>
      <c r="B31" s="74" t="s">
        <v>730</v>
      </c>
      <c r="C31" s="80">
        <v>2015</v>
      </c>
      <c r="D31" s="7" t="s">
        <v>674</v>
      </c>
      <c r="E31" s="80" t="s">
        <v>428</v>
      </c>
      <c r="F31" s="80" t="s">
        <v>456</v>
      </c>
      <c r="G31" s="80" t="s">
        <v>731</v>
      </c>
      <c r="H31" s="80" t="s">
        <v>526</v>
      </c>
      <c r="I31" s="7">
        <f>13500*12</f>
        <v>162000</v>
      </c>
      <c r="J31" s="7">
        <v>13200</v>
      </c>
      <c r="K31" s="8">
        <f>I31/65</f>
        <v>2492.3076923076924</v>
      </c>
      <c r="L31" s="8">
        <f>K31/12</f>
        <v>207.69230769230771</v>
      </c>
      <c r="M31" s="87" t="s">
        <v>581</v>
      </c>
    </row>
    <row r="32" spans="1:13" x14ac:dyDescent="0.25">
      <c r="A32" s="108">
        <v>192</v>
      </c>
      <c r="B32" s="77" t="s">
        <v>659</v>
      </c>
      <c r="C32" s="80">
        <v>2015</v>
      </c>
      <c r="D32" s="7" t="s">
        <v>674</v>
      </c>
      <c r="E32" s="78" t="s">
        <v>427</v>
      </c>
      <c r="F32" s="7" t="s">
        <v>456</v>
      </c>
      <c r="G32" s="80" t="s">
        <v>667</v>
      </c>
      <c r="H32" s="80" t="s">
        <v>668</v>
      </c>
      <c r="I32" s="80">
        <f>15000*12</f>
        <v>180000</v>
      </c>
      <c r="J32" s="7">
        <v>15000</v>
      </c>
      <c r="K32" s="8">
        <f>I32/65</f>
        <v>2769.2307692307691</v>
      </c>
      <c r="L32" s="8">
        <f>K32/12</f>
        <v>230.76923076923075</v>
      </c>
      <c r="M32" s="100" t="s">
        <v>783</v>
      </c>
    </row>
    <row r="33" spans="1:14" x14ac:dyDescent="0.25">
      <c r="A33" s="108">
        <v>191</v>
      </c>
      <c r="B33" s="77" t="s">
        <v>658</v>
      </c>
      <c r="C33" s="80">
        <v>2015</v>
      </c>
      <c r="D33" s="7" t="s">
        <v>674</v>
      </c>
      <c r="E33" s="78" t="s">
        <v>660</v>
      </c>
      <c r="F33" s="7" t="s">
        <v>456</v>
      </c>
      <c r="G33" s="80" t="s">
        <v>508</v>
      </c>
      <c r="H33" s="80" t="s">
        <v>666</v>
      </c>
      <c r="I33" s="80">
        <f>15000*12</f>
        <v>180000</v>
      </c>
      <c r="J33" s="7">
        <v>15000</v>
      </c>
      <c r="K33" s="8">
        <f>I33/65</f>
        <v>2769.2307692307691</v>
      </c>
      <c r="L33" s="8">
        <f>K33/12</f>
        <v>230.76923076923075</v>
      </c>
      <c r="M33" s="100" t="s">
        <v>783</v>
      </c>
    </row>
    <row r="34" spans="1:14" x14ac:dyDescent="0.25">
      <c r="A34" s="108">
        <v>190</v>
      </c>
      <c r="B34" s="74" t="s">
        <v>268</v>
      </c>
      <c r="C34" s="7">
        <v>2015</v>
      </c>
      <c r="D34" s="7" t="s">
        <v>674</v>
      </c>
      <c r="E34" s="7" t="s">
        <v>437</v>
      </c>
      <c r="F34" s="7" t="s">
        <v>456</v>
      </c>
      <c r="G34" s="7" t="s">
        <v>591</v>
      </c>
      <c r="H34" s="7" t="s">
        <v>81</v>
      </c>
      <c r="I34" s="7">
        <f>J34*12</f>
        <v>180000</v>
      </c>
      <c r="J34" s="12">
        <v>15000</v>
      </c>
      <c r="K34" s="8">
        <f>I34/65</f>
        <v>2769.2307692307691</v>
      </c>
      <c r="L34" s="8">
        <f>K34/12</f>
        <v>230.76923076923075</v>
      </c>
      <c r="M34" s="4" t="s">
        <v>783</v>
      </c>
    </row>
    <row r="35" spans="1:14" x14ac:dyDescent="0.25">
      <c r="A35" s="108">
        <v>189</v>
      </c>
      <c r="B35" s="81" t="s">
        <v>656</v>
      </c>
      <c r="C35" s="80">
        <v>2015</v>
      </c>
      <c r="D35" s="7" t="s">
        <v>674</v>
      </c>
      <c r="E35" s="80" t="s">
        <v>660</v>
      </c>
      <c r="F35" s="7" t="s">
        <v>456</v>
      </c>
      <c r="G35" s="80" t="s">
        <v>662</v>
      </c>
      <c r="H35" s="80" t="s">
        <v>663</v>
      </c>
      <c r="I35" s="80">
        <f>17000*12</f>
        <v>204000</v>
      </c>
      <c r="J35" s="7">
        <v>17000</v>
      </c>
      <c r="K35" s="8">
        <f>I35/65</f>
        <v>3138.4615384615386</v>
      </c>
      <c r="L35" s="8">
        <f>K35/12</f>
        <v>261.53846153846155</v>
      </c>
      <c r="M35" s="4" t="s">
        <v>783</v>
      </c>
    </row>
    <row r="36" spans="1:14" x14ac:dyDescent="0.25">
      <c r="A36" s="108">
        <v>188</v>
      </c>
      <c r="B36" s="74" t="s">
        <v>556</v>
      </c>
      <c r="C36" s="7">
        <v>2015</v>
      </c>
      <c r="D36" s="7" t="s">
        <v>674</v>
      </c>
      <c r="E36" s="7" t="s">
        <v>430</v>
      </c>
      <c r="F36" s="7" t="s">
        <v>456</v>
      </c>
      <c r="G36" s="7" t="s">
        <v>557</v>
      </c>
      <c r="H36" s="7" t="s">
        <v>421</v>
      </c>
      <c r="I36" s="7">
        <v>216000</v>
      </c>
      <c r="J36" s="12">
        <f>I36/12</f>
        <v>18000</v>
      </c>
      <c r="K36" s="8">
        <f>I36/65</f>
        <v>3323.0769230769229</v>
      </c>
      <c r="L36" s="8">
        <f>K36/12</f>
        <v>276.92307692307691</v>
      </c>
      <c r="M36" s="4" t="s">
        <v>783</v>
      </c>
    </row>
    <row r="37" spans="1:14" x14ac:dyDescent="0.25">
      <c r="A37" s="108">
        <v>187</v>
      </c>
      <c r="B37" s="77" t="s">
        <v>758</v>
      </c>
      <c r="C37" s="80">
        <v>2015</v>
      </c>
      <c r="D37" s="7" t="s">
        <v>674</v>
      </c>
      <c r="E37" s="78" t="s">
        <v>660</v>
      </c>
      <c r="F37" s="7" t="s">
        <v>456</v>
      </c>
      <c r="G37" s="103" t="s">
        <v>759</v>
      </c>
      <c r="H37" s="92" t="s">
        <v>119</v>
      </c>
      <c r="I37" s="80">
        <f>J37*12</f>
        <v>221196</v>
      </c>
      <c r="J37" s="7">
        <v>18433</v>
      </c>
      <c r="K37" s="8">
        <f>I37/65</f>
        <v>3403.0153846153844</v>
      </c>
      <c r="L37" s="8">
        <f>K37/12</f>
        <v>283.58461538461535</v>
      </c>
      <c r="M37" s="100" t="s">
        <v>783</v>
      </c>
    </row>
    <row r="38" spans="1:14" x14ac:dyDescent="0.25">
      <c r="A38" s="108">
        <v>186</v>
      </c>
      <c r="B38" s="74" t="s">
        <v>715</v>
      </c>
      <c r="C38" s="7">
        <v>2015</v>
      </c>
      <c r="D38" s="7" t="s">
        <v>674</v>
      </c>
      <c r="E38" s="7" t="s">
        <v>430</v>
      </c>
      <c r="F38" s="7" t="s">
        <v>456</v>
      </c>
      <c r="G38" s="7" t="s">
        <v>716</v>
      </c>
      <c r="H38" s="7" t="s">
        <v>92</v>
      </c>
      <c r="I38" s="7">
        <v>230000</v>
      </c>
      <c r="J38" s="12">
        <f>I38/12</f>
        <v>19166.666666666668</v>
      </c>
      <c r="K38" s="8">
        <f>I38/65</f>
        <v>3538.4615384615386</v>
      </c>
      <c r="L38" s="8">
        <f>K38/12</f>
        <v>294.87179487179486</v>
      </c>
      <c r="M38" s="100" t="s">
        <v>783</v>
      </c>
    </row>
    <row r="39" spans="1:14" x14ac:dyDescent="0.25">
      <c r="A39" s="108">
        <v>185</v>
      </c>
      <c r="B39" s="74" t="s">
        <v>553</v>
      </c>
      <c r="C39" s="7">
        <v>2015</v>
      </c>
      <c r="D39" s="7" t="s">
        <v>674</v>
      </c>
      <c r="E39" s="7" t="s">
        <v>430</v>
      </c>
      <c r="F39" s="7" t="s">
        <v>456</v>
      </c>
      <c r="G39" s="7" t="s">
        <v>554</v>
      </c>
      <c r="H39" s="7" t="s">
        <v>555</v>
      </c>
      <c r="I39" s="7">
        <v>240000</v>
      </c>
      <c r="J39" s="12">
        <f>I39/12</f>
        <v>20000</v>
      </c>
      <c r="K39" s="8">
        <f>I39/65</f>
        <v>3692.3076923076924</v>
      </c>
      <c r="L39" s="8">
        <f>K39/12</f>
        <v>307.69230769230768</v>
      </c>
      <c r="M39" s="100" t="s">
        <v>783</v>
      </c>
      <c r="N39" s="91"/>
    </row>
    <row r="40" spans="1:14" x14ac:dyDescent="0.25">
      <c r="A40" s="108">
        <v>184</v>
      </c>
      <c r="B40" s="81" t="s">
        <v>710</v>
      </c>
      <c r="C40" s="80">
        <v>2015</v>
      </c>
      <c r="D40" s="7" t="s">
        <v>674</v>
      </c>
      <c r="E40" s="80" t="s">
        <v>660</v>
      </c>
      <c r="F40" s="80" t="s">
        <v>456</v>
      </c>
      <c r="G40" s="78" t="s">
        <v>711</v>
      </c>
      <c r="H40" s="80" t="s">
        <v>203</v>
      </c>
      <c r="I40" s="7">
        <f>J40*12</f>
        <v>240000</v>
      </c>
      <c r="J40" s="7">
        <v>20000</v>
      </c>
      <c r="K40" s="8">
        <f>I40/65</f>
        <v>3692.3076923076924</v>
      </c>
      <c r="L40" s="8">
        <f>K40/12</f>
        <v>307.69230769230768</v>
      </c>
      <c r="M40" s="100" t="s">
        <v>783</v>
      </c>
      <c r="N40" t="s">
        <v>584</v>
      </c>
    </row>
    <row r="41" spans="1:14" x14ac:dyDescent="0.25">
      <c r="A41" s="108">
        <v>183</v>
      </c>
      <c r="B41" s="74" t="s">
        <v>547</v>
      </c>
      <c r="C41" s="7">
        <v>2015</v>
      </c>
      <c r="D41" s="7" t="s">
        <v>674</v>
      </c>
      <c r="E41" s="7" t="s">
        <v>430</v>
      </c>
      <c r="F41" s="7" t="s">
        <v>456</v>
      </c>
      <c r="G41" s="7" t="s">
        <v>548</v>
      </c>
      <c r="H41" s="7" t="s">
        <v>549</v>
      </c>
      <c r="I41" s="7">
        <v>276000</v>
      </c>
      <c r="J41" s="12">
        <f>I41/12</f>
        <v>23000</v>
      </c>
      <c r="K41" s="8">
        <f>I41/65</f>
        <v>4246.1538461538457</v>
      </c>
      <c r="L41" s="8">
        <f>K41/12</f>
        <v>353.84615384615381</v>
      </c>
      <c r="M41" s="102" t="s">
        <v>579</v>
      </c>
      <c r="N41" t="s">
        <v>585</v>
      </c>
    </row>
    <row r="42" spans="1:14" x14ac:dyDescent="0.25">
      <c r="A42" s="108">
        <v>182</v>
      </c>
      <c r="B42" s="77" t="s">
        <v>657</v>
      </c>
      <c r="C42" s="80">
        <v>2015</v>
      </c>
      <c r="D42" s="7" t="s">
        <v>674</v>
      </c>
      <c r="E42" s="78" t="s">
        <v>432</v>
      </c>
      <c r="F42" s="7" t="s">
        <v>456</v>
      </c>
      <c r="G42" s="80" t="s">
        <v>664</v>
      </c>
      <c r="H42" s="80" t="s">
        <v>665</v>
      </c>
      <c r="I42" s="80">
        <f>25000*12</f>
        <v>300000</v>
      </c>
      <c r="J42" s="7">
        <v>25000</v>
      </c>
      <c r="K42" s="8">
        <f>I42/65</f>
        <v>4615.3846153846152</v>
      </c>
      <c r="L42" s="8">
        <f>K42/12</f>
        <v>384.61538461538458</v>
      </c>
      <c r="M42" s="85" t="s">
        <v>578</v>
      </c>
      <c r="N42" t="s">
        <v>587</v>
      </c>
    </row>
    <row r="43" spans="1:14" x14ac:dyDescent="0.25">
      <c r="A43" s="108">
        <v>181</v>
      </c>
      <c r="B43" s="77" t="s">
        <v>764</v>
      </c>
      <c r="C43" s="80">
        <v>2015</v>
      </c>
      <c r="D43" s="80" t="s">
        <v>674</v>
      </c>
      <c r="E43" s="80" t="s">
        <v>660</v>
      </c>
      <c r="F43" s="80" t="s">
        <v>456</v>
      </c>
      <c r="G43" s="80" t="s">
        <v>746</v>
      </c>
      <c r="H43" s="80" t="s">
        <v>546</v>
      </c>
      <c r="I43" s="7">
        <v>300000</v>
      </c>
      <c r="J43" s="7">
        <f>I43/12</f>
        <v>25000</v>
      </c>
      <c r="K43" s="8">
        <f>I43/65</f>
        <v>4615.3846153846152</v>
      </c>
      <c r="L43" s="8">
        <f>K43/12</f>
        <v>384.61538461538458</v>
      </c>
      <c r="M43" s="106" t="s">
        <v>578</v>
      </c>
      <c r="N43" t="s">
        <v>586</v>
      </c>
    </row>
    <row r="44" spans="1:14" x14ac:dyDescent="0.25">
      <c r="A44" s="108">
        <v>180</v>
      </c>
      <c r="B44" s="74" t="s">
        <v>550</v>
      </c>
      <c r="C44" s="7">
        <v>2015</v>
      </c>
      <c r="D44" s="7" t="s">
        <v>674</v>
      </c>
      <c r="E44" s="7" t="s">
        <v>432</v>
      </c>
      <c r="F44" s="7" t="s">
        <v>456</v>
      </c>
      <c r="G44" s="7" t="s">
        <v>712</v>
      </c>
      <c r="H44" s="7" t="s">
        <v>604</v>
      </c>
      <c r="I44" s="7">
        <v>360000</v>
      </c>
      <c r="J44" s="12">
        <f>I44/12</f>
        <v>30000</v>
      </c>
      <c r="K44" s="8">
        <f>I44/65</f>
        <v>5538.4615384615381</v>
      </c>
      <c r="L44" s="8">
        <f>K44/12</f>
        <v>461.53846153846149</v>
      </c>
      <c r="M44" s="11" t="s">
        <v>578</v>
      </c>
      <c r="N44" t="s">
        <v>588</v>
      </c>
    </row>
    <row r="45" spans="1:14" x14ac:dyDescent="0.25">
      <c r="A45" s="108">
        <v>179</v>
      </c>
      <c r="B45" s="74" t="s">
        <v>279</v>
      </c>
      <c r="C45" s="7">
        <v>2015</v>
      </c>
      <c r="D45" s="7" t="s">
        <v>502</v>
      </c>
      <c r="E45" s="7" t="s">
        <v>459</v>
      </c>
      <c r="F45" s="7" t="s">
        <v>570</v>
      </c>
      <c r="G45" s="7" t="s">
        <v>695</v>
      </c>
      <c r="H45" s="7" t="s">
        <v>779</v>
      </c>
      <c r="I45" s="7">
        <v>416880</v>
      </c>
      <c r="J45" s="12">
        <f>I45/12</f>
        <v>34740</v>
      </c>
      <c r="K45" s="8">
        <f>I45/65</f>
        <v>6413.5384615384619</v>
      </c>
      <c r="L45" s="8">
        <f>K45/12</f>
        <v>534.46153846153845</v>
      </c>
      <c r="M45" s="11" t="s">
        <v>578</v>
      </c>
      <c r="N45" t="s">
        <v>592</v>
      </c>
    </row>
    <row r="46" spans="1:14" x14ac:dyDescent="0.25">
      <c r="A46" s="108">
        <v>178</v>
      </c>
      <c r="B46" s="74" t="s">
        <v>274</v>
      </c>
      <c r="C46" s="7">
        <v>2015</v>
      </c>
      <c r="D46" s="7" t="s">
        <v>502</v>
      </c>
      <c r="E46" s="7" t="s">
        <v>459</v>
      </c>
      <c r="F46" s="7" t="s">
        <v>570</v>
      </c>
      <c r="G46" s="7" t="s">
        <v>298</v>
      </c>
      <c r="H46" s="7" t="s">
        <v>275</v>
      </c>
      <c r="I46" s="7">
        <v>521100</v>
      </c>
      <c r="J46" s="12">
        <f>I46/12</f>
        <v>43425</v>
      </c>
      <c r="K46" s="8">
        <f>I46/65</f>
        <v>8016.9230769230771</v>
      </c>
      <c r="L46" s="8">
        <f>K46/12</f>
        <v>668.07692307692309</v>
      </c>
      <c r="M46" s="11" t="s">
        <v>578</v>
      </c>
      <c r="N46" t="s">
        <v>590</v>
      </c>
    </row>
    <row r="47" spans="1:14" ht="15.75" x14ac:dyDescent="0.25">
      <c r="A47" s="108">
        <v>177</v>
      </c>
      <c r="B47" s="74" t="s">
        <v>273</v>
      </c>
      <c r="C47" s="7">
        <v>2015</v>
      </c>
      <c r="D47" s="7" t="s">
        <v>502</v>
      </c>
      <c r="E47" s="7" t="s">
        <v>459</v>
      </c>
      <c r="F47" s="7" t="s">
        <v>570</v>
      </c>
      <c r="G47" s="7" t="s">
        <v>298</v>
      </c>
      <c r="H47" s="7" t="s">
        <v>341</v>
      </c>
      <c r="I47" s="7">
        <v>521100</v>
      </c>
      <c r="J47" s="12">
        <f>I47/12</f>
        <v>43425</v>
      </c>
      <c r="K47" s="8">
        <f>I47/65</f>
        <v>8016.9230769230771</v>
      </c>
      <c r="L47" s="8">
        <f>K47/12</f>
        <v>668.07692307692309</v>
      </c>
      <c r="M47" s="11" t="s">
        <v>578</v>
      </c>
    </row>
    <row r="48" spans="1:14" x14ac:dyDescent="0.25">
      <c r="A48" s="108">
        <v>176</v>
      </c>
      <c r="B48" s="74" t="s">
        <v>276</v>
      </c>
      <c r="C48" s="7">
        <v>2015</v>
      </c>
      <c r="D48" s="7" t="s">
        <v>502</v>
      </c>
      <c r="E48" s="7" t="s">
        <v>459</v>
      </c>
      <c r="F48" s="7" t="s">
        <v>570</v>
      </c>
      <c r="G48" s="7" t="s">
        <v>298</v>
      </c>
      <c r="H48" s="7" t="s">
        <v>778</v>
      </c>
      <c r="I48" s="7">
        <v>644076</v>
      </c>
      <c r="J48" s="12">
        <f>I48/12</f>
        <v>53673</v>
      </c>
      <c r="K48" s="8">
        <f>I48/65</f>
        <v>9908.8615384615387</v>
      </c>
      <c r="L48" s="8">
        <f>K48/12</f>
        <v>825.73846153846159</v>
      </c>
      <c r="M48" s="11" t="s">
        <v>578</v>
      </c>
      <c r="N48" t="s">
        <v>592</v>
      </c>
    </row>
    <row r="49" spans="1:14" x14ac:dyDescent="0.25">
      <c r="A49" s="108">
        <v>175</v>
      </c>
      <c r="B49" s="74" t="s">
        <v>264</v>
      </c>
      <c r="C49" s="7">
        <v>2014</v>
      </c>
      <c r="D49" s="7" t="s">
        <v>674</v>
      </c>
      <c r="E49" s="7" t="s">
        <v>437</v>
      </c>
      <c r="F49" s="7" t="s">
        <v>456</v>
      </c>
      <c r="G49" s="7" t="s">
        <v>335</v>
      </c>
      <c r="H49" s="7" t="s">
        <v>134</v>
      </c>
      <c r="I49" s="7">
        <v>100000</v>
      </c>
      <c r="J49" s="12">
        <f>I49/12</f>
        <v>8333.3333333333339</v>
      </c>
      <c r="K49" s="8">
        <f>I49/65</f>
        <v>1538.4615384615386</v>
      </c>
      <c r="L49" s="8">
        <f>K49/12</f>
        <v>128.2051282051282</v>
      </c>
      <c r="M49" s="87" t="s">
        <v>581</v>
      </c>
      <c r="N49" t="s">
        <v>593</v>
      </c>
    </row>
    <row r="50" spans="1:14" x14ac:dyDescent="0.25">
      <c r="A50" s="108">
        <v>174</v>
      </c>
      <c r="B50" s="74" t="s">
        <v>261</v>
      </c>
      <c r="C50" s="7">
        <v>2014</v>
      </c>
      <c r="D50" s="7" t="s">
        <v>674</v>
      </c>
      <c r="E50" s="7" t="s">
        <v>437</v>
      </c>
      <c r="F50" s="7" t="s">
        <v>456</v>
      </c>
      <c r="G50" s="7" t="s">
        <v>262</v>
      </c>
      <c r="H50" s="7" t="s">
        <v>263</v>
      </c>
      <c r="I50" s="7">
        <v>100000</v>
      </c>
      <c r="J50" s="12">
        <f>I50/12</f>
        <v>8333.3333333333339</v>
      </c>
      <c r="K50" s="8">
        <f>I50/65</f>
        <v>1538.4615384615386</v>
      </c>
      <c r="L50" s="8">
        <f>K50/12</f>
        <v>128.2051282051282</v>
      </c>
      <c r="M50" s="87" t="s">
        <v>581</v>
      </c>
    </row>
    <row r="51" spans="1:14" x14ac:dyDescent="0.25">
      <c r="A51" s="108">
        <v>173</v>
      </c>
      <c r="B51" s="74" t="s">
        <v>258</v>
      </c>
      <c r="C51" s="7">
        <v>2014</v>
      </c>
      <c r="D51" s="7" t="s">
        <v>674</v>
      </c>
      <c r="E51" s="7" t="s">
        <v>430</v>
      </c>
      <c r="F51" s="7" t="s">
        <v>456</v>
      </c>
      <c r="G51" s="7" t="s">
        <v>259</v>
      </c>
      <c r="H51" s="7" t="s">
        <v>77</v>
      </c>
      <c r="I51" s="7">
        <v>100000</v>
      </c>
      <c r="J51" s="12">
        <f>I51/12</f>
        <v>8333.3333333333339</v>
      </c>
      <c r="K51" s="8">
        <f>I51/65</f>
        <v>1538.4615384615386</v>
      </c>
      <c r="L51" s="8">
        <f>K51/12</f>
        <v>128.2051282051282</v>
      </c>
      <c r="M51" s="87" t="s">
        <v>581</v>
      </c>
    </row>
    <row r="52" spans="1:14" x14ac:dyDescent="0.25">
      <c r="A52" s="108">
        <v>172</v>
      </c>
      <c r="B52" s="74" t="s">
        <v>244</v>
      </c>
      <c r="C52" s="7">
        <v>2014</v>
      </c>
      <c r="D52" s="7" t="s">
        <v>674</v>
      </c>
      <c r="E52" s="7" t="s">
        <v>437</v>
      </c>
      <c r="F52" s="7" t="s">
        <v>456</v>
      </c>
      <c r="G52" s="7" t="s">
        <v>245</v>
      </c>
      <c r="H52" s="7" t="s">
        <v>334</v>
      </c>
      <c r="I52" s="7">
        <v>100000</v>
      </c>
      <c r="J52" s="12">
        <f>I52/12</f>
        <v>8333.3333333333339</v>
      </c>
      <c r="K52" s="84">
        <f>I52/65</f>
        <v>1538.4615384615386</v>
      </c>
      <c r="L52" s="84">
        <f>K52/12</f>
        <v>128.2051282051282</v>
      </c>
      <c r="M52" s="87" t="s">
        <v>581</v>
      </c>
    </row>
    <row r="53" spans="1:14" x14ac:dyDescent="0.25">
      <c r="A53" s="108">
        <v>171</v>
      </c>
      <c r="B53" s="74" t="s">
        <v>237</v>
      </c>
      <c r="C53" s="7">
        <v>2014</v>
      </c>
      <c r="D53" s="7" t="s">
        <v>674</v>
      </c>
      <c r="E53" s="7" t="s">
        <v>437</v>
      </c>
      <c r="F53" s="7" t="s">
        <v>456</v>
      </c>
      <c r="G53" s="7" t="s">
        <v>238</v>
      </c>
      <c r="H53" s="7" t="s">
        <v>77</v>
      </c>
      <c r="I53" s="7">
        <v>100000</v>
      </c>
      <c r="J53" s="12">
        <f>I53/12</f>
        <v>8333.3333333333339</v>
      </c>
      <c r="K53" s="8">
        <f>I53/65</f>
        <v>1538.4615384615386</v>
      </c>
      <c r="L53" s="8">
        <f>K53/12</f>
        <v>128.2051282051282</v>
      </c>
      <c r="M53" s="87" t="s">
        <v>581</v>
      </c>
    </row>
    <row r="54" spans="1:14" x14ac:dyDescent="0.25">
      <c r="A54" s="108">
        <v>170</v>
      </c>
      <c r="B54" s="74" t="s">
        <v>360</v>
      </c>
      <c r="C54" s="7">
        <v>2014</v>
      </c>
      <c r="D54" s="7" t="s">
        <v>674</v>
      </c>
      <c r="E54" s="7" t="s">
        <v>455</v>
      </c>
      <c r="F54" s="7" t="s">
        <v>456</v>
      </c>
      <c r="G54" s="7" t="s">
        <v>361</v>
      </c>
      <c r="H54" s="7" t="s">
        <v>362</v>
      </c>
      <c r="I54" s="7">
        <v>120000</v>
      </c>
      <c r="J54" s="12">
        <f>I54/12</f>
        <v>10000</v>
      </c>
      <c r="K54" s="84">
        <f>I54/65</f>
        <v>1846.1538461538462</v>
      </c>
      <c r="L54" s="84">
        <f>K54/12</f>
        <v>153.84615384615384</v>
      </c>
      <c r="M54" s="87" t="s">
        <v>581</v>
      </c>
    </row>
    <row r="55" spans="1:14" ht="15.75" x14ac:dyDescent="0.25">
      <c r="A55" s="108">
        <v>169</v>
      </c>
      <c r="B55" s="77" t="s">
        <v>741</v>
      </c>
      <c r="C55" s="7">
        <v>2014</v>
      </c>
      <c r="D55" s="7" t="s">
        <v>674</v>
      </c>
      <c r="E55" s="7" t="s">
        <v>728</v>
      </c>
      <c r="F55" s="7" t="s">
        <v>456</v>
      </c>
      <c r="G55" s="7" t="s">
        <v>742</v>
      </c>
      <c r="H55" s="7" t="s">
        <v>743</v>
      </c>
      <c r="I55" s="7">
        <f>J55*12</f>
        <v>120000</v>
      </c>
      <c r="J55" s="7">
        <v>10000</v>
      </c>
      <c r="K55" s="8">
        <f>I55/65</f>
        <v>1846.1538461538462</v>
      </c>
      <c r="L55" s="8">
        <f>K55/12</f>
        <v>153.84615384615384</v>
      </c>
      <c r="M55" s="87" t="s">
        <v>581</v>
      </c>
    </row>
    <row r="56" spans="1:14" x14ac:dyDescent="0.25">
      <c r="A56" s="108">
        <v>168</v>
      </c>
      <c r="B56" s="74" t="s">
        <v>353</v>
      </c>
      <c r="C56" s="7">
        <v>2014</v>
      </c>
      <c r="D56" s="7" t="s">
        <v>674</v>
      </c>
      <c r="E56" s="7" t="s">
        <v>430</v>
      </c>
      <c r="F56" s="7" t="s">
        <v>456</v>
      </c>
      <c r="G56" s="7" t="s">
        <v>354</v>
      </c>
      <c r="H56" s="7" t="s">
        <v>119</v>
      </c>
      <c r="I56" s="7">
        <v>132000</v>
      </c>
      <c r="J56" s="12">
        <f>I56/12</f>
        <v>11000</v>
      </c>
      <c r="K56" s="84">
        <f>I56/65</f>
        <v>2030.7692307692307</v>
      </c>
      <c r="L56" s="84">
        <f>K56/12</f>
        <v>169.23076923076923</v>
      </c>
      <c r="M56" s="87" t="s">
        <v>581</v>
      </c>
    </row>
    <row r="57" spans="1:14" x14ac:dyDescent="0.25">
      <c r="A57" s="108">
        <v>167</v>
      </c>
      <c r="B57" s="74" t="s">
        <v>511</v>
      </c>
      <c r="C57" s="7">
        <v>2014</v>
      </c>
      <c r="D57" s="7" t="s">
        <v>674</v>
      </c>
      <c r="E57" s="7" t="s">
        <v>512</v>
      </c>
      <c r="F57" s="7" t="s">
        <v>456</v>
      </c>
      <c r="G57" s="7" t="s">
        <v>513</v>
      </c>
      <c r="H57" s="7" t="s">
        <v>514</v>
      </c>
      <c r="I57" s="7">
        <v>132000</v>
      </c>
      <c r="J57" s="12">
        <f>I57/12</f>
        <v>11000</v>
      </c>
      <c r="K57" s="8">
        <f>I57/65</f>
        <v>2030.7692307692307</v>
      </c>
      <c r="L57" s="8">
        <f>K57/12</f>
        <v>169.23076923076923</v>
      </c>
      <c r="M57" s="87" t="s">
        <v>581</v>
      </c>
    </row>
    <row r="58" spans="1:14" x14ac:dyDescent="0.25">
      <c r="A58" s="108">
        <v>166</v>
      </c>
      <c r="B58" s="74" t="s">
        <v>539</v>
      </c>
      <c r="C58" s="7">
        <v>2014</v>
      </c>
      <c r="D58" s="7" t="s">
        <v>674</v>
      </c>
      <c r="E58" s="7" t="s">
        <v>430</v>
      </c>
      <c r="F58" s="7" t="s">
        <v>456</v>
      </c>
      <c r="G58" s="7" t="s">
        <v>516</v>
      </c>
      <c r="H58" s="7" t="s">
        <v>777</v>
      </c>
      <c r="I58" s="7">
        <v>132000</v>
      </c>
      <c r="J58" s="12">
        <f>I58/12</f>
        <v>11000</v>
      </c>
      <c r="K58" s="84">
        <f>I58/65</f>
        <v>2030.7692307692307</v>
      </c>
      <c r="L58" s="84">
        <f>K58/12</f>
        <v>169.23076923076923</v>
      </c>
      <c r="M58" s="87" t="s">
        <v>581</v>
      </c>
      <c r="N58" t="s">
        <v>653</v>
      </c>
    </row>
    <row r="59" spans="1:14" x14ac:dyDescent="0.25">
      <c r="A59" s="108">
        <v>165</v>
      </c>
      <c r="B59" s="74" t="s">
        <v>506</v>
      </c>
      <c r="C59" s="7">
        <v>2014</v>
      </c>
      <c r="D59" s="7" t="s">
        <v>674</v>
      </c>
      <c r="E59" s="7" t="s">
        <v>507</v>
      </c>
      <c r="F59" s="7" t="s">
        <v>456</v>
      </c>
      <c r="G59" s="7" t="s">
        <v>508</v>
      </c>
      <c r="H59" s="7" t="s">
        <v>777</v>
      </c>
      <c r="I59" s="7">
        <v>144000</v>
      </c>
      <c r="J59" s="12">
        <f>I59/12</f>
        <v>12000</v>
      </c>
      <c r="K59" s="8">
        <f>I59/65</f>
        <v>2215.3846153846152</v>
      </c>
      <c r="L59" s="8">
        <f>K59/12</f>
        <v>184.61538461538461</v>
      </c>
      <c r="M59" s="3" t="s">
        <v>581</v>
      </c>
    </row>
    <row r="60" spans="1:14" x14ac:dyDescent="0.25">
      <c r="A60" s="108">
        <v>164</v>
      </c>
      <c r="B60" s="74" t="s">
        <v>254</v>
      </c>
      <c r="C60" s="7">
        <v>2014</v>
      </c>
      <c r="D60" s="7" t="s">
        <v>674</v>
      </c>
      <c r="E60" s="7" t="s">
        <v>428</v>
      </c>
      <c r="F60" s="7" t="s">
        <v>456</v>
      </c>
      <c r="G60" s="7" t="s">
        <v>28</v>
      </c>
      <c r="H60" s="7" t="s">
        <v>776</v>
      </c>
      <c r="I60" s="7">
        <v>144000</v>
      </c>
      <c r="J60" s="12">
        <f>I60/12</f>
        <v>12000</v>
      </c>
      <c r="K60" s="84">
        <f>I60/65</f>
        <v>2215.3846153846152</v>
      </c>
      <c r="L60" s="84">
        <f>K60/12</f>
        <v>184.61538461538461</v>
      </c>
      <c r="M60" s="3" t="s">
        <v>581</v>
      </c>
    </row>
    <row r="61" spans="1:14" x14ac:dyDescent="0.25">
      <c r="A61" s="108">
        <v>163</v>
      </c>
      <c r="B61" s="74" t="s">
        <v>509</v>
      </c>
      <c r="C61" s="7">
        <v>2014</v>
      </c>
      <c r="D61" s="7" t="s">
        <v>674</v>
      </c>
      <c r="E61" s="7" t="s">
        <v>430</v>
      </c>
      <c r="F61" s="7" t="s">
        <v>456</v>
      </c>
      <c r="G61" s="7" t="s">
        <v>510</v>
      </c>
      <c r="H61" s="7" t="s">
        <v>84</v>
      </c>
      <c r="I61" s="7">
        <v>144000</v>
      </c>
      <c r="J61" s="12">
        <f>I61/12</f>
        <v>12000</v>
      </c>
      <c r="K61" s="8">
        <f>I61/65</f>
        <v>2215.3846153846152</v>
      </c>
      <c r="L61" s="8">
        <f>K61/12</f>
        <v>184.61538461538461</v>
      </c>
      <c r="M61" s="3" t="s">
        <v>581</v>
      </c>
    </row>
    <row r="62" spans="1:14" x14ac:dyDescent="0.25">
      <c r="A62" s="108">
        <v>162</v>
      </c>
      <c r="B62" s="74" t="s">
        <v>252</v>
      </c>
      <c r="C62" s="7">
        <v>2014</v>
      </c>
      <c r="D62" s="7" t="s">
        <v>674</v>
      </c>
      <c r="E62" s="7" t="s">
        <v>430</v>
      </c>
      <c r="F62" s="7" t="s">
        <v>456</v>
      </c>
      <c r="G62" s="7" t="s">
        <v>468</v>
      </c>
      <c r="H62" s="7" t="s">
        <v>469</v>
      </c>
      <c r="I62" s="7">
        <v>150000</v>
      </c>
      <c r="J62" s="12">
        <f>I62/12</f>
        <v>12500</v>
      </c>
      <c r="K62" s="84">
        <f>I62/65</f>
        <v>2307.6923076923076</v>
      </c>
      <c r="L62" s="84">
        <f>K62/12</f>
        <v>192.30769230769229</v>
      </c>
      <c r="M62" s="3" t="s">
        <v>581</v>
      </c>
      <c r="N62" t="s">
        <v>654</v>
      </c>
    </row>
    <row r="63" spans="1:14" x14ac:dyDescent="0.25">
      <c r="A63" s="108">
        <v>161</v>
      </c>
      <c r="B63" s="74" t="s">
        <v>234</v>
      </c>
      <c r="C63" s="7">
        <v>2014</v>
      </c>
      <c r="D63" s="7" t="s">
        <v>674</v>
      </c>
      <c r="E63" s="7" t="s">
        <v>457</v>
      </c>
      <c r="F63" s="7" t="s">
        <v>456</v>
      </c>
      <c r="G63" s="7" t="s">
        <v>235</v>
      </c>
      <c r="H63" s="7" t="s">
        <v>236</v>
      </c>
      <c r="I63" s="7">
        <v>150000</v>
      </c>
      <c r="J63" s="12">
        <f>I63/12</f>
        <v>12500</v>
      </c>
      <c r="K63" s="8">
        <f>I63/65</f>
        <v>2307.6923076923076</v>
      </c>
      <c r="L63" s="8">
        <f>K63/12</f>
        <v>192.30769230769229</v>
      </c>
      <c r="M63" s="3" t="s">
        <v>581</v>
      </c>
    </row>
    <row r="64" spans="1:14" x14ac:dyDescent="0.25">
      <c r="A64" s="108">
        <v>160</v>
      </c>
      <c r="B64" s="74" t="s">
        <v>308</v>
      </c>
      <c r="C64" s="7">
        <v>2014</v>
      </c>
      <c r="D64" s="7" t="s">
        <v>674</v>
      </c>
      <c r="E64" s="7" t="s">
        <v>430</v>
      </c>
      <c r="F64" s="7" t="s">
        <v>456</v>
      </c>
      <c r="G64" s="7" t="s">
        <v>40</v>
      </c>
      <c r="H64" s="7" t="s">
        <v>119</v>
      </c>
      <c r="I64" s="7">
        <v>170000</v>
      </c>
      <c r="J64" s="12">
        <f>I64/12</f>
        <v>14166.666666666666</v>
      </c>
      <c r="K64" s="84">
        <f>I64/65</f>
        <v>2615.3846153846152</v>
      </c>
      <c r="L64" s="84">
        <f>K64/12</f>
        <v>217.94871794871793</v>
      </c>
      <c r="M64" s="4" t="s">
        <v>783</v>
      </c>
    </row>
    <row r="65" spans="1:14" x14ac:dyDescent="0.25">
      <c r="A65" s="108">
        <v>159</v>
      </c>
      <c r="B65" s="74" t="s">
        <v>713</v>
      </c>
      <c r="C65" s="7">
        <v>2014</v>
      </c>
      <c r="D65" s="7" t="s">
        <v>674</v>
      </c>
      <c r="E65" s="7" t="s">
        <v>430</v>
      </c>
      <c r="F65" s="7" t="s">
        <v>456</v>
      </c>
      <c r="G65" s="7" t="s">
        <v>714</v>
      </c>
      <c r="H65" s="7" t="s">
        <v>92</v>
      </c>
      <c r="I65" s="7">
        <v>180000</v>
      </c>
      <c r="J65" s="12">
        <f>I65/12</f>
        <v>15000</v>
      </c>
      <c r="K65" s="8">
        <f>I65/65</f>
        <v>2769.2307692307691</v>
      </c>
      <c r="L65" s="8">
        <f>K65/12</f>
        <v>230.76923076923075</v>
      </c>
      <c r="M65" s="4" t="s">
        <v>783</v>
      </c>
    </row>
    <row r="66" spans="1:14" x14ac:dyDescent="0.25">
      <c r="A66" s="108">
        <v>158</v>
      </c>
      <c r="B66" s="74" t="s">
        <v>527</v>
      </c>
      <c r="C66" s="7">
        <v>2014</v>
      </c>
      <c r="D66" s="7" t="s">
        <v>674</v>
      </c>
      <c r="E66" s="7" t="s">
        <v>430</v>
      </c>
      <c r="F66" s="7" t="s">
        <v>456</v>
      </c>
      <c r="G66" s="7" t="s">
        <v>528</v>
      </c>
      <c r="H66" s="7" t="s">
        <v>526</v>
      </c>
      <c r="I66" s="7">
        <v>180000</v>
      </c>
      <c r="J66" s="12">
        <f>I66/12</f>
        <v>15000</v>
      </c>
      <c r="K66" s="84">
        <f>I66/65</f>
        <v>2769.2307692307691</v>
      </c>
      <c r="L66" s="84">
        <f>K66/12</f>
        <v>230.76923076923075</v>
      </c>
      <c r="M66" s="4" t="s">
        <v>783</v>
      </c>
    </row>
    <row r="67" spans="1:14" x14ac:dyDescent="0.25">
      <c r="A67" s="108">
        <v>157</v>
      </c>
      <c r="B67" s="74" t="s">
        <v>723</v>
      </c>
      <c r="C67" s="80">
        <v>2014</v>
      </c>
      <c r="D67" s="7" t="s">
        <v>674</v>
      </c>
      <c r="E67" s="80" t="s">
        <v>720</v>
      </c>
      <c r="F67" s="80" t="s">
        <v>456</v>
      </c>
      <c r="G67" s="80" t="s">
        <v>724</v>
      </c>
      <c r="H67" s="80" t="s">
        <v>725</v>
      </c>
      <c r="I67" s="7">
        <f>J67*12</f>
        <v>180000</v>
      </c>
      <c r="J67" s="7">
        <v>15000</v>
      </c>
      <c r="K67" s="8">
        <f>I67/65</f>
        <v>2769.2307692307691</v>
      </c>
      <c r="L67" s="8">
        <f>K67/12</f>
        <v>230.76923076923075</v>
      </c>
      <c r="M67" s="100" t="s">
        <v>783</v>
      </c>
    </row>
    <row r="68" spans="1:14" x14ac:dyDescent="0.25">
      <c r="A68" s="108">
        <v>156</v>
      </c>
      <c r="B68" s="74" t="s">
        <v>251</v>
      </c>
      <c r="C68" s="7">
        <v>2014</v>
      </c>
      <c r="D68" s="7" t="s">
        <v>674</v>
      </c>
      <c r="E68" s="7" t="s">
        <v>430</v>
      </c>
      <c r="F68" s="7" t="s">
        <v>456</v>
      </c>
      <c r="G68" s="7" t="s">
        <v>40</v>
      </c>
      <c r="H68" s="7" t="s">
        <v>119</v>
      </c>
      <c r="I68" s="7">
        <v>180000</v>
      </c>
      <c r="J68" s="12">
        <f>I68/12</f>
        <v>15000</v>
      </c>
      <c r="K68" s="84">
        <f>I68/65</f>
        <v>2769.2307692307691</v>
      </c>
      <c r="L68" s="84">
        <f>K68/12</f>
        <v>230.76923076923075</v>
      </c>
      <c r="M68" s="4" t="s">
        <v>783</v>
      </c>
    </row>
    <row r="69" spans="1:14" x14ac:dyDescent="0.25">
      <c r="A69" s="108">
        <v>155</v>
      </c>
      <c r="B69" s="77" t="s">
        <v>763</v>
      </c>
      <c r="C69" s="80">
        <v>2014</v>
      </c>
      <c r="D69" s="80" t="s">
        <v>674</v>
      </c>
      <c r="E69" s="80" t="s">
        <v>660</v>
      </c>
      <c r="F69" s="80" t="s">
        <v>456</v>
      </c>
      <c r="G69" s="80" t="s">
        <v>21</v>
      </c>
      <c r="H69" s="80" t="s">
        <v>119</v>
      </c>
      <c r="I69" s="80">
        <v>180000</v>
      </c>
      <c r="J69" s="83">
        <f>I69/12</f>
        <v>15000</v>
      </c>
      <c r="K69" s="8">
        <f>I69/65</f>
        <v>2769.2307692307691</v>
      </c>
      <c r="L69" s="8">
        <f>K69/12</f>
        <v>230.76923076923075</v>
      </c>
      <c r="M69" s="15" t="s">
        <v>783</v>
      </c>
    </row>
    <row r="70" spans="1:14" x14ac:dyDescent="0.25">
      <c r="A70" s="108">
        <v>154</v>
      </c>
      <c r="B70" s="77" t="s">
        <v>744</v>
      </c>
      <c r="C70" s="7">
        <v>2014</v>
      </c>
      <c r="D70" s="7" t="s">
        <v>674</v>
      </c>
      <c r="E70" s="7" t="s">
        <v>457</v>
      </c>
      <c r="F70" s="7" t="s">
        <v>735</v>
      </c>
      <c r="G70" s="7" t="s">
        <v>745</v>
      </c>
      <c r="H70" s="7" t="s">
        <v>362</v>
      </c>
      <c r="I70" s="7">
        <f>J70*12</f>
        <v>180000</v>
      </c>
      <c r="J70" s="7">
        <v>15000</v>
      </c>
      <c r="K70" s="84">
        <f>I70/65</f>
        <v>2769.2307692307691</v>
      </c>
      <c r="L70" s="84">
        <f>K70/12</f>
        <v>230.76923076923075</v>
      </c>
      <c r="M70" s="15" t="s">
        <v>783</v>
      </c>
    </row>
    <row r="71" spans="1:14" x14ac:dyDescent="0.25">
      <c r="A71" s="108">
        <v>153</v>
      </c>
      <c r="B71" s="74" t="s">
        <v>248</v>
      </c>
      <c r="C71" s="7">
        <v>2014</v>
      </c>
      <c r="D71" s="7" t="s">
        <v>674</v>
      </c>
      <c r="E71" s="7" t="s">
        <v>430</v>
      </c>
      <c r="F71" s="7" t="s">
        <v>456</v>
      </c>
      <c r="G71" s="7" t="s">
        <v>249</v>
      </c>
      <c r="H71" s="7" t="s">
        <v>250</v>
      </c>
      <c r="I71" s="7">
        <v>192000</v>
      </c>
      <c r="J71" s="12">
        <f>I71/12</f>
        <v>16000</v>
      </c>
      <c r="K71" s="8">
        <f>I71/65</f>
        <v>2953.8461538461538</v>
      </c>
      <c r="L71" s="8">
        <f>K71/12</f>
        <v>246.15384615384616</v>
      </c>
      <c r="M71" s="4" t="s">
        <v>783</v>
      </c>
    </row>
    <row r="72" spans="1:14" x14ac:dyDescent="0.25">
      <c r="A72" s="108">
        <v>152</v>
      </c>
      <c r="B72" s="74" t="s">
        <v>255</v>
      </c>
      <c r="C72" s="7">
        <v>2014</v>
      </c>
      <c r="D72" s="7" t="s">
        <v>674</v>
      </c>
      <c r="E72" s="7" t="s">
        <v>430</v>
      </c>
      <c r="F72" s="7" t="s">
        <v>456</v>
      </c>
      <c r="G72" s="7" t="s">
        <v>256</v>
      </c>
      <c r="H72" s="7" t="s">
        <v>257</v>
      </c>
      <c r="I72" s="7">
        <v>200000</v>
      </c>
      <c r="J72" s="12">
        <f>I72/12</f>
        <v>16666.666666666668</v>
      </c>
      <c r="K72" s="84">
        <f>I72/65</f>
        <v>3076.9230769230771</v>
      </c>
      <c r="L72" s="84">
        <f>K72/12</f>
        <v>256.41025641025641</v>
      </c>
      <c r="M72" s="4" t="s">
        <v>783</v>
      </c>
      <c r="N72" t="s">
        <v>653</v>
      </c>
    </row>
    <row r="73" spans="1:14" x14ac:dyDescent="0.25">
      <c r="A73" s="108">
        <v>151</v>
      </c>
      <c r="B73" s="74" t="s">
        <v>540</v>
      </c>
      <c r="C73" s="7">
        <v>2014</v>
      </c>
      <c r="D73" s="7" t="s">
        <v>674</v>
      </c>
      <c r="E73" s="7" t="s">
        <v>430</v>
      </c>
      <c r="F73" s="7" t="s">
        <v>456</v>
      </c>
      <c r="G73" s="7" t="s">
        <v>536</v>
      </c>
      <c r="H73" s="7" t="s">
        <v>775</v>
      </c>
      <c r="I73" s="7">
        <v>200000</v>
      </c>
      <c r="J73" s="12">
        <f>I73/12</f>
        <v>16666.666666666668</v>
      </c>
      <c r="K73" s="8">
        <f>I73/65</f>
        <v>3076.9230769230771</v>
      </c>
      <c r="L73" s="8">
        <f>K73/12</f>
        <v>256.41025641025641</v>
      </c>
      <c r="M73" s="4" t="s">
        <v>783</v>
      </c>
    </row>
    <row r="74" spans="1:14" x14ac:dyDescent="0.25">
      <c r="A74" s="108">
        <v>150</v>
      </c>
      <c r="B74" s="74" t="s">
        <v>242</v>
      </c>
      <c r="C74" s="7">
        <v>2014</v>
      </c>
      <c r="D74" s="7" t="s">
        <v>674</v>
      </c>
      <c r="E74" s="7" t="s">
        <v>437</v>
      </c>
      <c r="F74" s="7" t="s">
        <v>456</v>
      </c>
      <c r="G74" s="7" t="s">
        <v>333</v>
      </c>
      <c r="H74" s="7" t="s">
        <v>134</v>
      </c>
      <c r="I74" s="7">
        <v>200000</v>
      </c>
      <c r="J74" s="12">
        <f>I74/12</f>
        <v>16666.666666666668</v>
      </c>
      <c r="K74" s="84">
        <f>I74/65</f>
        <v>3076.9230769230771</v>
      </c>
      <c r="L74" s="84">
        <f>K74/12</f>
        <v>256.41025641025641</v>
      </c>
      <c r="M74" s="4" t="s">
        <v>783</v>
      </c>
      <c r="N74" t="s">
        <v>705</v>
      </c>
    </row>
    <row r="75" spans="1:14" x14ac:dyDescent="0.25">
      <c r="A75" s="108">
        <v>149</v>
      </c>
      <c r="B75" s="74" t="s">
        <v>727</v>
      </c>
      <c r="C75" s="80">
        <v>2014</v>
      </c>
      <c r="D75" s="7" t="s">
        <v>674</v>
      </c>
      <c r="E75" s="80" t="s">
        <v>660</v>
      </c>
      <c r="F75" s="80" t="s">
        <v>456</v>
      </c>
      <c r="G75" s="80" t="s">
        <v>729</v>
      </c>
      <c r="H75" s="80" t="s">
        <v>84</v>
      </c>
      <c r="I75" s="7">
        <f>J75*12</f>
        <v>216000</v>
      </c>
      <c r="J75" s="7">
        <v>18000</v>
      </c>
      <c r="K75" s="8">
        <f>I75/65</f>
        <v>3323.0769230769229</v>
      </c>
      <c r="L75" s="8">
        <f>K75/12</f>
        <v>276.92307692307691</v>
      </c>
      <c r="M75" s="100" t="s">
        <v>783</v>
      </c>
    </row>
    <row r="76" spans="1:14" x14ac:dyDescent="0.25">
      <c r="A76" s="108">
        <v>148</v>
      </c>
      <c r="B76" s="74" t="s">
        <v>757</v>
      </c>
      <c r="C76" s="7">
        <v>2014</v>
      </c>
      <c r="D76" s="7" t="s">
        <v>674</v>
      </c>
      <c r="E76" s="7" t="s">
        <v>660</v>
      </c>
      <c r="F76" s="7" t="s">
        <v>456</v>
      </c>
      <c r="G76" s="103" t="s">
        <v>755</v>
      </c>
      <c r="H76" s="92" t="s">
        <v>756</v>
      </c>
      <c r="I76" s="7">
        <f>J76*12</f>
        <v>216000</v>
      </c>
      <c r="J76" s="12">
        <v>18000</v>
      </c>
      <c r="K76" s="84">
        <f>I76/65</f>
        <v>3323.0769230769229</v>
      </c>
      <c r="L76" s="84">
        <f>K76/12</f>
        <v>276.92307692307691</v>
      </c>
      <c r="M76" s="4" t="s">
        <v>783</v>
      </c>
    </row>
    <row r="77" spans="1:14" x14ac:dyDescent="0.25">
      <c r="A77" s="108">
        <v>147</v>
      </c>
      <c r="B77" s="74" t="s">
        <v>246</v>
      </c>
      <c r="C77" s="7">
        <v>2014</v>
      </c>
      <c r="D77" s="7" t="s">
        <v>674</v>
      </c>
      <c r="E77" s="7" t="s">
        <v>432</v>
      </c>
      <c r="F77" s="7" t="s">
        <v>456</v>
      </c>
      <c r="G77" s="7" t="s">
        <v>247</v>
      </c>
      <c r="H77" s="7" t="s">
        <v>119</v>
      </c>
      <c r="I77" s="7">
        <v>218445</v>
      </c>
      <c r="J77" s="12">
        <f>I77/12</f>
        <v>18203.75</v>
      </c>
      <c r="K77" s="8">
        <f>I77/65</f>
        <v>3360.6923076923076</v>
      </c>
      <c r="L77" s="8">
        <f>K77/12</f>
        <v>280.05769230769232</v>
      </c>
      <c r="M77" s="4" t="s">
        <v>783</v>
      </c>
    </row>
    <row r="78" spans="1:14" x14ac:dyDescent="0.25">
      <c r="A78" s="108">
        <v>146</v>
      </c>
      <c r="B78" s="77" t="s">
        <v>719</v>
      </c>
      <c r="C78" s="80">
        <v>2014</v>
      </c>
      <c r="D78" s="7" t="s">
        <v>674</v>
      </c>
      <c r="E78" s="78" t="s">
        <v>720</v>
      </c>
      <c r="F78" s="80" t="s">
        <v>456</v>
      </c>
      <c r="G78" s="80" t="s">
        <v>721</v>
      </c>
      <c r="H78" s="80" t="s">
        <v>722</v>
      </c>
      <c r="I78" s="80">
        <v>230000</v>
      </c>
      <c r="J78" s="80">
        <v>20001</v>
      </c>
      <c r="K78" s="84">
        <f>I78/65</f>
        <v>3538.4615384615386</v>
      </c>
      <c r="L78" s="84">
        <f>K78/12</f>
        <v>294.87179487179486</v>
      </c>
      <c r="M78" s="100" t="s">
        <v>783</v>
      </c>
    </row>
    <row r="79" spans="1:14" x14ac:dyDescent="0.25">
      <c r="A79" s="108">
        <v>145</v>
      </c>
      <c r="B79" s="74" t="s">
        <v>239</v>
      </c>
      <c r="C79" s="7">
        <v>2014</v>
      </c>
      <c r="D79" s="7" t="s">
        <v>674</v>
      </c>
      <c r="E79" s="7" t="s">
        <v>430</v>
      </c>
      <c r="F79" s="7" t="s">
        <v>456</v>
      </c>
      <c r="G79" s="7" t="s">
        <v>240</v>
      </c>
      <c r="H79" s="7" t="s">
        <v>241</v>
      </c>
      <c r="I79" s="7">
        <v>240000</v>
      </c>
      <c r="J79" s="12">
        <f>I79/12</f>
        <v>20000</v>
      </c>
      <c r="K79" s="8">
        <f>I79/65</f>
        <v>3692.3076923076924</v>
      </c>
      <c r="L79" s="8">
        <f>K79/12</f>
        <v>307.69230769230768</v>
      </c>
      <c r="M79" s="4" t="s">
        <v>783</v>
      </c>
      <c r="N79" t="s">
        <v>701</v>
      </c>
    </row>
    <row r="80" spans="1:14" x14ac:dyDescent="0.25">
      <c r="A80" s="108">
        <v>144</v>
      </c>
      <c r="B80" s="76" t="s">
        <v>655</v>
      </c>
      <c r="C80" s="80">
        <v>2014</v>
      </c>
      <c r="D80" s="7" t="s">
        <v>674</v>
      </c>
      <c r="E80" s="80" t="s">
        <v>660</v>
      </c>
      <c r="F80" s="7" t="s">
        <v>456</v>
      </c>
      <c r="G80" s="80" t="s">
        <v>661</v>
      </c>
      <c r="H80" s="80" t="s">
        <v>774</v>
      </c>
      <c r="I80" s="80">
        <v>250000</v>
      </c>
      <c r="J80" s="83">
        <f>I80/12</f>
        <v>20833.333333333332</v>
      </c>
      <c r="K80" s="84">
        <f>I80/65</f>
        <v>3846.1538461538462</v>
      </c>
      <c r="L80" s="84">
        <f>K80/12</f>
        <v>320.5128205128205</v>
      </c>
      <c r="M80" s="86" t="s">
        <v>579</v>
      </c>
      <c r="N80" t="s">
        <v>701</v>
      </c>
    </row>
    <row r="81" spans="1:14" x14ac:dyDescent="0.25">
      <c r="A81" s="108">
        <v>143</v>
      </c>
      <c r="B81" s="74" t="s">
        <v>470</v>
      </c>
      <c r="C81" s="7">
        <v>2014</v>
      </c>
      <c r="D81" s="7" t="s">
        <v>674</v>
      </c>
      <c r="E81" s="7" t="s">
        <v>430</v>
      </c>
      <c r="F81" s="7" t="s">
        <v>456</v>
      </c>
      <c r="G81" s="7" t="s">
        <v>471</v>
      </c>
      <c r="H81" s="7" t="s">
        <v>472</v>
      </c>
      <c r="I81" s="7">
        <v>250000</v>
      </c>
      <c r="J81" s="12">
        <f>I81/12</f>
        <v>20833.333333333332</v>
      </c>
      <c r="K81" s="8">
        <f>I81/65</f>
        <v>3846.1538461538462</v>
      </c>
      <c r="L81" s="8">
        <f>K81/12</f>
        <v>320.5128205128205</v>
      </c>
      <c r="M81" s="6" t="s">
        <v>579</v>
      </c>
      <c r="N81" s="14" t="s">
        <v>598</v>
      </c>
    </row>
    <row r="82" spans="1:14" x14ac:dyDescent="0.25">
      <c r="A82" s="108">
        <v>142</v>
      </c>
      <c r="B82" s="74" t="s">
        <v>336</v>
      </c>
      <c r="C82" s="7">
        <v>2014</v>
      </c>
      <c r="D82" s="7" t="s">
        <v>674</v>
      </c>
      <c r="E82" s="7" t="s">
        <v>430</v>
      </c>
      <c r="F82" s="7" t="s">
        <v>456</v>
      </c>
      <c r="G82" s="7" t="s">
        <v>337</v>
      </c>
      <c r="H82" s="7" t="s">
        <v>310</v>
      </c>
      <c r="I82" s="7">
        <v>256800</v>
      </c>
      <c r="J82" s="12">
        <f>I82/12</f>
        <v>21400</v>
      </c>
      <c r="K82" s="8">
        <f>I82/65</f>
        <v>3950.7692307692309</v>
      </c>
      <c r="L82" s="8">
        <f>K82/12</f>
        <v>329.23076923076923</v>
      </c>
      <c r="M82" s="6" t="s">
        <v>579</v>
      </c>
      <c r="N82" t="s">
        <v>597</v>
      </c>
    </row>
    <row r="83" spans="1:14" x14ac:dyDescent="0.25">
      <c r="A83" s="108">
        <v>141</v>
      </c>
      <c r="B83" s="76" t="s">
        <v>749</v>
      </c>
      <c r="C83" s="80">
        <v>2014</v>
      </c>
      <c r="D83" s="7" t="s">
        <v>674</v>
      </c>
      <c r="E83" s="78" t="s">
        <v>765</v>
      </c>
      <c r="F83" s="7" t="s">
        <v>456</v>
      </c>
      <c r="G83" s="103" t="s">
        <v>766</v>
      </c>
      <c r="H83" s="92" t="s">
        <v>773</v>
      </c>
      <c r="I83" s="80">
        <v>320000</v>
      </c>
      <c r="J83" s="83">
        <f>I83/12</f>
        <v>26666.666666666668</v>
      </c>
      <c r="K83" s="84">
        <f>I83/65</f>
        <v>4923.0769230769229</v>
      </c>
      <c r="L83" s="84">
        <f>K83/12</f>
        <v>410.25641025641022</v>
      </c>
      <c r="M83" s="11" t="s">
        <v>578</v>
      </c>
      <c r="N83" t="s">
        <v>599</v>
      </c>
    </row>
    <row r="84" spans="1:14" x14ac:dyDescent="0.25">
      <c r="A84" s="108">
        <v>140</v>
      </c>
      <c r="B84" s="74" t="s">
        <v>351</v>
      </c>
      <c r="C84" s="7">
        <v>2014</v>
      </c>
      <c r="D84" s="7" t="s">
        <v>674</v>
      </c>
      <c r="E84" s="7" t="s">
        <v>430</v>
      </c>
      <c r="F84" s="7" t="s">
        <v>456</v>
      </c>
      <c r="G84" s="7" t="s">
        <v>40</v>
      </c>
      <c r="H84" s="7" t="s">
        <v>352</v>
      </c>
      <c r="I84" s="7">
        <v>300000</v>
      </c>
      <c r="J84" s="12">
        <f>I84/12</f>
        <v>25000</v>
      </c>
      <c r="K84" s="8">
        <f>I84/65</f>
        <v>4615.3846153846152</v>
      </c>
      <c r="L84" s="8">
        <f>K84/12</f>
        <v>384.61538461538458</v>
      </c>
      <c r="M84" s="11" t="s">
        <v>578</v>
      </c>
      <c r="N84" s="14" t="s">
        <v>598</v>
      </c>
    </row>
    <row r="85" spans="1:14" x14ac:dyDescent="0.25">
      <c r="A85" s="108">
        <v>139</v>
      </c>
      <c r="B85" s="74" t="s">
        <v>726</v>
      </c>
      <c r="C85" s="80">
        <v>2014</v>
      </c>
      <c r="D85" s="7" t="s">
        <v>674</v>
      </c>
      <c r="E85" s="80" t="s">
        <v>728</v>
      </c>
      <c r="F85" s="80" t="s">
        <v>456</v>
      </c>
      <c r="G85" s="80" t="s">
        <v>1</v>
      </c>
      <c r="H85" s="80" t="s">
        <v>700</v>
      </c>
      <c r="I85" s="7">
        <v>314000</v>
      </c>
      <c r="J85" s="12">
        <f>I85/12</f>
        <v>26166.666666666668</v>
      </c>
      <c r="K85" s="84">
        <f>I85/65</f>
        <v>4830.7692307692305</v>
      </c>
      <c r="L85" s="84">
        <f>K85/12</f>
        <v>402.56410256410254</v>
      </c>
      <c r="M85" s="11" t="s">
        <v>578</v>
      </c>
    </row>
    <row r="86" spans="1:14" x14ac:dyDescent="0.25">
      <c r="A86" s="108">
        <v>138</v>
      </c>
      <c r="B86" s="74" t="s">
        <v>253</v>
      </c>
      <c r="C86" s="7">
        <v>2014</v>
      </c>
      <c r="D86" s="7" t="s">
        <v>674</v>
      </c>
      <c r="E86" s="7" t="s">
        <v>432</v>
      </c>
      <c r="F86" s="7" t="s">
        <v>456</v>
      </c>
      <c r="G86" s="7" t="s">
        <v>141</v>
      </c>
      <c r="H86" s="7" t="s">
        <v>77</v>
      </c>
      <c r="I86" s="7">
        <v>324000</v>
      </c>
      <c r="J86" s="12">
        <f>I86/12</f>
        <v>27000</v>
      </c>
      <c r="K86" s="8">
        <f>I86/65</f>
        <v>4984.6153846153848</v>
      </c>
      <c r="L86" s="8">
        <f>K86/12</f>
        <v>415.38461538461542</v>
      </c>
      <c r="M86" s="11" t="s">
        <v>578</v>
      </c>
      <c r="N86" t="s">
        <v>601</v>
      </c>
    </row>
    <row r="87" spans="1:14" x14ac:dyDescent="0.25">
      <c r="A87" s="108">
        <v>137</v>
      </c>
      <c r="B87" s="7" t="s">
        <v>223</v>
      </c>
      <c r="C87" s="7">
        <v>2013</v>
      </c>
      <c r="D87" s="7" t="s">
        <v>674</v>
      </c>
      <c r="E87" s="7" t="s">
        <v>437</v>
      </c>
      <c r="F87" s="7" t="s">
        <v>453</v>
      </c>
      <c r="G87" s="7" t="s">
        <v>224</v>
      </c>
      <c r="H87" s="7" t="s">
        <v>225</v>
      </c>
      <c r="I87" s="7">
        <v>90000</v>
      </c>
      <c r="J87" s="12">
        <f>I87/12</f>
        <v>7500</v>
      </c>
      <c r="K87" s="8">
        <f>I87/65</f>
        <v>1384.6153846153845</v>
      </c>
      <c r="L87" s="8">
        <f>K87/12</f>
        <v>115.38461538461537</v>
      </c>
      <c r="M87" s="87" t="s">
        <v>581</v>
      </c>
    </row>
    <row r="88" spans="1:14" x14ac:dyDescent="0.25">
      <c r="A88" s="108">
        <v>136</v>
      </c>
      <c r="B88" s="7" t="s">
        <v>355</v>
      </c>
      <c r="C88" s="7">
        <v>2013</v>
      </c>
      <c r="D88" s="7" t="s">
        <v>674</v>
      </c>
      <c r="E88" s="7" t="s">
        <v>455</v>
      </c>
      <c r="F88" s="7" t="s">
        <v>456</v>
      </c>
      <c r="G88" s="7" t="s">
        <v>356</v>
      </c>
      <c r="H88" s="7" t="s">
        <v>357</v>
      </c>
      <c r="I88" s="7">
        <v>96000</v>
      </c>
      <c r="J88" s="12">
        <f>I88/12</f>
        <v>8000</v>
      </c>
      <c r="K88" s="8">
        <f>I88/65</f>
        <v>1476.9230769230769</v>
      </c>
      <c r="L88" s="8">
        <f>K88/12</f>
        <v>123.07692307692308</v>
      </c>
      <c r="M88" s="87" t="s">
        <v>581</v>
      </c>
      <c r="N88" s="14"/>
    </row>
    <row r="89" spans="1:14" x14ac:dyDescent="0.25">
      <c r="A89" s="108">
        <v>135</v>
      </c>
      <c r="B89" s="7" t="s">
        <v>198</v>
      </c>
      <c r="C89" s="7">
        <v>2013</v>
      </c>
      <c r="D89" s="7" t="s">
        <v>674</v>
      </c>
      <c r="E89" s="7" t="s">
        <v>437</v>
      </c>
      <c r="F89" s="7" t="s">
        <v>453</v>
      </c>
      <c r="G89" s="7" t="s">
        <v>199</v>
      </c>
      <c r="H89" s="7" t="s">
        <v>332</v>
      </c>
      <c r="I89" s="7">
        <v>100000</v>
      </c>
      <c r="J89" s="12">
        <f>I89/12</f>
        <v>8333.3333333333339</v>
      </c>
      <c r="K89" s="8">
        <f>I89/65</f>
        <v>1538.4615384615386</v>
      </c>
      <c r="L89" s="8">
        <f>K89/12</f>
        <v>128.2051282051282</v>
      </c>
      <c r="M89" s="87" t="s">
        <v>581</v>
      </c>
    </row>
    <row r="90" spans="1:14" x14ac:dyDescent="0.25">
      <c r="A90" s="108">
        <v>134</v>
      </c>
      <c r="B90" s="7" t="s">
        <v>215</v>
      </c>
      <c r="C90" s="7">
        <v>2013</v>
      </c>
      <c r="D90" s="7" t="s">
        <v>674</v>
      </c>
      <c r="E90" s="7" t="s">
        <v>437</v>
      </c>
      <c r="F90" s="7" t="s">
        <v>453</v>
      </c>
      <c r="G90" s="7" t="s">
        <v>419</v>
      </c>
      <c r="H90" s="7" t="s">
        <v>92</v>
      </c>
      <c r="I90" s="7">
        <v>126000</v>
      </c>
      <c r="J90" s="12">
        <f>I90/12</f>
        <v>10500</v>
      </c>
      <c r="K90" s="8">
        <f>I90/65</f>
        <v>1938.4615384615386</v>
      </c>
      <c r="L90" s="8">
        <f>K90/12</f>
        <v>161.53846153846155</v>
      </c>
      <c r="M90" s="87" t="s">
        <v>581</v>
      </c>
    </row>
    <row r="91" spans="1:14" x14ac:dyDescent="0.25">
      <c r="A91" s="108">
        <v>133</v>
      </c>
      <c r="B91" s="7" t="s">
        <v>522</v>
      </c>
      <c r="C91" s="7">
        <v>2013</v>
      </c>
      <c r="D91" s="7" t="s">
        <v>674</v>
      </c>
      <c r="E91" s="7" t="s">
        <v>428</v>
      </c>
      <c r="F91" s="7" t="s">
        <v>453</v>
      </c>
      <c r="G91" s="7" t="s">
        <v>523</v>
      </c>
      <c r="H91" s="7" t="s">
        <v>524</v>
      </c>
      <c r="I91" s="7">
        <v>132000</v>
      </c>
      <c r="J91" s="12">
        <f>I91/12</f>
        <v>11000</v>
      </c>
      <c r="K91" s="8">
        <f>I91/65</f>
        <v>2030.7692307692307</v>
      </c>
      <c r="L91" s="8">
        <f>K91/12</f>
        <v>169.23076923076923</v>
      </c>
      <c r="M91" s="87" t="s">
        <v>581</v>
      </c>
      <c r="N91" t="s">
        <v>602</v>
      </c>
    </row>
    <row r="92" spans="1:14" x14ac:dyDescent="0.25">
      <c r="A92" s="108">
        <v>132</v>
      </c>
      <c r="B92" s="7" t="s">
        <v>503</v>
      </c>
      <c r="C92" s="7">
        <v>2013</v>
      </c>
      <c r="D92" s="7" t="s">
        <v>674</v>
      </c>
      <c r="E92" s="7" t="s">
        <v>450</v>
      </c>
      <c r="F92" s="7" t="s">
        <v>453</v>
      </c>
      <c r="G92" s="7" t="s">
        <v>504</v>
      </c>
      <c r="H92" s="7" t="s">
        <v>781</v>
      </c>
      <c r="I92" s="7">
        <v>133200</v>
      </c>
      <c r="J92" s="12">
        <f>I92/12</f>
        <v>11100</v>
      </c>
      <c r="K92" s="8">
        <f>I92/65</f>
        <v>2049.2307692307691</v>
      </c>
      <c r="L92" s="8">
        <f>K92/12</f>
        <v>170.76923076923075</v>
      </c>
      <c r="M92" s="87" t="s">
        <v>581</v>
      </c>
      <c r="N92" t="s">
        <v>705</v>
      </c>
    </row>
    <row r="93" spans="1:14" x14ac:dyDescent="0.25">
      <c r="A93" s="108">
        <v>131</v>
      </c>
      <c r="B93" s="7" t="s">
        <v>220</v>
      </c>
      <c r="C93" s="7">
        <v>2013</v>
      </c>
      <c r="D93" s="7" t="s">
        <v>674</v>
      </c>
      <c r="E93" s="7" t="s">
        <v>437</v>
      </c>
      <c r="F93" s="7" t="s">
        <v>453</v>
      </c>
      <c r="G93" s="7" t="s">
        <v>227</v>
      </c>
      <c r="H93" s="7" t="s">
        <v>119</v>
      </c>
      <c r="I93" s="7">
        <v>140000</v>
      </c>
      <c r="J93" s="12">
        <f>I93/12</f>
        <v>11666.666666666666</v>
      </c>
      <c r="K93" s="8">
        <f>I93/65</f>
        <v>2153.8461538461538</v>
      </c>
      <c r="L93" s="8">
        <f>K93/12</f>
        <v>179.48717948717947</v>
      </c>
      <c r="M93" s="3" t="s">
        <v>581</v>
      </c>
      <c r="N93" t="s">
        <v>603</v>
      </c>
    </row>
    <row r="94" spans="1:14" x14ac:dyDescent="0.25">
      <c r="A94" s="108">
        <v>130</v>
      </c>
      <c r="B94" s="7" t="s">
        <v>216</v>
      </c>
      <c r="C94" s="7">
        <v>2013</v>
      </c>
      <c r="D94" s="7" t="s">
        <v>502</v>
      </c>
      <c r="E94" s="7" t="s">
        <v>430</v>
      </c>
      <c r="F94" s="7" t="s">
        <v>453</v>
      </c>
      <c r="G94" s="7" t="s">
        <v>217</v>
      </c>
      <c r="H94" s="7" t="s">
        <v>218</v>
      </c>
      <c r="I94" s="7">
        <v>168000</v>
      </c>
      <c r="J94" s="12">
        <f>I94/12</f>
        <v>14000</v>
      </c>
      <c r="K94" s="8">
        <f>I94/65</f>
        <v>2584.6153846153848</v>
      </c>
      <c r="L94" s="8">
        <f>K94/12</f>
        <v>215.38461538461539</v>
      </c>
      <c r="M94" s="4" t="s">
        <v>783</v>
      </c>
      <c r="N94" s="14" t="s">
        <v>653</v>
      </c>
    </row>
    <row r="95" spans="1:14" x14ac:dyDescent="0.25">
      <c r="A95" s="108">
        <v>129</v>
      </c>
      <c r="B95" s="7" t="s">
        <v>358</v>
      </c>
      <c r="C95" s="7">
        <v>2013</v>
      </c>
      <c r="D95" s="7" t="s">
        <v>674</v>
      </c>
      <c r="E95" s="7" t="s">
        <v>432</v>
      </c>
      <c r="F95" s="7" t="s">
        <v>453</v>
      </c>
      <c r="G95" s="7" t="s">
        <v>0</v>
      </c>
      <c r="H95" s="7" t="s">
        <v>359</v>
      </c>
      <c r="I95" s="7">
        <v>176000</v>
      </c>
      <c r="J95" s="12">
        <f>I95/12</f>
        <v>14666.666666666666</v>
      </c>
      <c r="K95" s="8">
        <f>I95/65</f>
        <v>2707.6923076923076</v>
      </c>
      <c r="L95" s="8">
        <f>K95/12</f>
        <v>225.64102564102564</v>
      </c>
      <c r="M95" s="4" t="s">
        <v>783</v>
      </c>
      <c r="N95" t="s">
        <v>601</v>
      </c>
    </row>
    <row r="96" spans="1:14" x14ac:dyDescent="0.25">
      <c r="A96" s="108">
        <v>128</v>
      </c>
      <c r="B96" s="7" t="s">
        <v>226</v>
      </c>
      <c r="C96" s="7">
        <v>2013</v>
      </c>
      <c r="D96" s="7" t="s">
        <v>674</v>
      </c>
      <c r="E96" s="7" t="s">
        <v>437</v>
      </c>
      <c r="F96" s="7" t="s">
        <v>453</v>
      </c>
      <c r="G96" s="7" t="s">
        <v>227</v>
      </c>
      <c r="H96" s="7" t="s">
        <v>119</v>
      </c>
      <c r="I96" s="7">
        <v>180000</v>
      </c>
      <c r="J96" s="12">
        <f>I96/12</f>
        <v>15000</v>
      </c>
      <c r="K96" s="8">
        <f>I96/65</f>
        <v>2769.2307692307691</v>
      </c>
      <c r="L96" s="8">
        <f>K96/12</f>
        <v>230.76923076923075</v>
      </c>
      <c r="M96" s="4" t="s">
        <v>783</v>
      </c>
    </row>
    <row r="97" spans="1:14" ht="15.75" x14ac:dyDescent="0.25">
      <c r="A97" s="108">
        <v>127</v>
      </c>
      <c r="B97" s="7" t="s">
        <v>231</v>
      </c>
      <c r="C97" s="7">
        <v>2013</v>
      </c>
      <c r="D97" s="7" t="s">
        <v>674</v>
      </c>
      <c r="E97" s="7" t="s">
        <v>437</v>
      </c>
      <c r="F97" s="7" t="s">
        <v>453</v>
      </c>
      <c r="G97" s="7" t="s">
        <v>232</v>
      </c>
      <c r="H97" s="7" t="s">
        <v>82</v>
      </c>
      <c r="I97" s="7">
        <v>180000</v>
      </c>
      <c r="J97" s="12">
        <f>I97/12</f>
        <v>15000</v>
      </c>
      <c r="K97" s="8">
        <f>I97/65</f>
        <v>2769.2307692307691</v>
      </c>
      <c r="L97" s="8">
        <f>K97/12</f>
        <v>230.76923076923075</v>
      </c>
      <c r="M97" s="4" t="s">
        <v>783</v>
      </c>
      <c r="N97" t="s">
        <v>608</v>
      </c>
    </row>
    <row r="98" spans="1:14" x14ac:dyDescent="0.25">
      <c r="A98" s="108">
        <v>126</v>
      </c>
      <c r="B98" s="7" t="s">
        <v>464</v>
      </c>
      <c r="C98" s="7">
        <v>2013</v>
      </c>
      <c r="D98" s="7" t="s">
        <v>674</v>
      </c>
      <c r="E98" s="7" t="s">
        <v>465</v>
      </c>
      <c r="F98" s="7" t="s">
        <v>456</v>
      </c>
      <c r="G98" s="7" t="s">
        <v>466</v>
      </c>
      <c r="H98" s="7" t="s">
        <v>467</v>
      </c>
      <c r="I98" s="7">
        <f>J98*12</f>
        <v>180000</v>
      </c>
      <c r="J98" s="12">
        <v>15000</v>
      </c>
      <c r="K98" s="8">
        <f>I98/65</f>
        <v>2769.2307692307691</v>
      </c>
      <c r="L98" s="8">
        <f>K98/12</f>
        <v>230.76923076923075</v>
      </c>
      <c r="M98" s="4" t="s">
        <v>783</v>
      </c>
      <c r="N98" t="s">
        <v>607</v>
      </c>
    </row>
    <row r="99" spans="1:14" x14ac:dyDescent="0.25">
      <c r="A99" s="108">
        <v>125</v>
      </c>
      <c r="B99" s="7" t="s">
        <v>210</v>
      </c>
      <c r="C99" s="7">
        <v>2013</v>
      </c>
      <c r="D99" s="7" t="s">
        <v>674</v>
      </c>
      <c r="E99" s="7" t="s">
        <v>432</v>
      </c>
      <c r="F99" s="7" t="s">
        <v>453</v>
      </c>
      <c r="G99" s="7" t="s">
        <v>211</v>
      </c>
      <c r="H99" s="7" t="s">
        <v>418</v>
      </c>
      <c r="I99" s="7">
        <v>180000</v>
      </c>
      <c r="J99" s="12">
        <f>I99/12</f>
        <v>15000</v>
      </c>
      <c r="K99" s="8">
        <f>I99/65</f>
        <v>2769.2307692307691</v>
      </c>
      <c r="L99" s="8">
        <f>K99/12</f>
        <v>230.76923076923075</v>
      </c>
      <c r="M99" s="4" t="s">
        <v>783</v>
      </c>
      <c r="N99" t="s">
        <v>585</v>
      </c>
    </row>
    <row r="100" spans="1:14" x14ac:dyDescent="0.25">
      <c r="A100" s="108">
        <v>124</v>
      </c>
      <c r="B100" s="7" t="s">
        <v>309</v>
      </c>
      <c r="C100" s="7">
        <v>2013</v>
      </c>
      <c r="D100" s="7" t="s">
        <v>674</v>
      </c>
      <c r="E100" s="7" t="s">
        <v>430</v>
      </c>
      <c r="F100" s="7" t="s">
        <v>453</v>
      </c>
      <c r="G100" s="7" t="s">
        <v>311</v>
      </c>
      <c r="H100" s="7" t="s">
        <v>312</v>
      </c>
      <c r="I100" s="7">
        <v>180000</v>
      </c>
      <c r="J100" s="12">
        <f>I100/12</f>
        <v>15000</v>
      </c>
      <c r="K100" s="8">
        <f>I100/65</f>
        <v>2769.2307692307691</v>
      </c>
      <c r="L100" s="8">
        <f>K100/12</f>
        <v>230.76923076923075</v>
      </c>
      <c r="M100" s="4" t="s">
        <v>783</v>
      </c>
    </row>
    <row r="101" spans="1:14" x14ac:dyDescent="0.25">
      <c r="A101" s="108">
        <v>123</v>
      </c>
      <c r="B101" s="7" t="s">
        <v>189</v>
      </c>
      <c r="C101" s="7">
        <v>2013</v>
      </c>
      <c r="D101" s="7" t="s">
        <v>674</v>
      </c>
      <c r="E101" s="7" t="s">
        <v>430</v>
      </c>
      <c r="F101" s="7" t="s">
        <v>453</v>
      </c>
      <c r="G101" s="7" t="s">
        <v>190</v>
      </c>
      <c r="H101" s="7" t="s">
        <v>772</v>
      </c>
      <c r="I101" s="7">
        <v>180000</v>
      </c>
      <c r="J101" s="12">
        <f>I101/12</f>
        <v>15000</v>
      </c>
      <c r="K101" s="8">
        <f>I101/65</f>
        <v>2769.2307692307691</v>
      </c>
      <c r="L101" s="8">
        <f>K101/12</f>
        <v>230.76923076923075</v>
      </c>
      <c r="M101" s="4" t="s">
        <v>783</v>
      </c>
    </row>
    <row r="102" spans="1:14" ht="15.75" x14ac:dyDescent="0.25">
      <c r="A102" s="108">
        <v>122</v>
      </c>
      <c r="B102" s="7" t="s">
        <v>186</v>
      </c>
      <c r="C102" s="7">
        <v>2013</v>
      </c>
      <c r="D102" s="7" t="s">
        <v>674</v>
      </c>
      <c r="E102" s="7" t="s">
        <v>428</v>
      </c>
      <c r="F102" s="7" t="s">
        <v>453</v>
      </c>
      <c r="G102" s="7" t="s">
        <v>2</v>
      </c>
      <c r="H102" s="7" t="s">
        <v>771</v>
      </c>
      <c r="I102" s="7">
        <v>180000</v>
      </c>
      <c r="J102" s="12">
        <f>I102/12</f>
        <v>15000</v>
      </c>
      <c r="K102" s="8">
        <f>I102/65</f>
        <v>2769.2307692307691</v>
      </c>
      <c r="L102" s="8">
        <f>K102/12</f>
        <v>230.76923076923075</v>
      </c>
      <c r="M102" s="4" t="s">
        <v>783</v>
      </c>
    </row>
    <row r="103" spans="1:14" x14ac:dyDescent="0.25">
      <c r="A103" s="108">
        <v>121</v>
      </c>
      <c r="B103" s="7" t="s">
        <v>188</v>
      </c>
      <c r="C103" s="7">
        <v>2013</v>
      </c>
      <c r="D103" s="7" t="s">
        <v>674</v>
      </c>
      <c r="E103" s="7" t="s">
        <v>437</v>
      </c>
      <c r="F103" s="7" t="s">
        <v>453</v>
      </c>
      <c r="G103" s="7" t="s">
        <v>28</v>
      </c>
      <c r="H103" s="7" t="s">
        <v>119</v>
      </c>
      <c r="I103" s="7">
        <v>180000</v>
      </c>
      <c r="J103" s="12">
        <f>I103/12</f>
        <v>15000</v>
      </c>
      <c r="K103" s="8">
        <f>I103/65</f>
        <v>2769.2307692307691</v>
      </c>
      <c r="L103" s="8">
        <f>K103/12</f>
        <v>230.76923076923075</v>
      </c>
      <c r="M103" s="4" t="s">
        <v>783</v>
      </c>
    </row>
    <row r="104" spans="1:14" x14ac:dyDescent="0.25">
      <c r="A104" s="108">
        <v>120</v>
      </c>
      <c r="B104" s="7" t="s">
        <v>221</v>
      </c>
      <c r="C104" s="7">
        <v>2013</v>
      </c>
      <c r="D104" s="7" t="s">
        <v>674</v>
      </c>
      <c r="E104" s="7" t="s">
        <v>437</v>
      </c>
      <c r="F104" s="7" t="s">
        <v>453</v>
      </c>
      <c r="G104" s="7" t="s">
        <v>222</v>
      </c>
      <c r="H104" s="7" t="s">
        <v>203</v>
      </c>
      <c r="I104" s="7">
        <v>200000</v>
      </c>
      <c r="J104" s="12">
        <f>I104/12</f>
        <v>16666.666666666668</v>
      </c>
      <c r="K104" s="8">
        <f>I104/65</f>
        <v>3076.9230769230771</v>
      </c>
      <c r="L104" s="8">
        <f>K104/12</f>
        <v>256.41025641025641</v>
      </c>
      <c r="M104" s="4" t="s">
        <v>783</v>
      </c>
    </row>
    <row r="105" spans="1:14" x14ac:dyDescent="0.25">
      <c r="A105" s="108">
        <v>119</v>
      </c>
      <c r="B105" s="7" t="s">
        <v>194</v>
      </c>
      <c r="C105" s="7">
        <v>2013</v>
      </c>
      <c r="D105" s="7" t="s">
        <v>502</v>
      </c>
      <c r="E105" s="7" t="s">
        <v>437</v>
      </c>
      <c r="F105" s="7" t="s">
        <v>453</v>
      </c>
      <c r="G105" s="7" t="s">
        <v>147</v>
      </c>
      <c r="H105" s="7" t="s">
        <v>409</v>
      </c>
      <c r="I105" s="7">
        <f>14000*12</f>
        <v>168000</v>
      </c>
      <c r="J105" s="12">
        <f>I105/12</f>
        <v>14000</v>
      </c>
      <c r="K105" s="8">
        <f>I105/65</f>
        <v>2584.6153846153848</v>
      </c>
      <c r="L105" s="8">
        <f>K105/12</f>
        <v>215.38461538461539</v>
      </c>
      <c r="M105" s="4" t="s">
        <v>783</v>
      </c>
    </row>
    <row r="106" spans="1:14" x14ac:dyDescent="0.25">
      <c r="A106" s="108">
        <v>118</v>
      </c>
      <c r="B106" s="7" t="s">
        <v>233</v>
      </c>
      <c r="C106" s="7">
        <v>2013</v>
      </c>
      <c r="D106" s="7" t="s">
        <v>674</v>
      </c>
      <c r="E106" s="7" t="s">
        <v>430</v>
      </c>
      <c r="F106" s="7" t="s">
        <v>453</v>
      </c>
      <c r="G106" s="7" t="s">
        <v>420</v>
      </c>
      <c r="H106" s="7" t="s">
        <v>421</v>
      </c>
      <c r="I106" s="7">
        <v>204000</v>
      </c>
      <c r="J106" s="12">
        <f>I106/12</f>
        <v>17000</v>
      </c>
      <c r="K106" s="8">
        <f>I106/65</f>
        <v>3138.4615384615386</v>
      </c>
      <c r="L106" s="8">
        <f>K106/12</f>
        <v>261.53846153846155</v>
      </c>
      <c r="M106" s="4" t="s">
        <v>783</v>
      </c>
    </row>
    <row r="107" spans="1:14" x14ac:dyDescent="0.25">
      <c r="A107" s="108">
        <v>117</v>
      </c>
      <c r="B107" s="7" t="s">
        <v>195</v>
      </c>
      <c r="C107" s="7">
        <v>2013</v>
      </c>
      <c r="D107" s="7" t="s">
        <v>674</v>
      </c>
      <c r="E107" s="7" t="s">
        <v>430</v>
      </c>
      <c r="F107" s="7" t="s">
        <v>453</v>
      </c>
      <c r="G107" s="7" t="s">
        <v>196</v>
      </c>
      <c r="H107" s="7" t="s">
        <v>410</v>
      </c>
      <c r="I107" s="7">
        <v>204000</v>
      </c>
      <c r="J107" s="12">
        <f>I107/12</f>
        <v>17000</v>
      </c>
      <c r="K107" s="8">
        <f>I107/65</f>
        <v>3138.4615384615386</v>
      </c>
      <c r="L107" s="8">
        <f>K107/12</f>
        <v>261.53846153846155</v>
      </c>
      <c r="M107" s="4" t="s">
        <v>783</v>
      </c>
    </row>
    <row r="108" spans="1:14" x14ac:dyDescent="0.25">
      <c r="A108" s="108">
        <v>116</v>
      </c>
      <c r="B108" s="7" t="s">
        <v>202</v>
      </c>
      <c r="C108" s="7">
        <v>2013</v>
      </c>
      <c r="D108" s="7" t="s">
        <v>674</v>
      </c>
      <c r="E108" s="7" t="s">
        <v>430</v>
      </c>
      <c r="F108" s="7" t="s">
        <v>453</v>
      </c>
      <c r="G108" s="7" t="s">
        <v>413</v>
      </c>
      <c r="H108" s="7" t="s">
        <v>414</v>
      </c>
      <c r="I108" s="7">
        <v>210000</v>
      </c>
      <c r="J108" s="12">
        <f>I108/12</f>
        <v>17500</v>
      </c>
      <c r="K108" s="8">
        <f>I108/65</f>
        <v>3230.7692307692309</v>
      </c>
      <c r="L108" s="8">
        <f>K108/12</f>
        <v>269.23076923076923</v>
      </c>
      <c r="M108" s="4" t="s">
        <v>783</v>
      </c>
    </row>
    <row r="109" spans="1:14" x14ac:dyDescent="0.25">
      <c r="A109" s="108">
        <v>115</v>
      </c>
      <c r="B109" s="7" t="s">
        <v>192</v>
      </c>
      <c r="C109" s="7">
        <v>2013</v>
      </c>
      <c r="D109" s="7" t="s">
        <v>674</v>
      </c>
      <c r="E109" s="7" t="s">
        <v>437</v>
      </c>
      <c r="F109" s="7" t="s">
        <v>453</v>
      </c>
      <c r="G109" s="1" t="s">
        <v>193</v>
      </c>
      <c r="H109" s="7" t="s">
        <v>119</v>
      </c>
      <c r="I109" s="7">
        <v>216000</v>
      </c>
      <c r="J109" s="12">
        <f>I109/12</f>
        <v>18000</v>
      </c>
      <c r="K109" s="8">
        <f>I109/65</f>
        <v>3323.0769230769229</v>
      </c>
      <c r="L109" s="8">
        <f>K109/12</f>
        <v>276.92307692307691</v>
      </c>
      <c r="M109" s="4" t="s">
        <v>783</v>
      </c>
    </row>
    <row r="110" spans="1:14" ht="15.75" x14ac:dyDescent="0.25">
      <c r="A110" s="108">
        <v>114</v>
      </c>
      <c r="B110" s="7" t="s">
        <v>209</v>
      </c>
      <c r="C110" s="7">
        <v>2013</v>
      </c>
      <c r="D110" s="7" t="s">
        <v>674</v>
      </c>
      <c r="E110" s="7" t="s">
        <v>430</v>
      </c>
      <c r="F110" s="7" t="s">
        <v>453</v>
      </c>
      <c r="G110" s="7" t="s">
        <v>147</v>
      </c>
      <c r="H110" s="7" t="s">
        <v>119</v>
      </c>
      <c r="I110" s="7">
        <v>217000</v>
      </c>
      <c r="J110" s="12">
        <f>I110/12</f>
        <v>18083.333333333332</v>
      </c>
      <c r="K110" s="8">
        <f>I110/65</f>
        <v>3338.4615384615386</v>
      </c>
      <c r="L110" s="8">
        <f>K110/12</f>
        <v>278.20512820512823</v>
      </c>
      <c r="M110" s="4" t="s">
        <v>783</v>
      </c>
    </row>
    <row r="111" spans="1:14" x14ac:dyDescent="0.25">
      <c r="A111" s="108">
        <v>113</v>
      </c>
      <c r="B111" s="7" t="s">
        <v>228</v>
      </c>
      <c r="C111" s="7">
        <v>2013</v>
      </c>
      <c r="D111" s="7" t="s">
        <v>674</v>
      </c>
      <c r="E111" s="7" t="s">
        <v>430</v>
      </c>
      <c r="F111" s="7" t="s">
        <v>453</v>
      </c>
      <c r="G111" s="7" t="s">
        <v>229</v>
      </c>
      <c r="H111" s="7" t="s">
        <v>230</v>
      </c>
      <c r="I111" s="7">
        <v>250000</v>
      </c>
      <c r="J111" s="12">
        <f>I111/12</f>
        <v>20833.333333333332</v>
      </c>
      <c r="K111" s="8">
        <f>I111/65</f>
        <v>3846.1538461538462</v>
      </c>
      <c r="L111" s="8">
        <f>K111/12</f>
        <v>320.5128205128205</v>
      </c>
      <c r="M111" s="6" t="s">
        <v>579</v>
      </c>
    </row>
    <row r="112" spans="1:14" x14ac:dyDescent="0.25">
      <c r="A112" s="108">
        <v>112</v>
      </c>
      <c r="B112" s="7" t="s">
        <v>204</v>
      </c>
      <c r="C112" s="7">
        <v>2013</v>
      </c>
      <c r="D112" s="7" t="s">
        <v>674</v>
      </c>
      <c r="E112" s="7" t="s">
        <v>454</v>
      </c>
      <c r="F112" s="7" t="s">
        <v>456</v>
      </c>
      <c r="G112" s="7" t="s">
        <v>525</v>
      </c>
      <c r="H112" s="7" t="s">
        <v>526</v>
      </c>
      <c r="I112" s="7">
        <v>250000</v>
      </c>
      <c r="J112" s="12">
        <f>I112/12</f>
        <v>20833.333333333332</v>
      </c>
      <c r="K112" s="8">
        <f>I112/65</f>
        <v>3846.1538461538462</v>
      </c>
      <c r="L112" s="8">
        <f>K112/12</f>
        <v>320.5128205128205</v>
      </c>
      <c r="M112" s="6" t="s">
        <v>579</v>
      </c>
    </row>
    <row r="113" spans="1:13" x14ac:dyDescent="0.25">
      <c r="A113" s="108">
        <v>111</v>
      </c>
      <c r="B113" s="7" t="s">
        <v>750</v>
      </c>
      <c r="C113" s="7">
        <v>2013</v>
      </c>
      <c r="D113" s="7" t="s">
        <v>674</v>
      </c>
      <c r="E113" s="90" t="s">
        <v>751</v>
      </c>
      <c r="F113" s="7" t="s">
        <v>453</v>
      </c>
      <c r="G113" s="7" t="s">
        <v>2</v>
      </c>
      <c r="H113" s="7" t="s">
        <v>752</v>
      </c>
      <c r="I113" s="7">
        <v>264000</v>
      </c>
      <c r="J113" s="12">
        <f>I113/12</f>
        <v>22000</v>
      </c>
      <c r="K113" s="8">
        <f>I113/65</f>
        <v>4061.5384615384614</v>
      </c>
      <c r="L113" s="8">
        <f>K113/12</f>
        <v>338.46153846153845</v>
      </c>
      <c r="M113" s="6" t="s">
        <v>579</v>
      </c>
    </row>
    <row r="114" spans="1:13" x14ac:dyDescent="0.25">
      <c r="A114" s="108">
        <v>110</v>
      </c>
      <c r="B114" s="7" t="s">
        <v>208</v>
      </c>
      <c r="C114" s="7">
        <v>2013</v>
      </c>
      <c r="D114" s="7" t="s">
        <v>674</v>
      </c>
      <c r="E114" s="7" t="s">
        <v>434</v>
      </c>
      <c r="F114" s="7" t="s">
        <v>453</v>
      </c>
      <c r="G114" s="7" t="s">
        <v>416</v>
      </c>
      <c r="H114" s="7" t="s">
        <v>417</v>
      </c>
      <c r="I114" s="7">
        <v>264000</v>
      </c>
      <c r="J114" s="12">
        <f>I114/12</f>
        <v>22000</v>
      </c>
      <c r="K114" s="8">
        <f>I114/65</f>
        <v>4061.5384615384614</v>
      </c>
      <c r="L114" s="8">
        <f>K114/12</f>
        <v>338.46153846153845</v>
      </c>
      <c r="M114" s="6" t="s">
        <v>579</v>
      </c>
    </row>
    <row r="115" spans="1:13" x14ac:dyDescent="0.25">
      <c r="A115" s="108">
        <v>109</v>
      </c>
      <c r="B115" s="77" t="s">
        <v>684</v>
      </c>
      <c r="C115" s="80">
        <v>2013</v>
      </c>
      <c r="D115" s="7" t="s">
        <v>674</v>
      </c>
      <c r="E115" s="80" t="s">
        <v>660</v>
      </c>
      <c r="F115" s="80" t="s">
        <v>456</v>
      </c>
      <c r="G115" s="7" t="s">
        <v>685</v>
      </c>
      <c r="H115" s="7" t="s">
        <v>686</v>
      </c>
      <c r="I115" s="80">
        <v>264000</v>
      </c>
      <c r="J115" s="83">
        <f>I115/12</f>
        <v>22000</v>
      </c>
      <c r="K115" s="84">
        <f>I115/65</f>
        <v>4061.5384615384614</v>
      </c>
      <c r="L115" s="84">
        <f>K115/12</f>
        <v>338.46153846153845</v>
      </c>
      <c r="M115" s="96" t="s">
        <v>579</v>
      </c>
    </row>
    <row r="116" spans="1:13" x14ac:dyDescent="0.25">
      <c r="A116" s="108">
        <v>108</v>
      </c>
      <c r="B116" s="7" t="s">
        <v>197</v>
      </c>
      <c r="C116" s="7">
        <v>2013</v>
      </c>
      <c r="D116" s="7" t="s">
        <v>674</v>
      </c>
      <c r="E116" s="7" t="s">
        <v>430</v>
      </c>
      <c r="F116" s="7" t="s">
        <v>453</v>
      </c>
      <c r="G116" s="7" t="s">
        <v>411</v>
      </c>
      <c r="H116" s="7" t="s">
        <v>134</v>
      </c>
      <c r="I116" s="7">
        <v>300000</v>
      </c>
      <c r="J116" s="12">
        <f>I116/12</f>
        <v>25000</v>
      </c>
      <c r="K116" s="8">
        <f>I116/65</f>
        <v>4615.3846153846152</v>
      </c>
      <c r="L116" s="8">
        <f>K116/12</f>
        <v>384.61538461538458</v>
      </c>
      <c r="M116" s="11" t="s">
        <v>578</v>
      </c>
    </row>
    <row r="117" spans="1:13" x14ac:dyDescent="0.25">
      <c r="A117" s="108">
        <v>107</v>
      </c>
      <c r="B117" s="7" t="s">
        <v>219</v>
      </c>
      <c r="C117" s="7">
        <v>2013</v>
      </c>
      <c r="D117" s="7" t="s">
        <v>674</v>
      </c>
      <c r="E117" s="7" t="s">
        <v>434</v>
      </c>
      <c r="F117" s="7" t="s">
        <v>453</v>
      </c>
      <c r="G117" s="7" t="s">
        <v>315</v>
      </c>
      <c r="H117" s="7" t="s">
        <v>316</v>
      </c>
      <c r="I117" s="7">
        <v>325000</v>
      </c>
      <c r="J117" s="12">
        <f>I117/12</f>
        <v>27083.333333333332</v>
      </c>
      <c r="K117" s="8">
        <f>I117/65</f>
        <v>5000</v>
      </c>
      <c r="L117" s="8">
        <f>K117/12</f>
        <v>416.66666666666669</v>
      </c>
      <c r="M117" s="11" t="s">
        <v>578</v>
      </c>
    </row>
    <row r="118" spans="1:13" x14ac:dyDescent="0.25">
      <c r="A118" s="108">
        <v>106</v>
      </c>
      <c r="B118" s="7" t="s">
        <v>205</v>
      </c>
      <c r="C118" s="7">
        <v>2013</v>
      </c>
      <c r="D118" s="7" t="s">
        <v>674</v>
      </c>
      <c r="E118" s="7" t="s">
        <v>430</v>
      </c>
      <c r="F118" s="7" t="s">
        <v>567</v>
      </c>
      <c r="G118" s="7" t="s">
        <v>206</v>
      </c>
      <c r="H118" s="7" t="s">
        <v>89</v>
      </c>
      <c r="I118" s="7">
        <v>336000</v>
      </c>
      <c r="J118" s="12">
        <f>I118/12</f>
        <v>28000</v>
      </c>
      <c r="K118" s="8">
        <f>I118/65</f>
        <v>5169.2307692307695</v>
      </c>
      <c r="L118" s="8">
        <f>K118/12</f>
        <v>430.76923076923077</v>
      </c>
      <c r="M118" s="11" t="s">
        <v>578</v>
      </c>
    </row>
    <row r="119" spans="1:13" x14ac:dyDescent="0.25">
      <c r="A119" s="108">
        <v>105</v>
      </c>
      <c r="B119" s="7" t="s">
        <v>191</v>
      </c>
      <c r="C119" s="7">
        <v>2013</v>
      </c>
      <c r="D119" s="7" t="s">
        <v>674</v>
      </c>
      <c r="E119" s="7" t="s">
        <v>430</v>
      </c>
      <c r="F119" s="7" t="s">
        <v>453</v>
      </c>
      <c r="G119" s="7" t="s">
        <v>667</v>
      </c>
      <c r="H119" s="7" t="s">
        <v>79</v>
      </c>
      <c r="I119" s="7">
        <f>J119*12</f>
        <v>300000</v>
      </c>
      <c r="J119" s="12">
        <v>25000</v>
      </c>
      <c r="K119" s="8">
        <f>I119/65</f>
        <v>4615.3846153846152</v>
      </c>
      <c r="L119" s="8">
        <f>K119/12</f>
        <v>384.61538461538458</v>
      </c>
      <c r="M119" s="11" t="s">
        <v>578</v>
      </c>
    </row>
    <row r="120" spans="1:13" x14ac:dyDescent="0.25">
      <c r="A120" s="108">
        <v>104</v>
      </c>
      <c r="B120" s="7" t="s">
        <v>213</v>
      </c>
      <c r="C120" s="7">
        <v>2013</v>
      </c>
      <c r="D120" s="7" t="s">
        <v>502</v>
      </c>
      <c r="E120" s="7" t="s">
        <v>430</v>
      </c>
      <c r="F120" s="7" t="s">
        <v>567</v>
      </c>
      <c r="G120" s="7" t="s">
        <v>298</v>
      </c>
      <c r="H120" s="7" t="s">
        <v>214</v>
      </c>
      <c r="I120" s="7">
        <v>416880</v>
      </c>
      <c r="J120" s="12">
        <f>I120/12</f>
        <v>34740</v>
      </c>
      <c r="K120" s="8">
        <f>I120/65</f>
        <v>6413.5384615384619</v>
      </c>
      <c r="L120" s="8">
        <f>K120/12</f>
        <v>534.46153846153845</v>
      </c>
      <c r="M120" s="11" t="s">
        <v>578</v>
      </c>
    </row>
    <row r="121" spans="1:13" x14ac:dyDescent="0.25">
      <c r="A121" s="108">
        <v>103</v>
      </c>
      <c r="B121" s="7" t="s">
        <v>753</v>
      </c>
      <c r="C121" s="7">
        <v>2013</v>
      </c>
      <c r="D121" s="7" t="s">
        <v>502</v>
      </c>
      <c r="E121" s="7" t="s">
        <v>728</v>
      </c>
      <c r="F121" s="7" t="s">
        <v>453</v>
      </c>
      <c r="G121" s="103" t="s">
        <v>754</v>
      </c>
      <c r="H121" s="7" t="s">
        <v>203</v>
      </c>
      <c r="I121" s="7">
        <v>1100000</v>
      </c>
      <c r="J121" s="12">
        <f>I121/12</f>
        <v>91666.666666666672</v>
      </c>
      <c r="K121" s="8">
        <f>I121/65</f>
        <v>16923.076923076922</v>
      </c>
      <c r="L121" s="8">
        <f>K121/12</f>
        <v>1410.2564102564102</v>
      </c>
      <c r="M121" s="11" t="s">
        <v>578</v>
      </c>
    </row>
    <row r="122" spans="1:13" x14ac:dyDescent="0.25">
      <c r="A122" s="108">
        <v>102</v>
      </c>
      <c r="B122" s="7" t="s">
        <v>207</v>
      </c>
      <c r="C122" s="7">
        <v>2013</v>
      </c>
      <c r="D122" s="7" t="s">
        <v>674</v>
      </c>
      <c r="E122" s="7" t="s">
        <v>434</v>
      </c>
      <c r="F122" s="7" t="s">
        <v>453</v>
      </c>
      <c r="G122" s="7" t="s">
        <v>415</v>
      </c>
      <c r="H122" s="7" t="s">
        <v>134</v>
      </c>
      <c r="I122" s="7">
        <v>1200000</v>
      </c>
      <c r="J122" s="12">
        <f>I122/12</f>
        <v>100000</v>
      </c>
      <c r="K122" s="8">
        <f>I122/65</f>
        <v>18461.538461538461</v>
      </c>
      <c r="L122" s="8">
        <f>K122/12</f>
        <v>1538.4615384615383</v>
      </c>
      <c r="M122" s="11" t="s">
        <v>578</v>
      </c>
    </row>
    <row r="123" spans="1:13" x14ac:dyDescent="0.25">
      <c r="A123" s="108">
        <v>101</v>
      </c>
      <c r="B123" s="77" t="s">
        <v>687</v>
      </c>
      <c r="C123" s="80">
        <v>2013</v>
      </c>
      <c r="D123" s="7" t="s">
        <v>674</v>
      </c>
      <c r="E123" s="80" t="s">
        <v>660</v>
      </c>
      <c r="F123" s="7" t="s">
        <v>456</v>
      </c>
      <c r="G123" s="7" t="s">
        <v>689</v>
      </c>
      <c r="H123" s="7" t="s">
        <v>688</v>
      </c>
      <c r="I123" s="80">
        <v>1200000</v>
      </c>
      <c r="J123" s="83">
        <f>I123/12</f>
        <v>100000</v>
      </c>
      <c r="K123" s="84">
        <f>I123/65</f>
        <v>18461.538461538461</v>
      </c>
      <c r="L123" s="84">
        <f>K123/12</f>
        <v>1538.4615384615383</v>
      </c>
      <c r="M123" s="85" t="s">
        <v>578</v>
      </c>
    </row>
    <row r="124" spans="1:13" x14ac:dyDescent="0.25">
      <c r="A124" s="108">
        <v>100</v>
      </c>
      <c r="B124" s="7" t="s">
        <v>520</v>
      </c>
      <c r="C124" s="7">
        <v>2012</v>
      </c>
      <c r="D124" s="7" t="s">
        <v>674</v>
      </c>
      <c r="E124" s="7" t="s">
        <v>609</v>
      </c>
      <c r="F124" s="7" t="s">
        <v>444</v>
      </c>
      <c r="G124" s="7" t="s">
        <v>521</v>
      </c>
      <c r="H124" s="7" t="s">
        <v>92</v>
      </c>
      <c r="I124" s="7">
        <v>72000</v>
      </c>
      <c r="J124" s="12">
        <f>I124/12</f>
        <v>6000</v>
      </c>
      <c r="K124" s="8">
        <f>I124/65</f>
        <v>1107.6923076923076</v>
      </c>
      <c r="L124" s="8">
        <f>K124/12</f>
        <v>92.307692307692307</v>
      </c>
      <c r="M124" s="87" t="s">
        <v>581</v>
      </c>
    </row>
    <row r="125" spans="1:13" x14ac:dyDescent="0.25">
      <c r="A125" s="108">
        <v>99</v>
      </c>
      <c r="B125" s="7" t="s">
        <v>175</v>
      </c>
      <c r="C125" s="7">
        <v>2012</v>
      </c>
      <c r="D125" s="7" t="s">
        <v>674</v>
      </c>
      <c r="E125" s="7" t="s">
        <v>437</v>
      </c>
      <c r="F125" s="7" t="s">
        <v>444</v>
      </c>
      <c r="G125" s="7" t="s">
        <v>176</v>
      </c>
      <c r="H125" s="7" t="s">
        <v>81</v>
      </c>
      <c r="I125" s="7">
        <v>100000</v>
      </c>
      <c r="J125" s="12">
        <f>I125/12</f>
        <v>8333.3333333333339</v>
      </c>
      <c r="K125" s="8">
        <f>I125/65</f>
        <v>1538.4615384615386</v>
      </c>
      <c r="L125" s="8">
        <f>K125/12</f>
        <v>128.2051282051282</v>
      </c>
      <c r="M125" s="87" t="s">
        <v>581</v>
      </c>
    </row>
    <row r="126" spans="1:13" x14ac:dyDescent="0.25">
      <c r="A126" s="108">
        <v>98</v>
      </c>
      <c r="B126" s="7" t="s">
        <v>152</v>
      </c>
      <c r="C126" s="7">
        <v>2012</v>
      </c>
      <c r="D126" s="7" t="s">
        <v>674</v>
      </c>
      <c r="E126" s="7" t="s">
        <v>430</v>
      </c>
      <c r="F126" s="7" t="s">
        <v>444</v>
      </c>
      <c r="G126" s="7" t="s">
        <v>153</v>
      </c>
      <c r="H126" s="7" t="s">
        <v>81</v>
      </c>
      <c r="I126" s="7">
        <v>100000</v>
      </c>
      <c r="J126" s="12">
        <f>I126/12</f>
        <v>8333.3333333333339</v>
      </c>
      <c r="K126" s="8">
        <f>I126/65</f>
        <v>1538.4615384615386</v>
      </c>
      <c r="L126" s="8">
        <f>K126/12</f>
        <v>128.2051282051282</v>
      </c>
      <c r="M126" s="87" t="s">
        <v>581</v>
      </c>
    </row>
    <row r="127" spans="1:13" x14ac:dyDescent="0.25">
      <c r="A127" s="108">
        <v>97</v>
      </c>
      <c r="B127" s="7" t="s">
        <v>132</v>
      </c>
      <c r="C127" s="7">
        <v>2012</v>
      </c>
      <c r="D127" s="7" t="s">
        <v>674</v>
      </c>
      <c r="E127" s="7" t="s">
        <v>430</v>
      </c>
      <c r="F127" s="7" t="s">
        <v>444</v>
      </c>
      <c r="G127" s="7" t="s">
        <v>682</v>
      </c>
      <c r="H127" s="7" t="s">
        <v>683</v>
      </c>
      <c r="I127" s="7">
        <v>180000</v>
      </c>
      <c r="J127" s="12">
        <f>I127/12</f>
        <v>15000</v>
      </c>
      <c r="K127" s="8">
        <f>I127/65</f>
        <v>2769.2307692307691</v>
      </c>
      <c r="L127" s="8">
        <f>K127/12</f>
        <v>230.76923076923075</v>
      </c>
      <c r="M127" s="4" t="s">
        <v>783</v>
      </c>
    </row>
    <row r="128" spans="1:13" x14ac:dyDescent="0.25">
      <c r="A128" s="108">
        <v>96</v>
      </c>
      <c r="B128" s="77" t="s">
        <v>733</v>
      </c>
      <c r="C128" s="7">
        <v>2012</v>
      </c>
      <c r="D128" s="7" t="s">
        <v>674</v>
      </c>
      <c r="E128" s="7" t="s">
        <v>734</v>
      </c>
      <c r="F128" s="7" t="s">
        <v>456</v>
      </c>
      <c r="G128" s="7" t="s">
        <v>736</v>
      </c>
      <c r="H128" s="7" t="s">
        <v>526</v>
      </c>
      <c r="I128" s="7">
        <f>J128*12</f>
        <v>180000</v>
      </c>
      <c r="J128" s="7">
        <v>15000</v>
      </c>
      <c r="K128" s="84">
        <f>I128/65</f>
        <v>2769.2307692307691</v>
      </c>
      <c r="L128" s="84">
        <f>K128/12</f>
        <v>230.76923076923075</v>
      </c>
      <c r="M128" s="100" t="s">
        <v>783</v>
      </c>
    </row>
    <row r="129" spans="1:13" x14ac:dyDescent="0.25">
      <c r="A129" s="108">
        <v>95</v>
      </c>
      <c r="B129" s="7" t="s">
        <v>120</v>
      </c>
      <c r="C129" s="7">
        <v>2012</v>
      </c>
      <c r="D129" s="7" t="s">
        <v>674</v>
      </c>
      <c r="E129" s="7" t="s">
        <v>430</v>
      </c>
      <c r="F129" s="7" t="s">
        <v>444</v>
      </c>
      <c r="G129" s="7" t="s">
        <v>101</v>
      </c>
      <c r="H129" s="7" t="s">
        <v>119</v>
      </c>
      <c r="I129" s="7">
        <v>180000</v>
      </c>
      <c r="J129" s="12">
        <f>I129/12</f>
        <v>15000</v>
      </c>
      <c r="K129" s="8">
        <f>I129/65</f>
        <v>2769.2307692307691</v>
      </c>
      <c r="L129" s="8">
        <f>K129/12</f>
        <v>230.76923076923075</v>
      </c>
      <c r="M129" s="4" t="s">
        <v>783</v>
      </c>
    </row>
    <row r="130" spans="1:13" x14ac:dyDescent="0.25">
      <c r="A130" s="108">
        <v>94</v>
      </c>
      <c r="B130" s="7" t="s">
        <v>495</v>
      </c>
      <c r="C130" s="7">
        <v>2012</v>
      </c>
      <c r="D130" s="7" t="s">
        <v>674</v>
      </c>
      <c r="E130" s="7" t="s">
        <v>450</v>
      </c>
      <c r="F130" s="7" t="s">
        <v>444</v>
      </c>
      <c r="G130" s="7" t="s">
        <v>1</v>
      </c>
      <c r="H130" s="7" t="s">
        <v>707</v>
      </c>
      <c r="I130" s="7">
        <v>200000</v>
      </c>
      <c r="J130" s="12">
        <f>I130/12</f>
        <v>16666.666666666668</v>
      </c>
      <c r="K130" s="8">
        <f>I130/65</f>
        <v>3076.9230769230771</v>
      </c>
      <c r="L130" s="8">
        <f>K130/12</f>
        <v>256.41025641025641</v>
      </c>
      <c r="M130" s="4" t="s">
        <v>783</v>
      </c>
    </row>
    <row r="131" spans="1:13" x14ac:dyDescent="0.25">
      <c r="A131" s="108">
        <v>93</v>
      </c>
      <c r="B131" s="7" t="s">
        <v>177</v>
      </c>
      <c r="C131" s="7">
        <v>2012</v>
      </c>
      <c r="D131" s="7" t="s">
        <v>674</v>
      </c>
      <c r="E131" s="7" t="s">
        <v>451</v>
      </c>
      <c r="F131" s="7" t="s">
        <v>444</v>
      </c>
      <c r="G131" s="7" t="s">
        <v>178</v>
      </c>
      <c r="H131" s="7" t="s">
        <v>179</v>
      </c>
      <c r="I131" s="7">
        <v>200000</v>
      </c>
      <c r="J131" s="12">
        <f>I131/12</f>
        <v>16666.666666666668</v>
      </c>
      <c r="K131" s="8">
        <f>I131/65</f>
        <v>3076.9230769230771</v>
      </c>
      <c r="L131" s="8">
        <f>K131/12</f>
        <v>256.41025641025641</v>
      </c>
      <c r="M131" s="4" t="s">
        <v>783</v>
      </c>
    </row>
    <row r="132" spans="1:13" x14ac:dyDescent="0.25">
      <c r="A132" s="108">
        <v>92</v>
      </c>
      <c r="B132" s="7" t="s">
        <v>138</v>
      </c>
      <c r="C132" s="7">
        <v>2012</v>
      </c>
      <c r="D132" s="7" t="s">
        <v>674</v>
      </c>
      <c r="E132" s="7" t="s">
        <v>430</v>
      </c>
      <c r="F132" s="7" t="s">
        <v>444</v>
      </c>
      <c r="G132" s="7" t="s">
        <v>704</v>
      </c>
      <c r="H132" s="7" t="s">
        <v>666</v>
      </c>
      <c r="I132" s="7">
        <v>200000</v>
      </c>
      <c r="J132" s="12">
        <f>I132/12</f>
        <v>16666.666666666668</v>
      </c>
      <c r="K132" s="8">
        <f>I132/65</f>
        <v>3076.9230769230771</v>
      </c>
      <c r="L132" s="8">
        <f>K132/12</f>
        <v>256.41025641025641</v>
      </c>
      <c r="M132" s="4" t="s">
        <v>783</v>
      </c>
    </row>
    <row r="133" spans="1:13" x14ac:dyDescent="0.25">
      <c r="A133" s="108">
        <v>91</v>
      </c>
      <c r="B133" s="7" t="s">
        <v>121</v>
      </c>
      <c r="C133" s="7">
        <v>2012</v>
      </c>
      <c r="D133" s="7" t="s">
        <v>674</v>
      </c>
      <c r="E133" s="7" t="s">
        <v>430</v>
      </c>
      <c r="F133" s="7" t="s">
        <v>444</v>
      </c>
      <c r="G133" s="7" t="s">
        <v>122</v>
      </c>
      <c r="H133" s="7" t="s">
        <v>80</v>
      </c>
      <c r="I133" s="7">
        <v>200000</v>
      </c>
      <c r="J133" s="12">
        <f>I133/12</f>
        <v>16666.666666666668</v>
      </c>
      <c r="K133" s="8">
        <f>I133/65</f>
        <v>3076.9230769230771</v>
      </c>
      <c r="L133" s="8">
        <f>K133/12</f>
        <v>256.41025641025641</v>
      </c>
      <c r="M133" s="4" t="s">
        <v>783</v>
      </c>
    </row>
    <row r="134" spans="1:13" x14ac:dyDescent="0.25">
      <c r="A134" s="108">
        <v>90</v>
      </c>
      <c r="B134" s="7" t="s">
        <v>107</v>
      </c>
      <c r="C134" s="7">
        <v>2012</v>
      </c>
      <c r="D134" s="7" t="s">
        <v>674</v>
      </c>
      <c r="E134" s="7" t="s">
        <v>432</v>
      </c>
      <c r="F134" s="7" t="s">
        <v>444</v>
      </c>
      <c r="G134" s="7" t="s">
        <v>108</v>
      </c>
      <c r="H134" s="7" t="s">
        <v>89</v>
      </c>
      <c r="I134" s="7">
        <v>200000</v>
      </c>
      <c r="J134" s="12">
        <f>I134/12</f>
        <v>16666.666666666668</v>
      </c>
      <c r="K134" s="8">
        <f>I134/65</f>
        <v>3076.9230769230771</v>
      </c>
      <c r="L134" s="8">
        <f>K134/12</f>
        <v>256.41025641025641</v>
      </c>
      <c r="M134" s="4" t="s">
        <v>783</v>
      </c>
    </row>
    <row r="135" spans="1:13" x14ac:dyDescent="0.25">
      <c r="A135" s="108">
        <v>89</v>
      </c>
      <c r="B135" s="1" t="s">
        <v>100</v>
      </c>
      <c r="C135" s="99">
        <v>2012</v>
      </c>
      <c r="D135" s="7" t="s">
        <v>674</v>
      </c>
      <c r="E135" s="1" t="s">
        <v>430</v>
      </c>
      <c r="F135" s="99" t="s">
        <v>444</v>
      </c>
      <c r="G135" s="1" t="s">
        <v>101</v>
      </c>
      <c r="H135" s="1" t="s">
        <v>79</v>
      </c>
      <c r="I135" s="99">
        <v>200000</v>
      </c>
      <c r="J135" s="104">
        <f>I135/12</f>
        <v>16666.666666666668</v>
      </c>
      <c r="K135" s="105">
        <f>I135/65</f>
        <v>3076.9230769230771</v>
      </c>
      <c r="L135" s="105">
        <f>K135/12</f>
        <v>256.41025641025641</v>
      </c>
      <c r="M135" s="4" t="s">
        <v>783</v>
      </c>
    </row>
    <row r="136" spans="1:13" x14ac:dyDescent="0.25">
      <c r="A136" s="108">
        <v>88</v>
      </c>
      <c r="B136" s="7" t="s">
        <v>541</v>
      </c>
      <c r="C136" s="7">
        <v>2012</v>
      </c>
      <c r="D136" s="7" t="s">
        <v>674</v>
      </c>
      <c r="E136" s="7" t="s">
        <v>542</v>
      </c>
      <c r="F136" s="7" t="s">
        <v>444</v>
      </c>
      <c r="G136" s="7" t="s">
        <v>543</v>
      </c>
      <c r="H136" s="7" t="s">
        <v>782</v>
      </c>
      <c r="I136" s="7">
        <v>240000</v>
      </c>
      <c r="J136" s="12">
        <f>I136/12</f>
        <v>20000</v>
      </c>
      <c r="K136" s="8">
        <f>I136/65</f>
        <v>3692.3076923076924</v>
      </c>
      <c r="L136" s="8">
        <f>K136/12</f>
        <v>307.69230769230768</v>
      </c>
      <c r="M136" s="4" t="s">
        <v>783</v>
      </c>
    </row>
    <row r="137" spans="1:13" x14ac:dyDescent="0.25">
      <c r="A137" s="108">
        <v>87</v>
      </c>
      <c r="B137" s="7" t="s">
        <v>168</v>
      </c>
      <c r="C137" s="7">
        <v>2012</v>
      </c>
      <c r="D137" s="7" t="s">
        <v>674</v>
      </c>
      <c r="E137" s="7" t="s">
        <v>428</v>
      </c>
      <c r="F137" s="7" t="s">
        <v>444</v>
      </c>
      <c r="G137" s="7" t="s">
        <v>169</v>
      </c>
      <c r="H137" s="7" t="s">
        <v>770</v>
      </c>
      <c r="I137" s="7">
        <f>20000*12</f>
        <v>240000</v>
      </c>
      <c r="J137" s="12">
        <f>I137/12</f>
        <v>20000</v>
      </c>
      <c r="K137" s="8">
        <f>I137/65</f>
        <v>3692.3076923076924</v>
      </c>
      <c r="L137" s="8">
        <f>K137/12</f>
        <v>307.69230769230768</v>
      </c>
      <c r="M137" s="4" t="s">
        <v>783</v>
      </c>
    </row>
    <row r="138" spans="1:13" x14ac:dyDescent="0.25">
      <c r="A138" s="108">
        <v>86</v>
      </c>
      <c r="B138" s="7" t="s">
        <v>162</v>
      </c>
      <c r="C138" s="7">
        <v>2012</v>
      </c>
      <c r="D138" s="7" t="s">
        <v>674</v>
      </c>
      <c r="E138" s="7" t="s">
        <v>430</v>
      </c>
      <c r="F138" s="7" t="s">
        <v>444</v>
      </c>
      <c r="G138" s="7" t="s">
        <v>403</v>
      </c>
      <c r="H138" s="7" t="s">
        <v>604</v>
      </c>
      <c r="I138" s="7">
        <f>20000*12</f>
        <v>240000</v>
      </c>
      <c r="J138" s="12">
        <f>I138/12</f>
        <v>20000</v>
      </c>
      <c r="K138" s="8">
        <f>I138/65</f>
        <v>3692.3076923076924</v>
      </c>
      <c r="L138" s="8">
        <f>K138/12</f>
        <v>307.69230769230768</v>
      </c>
      <c r="M138" s="4" t="s">
        <v>783</v>
      </c>
    </row>
    <row r="139" spans="1:13" x14ac:dyDescent="0.25">
      <c r="A139" s="108">
        <v>85</v>
      </c>
      <c r="B139" s="7" t="s">
        <v>498</v>
      </c>
      <c r="C139" s="7">
        <v>2012</v>
      </c>
      <c r="D139" s="7" t="s">
        <v>674</v>
      </c>
      <c r="E139" s="7" t="s">
        <v>452</v>
      </c>
      <c r="F139" s="7" t="s">
        <v>444</v>
      </c>
      <c r="G139" s="7" t="s">
        <v>499</v>
      </c>
      <c r="H139" s="7" t="s">
        <v>500</v>
      </c>
      <c r="I139" s="7">
        <f>20000*12</f>
        <v>240000</v>
      </c>
      <c r="J139" s="12">
        <f>I139/12</f>
        <v>20000</v>
      </c>
      <c r="K139" s="8">
        <f>I139/65</f>
        <v>3692.3076923076924</v>
      </c>
      <c r="L139" s="8">
        <f>K139/12</f>
        <v>307.69230769230768</v>
      </c>
      <c r="M139" s="4" t="s">
        <v>783</v>
      </c>
    </row>
    <row r="140" spans="1:13" x14ac:dyDescent="0.25">
      <c r="A140" s="108">
        <v>84</v>
      </c>
      <c r="B140" s="7" t="s">
        <v>137</v>
      </c>
      <c r="C140" s="7">
        <v>2012</v>
      </c>
      <c r="D140" s="7" t="s">
        <v>674</v>
      </c>
      <c r="E140" s="7" t="s">
        <v>430</v>
      </c>
      <c r="F140" s="7" t="s">
        <v>444</v>
      </c>
      <c r="G140" s="7" t="s">
        <v>422</v>
      </c>
      <c r="H140" s="7" t="s">
        <v>423</v>
      </c>
      <c r="I140" s="7">
        <v>240000</v>
      </c>
      <c r="J140" s="12">
        <f>I140/12</f>
        <v>20000</v>
      </c>
      <c r="K140" s="8">
        <f>I140/65</f>
        <v>3692.3076923076924</v>
      </c>
      <c r="L140" s="8">
        <f>K140/12</f>
        <v>307.69230769230768</v>
      </c>
      <c r="M140" s="4" t="s">
        <v>783</v>
      </c>
    </row>
    <row r="141" spans="1:13" x14ac:dyDescent="0.25">
      <c r="A141" s="108">
        <v>83</v>
      </c>
      <c r="B141" s="7" t="s">
        <v>109</v>
      </c>
      <c r="C141" s="7">
        <v>2012</v>
      </c>
      <c r="D141" s="7" t="s">
        <v>674</v>
      </c>
      <c r="E141" s="7" t="s">
        <v>430</v>
      </c>
      <c r="F141" s="7" t="s">
        <v>444</v>
      </c>
      <c r="G141" s="7" t="s">
        <v>110</v>
      </c>
      <c r="H141" s="7" t="s">
        <v>111</v>
      </c>
      <c r="I141" s="7">
        <v>240000</v>
      </c>
      <c r="J141" s="12">
        <f>I141/12</f>
        <v>20000</v>
      </c>
      <c r="K141" s="8">
        <f>I141/65</f>
        <v>3692.3076923076924</v>
      </c>
      <c r="L141" s="8">
        <f>K141/12</f>
        <v>307.69230769230768</v>
      </c>
      <c r="M141" s="4" t="s">
        <v>783</v>
      </c>
    </row>
    <row r="142" spans="1:13" x14ac:dyDescent="0.25">
      <c r="A142" s="108">
        <v>82</v>
      </c>
      <c r="B142" s="7" t="s">
        <v>96</v>
      </c>
      <c r="C142" s="7">
        <v>2012</v>
      </c>
      <c r="D142" s="7" t="s">
        <v>674</v>
      </c>
      <c r="E142" s="7" t="s">
        <v>430</v>
      </c>
      <c r="F142" s="7" t="s">
        <v>444</v>
      </c>
      <c r="G142" s="7" t="s">
        <v>97</v>
      </c>
      <c r="H142" s="7" t="s">
        <v>395</v>
      </c>
      <c r="I142" s="7">
        <v>240000</v>
      </c>
      <c r="J142" s="12">
        <f>I142/12</f>
        <v>20000</v>
      </c>
      <c r="K142" s="8">
        <f>I142/65</f>
        <v>3692.3076923076924</v>
      </c>
      <c r="L142" s="8">
        <f>K142/12</f>
        <v>307.69230769230768</v>
      </c>
      <c r="M142" s="4" t="s">
        <v>783</v>
      </c>
    </row>
    <row r="143" spans="1:13" x14ac:dyDescent="0.25">
      <c r="A143" s="108">
        <v>81</v>
      </c>
      <c r="B143" s="7" t="s">
        <v>161</v>
      </c>
      <c r="C143" s="7">
        <v>2012</v>
      </c>
      <c r="D143" s="7" t="s">
        <v>674</v>
      </c>
      <c r="E143" s="7" t="s">
        <v>430</v>
      </c>
      <c r="F143" s="7" t="s">
        <v>444</v>
      </c>
      <c r="G143" s="7" t="s">
        <v>2</v>
      </c>
      <c r="H143" s="7" t="s">
        <v>402</v>
      </c>
      <c r="I143" s="7">
        <v>250000</v>
      </c>
      <c r="J143" s="12">
        <f>I143/12</f>
        <v>20833.333333333332</v>
      </c>
      <c r="K143" s="8">
        <f>I143/65</f>
        <v>3846.1538461538462</v>
      </c>
      <c r="L143" s="8">
        <f>K143/12</f>
        <v>320.5128205128205</v>
      </c>
      <c r="M143" s="6" t="s">
        <v>579</v>
      </c>
    </row>
    <row r="144" spans="1:13" x14ac:dyDescent="0.25">
      <c r="A144" s="108">
        <v>80</v>
      </c>
      <c r="B144" s="7" t="s">
        <v>146</v>
      </c>
      <c r="C144" s="7">
        <v>2012</v>
      </c>
      <c r="D144" s="7" t="s">
        <v>674</v>
      </c>
      <c r="E144" s="7" t="s">
        <v>430</v>
      </c>
      <c r="F144" s="7" t="s">
        <v>444</v>
      </c>
      <c r="G144" s="7" t="s">
        <v>147</v>
      </c>
      <c r="H144" s="7" t="s">
        <v>148</v>
      </c>
      <c r="I144" s="7">
        <v>250000</v>
      </c>
      <c r="J144" s="12">
        <f>I144/12</f>
        <v>20833.333333333332</v>
      </c>
      <c r="K144" s="8">
        <f>I144/65</f>
        <v>3846.1538461538462</v>
      </c>
      <c r="L144" s="8">
        <f>K144/12</f>
        <v>320.5128205128205</v>
      </c>
      <c r="M144" s="6" t="s">
        <v>579</v>
      </c>
    </row>
    <row r="145" spans="1:13" x14ac:dyDescent="0.25">
      <c r="A145" s="108">
        <v>79</v>
      </c>
      <c r="B145" s="7" t="s">
        <v>117</v>
      </c>
      <c r="C145" s="7">
        <v>2012</v>
      </c>
      <c r="D145" s="7" t="s">
        <v>674</v>
      </c>
      <c r="E145" s="7" t="s">
        <v>430</v>
      </c>
      <c r="F145" s="7" t="s">
        <v>444</v>
      </c>
      <c r="G145" s="1" t="s">
        <v>118</v>
      </c>
      <c r="H145" s="1" t="s">
        <v>119</v>
      </c>
      <c r="I145" s="7">
        <v>250000</v>
      </c>
      <c r="J145" s="12">
        <f>I145/12</f>
        <v>20833.333333333332</v>
      </c>
      <c r="K145" s="8">
        <f>I145/65</f>
        <v>3846.1538461538462</v>
      </c>
      <c r="L145" s="8">
        <f>K145/12</f>
        <v>320.5128205128205</v>
      </c>
      <c r="M145" s="6" t="s">
        <v>579</v>
      </c>
    </row>
    <row r="146" spans="1:13" x14ac:dyDescent="0.25">
      <c r="A146" s="108">
        <v>78</v>
      </c>
      <c r="B146" s="7" t="s">
        <v>155</v>
      </c>
      <c r="C146" s="7">
        <v>2012</v>
      </c>
      <c r="D146" s="7" t="s">
        <v>674</v>
      </c>
      <c r="E146" s="7" t="s">
        <v>429</v>
      </c>
      <c r="F146" s="7" t="s">
        <v>444</v>
      </c>
      <c r="G146" s="7" t="s">
        <v>156</v>
      </c>
      <c r="H146" s="7" t="s">
        <v>400</v>
      </c>
      <c r="I146" s="7">
        <v>280000</v>
      </c>
      <c r="J146" s="12">
        <f>I146/12</f>
        <v>23333.333333333332</v>
      </c>
      <c r="K146" s="8">
        <f>I146/65</f>
        <v>4307.6923076923076</v>
      </c>
      <c r="L146" s="8">
        <f>K146/12</f>
        <v>358.97435897435895</v>
      </c>
      <c r="M146" s="6" t="s">
        <v>579</v>
      </c>
    </row>
    <row r="147" spans="1:13" ht="15.75" x14ac:dyDescent="0.25">
      <c r="A147" s="108">
        <v>77</v>
      </c>
      <c r="B147" s="7" t="s">
        <v>126</v>
      </c>
      <c r="C147" s="7">
        <v>2012</v>
      </c>
      <c r="D147" s="7" t="s">
        <v>674</v>
      </c>
      <c r="E147" s="7" t="s">
        <v>428</v>
      </c>
      <c r="F147" s="7" t="s">
        <v>444</v>
      </c>
      <c r="G147" s="7" t="s">
        <v>397</v>
      </c>
      <c r="H147" s="7" t="s">
        <v>398</v>
      </c>
      <c r="I147" s="7">
        <v>280000</v>
      </c>
      <c r="J147" s="12">
        <f>I147/12</f>
        <v>23333.333333333332</v>
      </c>
      <c r="K147" s="8">
        <f>I147/65</f>
        <v>4307.6923076923076</v>
      </c>
      <c r="L147" s="8">
        <f>K147/12</f>
        <v>358.97435897435895</v>
      </c>
      <c r="M147" s="6" t="s">
        <v>579</v>
      </c>
    </row>
    <row r="148" spans="1:13" x14ac:dyDescent="0.25">
      <c r="A148" s="108">
        <v>76</v>
      </c>
      <c r="B148" s="7" t="s">
        <v>174</v>
      </c>
      <c r="C148" s="7">
        <v>2012</v>
      </c>
      <c r="D148" s="7" t="s">
        <v>674</v>
      </c>
      <c r="E148" s="7" t="s">
        <v>429</v>
      </c>
      <c r="F148" s="7" t="s">
        <v>444</v>
      </c>
      <c r="G148" s="7" t="s">
        <v>696</v>
      </c>
      <c r="H148" s="7" t="s">
        <v>697</v>
      </c>
      <c r="I148" s="7">
        <v>285000</v>
      </c>
      <c r="J148" s="12">
        <f>I148/12</f>
        <v>23750</v>
      </c>
      <c r="K148" s="8">
        <f>I148/65</f>
        <v>4384.6153846153848</v>
      </c>
      <c r="L148" s="8">
        <f>K148/12</f>
        <v>365.38461538461542</v>
      </c>
      <c r="M148" s="6" t="s">
        <v>579</v>
      </c>
    </row>
    <row r="149" spans="1:13" x14ac:dyDescent="0.25">
      <c r="A149" s="108">
        <v>75</v>
      </c>
      <c r="B149" s="7" t="s">
        <v>157</v>
      </c>
      <c r="C149" s="7">
        <v>2012</v>
      </c>
      <c r="D149" s="7" t="s">
        <v>674</v>
      </c>
      <c r="E149" s="7" t="s">
        <v>450</v>
      </c>
      <c r="F149" s="7" t="s">
        <v>444</v>
      </c>
      <c r="G149" s="7" t="s">
        <v>16</v>
      </c>
      <c r="H149" s="7" t="s">
        <v>158</v>
      </c>
      <c r="I149" s="7">
        <v>295000</v>
      </c>
      <c r="J149" s="12">
        <f>I149/12</f>
        <v>24583.333333333332</v>
      </c>
      <c r="K149" s="8">
        <f>I149/65</f>
        <v>4538.4615384615381</v>
      </c>
      <c r="L149" s="8">
        <f>K149/12</f>
        <v>378.20512820512818</v>
      </c>
      <c r="M149" s="6" t="s">
        <v>579</v>
      </c>
    </row>
    <row r="150" spans="1:13" x14ac:dyDescent="0.25">
      <c r="A150" s="108">
        <v>74</v>
      </c>
      <c r="B150" s="7" t="s">
        <v>180</v>
      </c>
      <c r="C150" s="7">
        <v>2012</v>
      </c>
      <c r="D150" s="7" t="s">
        <v>674</v>
      </c>
      <c r="E150" s="7" t="s">
        <v>430</v>
      </c>
      <c r="F150" s="7" t="s">
        <v>444</v>
      </c>
      <c r="G150" s="7" t="s">
        <v>652</v>
      </c>
      <c r="H150" s="7" t="s">
        <v>330</v>
      </c>
      <c r="I150" s="7">
        <v>300000</v>
      </c>
      <c r="J150" s="12">
        <f>I150/12</f>
        <v>25000</v>
      </c>
      <c r="K150" s="8">
        <f>I150/65</f>
        <v>4615.3846153846152</v>
      </c>
      <c r="L150" s="8">
        <f>K150/12</f>
        <v>384.61538461538458</v>
      </c>
      <c r="M150" s="11" t="s">
        <v>578</v>
      </c>
    </row>
    <row r="151" spans="1:13" x14ac:dyDescent="0.25">
      <c r="A151" s="108">
        <v>73</v>
      </c>
      <c r="B151" s="7" t="s">
        <v>163</v>
      </c>
      <c r="C151" s="7">
        <v>2012</v>
      </c>
      <c r="D151" s="7" t="s">
        <v>674</v>
      </c>
      <c r="E151" s="7" t="s">
        <v>429</v>
      </c>
      <c r="F151" s="7" t="s">
        <v>444</v>
      </c>
      <c r="G151" s="7" t="s">
        <v>164</v>
      </c>
      <c r="H151" s="7" t="s">
        <v>92</v>
      </c>
      <c r="I151" s="7">
        <v>300000</v>
      </c>
      <c r="J151" s="12">
        <f>I151/12</f>
        <v>25000</v>
      </c>
      <c r="K151" s="8">
        <f>I151/65</f>
        <v>4615.3846153846152</v>
      </c>
      <c r="L151" s="8">
        <f>K151/12</f>
        <v>384.61538461538458</v>
      </c>
      <c r="M151" s="11" t="s">
        <v>578</v>
      </c>
    </row>
    <row r="152" spans="1:13" x14ac:dyDescent="0.25">
      <c r="A152" s="108">
        <v>72</v>
      </c>
      <c r="B152" s="7" t="s">
        <v>150</v>
      </c>
      <c r="C152" s="7">
        <v>2012</v>
      </c>
      <c r="D152" s="7" t="s">
        <v>674</v>
      </c>
      <c r="E152" s="7" t="s">
        <v>450</v>
      </c>
      <c r="F152" s="7" t="s">
        <v>444</v>
      </c>
      <c r="G152" s="7" t="s">
        <v>10</v>
      </c>
      <c r="H152" s="7" t="s">
        <v>706</v>
      </c>
      <c r="I152" s="7">
        <v>300000</v>
      </c>
      <c r="J152" s="12">
        <f>I152/12</f>
        <v>25000</v>
      </c>
      <c r="K152" s="8">
        <f>I152/65</f>
        <v>4615.3846153846152</v>
      </c>
      <c r="L152" s="8">
        <f>K152/12</f>
        <v>384.61538461538458</v>
      </c>
      <c r="M152" s="97" t="s">
        <v>578</v>
      </c>
    </row>
    <row r="153" spans="1:13" x14ac:dyDescent="0.25">
      <c r="A153" s="108">
        <v>71</v>
      </c>
      <c r="B153" s="7" t="s">
        <v>102</v>
      </c>
      <c r="C153" s="7">
        <v>2012</v>
      </c>
      <c r="D153" s="7" t="s">
        <v>674</v>
      </c>
      <c r="E153" s="7" t="s">
        <v>430</v>
      </c>
      <c r="F153" s="7" t="s">
        <v>444</v>
      </c>
      <c r="G153" s="7" t="s">
        <v>1</v>
      </c>
      <c r="H153" s="7" t="s">
        <v>323</v>
      </c>
      <c r="I153" s="7">
        <v>300000</v>
      </c>
      <c r="J153" s="12">
        <f>I153/12</f>
        <v>25000</v>
      </c>
      <c r="K153" s="8">
        <f>I153/65</f>
        <v>4615.3846153846152</v>
      </c>
      <c r="L153" s="8">
        <f>K153/12</f>
        <v>384.61538461538458</v>
      </c>
      <c r="M153" s="11" t="s">
        <v>578</v>
      </c>
    </row>
    <row r="154" spans="1:13" x14ac:dyDescent="0.25">
      <c r="A154" s="108">
        <v>70</v>
      </c>
      <c r="B154" s="7" t="s">
        <v>136</v>
      </c>
      <c r="C154" s="7">
        <v>2012</v>
      </c>
      <c r="D154" s="7" t="s">
        <v>674</v>
      </c>
      <c r="E154" s="7" t="s">
        <v>430</v>
      </c>
      <c r="F154" s="7" t="s">
        <v>444</v>
      </c>
      <c r="G154" s="7" t="s">
        <v>0</v>
      </c>
      <c r="H154" s="7" t="s">
        <v>698</v>
      </c>
      <c r="I154" s="7">
        <v>310000</v>
      </c>
      <c r="J154" s="12">
        <f>I154/12</f>
        <v>25833.333333333332</v>
      </c>
      <c r="K154" s="8">
        <f>I154/65</f>
        <v>4769.2307692307695</v>
      </c>
      <c r="L154" s="8">
        <f>K154/12</f>
        <v>397.43589743589746</v>
      </c>
      <c r="M154" s="97" t="s">
        <v>578</v>
      </c>
    </row>
    <row r="155" spans="1:13" ht="15.75" x14ac:dyDescent="0.25">
      <c r="A155" s="108">
        <v>69</v>
      </c>
      <c r="B155" s="7" t="s">
        <v>165</v>
      </c>
      <c r="C155" s="7">
        <v>2012</v>
      </c>
      <c r="D155" s="7" t="s">
        <v>674</v>
      </c>
      <c r="E155" s="7" t="s">
        <v>430</v>
      </c>
      <c r="F155" s="7" t="s">
        <v>444</v>
      </c>
      <c r="G155" s="7" t="s">
        <v>238</v>
      </c>
      <c r="H155" s="7" t="s">
        <v>167</v>
      </c>
      <c r="I155" s="7">
        <v>325000</v>
      </c>
      <c r="J155" s="12">
        <f>I155/12</f>
        <v>27083.333333333332</v>
      </c>
      <c r="K155" s="8">
        <f>I155/65</f>
        <v>5000</v>
      </c>
      <c r="L155" s="8">
        <f>K155/12</f>
        <v>416.66666666666669</v>
      </c>
      <c r="M155" s="97" t="s">
        <v>578</v>
      </c>
    </row>
    <row r="156" spans="1:13" ht="15.75" x14ac:dyDescent="0.25">
      <c r="A156" s="108">
        <v>68</v>
      </c>
      <c r="B156" s="7" t="s">
        <v>154</v>
      </c>
      <c r="C156" s="7">
        <v>2012</v>
      </c>
      <c r="D156" s="7" t="s">
        <v>674</v>
      </c>
      <c r="E156" s="7" t="s">
        <v>430</v>
      </c>
      <c r="F156" s="7" t="s">
        <v>444</v>
      </c>
      <c r="G156" s="7" t="s">
        <v>247</v>
      </c>
      <c r="H156" s="7" t="s">
        <v>119</v>
      </c>
      <c r="I156" s="7">
        <v>325000</v>
      </c>
      <c r="J156" s="12">
        <f>I156/12</f>
        <v>27083.333333333332</v>
      </c>
      <c r="K156" s="8">
        <f>I156/65</f>
        <v>5000</v>
      </c>
      <c r="L156" s="8">
        <f>K156/12</f>
        <v>416.66666666666669</v>
      </c>
      <c r="M156" s="11" t="s">
        <v>578</v>
      </c>
    </row>
    <row r="157" spans="1:13" x14ac:dyDescent="0.25">
      <c r="A157" s="108">
        <v>67</v>
      </c>
      <c r="B157" s="7" t="s">
        <v>129</v>
      </c>
      <c r="C157" s="7">
        <v>2012</v>
      </c>
      <c r="D157" s="7" t="s">
        <v>674</v>
      </c>
      <c r="E157" s="7" t="s">
        <v>447</v>
      </c>
      <c r="F157" s="7" t="s">
        <v>444</v>
      </c>
      <c r="G157" s="1" t="s">
        <v>130</v>
      </c>
      <c r="H157" s="1" t="s">
        <v>131</v>
      </c>
      <c r="I157" s="7">
        <v>325000</v>
      </c>
      <c r="J157" s="12">
        <f>I157/12</f>
        <v>27083.333333333332</v>
      </c>
      <c r="K157" s="8">
        <f>I157/65</f>
        <v>5000</v>
      </c>
      <c r="L157" s="8">
        <f>K157/12</f>
        <v>416.66666666666669</v>
      </c>
      <c r="M157" s="11" t="s">
        <v>578</v>
      </c>
    </row>
    <row r="158" spans="1:13" x14ac:dyDescent="0.25">
      <c r="A158" s="108">
        <v>66</v>
      </c>
      <c r="B158" s="7" t="s">
        <v>94</v>
      </c>
      <c r="C158" s="7">
        <v>2012</v>
      </c>
      <c r="D158" s="7" t="s">
        <v>674</v>
      </c>
      <c r="E158" s="7" t="s">
        <v>430</v>
      </c>
      <c r="F158" s="7" t="s">
        <v>444</v>
      </c>
      <c r="G158" s="7" t="s">
        <v>95</v>
      </c>
      <c r="H158" s="7" t="s">
        <v>77</v>
      </c>
      <c r="I158" s="7">
        <v>348000</v>
      </c>
      <c r="J158" s="12">
        <f>I158/12</f>
        <v>29000</v>
      </c>
      <c r="K158" s="8">
        <f>I158/65</f>
        <v>5353.8461538461543</v>
      </c>
      <c r="L158" s="8">
        <f>K158/12</f>
        <v>446.15384615384619</v>
      </c>
      <c r="M158" s="11" t="s">
        <v>578</v>
      </c>
    </row>
    <row r="159" spans="1:13" x14ac:dyDescent="0.25">
      <c r="A159" s="108">
        <v>65</v>
      </c>
      <c r="B159" s="7" t="s">
        <v>172</v>
      </c>
      <c r="C159" s="7">
        <v>2012</v>
      </c>
      <c r="D159" s="7" t="s">
        <v>674</v>
      </c>
      <c r="E159" s="7" t="s">
        <v>429</v>
      </c>
      <c r="F159" s="7" t="s">
        <v>444</v>
      </c>
      <c r="G159" s="7" t="s">
        <v>173</v>
      </c>
      <c r="H159" s="7" t="s">
        <v>329</v>
      </c>
      <c r="I159" s="7">
        <v>350000</v>
      </c>
      <c r="J159" s="12">
        <f>I159/12</f>
        <v>29166.666666666668</v>
      </c>
      <c r="K159" s="8">
        <f>I159/65</f>
        <v>5384.6153846153848</v>
      </c>
      <c r="L159" s="8">
        <f>K159/12</f>
        <v>448.71794871794873</v>
      </c>
      <c r="M159" s="11" t="s">
        <v>578</v>
      </c>
    </row>
    <row r="160" spans="1:13" x14ac:dyDescent="0.25">
      <c r="A160" s="108">
        <v>64</v>
      </c>
      <c r="B160" s="7" t="s">
        <v>115</v>
      </c>
      <c r="C160" s="7">
        <v>2012</v>
      </c>
      <c r="D160" s="7" t="s">
        <v>674</v>
      </c>
      <c r="E160" s="7" t="s">
        <v>430</v>
      </c>
      <c r="F160" s="7" t="s">
        <v>444</v>
      </c>
      <c r="G160" s="7" t="s">
        <v>16</v>
      </c>
      <c r="H160" s="7" t="s">
        <v>116</v>
      </c>
      <c r="I160" s="7">
        <v>350000</v>
      </c>
      <c r="J160" s="12">
        <f>I160/12</f>
        <v>29166.666666666668</v>
      </c>
      <c r="K160" s="8">
        <f>I160/65</f>
        <v>5384.6153846153848</v>
      </c>
      <c r="L160" s="8">
        <f>K160/12</f>
        <v>448.71794871794873</v>
      </c>
      <c r="M160" s="97" t="s">
        <v>578</v>
      </c>
    </row>
    <row r="161" spans="1:13" x14ac:dyDescent="0.25">
      <c r="A161" s="108">
        <v>63</v>
      </c>
      <c r="B161" s="7" t="s">
        <v>98</v>
      </c>
      <c r="C161" s="7">
        <v>2012</v>
      </c>
      <c r="D161" s="7" t="s">
        <v>674</v>
      </c>
      <c r="E161" s="7" t="s">
        <v>428</v>
      </c>
      <c r="F161" s="7" t="s">
        <v>444</v>
      </c>
      <c r="G161" s="7" t="s">
        <v>708</v>
      </c>
      <c r="H161" s="7" t="s">
        <v>99</v>
      </c>
      <c r="I161" s="7">
        <v>350000</v>
      </c>
      <c r="J161" s="12">
        <f>I161/12</f>
        <v>29166.666666666668</v>
      </c>
      <c r="K161" s="8">
        <f>I161/65</f>
        <v>5384.6153846153848</v>
      </c>
      <c r="L161" s="8">
        <f>K161/12</f>
        <v>448.71794871794873</v>
      </c>
      <c r="M161" s="97" t="s">
        <v>578</v>
      </c>
    </row>
    <row r="162" spans="1:13" x14ac:dyDescent="0.25">
      <c r="A162" s="108">
        <v>62</v>
      </c>
      <c r="B162" s="7" t="s">
        <v>124</v>
      </c>
      <c r="C162" s="7">
        <v>2012</v>
      </c>
      <c r="D162" s="7" t="s">
        <v>674</v>
      </c>
      <c r="E162" s="7" t="s">
        <v>446</v>
      </c>
      <c r="F162" s="7" t="s">
        <v>444</v>
      </c>
      <c r="G162" s="7" t="s">
        <v>125</v>
      </c>
      <c r="H162" s="7" t="s">
        <v>784</v>
      </c>
      <c r="I162" s="7">
        <v>491000</v>
      </c>
      <c r="J162" s="12">
        <f>I162/12</f>
        <v>40916.666666666664</v>
      </c>
      <c r="K162" s="8">
        <f>I162/65</f>
        <v>7553.8461538461543</v>
      </c>
      <c r="L162" s="8">
        <f>K162/12</f>
        <v>629.48717948717956</v>
      </c>
      <c r="M162" s="11" t="s">
        <v>578</v>
      </c>
    </row>
    <row r="163" spans="1:13" x14ac:dyDescent="0.25">
      <c r="A163" s="108">
        <v>61</v>
      </c>
      <c r="B163" s="7" t="s">
        <v>159</v>
      </c>
      <c r="C163" s="7">
        <v>2012</v>
      </c>
      <c r="D163" s="7" t="s">
        <v>674</v>
      </c>
      <c r="E163" s="7" t="s">
        <v>450</v>
      </c>
      <c r="F163" s="7" t="s">
        <v>444</v>
      </c>
      <c r="G163" s="7" t="s">
        <v>160</v>
      </c>
      <c r="H163" s="7" t="s">
        <v>769</v>
      </c>
      <c r="I163" s="7">
        <v>385000</v>
      </c>
      <c r="J163" s="12">
        <f>I163/12</f>
        <v>32083.333333333332</v>
      </c>
      <c r="K163" s="8">
        <f>I163/65</f>
        <v>5923.0769230769229</v>
      </c>
      <c r="L163" s="8">
        <f>K163/12</f>
        <v>493.58974358974359</v>
      </c>
      <c r="M163" s="11" t="s">
        <v>578</v>
      </c>
    </row>
    <row r="164" spans="1:13" x14ac:dyDescent="0.25">
      <c r="A164" s="108">
        <v>60</v>
      </c>
      <c r="B164" s="7" t="s">
        <v>171</v>
      </c>
      <c r="C164" s="7">
        <v>2012</v>
      </c>
      <c r="D164" s="7" t="s">
        <v>674</v>
      </c>
      <c r="E164" s="7" t="s">
        <v>446</v>
      </c>
      <c r="F164" s="7" t="s">
        <v>444</v>
      </c>
      <c r="G164" s="7" t="s">
        <v>404</v>
      </c>
      <c r="H164" s="7" t="s">
        <v>405</v>
      </c>
      <c r="I164" s="7">
        <v>400000</v>
      </c>
      <c r="J164" s="12">
        <f>I164/12</f>
        <v>33333.333333333336</v>
      </c>
      <c r="K164" s="8">
        <f>I164/65</f>
        <v>6153.8461538461543</v>
      </c>
      <c r="L164" s="8">
        <f>K164/12</f>
        <v>512.82051282051282</v>
      </c>
      <c r="M164" s="11" t="s">
        <v>578</v>
      </c>
    </row>
    <row r="165" spans="1:13" x14ac:dyDescent="0.25">
      <c r="A165" s="108">
        <v>59</v>
      </c>
      <c r="B165" s="7" t="s">
        <v>112</v>
      </c>
      <c r="C165" s="7">
        <v>2012</v>
      </c>
      <c r="D165" s="7" t="s">
        <v>674</v>
      </c>
      <c r="E165" s="7" t="s">
        <v>430</v>
      </c>
      <c r="F165" s="7" t="s">
        <v>583</v>
      </c>
      <c r="G165" s="7" t="s">
        <v>709</v>
      </c>
      <c r="H165" s="7" t="s">
        <v>467</v>
      </c>
      <c r="I165" s="7">
        <f>34000*12</f>
        <v>408000</v>
      </c>
      <c r="J165" s="12">
        <f>I165/12</f>
        <v>34000</v>
      </c>
      <c r="K165" s="8">
        <f>I165/65</f>
        <v>6276.9230769230771</v>
      </c>
      <c r="L165" s="8">
        <f>K165/12</f>
        <v>523.07692307692309</v>
      </c>
      <c r="M165" s="97" t="s">
        <v>578</v>
      </c>
    </row>
    <row r="166" spans="1:13" x14ac:dyDescent="0.25">
      <c r="A166" s="108">
        <v>58</v>
      </c>
      <c r="B166" s="7" t="s">
        <v>140</v>
      </c>
      <c r="C166" s="7">
        <v>2012</v>
      </c>
      <c r="D166" s="7" t="s">
        <v>674</v>
      </c>
      <c r="E166" s="7" t="s">
        <v>448</v>
      </c>
      <c r="F166" s="7" t="s">
        <v>444</v>
      </c>
      <c r="G166" s="7" t="s">
        <v>141</v>
      </c>
      <c r="H166" s="7" t="s">
        <v>142</v>
      </c>
      <c r="I166" s="7">
        <v>410000</v>
      </c>
      <c r="J166" s="12">
        <f>I166/12</f>
        <v>34166.666666666664</v>
      </c>
      <c r="K166" s="8">
        <f>I166/65</f>
        <v>6307.6923076923076</v>
      </c>
      <c r="L166" s="8">
        <f>K166/12</f>
        <v>525.64102564102564</v>
      </c>
      <c r="M166" s="11" t="s">
        <v>578</v>
      </c>
    </row>
    <row r="167" spans="1:13" x14ac:dyDescent="0.25">
      <c r="A167" s="108">
        <v>57</v>
      </c>
      <c r="B167" s="7" t="s">
        <v>149</v>
      </c>
      <c r="C167" s="7">
        <v>2012</v>
      </c>
      <c r="D167" s="7" t="s">
        <v>674</v>
      </c>
      <c r="E167" s="7" t="s">
        <v>428</v>
      </c>
      <c r="F167" s="7" t="s">
        <v>444</v>
      </c>
      <c r="G167" s="7" t="s">
        <v>141</v>
      </c>
      <c r="H167" s="7" t="s">
        <v>142</v>
      </c>
      <c r="I167" s="7">
        <v>415302</v>
      </c>
      <c r="J167" s="12">
        <f>I167/12</f>
        <v>34608.5</v>
      </c>
      <c r="K167" s="8">
        <f>I167/65</f>
        <v>6389.2615384615383</v>
      </c>
      <c r="L167" s="8">
        <f>K167/12</f>
        <v>532.43846153846152</v>
      </c>
      <c r="M167" s="11" t="s">
        <v>578</v>
      </c>
    </row>
    <row r="168" spans="1:13" x14ac:dyDescent="0.25">
      <c r="A168" s="108">
        <v>56</v>
      </c>
      <c r="B168" s="7" t="s">
        <v>182</v>
      </c>
      <c r="C168" s="7">
        <v>2012</v>
      </c>
      <c r="D168" s="7" t="s">
        <v>674</v>
      </c>
      <c r="E168" s="7" t="s">
        <v>452</v>
      </c>
      <c r="F168" s="7" t="s">
        <v>456</v>
      </c>
      <c r="G168" s="7" t="s">
        <v>762</v>
      </c>
      <c r="H168" s="7" t="s">
        <v>610</v>
      </c>
      <c r="I168" s="7">
        <v>420000</v>
      </c>
      <c r="J168" s="12">
        <f>I168/12</f>
        <v>35000</v>
      </c>
      <c r="K168" s="8">
        <f>I168/65</f>
        <v>6461.5384615384619</v>
      </c>
      <c r="L168" s="8">
        <f>K168/12</f>
        <v>538.46153846153845</v>
      </c>
      <c r="M168" s="11" t="s">
        <v>578</v>
      </c>
    </row>
    <row r="169" spans="1:13" x14ac:dyDescent="0.25">
      <c r="A169" s="108">
        <v>55</v>
      </c>
      <c r="B169" s="7" t="s">
        <v>143</v>
      </c>
      <c r="C169" s="7">
        <v>2012</v>
      </c>
      <c r="D169" s="7" t="s">
        <v>674</v>
      </c>
      <c r="E169" s="7" t="s">
        <v>430</v>
      </c>
      <c r="F169" s="7" t="s">
        <v>444</v>
      </c>
      <c r="G169" s="7" t="s">
        <v>717</v>
      </c>
      <c r="H169" s="7" t="s">
        <v>718</v>
      </c>
      <c r="I169" s="7">
        <f>35000*12</f>
        <v>420000</v>
      </c>
      <c r="J169" s="12">
        <f>I169/12</f>
        <v>35000</v>
      </c>
      <c r="K169" s="8">
        <f>I169/65</f>
        <v>6461.5384615384619</v>
      </c>
      <c r="L169" s="8">
        <f>K169/12</f>
        <v>538.46153846153845</v>
      </c>
      <c r="M169" s="11" t="s">
        <v>578</v>
      </c>
    </row>
    <row r="170" spans="1:13" ht="15.75" x14ac:dyDescent="0.25">
      <c r="A170" s="108">
        <v>54</v>
      </c>
      <c r="B170" s="77" t="s">
        <v>737</v>
      </c>
      <c r="C170" s="7">
        <v>2012</v>
      </c>
      <c r="D170" s="7" t="s">
        <v>674</v>
      </c>
      <c r="E170" s="7" t="s">
        <v>738</v>
      </c>
      <c r="F170" s="7" t="s">
        <v>456</v>
      </c>
      <c r="G170" s="7" t="s">
        <v>739</v>
      </c>
      <c r="H170" s="7" t="s">
        <v>740</v>
      </c>
      <c r="I170" s="7">
        <f>J170*12</f>
        <v>516000</v>
      </c>
      <c r="J170" s="7">
        <v>43000</v>
      </c>
      <c r="K170" s="84">
        <f>I170/65</f>
        <v>7938.4615384615381</v>
      </c>
      <c r="L170" s="84">
        <f>K170/12</f>
        <v>661.53846153846155</v>
      </c>
      <c r="M170" s="11" t="s">
        <v>578</v>
      </c>
    </row>
    <row r="171" spans="1:13" x14ac:dyDescent="0.25">
      <c r="A171" s="108">
        <v>53</v>
      </c>
      <c r="B171" s="7" t="s">
        <v>127</v>
      </c>
      <c r="C171" s="7">
        <v>2012</v>
      </c>
      <c r="D171" s="7" t="s">
        <v>674</v>
      </c>
      <c r="E171" s="7" t="s">
        <v>436</v>
      </c>
      <c r="F171" s="7" t="s">
        <v>444</v>
      </c>
      <c r="G171" s="7" t="s">
        <v>128</v>
      </c>
      <c r="H171" s="7" t="s">
        <v>463</v>
      </c>
      <c r="I171" s="7">
        <v>540000</v>
      </c>
      <c r="J171" s="12">
        <f>I171/12</f>
        <v>45000</v>
      </c>
      <c r="K171" s="8">
        <f>I171/65</f>
        <v>8307.6923076923085</v>
      </c>
      <c r="L171" s="8">
        <f>K171/12</f>
        <v>692.30769230769238</v>
      </c>
      <c r="M171" s="11" t="s">
        <v>578</v>
      </c>
    </row>
    <row r="172" spans="1:13" x14ac:dyDescent="0.25">
      <c r="A172" s="108">
        <v>52</v>
      </c>
      <c r="B172" s="7" t="s">
        <v>144</v>
      </c>
      <c r="C172" s="7">
        <v>2012</v>
      </c>
      <c r="D172" s="7" t="s">
        <v>674</v>
      </c>
      <c r="E172" s="7" t="s">
        <v>449</v>
      </c>
      <c r="F172" s="7" t="s">
        <v>444</v>
      </c>
      <c r="G172" s="7" t="s">
        <v>702</v>
      </c>
      <c r="H172" s="7" t="s">
        <v>703</v>
      </c>
      <c r="I172" s="7">
        <f>50000*12</f>
        <v>600000</v>
      </c>
      <c r="J172" s="12">
        <f>I172/12</f>
        <v>50000</v>
      </c>
      <c r="K172" s="8">
        <f>I172/65</f>
        <v>9230.7692307692305</v>
      </c>
      <c r="L172" s="8">
        <f>K172/12</f>
        <v>769.23076923076917</v>
      </c>
      <c r="M172" s="11" t="s">
        <v>578</v>
      </c>
    </row>
    <row r="173" spans="1:13" x14ac:dyDescent="0.25">
      <c r="A173" s="108">
        <v>51</v>
      </c>
      <c r="B173" s="7" t="s">
        <v>103</v>
      </c>
      <c r="C173" s="7">
        <v>2012</v>
      </c>
      <c r="D173" s="7" t="s">
        <v>674</v>
      </c>
      <c r="E173" s="7" t="s">
        <v>445</v>
      </c>
      <c r="F173" s="7" t="s">
        <v>444</v>
      </c>
      <c r="G173" s="7" t="s">
        <v>699</v>
      </c>
      <c r="H173" s="7" t="s">
        <v>700</v>
      </c>
      <c r="I173" s="7">
        <v>600000</v>
      </c>
      <c r="J173" s="12">
        <f>I173/12</f>
        <v>50000</v>
      </c>
      <c r="K173" s="8">
        <f>I173/65</f>
        <v>9230.7692307692305</v>
      </c>
      <c r="L173" s="8">
        <f>K173/12</f>
        <v>769.23076923076917</v>
      </c>
      <c r="M173" s="11" t="s">
        <v>578</v>
      </c>
    </row>
    <row r="174" spans="1:13" x14ac:dyDescent="0.25">
      <c r="A174" s="108">
        <v>50</v>
      </c>
      <c r="B174" s="7" t="s">
        <v>123</v>
      </c>
      <c r="C174" s="7">
        <v>2012</v>
      </c>
      <c r="D174" s="7" t="s">
        <v>502</v>
      </c>
      <c r="E174" s="7" t="s">
        <v>430</v>
      </c>
      <c r="F174" s="7" t="s">
        <v>569</v>
      </c>
      <c r="G174" s="7" t="s">
        <v>298</v>
      </c>
      <c r="H174" s="7" t="s">
        <v>768</v>
      </c>
      <c r="I174" s="7">
        <v>962988</v>
      </c>
      <c r="J174" s="12">
        <f>I174/12</f>
        <v>80249</v>
      </c>
      <c r="K174" s="8">
        <f>I174/65</f>
        <v>14815.2</v>
      </c>
      <c r="L174" s="8">
        <f>K174/12</f>
        <v>1234.6000000000001</v>
      </c>
      <c r="M174" s="11" t="s">
        <v>578</v>
      </c>
    </row>
    <row r="175" spans="1:13" x14ac:dyDescent="0.25">
      <c r="A175" s="108">
        <v>49</v>
      </c>
      <c r="B175" s="7" t="s">
        <v>105</v>
      </c>
      <c r="C175" s="7">
        <v>2012</v>
      </c>
      <c r="D175" s="7" t="s">
        <v>674</v>
      </c>
      <c r="E175" s="7" t="s">
        <v>430</v>
      </c>
      <c r="F175" s="7" t="s">
        <v>569</v>
      </c>
      <c r="G175" s="7" t="s">
        <v>298</v>
      </c>
      <c r="H175" s="7" t="s">
        <v>106</v>
      </c>
      <c r="I175" s="7">
        <v>1667520</v>
      </c>
      <c r="J175" s="12">
        <f>I175/12</f>
        <v>138960</v>
      </c>
      <c r="K175" s="8">
        <f>I175/65</f>
        <v>25654.153846153848</v>
      </c>
      <c r="L175" s="8">
        <f>K175/12</f>
        <v>2137.8461538461538</v>
      </c>
      <c r="M175" s="11" t="s">
        <v>578</v>
      </c>
    </row>
    <row r="176" spans="1:13" x14ac:dyDescent="0.25">
      <c r="A176" s="108">
        <v>48</v>
      </c>
      <c r="B176" s="7" t="s">
        <v>7</v>
      </c>
      <c r="C176" s="7">
        <v>2011</v>
      </c>
      <c r="D176" s="7" t="s">
        <v>674</v>
      </c>
      <c r="E176" s="7" t="s">
        <v>430</v>
      </c>
      <c r="F176" s="7" t="s">
        <v>462</v>
      </c>
      <c r="G176" s="7" t="s">
        <v>8</v>
      </c>
      <c r="H176" s="7" t="s">
        <v>74</v>
      </c>
      <c r="I176" s="7">
        <v>100000</v>
      </c>
      <c r="J176" s="12">
        <f>I176/12</f>
        <v>8333.3333333333339</v>
      </c>
      <c r="K176" s="8">
        <f>I176/65</f>
        <v>1538.4615384615386</v>
      </c>
      <c r="L176" s="8">
        <f>K176/12</f>
        <v>128.2051282051282</v>
      </c>
      <c r="M176" s="87" t="s">
        <v>581</v>
      </c>
    </row>
    <row r="177" spans="1:13" x14ac:dyDescent="0.25">
      <c r="A177" s="108">
        <v>47</v>
      </c>
      <c r="B177" s="7" t="s">
        <v>48</v>
      </c>
      <c r="C177" s="7">
        <v>2011</v>
      </c>
      <c r="D177" s="7" t="s">
        <v>674</v>
      </c>
      <c r="E177" s="7" t="s">
        <v>440</v>
      </c>
      <c r="F177" s="7" t="s">
        <v>462</v>
      </c>
      <c r="G177" s="7" t="s">
        <v>49</v>
      </c>
      <c r="H177" s="7" t="s">
        <v>81</v>
      </c>
      <c r="I177" s="7">
        <v>120000</v>
      </c>
      <c r="J177" s="12">
        <f>I177/12</f>
        <v>10000</v>
      </c>
      <c r="K177" s="8">
        <f>I177/65</f>
        <v>1846.1538461538462</v>
      </c>
      <c r="L177" s="8">
        <f>K177/12</f>
        <v>153.84615384615384</v>
      </c>
      <c r="M177" s="87" t="s">
        <v>581</v>
      </c>
    </row>
    <row r="178" spans="1:13" x14ac:dyDescent="0.25">
      <c r="A178" s="108">
        <v>46</v>
      </c>
      <c r="B178" s="89" t="s">
        <v>678</v>
      </c>
      <c r="C178" s="80">
        <v>2011</v>
      </c>
      <c r="D178" s="7" t="s">
        <v>674</v>
      </c>
      <c r="E178" s="80" t="s">
        <v>427</v>
      </c>
      <c r="F178" s="80" t="s">
        <v>456</v>
      </c>
      <c r="G178" s="80" t="s">
        <v>679</v>
      </c>
      <c r="H178" s="7" t="s">
        <v>680</v>
      </c>
      <c r="I178" s="80">
        <v>174000</v>
      </c>
      <c r="J178" s="83">
        <f>I178/12</f>
        <v>14500</v>
      </c>
      <c r="K178" s="84">
        <f>I178/65</f>
        <v>2676.9230769230771</v>
      </c>
      <c r="L178" s="84">
        <f>K178/12</f>
        <v>223.07692307692309</v>
      </c>
      <c r="M178" s="4" t="s">
        <v>783</v>
      </c>
    </row>
    <row r="179" spans="1:13" x14ac:dyDescent="0.25">
      <c r="A179" s="108">
        <v>45</v>
      </c>
      <c r="B179" s="7" t="s">
        <v>61</v>
      </c>
      <c r="C179" s="7">
        <v>2011</v>
      </c>
      <c r="D179" s="7" t="s">
        <v>674</v>
      </c>
      <c r="E179" s="7" t="s">
        <v>442</v>
      </c>
      <c r="F179" s="7" t="s">
        <v>462</v>
      </c>
      <c r="G179" s="7" t="s">
        <v>62</v>
      </c>
      <c r="H179" s="7" t="s">
        <v>91</v>
      </c>
      <c r="I179" s="7">
        <v>180000</v>
      </c>
      <c r="J179" s="12">
        <f>I179/12</f>
        <v>15000</v>
      </c>
      <c r="K179" s="8">
        <f>I179/65</f>
        <v>2769.2307692307691</v>
      </c>
      <c r="L179" s="8">
        <f>K179/12</f>
        <v>230.76923076923075</v>
      </c>
      <c r="M179" s="100" t="s">
        <v>783</v>
      </c>
    </row>
    <row r="180" spans="1:13" x14ac:dyDescent="0.25">
      <c r="A180" s="108">
        <v>44</v>
      </c>
      <c r="B180" s="7" t="s">
        <v>66</v>
      </c>
      <c r="C180" s="7">
        <v>2011</v>
      </c>
      <c r="D180" s="7" t="s">
        <v>674</v>
      </c>
      <c r="E180" s="7" t="s">
        <v>443</v>
      </c>
      <c r="F180" s="7" t="s">
        <v>462</v>
      </c>
      <c r="G180" s="7" t="s">
        <v>591</v>
      </c>
      <c r="H180" s="7" t="s">
        <v>392</v>
      </c>
      <c r="I180" s="7">
        <v>216000</v>
      </c>
      <c r="J180" s="12">
        <f>I180/12</f>
        <v>18000</v>
      </c>
      <c r="K180" s="8">
        <f>I180/65</f>
        <v>3323.0769230769229</v>
      </c>
      <c r="L180" s="8">
        <f>K180/12</f>
        <v>276.92307692307691</v>
      </c>
      <c r="M180" s="100" t="s">
        <v>783</v>
      </c>
    </row>
    <row r="181" spans="1:13" x14ac:dyDescent="0.25">
      <c r="A181" s="108">
        <v>43</v>
      </c>
      <c r="B181" s="7" t="s">
        <v>3</v>
      </c>
      <c r="C181" s="7">
        <v>2011</v>
      </c>
      <c r="D181" s="7" t="s">
        <v>674</v>
      </c>
      <c r="E181" s="7" t="s">
        <v>427</v>
      </c>
      <c r="F181" s="7" t="s">
        <v>462</v>
      </c>
      <c r="G181" s="7" t="s">
        <v>367</v>
      </c>
      <c r="H181" s="7" t="s">
        <v>368</v>
      </c>
      <c r="I181" s="7">
        <v>240000</v>
      </c>
      <c r="J181" s="12">
        <f>I181/12</f>
        <v>20000</v>
      </c>
      <c r="K181" s="8">
        <f>I181/65</f>
        <v>3692.3076923076924</v>
      </c>
      <c r="L181" s="8">
        <f>K181/12</f>
        <v>307.69230769230768</v>
      </c>
      <c r="M181" s="4" t="s">
        <v>783</v>
      </c>
    </row>
    <row r="182" spans="1:13" ht="15.75" x14ac:dyDescent="0.25">
      <c r="A182" s="108">
        <v>42</v>
      </c>
      <c r="B182" s="7" t="s">
        <v>69</v>
      </c>
      <c r="C182" s="7">
        <v>2011</v>
      </c>
      <c r="D182" s="7" t="s">
        <v>674</v>
      </c>
      <c r="E182" s="7" t="s">
        <v>430</v>
      </c>
      <c r="F182" s="7" t="s">
        <v>462</v>
      </c>
      <c r="G182" s="7" t="s">
        <v>10</v>
      </c>
      <c r="H182" s="7" t="s">
        <v>393</v>
      </c>
      <c r="I182" s="7">
        <v>252000</v>
      </c>
      <c r="J182" s="12">
        <f>I182/12</f>
        <v>21000</v>
      </c>
      <c r="K182" s="8">
        <f>I182/65</f>
        <v>3876.9230769230771</v>
      </c>
      <c r="L182" s="8">
        <f>K182/12</f>
        <v>323.07692307692309</v>
      </c>
      <c r="M182" s="102" t="s">
        <v>579</v>
      </c>
    </row>
    <row r="183" spans="1:13" ht="15.75" x14ac:dyDescent="0.25">
      <c r="A183" s="108">
        <v>41</v>
      </c>
      <c r="B183" s="7" t="s">
        <v>350</v>
      </c>
      <c r="C183" s="7">
        <v>2011</v>
      </c>
      <c r="D183" s="7" t="s">
        <v>674</v>
      </c>
      <c r="E183" s="7" t="s">
        <v>438</v>
      </c>
      <c r="F183" s="7" t="s">
        <v>462</v>
      </c>
      <c r="G183" s="7" t="s">
        <v>164</v>
      </c>
      <c r="H183" s="7" t="s">
        <v>92</v>
      </c>
      <c r="I183" s="7">
        <v>276000</v>
      </c>
      <c r="J183" s="12">
        <f>I183/12</f>
        <v>23000</v>
      </c>
      <c r="K183" s="8">
        <f>I183/65</f>
        <v>4246.1538461538457</v>
      </c>
      <c r="L183" s="8">
        <f>K183/12</f>
        <v>353.84615384615381</v>
      </c>
      <c r="M183" s="102" t="s">
        <v>579</v>
      </c>
    </row>
    <row r="184" spans="1:13" x14ac:dyDescent="0.25">
      <c r="A184" s="108">
        <v>40</v>
      </c>
      <c r="B184" s="7" t="s">
        <v>67</v>
      </c>
      <c r="C184" s="7">
        <v>2011</v>
      </c>
      <c r="D184" s="7" t="s">
        <v>674</v>
      </c>
      <c r="E184" s="7" t="s">
        <v>428</v>
      </c>
      <c r="F184" s="7" t="s">
        <v>462</v>
      </c>
      <c r="G184" s="7" t="s">
        <v>68</v>
      </c>
      <c r="H184" s="7" t="s">
        <v>92</v>
      </c>
      <c r="I184" s="7">
        <v>280000</v>
      </c>
      <c r="J184" s="12">
        <f>I184/12</f>
        <v>23333.333333333332</v>
      </c>
      <c r="K184" s="8">
        <f>I184/65</f>
        <v>4307.6923076923076</v>
      </c>
      <c r="L184" s="8">
        <f>K184/12</f>
        <v>358.97435897435895</v>
      </c>
      <c r="M184" s="102" t="s">
        <v>579</v>
      </c>
    </row>
    <row r="185" spans="1:13" x14ac:dyDescent="0.25">
      <c r="A185" s="108">
        <v>39</v>
      </c>
      <c r="B185" s="7" t="s">
        <v>53</v>
      </c>
      <c r="C185" s="7">
        <v>2011</v>
      </c>
      <c r="D185" s="7" t="s">
        <v>674</v>
      </c>
      <c r="E185" s="7" t="s">
        <v>430</v>
      </c>
      <c r="F185" s="7" t="s">
        <v>462</v>
      </c>
      <c r="G185" s="7" t="s">
        <v>54</v>
      </c>
      <c r="H185" s="7" t="s">
        <v>89</v>
      </c>
      <c r="I185" s="7">
        <v>280000</v>
      </c>
      <c r="J185" s="12">
        <f>I185/12</f>
        <v>23333.333333333332</v>
      </c>
      <c r="K185" s="8">
        <f>I185/65</f>
        <v>4307.6923076923076</v>
      </c>
      <c r="L185" s="8">
        <f>K185/12</f>
        <v>358.97435897435895</v>
      </c>
      <c r="M185" s="102" t="s">
        <v>579</v>
      </c>
    </row>
    <row r="186" spans="1:13" x14ac:dyDescent="0.25">
      <c r="A186" s="108">
        <v>38</v>
      </c>
      <c r="B186" s="89" t="s">
        <v>673</v>
      </c>
      <c r="C186" s="92">
        <v>2011</v>
      </c>
      <c r="D186" s="107" t="s">
        <v>674</v>
      </c>
      <c r="E186" s="90" t="s">
        <v>675</v>
      </c>
      <c r="F186" s="92" t="s">
        <v>462</v>
      </c>
      <c r="G186" s="92" t="s">
        <v>676</v>
      </c>
      <c r="H186" s="92" t="s">
        <v>677</v>
      </c>
      <c r="I186" s="92">
        <v>300000</v>
      </c>
      <c r="J186" s="93">
        <f>I186/12</f>
        <v>25000</v>
      </c>
      <c r="K186" s="94">
        <f>I186/65</f>
        <v>4615.3846153846152</v>
      </c>
      <c r="L186" s="94">
        <f>K186/12</f>
        <v>384.61538461538458</v>
      </c>
      <c r="M186" s="95" t="s">
        <v>578</v>
      </c>
    </row>
    <row r="187" spans="1:13" x14ac:dyDescent="0.25">
      <c r="A187" s="108">
        <v>37</v>
      </c>
      <c r="B187" s="7" t="s">
        <v>55</v>
      </c>
      <c r="C187" s="7">
        <v>2011</v>
      </c>
      <c r="D187" s="7" t="s">
        <v>674</v>
      </c>
      <c r="E187" s="7" t="s">
        <v>430</v>
      </c>
      <c r="F187" s="7" t="s">
        <v>462</v>
      </c>
      <c r="G187" s="7" t="s">
        <v>56</v>
      </c>
      <c r="H187" s="7" t="s">
        <v>90</v>
      </c>
      <c r="I187" s="7">
        <v>300000</v>
      </c>
      <c r="J187" s="12">
        <f>I187/12</f>
        <v>25000</v>
      </c>
      <c r="K187" s="8">
        <f>I187/65</f>
        <v>4615.3846153846152</v>
      </c>
      <c r="L187" s="8">
        <f>K187/12</f>
        <v>384.61538461538458</v>
      </c>
      <c r="M187" s="11" t="s">
        <v>578</v>
      </c>
    </row>
    <row r="188" spans="1:13" ht="15.75" x14ac:dyDescent="0.25">
      <c r="A188" s="108">
        <v>36</v>
      </c>
      <c r="B188" s="7" t="s">
        <v>571</v>
      </c>
      <c r="C188" s="7">
        <v>2011</v>
      </c>
      <c r="D188" s="7" t="s">
        <v>674</v>
      </c>
      <c r="E188" s="7" t="s">
        <v>572</v>
      </c>
      <c r="F188" s="7" t="s">
        <v>456</v>
      </c>
      <c r="G188" s="7" t="s">
        <v>573</v>
      </c>
      <c r="H188" s="7" t="s">
        <v>574</v>
      </c>
      <c r="I188" s="7">
        <v>300000</v>
      </c>
      <c r="J188" s="12">
        <f>I188/12</f>
        <v>25000</v>
      </c>
      <c r="K188" s="8">
        <f>I188/65</f>
        <v>4615.3846153846152</v>
      </c>
      <c r="L188" s="8">
        <f>K188/12</f>
        <v>384.61538461538458</v>
      </c>
      <c r="M188" s="11" t="s">
        <v>578</v>
      </c>
    </row>
    <row r="189" spans="1:13" x14ac:dyDescent="0.25">
      <c r="A189" s="108">
        <v>35</v>
      </c>
      <c r="B189" s="7" t="s">
        <v>44</v>
      </c>
      <c r="C189" s="7">
        <v>2011</v>
      </c>
      <c r="D189" s="7" t="s">
        <v>674</v>
      </c>
      <c r="E189" s="7" t="s">
        <v>430</v>
      </c>
      <c r="F189" s="7" t="s">
        <v>462</v>
      </c>
      <c r="G189" s="7" t="s">
        <v>32</v>
      </c>
      <c r="H189" s="7" t="s">
        <v>386</v>
      </c>
      <c r="I189" s="7">
        <v>300000</v>
      </c>
      <c r="J189" s="12">
        <f>I189/12</f>
        <v>25000</v>
      </c>
      <c r="K189" s="8">
        <f>I189/65</f>
        <v>4615.3846153846152</v>
      </c>
      <c r="L189" s="8">
        <f>K189/12</f>
        <v>384.61538461538458</v>
      </c>
      <c r="M189" s="11" t="s">
        <v>578</v>
      </c>
    </row>
    <row r="190" spans="1:13" x14ac:dyDescent="0.25">
      <c r="A190" s="108">
        <v>34</v>
      </c>
      <c r="B190" s="7" t="s">
        <v>45</v>
      </c>
      <c r="C190" s="7">
        <v>2011</v>
      </c>
      <c r="D190" s="7" t="s">
        <v>674</v>
      </c>
      <c r="E190" s="7" t="s">
        <v>427</v>
      </c>
      <c r="F190" s="7" t="s">
        <v>462</v>
      </c>
      <c r="G190" s="7" t="s">
        <v>387</v>
      </c>
      <c r="H190" s="7" t="s">
        <v>388</v>
      </c>
      <c r="I190" s="7">
        <v>300000</v>
      </c>
      <c r="J190" s="12">
        <f>I190/12</f>
        <v>25000</v>
      </c>
      <c r="K190" s="8">
        <f>I190/65</f>
        <v>4615.3846153846152</v>
      </c>
      <c r="L190" s="8">
        <f>K190/12</f>
        <v>384.61538461538458</v>
      </c>
      <c r="M190" s="11" t="s">
        <v>578</v>
      </c>
    </row>
    <row r="191" spans="1:13" x14ac:dyDescent="0.25">
      <c r="A191" s="108">
        <v>33</v>
      </c>
      <c r="B191" s="7" t="s">
        <v>41</v>
      </c>
      <c r="C191" s="7">
        <v>2011</v>
      </c>
      <c r="D191" s="7" t="s">
        <v>674</v>
      </c>
      <c r="E191" s="7" t="s">
        <v>439</v>
      </c>
      <c r="F191" s="7" t="s">
        <v>462</v>
      </c>
      <c r="G191" s="1" t="s">
        <v>385</v>
      </c>
      <c r="H191" s="1" t="s">
        <v>92</v>
      </c>
      <c r="I191" s="7">
        <v>300000</v>
      </c>
      <c r="J191" s="12">
        <f>I191/12</f>
        <v>25000</v>
      </c>
      <c r="K191" s="8">
        <f>I191/65</f>
        <v>4615.3846153846152</v>
      </c>
      <c r="L191" s="8">
        <f>K191/12</f>
        <v>384.61538461538458</v>
      </c>
      <c r="M191" s="11" t="s">
        <v>578</v>
      </c>
    </row>
    <row r="192" spans="1:13" ht="15.75" x14ac:dyDescent="0.25">
      <c r="A192" s="108">
        <v>32</v>
      </c>
      <c r="B192" s="7" t="s">
        <v>35</v>
      </c>
      <c r="C192" s="7">
        <v>2011</v>
      </c>
      <c r="D192" s="7" t="s">
        <v>674</v>
      </c>
      <c r="E192" s="7" t="s">
        <v>430</v>
      </c>
      <c r="F192" s="7" t="s">
        <v>462</v>
      </c>
      <c r="G192" s="7" t="s">
        <v>566</v>
      </c>
      <c r="H192" s="7" t="s">
        <v>73</v>
      </c>
      <c r="I192" s="7">
        <v>300000</v>
      </c>
      <c r="J192" s="12">
        <f>I192/12</f>
        <v>25000</v>
      </c>
      <c r="K192" s="8">
        <f>I192/65</f>
        <v>4615.3846153846152</v>
      </c>
      <c r="L192" s="8">
        <f>K192/12</f>
        <v>384.61538461538458</v>
      </c>
      <c r="M192" s="11" t="s">
        <v>578</v>
      </c>
    </row>
    <row r="193" spans="1:14" ht="15.75" x14ac:dyDescent="0.25">
      <c r="A193" s="108">
        <v>31</v>
      </c>
      <c r="B193" s="79" t="s">
        <v>34</v>
      </c>
      <c r="C193" s="79">
        <v>2011</v>
      </c>
      <c r="D193" s="7" t="s">
        <v>674</v>
      </c>
      <c r="E193" s="79" t="s">
        <v>430</v>
      </c>
      <c r="F193" s="79" t="s">
        <v>462</v>
      </c>
      <c r="G193" s="79" t="s">
        <v>318</v>
      </c>
      <c r="H193" s="79" t="s">
        <v>382</v>
      </c>
      <c r="I193" s="79">
        <v>300000</v>
      </c>
      <c r="J193" s="12">
        <f>I193/12</f>
        <v>25000</v>
      </c>
      <c r="K193" s="8">
        <f>I193/65</f>
        <v>4615.3846153846152</v>
      </c>
      <c r="L193" s="8">
        <f>K193/12</f>
        <v>384.61538461538458</v>
      </c>
      <c r="M193" s="11" t="s">
        <v>578</v>
      </c>
    </row>
    <row r="194" spans="1:14" x14ac:dyDescent="0.25">
      <c r="A194" s="108">
        <v>30</v>
      </c>
      <c r="B194" s="7" t="s">
        <v>36</v>
      </c>
      <c r="C194" s="7">
        <v>2011</v>
      </c>
      <c r="D194" s="7" t="s">
        <v>674</v>
      </c>
      <c r="E194" s="7" t="s">
        <v>430</v>
      </c>
      <c r="F194" s="7" t="s">
        <v>462</v>
      </c>
      <c r="G194" s="7" t="s">
        <v>37</v>
      </c>
      <c r="H194" s="7" t="s">
        <v>383</v>
      </c>
      <c r="I194" s="7">
        <v>300000</v>
      </c>
      <c r="J194" s="147">
        <f>I194/12</f>
        <v>25000</v>
      </c>
      <c r="K194" s="8">
        <f>I194/65</f>
        <v>4615.3846153846152</v>
      </c>
      <c r="L194" s="8">
        <f>K194/12</f>
        <v>384.61538461538458</v>
      </c>
      <c r="M194" s="88" t="s">
        <v>578</v>
      </c>
    </row>
    <row r="195" spans="1:14" x14ac:dyDescent="0.25">
      <c r="A195" s="108">
        <v>29</v>
      </c>
      <c r="B195" s="7" t="s">
        <v>39</v>
      </c>
      <c r="C195" s="7">
        <v>2011</v>
      </c>
      <c r="D195" s="7" t="s">
        <v>674</v>
      </c>
      <c r="E195" s="7" t="s">
        <v>438</v>
      </c>
      <c r="F195" s="7" t="s">
        <v>462</v>
      </c>
      <c r="G195" s="7" t="s">
        <v>384</v>
      </c>
      <c r="H195" s="7" t="s">
        <v>564</v>
      </c>
      <c r="I195" s="7">
        <v>300000</v>
      </c>
      <c r="J195" s="82">
        <f>I195/12</f>
        <v>25000</v>
      </c>
      <c r="K195" s="8">
        <f>I195/65</f>
        <v>4615.3846153846152</v>
      </c>
      <c r="L195" s="8">
        <f>K195/12</f>
        <v>384.61538461538458</v>
      </c>
      <c r="M195" s="88" t="s">
        <v>578</v>
      </c>
    </row>
    <row r="196" spans="1:14" x14ac:dyDescent="0.25">
      <c r="A196" s="108">
        <v>28</v>
      </c>
      <c r="B196" s="7" t="s">
        <v>29</v>
      </c>
      <c r="C196" s="7">
        <v>2011</v>
      </c>
      <c r="D196" s="7" t="s">
        <v>674</v>
      </c>
      <c r="E196" s="7" t="s">
        <v>428</v>
      </c>
      <c r="F196" s="7" t="s">
        <v>462</v>
      </c>
      <c r="G196" s="7" t="s">
        <v>30</v>
      </c>
      <c r="H196" s="7" t="s">
        <v>767</v>
      </c>
      <c r="I196" s="7">
        <v>300000</v>
      </c>
      <c r="J196" s="82">
        <f>I196/12</f>
        <v>25000</v>
      </c>
      <c r="K196" s="8">
        <f>I196/65</f>
        <v>4615.3846153846152</v>
      </c>
      <c r="L196" s="8">
        <f>K196/12</f>
        <v>384.61538461538458</v>
      </c>
      <c r="M196" s="88" t="s">
        <v>578</v>
      </c>
    </row>
    <row r="197" spans="1:14" x14ac:dyDescent="0.25">
      <c r="A197" s="108">
        <v>27</v>
      </c>
      <c r="B197" s="7" t="s">
        <v>19</v>
      </c>
      <c r="C197" s="7">
        <v>2011</v>
      </c>
      <c r="D197" s="7" t="s">
        <v>674</v>
      </c>
      <c r="E197" s="7" t="s">
        <v>432</v>
      </c>
      <c r="F197" s="7" t="s">
        <v>462</v>
      </c>
      <c r="G197" s="7" t="s">
        <v>20</v>
      </c>
      <c r="H197" s="7" t="s">
        <v>375</v>
      </c>
      <c r="I197" s="7">
        <v>300000</v>
      </c>
      <c r="J197" s="82">
        <f>I197/12</f>
        <v>25000</v>
      </c>
      <c r="K197" s="8">
        <f>I197/65</f>
        <v>4615.3846153846152</v>
      </c>
      <c r="L197" s="8">
        <f>K197/12</f>
        <v>384.61538461538458</v>
      </c>
      <c r="M197" s="88" t="s">
        <v>578</v>
      </c>
    </row>
    <row r="198" spans="1:14" x14ac:dyDescent="0.25">
      <c r="A198" s="108">
        <v>26</v>
      </c>
      <c r="B198" s="99" t="s">
        <v>18</v>
      </c>
      <c r="C198" s="79">
        <v>2011</v>
      </c>
      <c r="D198" s="79" t="s">
        <v>674</v>
      </c>
      <c r="E198" s="79" t="s">
        <v>430</v>
      </c>
      <c r="F198" s="79" t="s">
        <v>462</v>
      </c>
      <c r="G198" s="1" t="s">
        <v>317</v>
      </c>
      <c r="H198" s="1" t="s">
        <v>77</v>
      </c>
      <c r="I198" s="79">
        <v>300000</v>
      </c>
      <c r="J198" s="82">
        <f>I198/12</f>
        <v>25000</v>
      </c>
      <c r="K198" s="8">
        <f>I198/65</f>
        <v>4615.3846153846152</v>
      </c>
      <c r="L198" s="8">
        <f>K198/12</f>
        <v>384.61538461538458</v>
      </c>
      <c r="M198" s="88" t="s">
        <v>578</v>
      </c>
    </row>
    <row r="199" spans="1:14" x14ac:dyDescent="0.25">
      <c r="A199" s="108">
        <v>25</v>
      </c>
      <c r="B199" s="79" t="s">
        <v>17</v>
      </c>
      <c r="C199" s="79">
        <v>2011</v>
      </c>
      <c r="D199" s="7" t="s">
        <v>674</v>
      </c>
      <c r="E199" s="79" t="s">
        <v>430</v>
      </c>
      <c r="F199" s="79" t="s">
        <v>462</v>
      </c>
      <c r="G199" s="79" t="s">
        <v>1</v>
      </c>
      <c r="H199" s="79" t="s">
        <v>374</v>
      </c>
      <c r="I199" s="79">
        <v>300000</v>
      </c>
      <c r="J199" s="82">
        <f>I199/12</f>
        <v>25000</v>
      </c>
      <c r="K199" s="8">
        <f>I199/65</f>
        <v>4615.3846153846152</v>
      </c>
      <c r="L199" s="8">
        <f>K199/12</f>
        <v>384.61538461538458</v>
      </c>
      <c r="M199" s="88" t="s">
        <v>578</v>
      </c>
    </row>
    <row r="200" spans="1:14" x14ac:dyDescent="0.25">
      <c r="A200" s="108">
        <v>24</v>
      </c>
      <c r="B200" s="7" t="s">
        <v>46</v>
      </c>
      <c r="C200" s="7">
        <v>2011</v>
      </c>
      <c r="D200" s="7" t="s">
        <v>674</v>
      </c>
      <c r="E200" s="7" t="s">
        <v>430</v>
      </c>
      <c r="F200" s="7" t="s">
        <v>462</v>
      </c>
      <c r="G200" s="7" t="s">
        <v>40</v>
      </c>
      <c r="H200" s="7" t="s">
        <v>672</v>
      </c>
      <c r="I200" s="7">
        <v>305000</v>
      </c>
      <c r="J200" s="12">
        <f>I200/12</f>
        <v>25416.666666666668</v>
      </c>
      <c r="K200" s="8">
        <f>I200/65</f>
        <v>4692.3076923076924</v>
      </c>
      <c r="L200" s="8">
        <f>K200/12</f>
        <v>391.02564102564105</v>
      </c>
      <c r="M200" s="88" t="s">
        <v>578</v>
      </c>
    </row>
    <row r="201" spans="1:14" s="91" customFormat="1" ht="15.75" x14ac:dyDescent="0.25">
      <c r="A201" s="108">
        <v>23</v>
      </c>
      <c r="B201" s="7" t="s">
        <v>71</v>
      </c>
      <c r="C201" s="7">
        <v>2011</v>
      </c>
      <c r="D201" s="7" t="s">
        <v>674</v>
      </c>
      <c r="E201" s="7" t="s">
        <v>430</v>
      </c>
      <c r="F201" s="7" t="s">
        <v>462</v>
      </c>
      <c r="G201" s="7" t="s">
        <v>394</v>
      </c>
      <c r="H201" s="7" t="s">
        <v>565</v>
      </c>
      <c r="I201" s="7">
        <v>312000</v>
      </c>
      <c r="J201" s="12">
        <f>I201/12</f>
        <v>26000</v>
      </c>
      <c r="K201" s="8">
        <f>I201/65</f>
        <v>4800</v>
      </c>
      <c r="L201" s="8">
        <f>K201/12</f>
        <v>400</v>
      </c>
      <c r="M201" s="88" t="s">
        <v>578</v>
      </c>
      <c r="N201"/>
    </row>
    <row r="202" spans="1:14" x14ac:dyDescent="0.25">
      <c r="A202" s="108">
        <v>22</v>
      </c>
      <c r="B202" s="7" t="s">
        <v>9</v>
      </c>
      <c r="C202" s="7">
        <v>2011</v>
      </c>
      <c r="D202" s="7" t="s">
        <v>674</v>
      </c>
      <c r="E202" s="7" t="s">
        <v>428</v>
      </c>
      <c r="F202" s="7" t="s">
        <v>462</v>
      </c>
      <c r="G202" s="7" t="s">
        <v>370</v>
      </c>
      <c r="H202" s="7" t="s">
        <v>371</v>
      </c>
      <c r="I202" s="7">
        <v>312000</v>
      </c>
      <c r="J202" s="12">
        <f>I202/12</f>
        <v>26000</v>
      </c>
      <c r="K202" s="8">
        <f>I202/65</f>
        <v>4800</v>
      </c>
      <c r="L202" s="8">
        <f>K202/12</f>
        <v>400</v>
      </c>
      <c r="M202" s="88" t="s">
        <v>578</v>
      </c>
    </row>
    <row r="203" spans="1:14" x14ac:dyDescent="0.25">
      <c r="A203" s="108">
        <v>21</v>
      </c>
      <c r="B203" s="7" t="s">
        <v>24</v>
      </c>
      <c r="C203" s="7">
        <v>2011</v>
      </c>
      <c r="D203" s="7" t="s">
        <v>674</v>
      </c>
      <c r="E203" s="7" t="s">
        <v>428</v>
      </c>
      <c r="F203" s="7" t="s">
        <v>462</v>
      </c>
      <c r="G203" s="7" t="s">
        <v>25</v>
      </c>
      <c r="H203" s="7" t="s">
        <v>377</v>
      </c>
      <c r="I203" s="7">
        <v>332000</v>
      </c>
      <c r="J203" s="12">
        <f>I203/12</f>
        <v>27666.666666666668</v>
      </c>
      <c r="K203" s="8">
        <f>I203/65</f>
        <v>5107.6923076923076</v>
      </c>
      <c r="L203" s="8">
        <f>K203/12</f>
        <v>425.64102564102564</v>
      </c>
      <c r="M203" s="88" t="s">
        <v>578</v>
      </c>
    </row>
    <row r="204" spans="1:14" x14ac:dyDescent="0.25">
      <c r="A204" s="108">
        <v>20</v>
      </c>
      <c r="B204" s="7" t="s">
        <v>60</v>
      </c>
      <c r="C204" s="7">
        <v>2011</v>
      </c>
      <c r="D204" s="7" t="s">
        <v>674</v>
      </c>
      <c r="E204" s="7" t="s">
        <v>430</v>
      </c>
      <c r="F204" s="7" t="s">
        <v>462</v>
      </c>
      <c r="G204" s="7" t="s">
        <v>327</v>
      </c>
      <c r="H204" s="7" t="s">
        <v>390</v>
      </c>
      <c r="I204" s="7">
        <v>336000</v>
      </c>
      <c r="J204" s="12">
        <f>I204/12</f>
        <v>28000</v>
      </c>
      <c r="K204" s="8">
        <f>I204/65</f>
        <v>5169.2307692307695</v>
      </c>
      <c r="L204" s="8">
        <f>K204/12</f>
        <v>430.76923076923077</v>
      </c>
      <c r="M204" s="88" t="s">
        <v>578</v>
      </c>
    </row>
    <row r="205" spans="1:14" x14ac:dyDescent="0.25">
      <c r="A205" s="108">
        <v>19</v>
      </c>
      <c r="B205" s="7" t="s">
        <v>42</v>
      </c>
      <c r="C205" s="7">
        <v>2011</v>
      </c>
      <c r="D205" s="7" t="s">
        <v>674</v>
      </c>
      <c r="E205" s="7" t="s">
        <v>437</v>
      </c>
      <c r="F205" s="7" t="s">
        <v>462</v>
      </c>
      <c r="G205" s="7" t="s">
        <v>681</v>
      </c>
      <c r="H205" s="7" t="s">
        <v>85</v>
      </c>
      <c r="I205" s="7">
        <v>336000</v>
      </c>
      <c r="J205" s="12">
        <f>I205/12</f>
        <v>28000</v>
      </c>
      <c r="K205" s="8">
        <f>I205/65</f>
        <v>5169.2307692307695</v>
      </c>
      <c r="L205" s="8">
        <f>K205/12</f>
        <v>430.76923076923077</v>
      </c>
      <c r="M205" s="88" t="s">
        <v>578</v>
      </c>
    </row>
    <row r="206" spans="1:14" x14ac:dyDescent="0.25">
      <c r="A206" s="108">
        <v>18</v>
      </c>
      <c r="B206" s="7" t="s">
        <v>31</v>
      </c>
      <c r="C206" s="7">
        <v>2011</v>
      </c>
      <c r="D206" s="7" t="s">
        <v>674</v>
      </c>
      <c r="E206" s="7" t="s">
        <v>430</v>
      </c>
      <c r="F206" s="7" t="s">
        <v>462</v>
      </c>
      <c r="G206" s="7" t="s">
        <v>134</v>
      </c>
      <c r="H206" s="7" t="s">
        <v>610</v>
      </c>
      <c r="I206" s="7">
        <v>350000</v>
      </c>
      <c r="J206" s="12">
        <f>I206/12</f>
        <v>29166.666666666668</v>
      </c>
      <c r="K206" s="8">
        <f>I206/65</f>
        <v>5384.6153846153848</v>
      </c>
      <c r="L206" s="8">
        <f>K206/12</f>
        <v>448.71794871794873</v>
      </c>
      <c r="M206" s="88" t="s">
        <v>578</v>
      </c>
    </row>
    <row r="207" spans="1:14" x14ac:dyDescent="0.25">
      <c r="A207" s="108">
        <v>17</v>
      </c>
      <c r="B207" s="7" t="s">
        <v>64</v>
      </c>
      <c r="C207" s="7">
        <v>2011</v>
      </c>
      <c r="D207" s="7" t="s">
        <v>674</v>
      </c>
      <c r="E207" s="7" t="s">
        <v>430</v>
      </c>
      <c r="F207" s="7" t="s">
        <v>462</v>
      </c>
      <c r="G207" s="7" t="s">
        <v>65</v>
      </c>
      <c r="H207" s="7" t="s">
        <v>328</v>
      </c>
      <c r="I207" s="7">
        <v>360000</v>
      </c>
      <c r="J207" s="12">
        <f>I207/12</f>
        <v>30000</v>
      </c>
      <c r="K207" s="8">
        <f>I207/65</f>
        <v>5538.4615384615381</v>
      </c>
      <c r="L207" s="8">
        <f>K207/12</f>
        <v>461.53846153846149</v>
      </c>
      <c r="M207" s="88" t="s">
        <v>578</v>
      </c>
    </row>
    <row r="208" spans="1:14" x14ac:dyDescent="0.25">
      <c r="A208" s="108">
        <v>16</v>
      </c>
      <c r="B208" s="7" t="s">
        <v>63</v>
      </c>
      <c r="C208" s="7">
        <v>2011</v>
      </c>
      <c r="D208" s="7" t="s">
        <v>674</v>
      </c>
      <c r="E208" s="7" t="s">
        <v>429</v>
      </c>
      <c r="F208" s="7" t="s">
        <v>462</v>
      </c>
      <c r="G208" s="7" t="s">
        <v>1</v>
      </c>
      <c r="H208" s="7" t="s">
        <v>391</v>
      </c>
      <c r="I208" s="7">
        <v>380000</v>
      </c>
      <c r="J208" s="12">
        <f>I208/12</f>
        <v>31666.666666666668</v>
      </c>
      <c r="K208" s="8">
        <f>I208/65</f>
        <v>5846.1538461538457</v>
      </c>
      <c r="L208" s="8">
        <f>K208/12</f>
        <v>487.17948717948713</v>
      </c>
      <c r="M208" s="88" t="s">
        <v>578</v>
      </c>
    </row>
    <row r="209" spans="1:14" x14ac:dyDescent="0.25">
      <c r="A209" s="108">
        <v>15</v>
      </c>
      <c r="B209" s="79" t="s">
        <v>22</v>
      </c>
      <c r="C209" s="99">
        <v>2011</v>
      </c>
      <c r="D209" s="7" t="s">
        <v>674</v>
      </c>
      <c r="E209" s="99" t="s">
        <v>427</v>
      </c>
      <c r="F209" s="99" t="s">
        <v>462</v>
      </c>
      <c r="G209" s="99" t="s">
        <v>16</v>
      </c>
      <c r="H209" s="99" t="s">
        <v>376</v>
      </c>
      <c r="I209" s="1">
        <v>400000</v>
      </c>
      <c r="J209" s="82">
        <f>I209/12</f>
        <v>33333.333333333336</v>
      </c>
      <c r="K209" s="8">
        <f>I209/65</f>
        <v>6153.8461538461543</v>
      </c>
      <c r="L209" s="8">
        <f>K209/12</f>
        <v>512.82051282051282</v>
      </c>
      <c r="M209" s="101" t="s">
        <v>578</v>
      </c>
    </row>
    <row r="210" spans="1:14" x14ac:dyDescent="0.25">
      <c r="A210" s="108">
        <v>14</v>
      </c>
      <c r="B210" s="7" t="s">
        <v>15</v>
      </c>
      <c r="C210" s="7">
        <v>2011</v>
      </c>
      <c r="D210" s="7" t="s">
        <v>502</v>
      </c>
      <c r="E210" s="7" t="s">
        <v>431</v>
      </c>
      <c r="F210" s="7" t="s">
        <v>462</v>
      </c>
      <c r="G210" s="7" t="s">
        <v>372</v>
      </c>
      <c r="H210" s="7" t="s">
        <v>373</v>
      </c>
      <c r="I210" s="7">
        <v>400000</v>
      </c>
      <c r="J210" s="12">
        <f>I210/12</f>
        <v>33333.333333333336</v>
      </c>
      <c r="K210" s="8">
        <f>I210/65</f>
        <v>6153.8461538461543</v>
      </c>
      <c r="L210" s="8">
        <f>K210/12</f>
        <v>512.82051282051282</v>
      </c>
      <c r="M210" s="88" t="s">
        <v>578</v>
      </c>
    </row>
    <row r="211" spans="1:14" s="98" customFormat="1" x14ac:dyDescent="0.25">
      <c r="A211" s="108">
        <v>13</v>
      </c>
      <c r="B211" s="7" t="s">
        <v>58</v>
      </c>
      <c r="C211" s="7">
        <v>2011</v>
      </c>
      <c r="D211" s="7" t="s">
        <v>674</v>
      </c>
      <c r="E211" s="7" t="s">
        <v>429</v>
      </c>
      <c r="F211" s="7" t="s">
        <v>462</v>
      </c>
      <c r="G211" s="7" t="s">
        <v>59</v>
      </c>
      <c r="H211" s="7" t="s">
        <v>389</v>
      </c>
      <c r="I211" s="7">
        <v>420000</v>
      </c>
      <c r="J211" s="12">
        <f>I211/12</f>
        <v>35000</v>
      </c>
      <c r="K211" s="8">
        <f>I211/65</f>
        <v>6461.5384615384619</v>
      </c>
      <c r="L211" s="8">
        <f>K211/12</f>
        <v>538.46153846153845</v>
      </c>
      <c r="M211" s="88" t="s">
        <v>578</v>
      </c>
      <c r="N211"/>
    </row>
    <row r="212" spans="1:14" x14ac:dyDescent="0.25">
      <c r="A212" s="108">
        <v>12</v>
      </c>
      <c r="B212" s="7" t="s">
        <v>50</v>
      </c>
      <c r="C212" s="7">
        <v>2011</v>
      </c>
      <c r="D212" s="7" t="s">
        <v>674</v>
      </c>
      <c r="E212" s="7" t="s">
        <v>432</v>
      </c>
      <c r="F212" s="7" t="s">
        <v>462</v>
      </c>
      <c r="G212" s="7" t="s">
        <v>51</v>
      </c>
      <c r="H212" s="7" t="s">
        <v>87</v>
      </c>
      <c r="I212" s="7">
        <v>420000</v>
      </c>
      <c r="J212" s="12">
        <f>I212/12</f>
        <v>35000</v>
      </c>
      <c r="K212" s="8">
        <f>I212/65</f>
        <v>6461.5384615384619</v>
      </c>
      <c r="L212" s="8">
        <f>K212/12</f>
        <v>538.46153846153845</v>
      </c>
      <c r="M212" s="88" t="s">
        <v>578</v>
      </c>
    </row>
    <row r="213" spans="1:14" x14ac:dyDescent="0.25">
      <c r="A213" s="108">
        <v>11</v>
      </c>
      <c r="B213" s="7" t="s">
        <v>38</v>
      </c>
      <c r="C213" s="7">
        <v>2011</v>
      </c>
      <c r="D213" s="7" t="s">
        <v>674</v>
      </c>
      <c r="E213" s="7" t="s">
        <v>430</v>
      </c>
      <c r="F213" s="7" t="s">
        <v>462</v>
      </c>
      <c r="G213" s="7" t="s">
        <v>21</v>
      </c>
      <c r="H213" s="7" t="s">
        <v>83</v>
      </c>
      <c r="I213" s="7">
        <v>420000</v>
      </c>
      <c r="J213" s="12">
        <f>I213/12</f>
        <v>35000</v>
      </c>
      <c r="K213" s="8">
        <f>I213/65</f>
        <v>6461.5384615384619</v>
      </c>
      <c r="L213" s="8">
        <f>K213/12</f>
        <v>538.46153846153845</v>
      </c>
      <c r="M213" s="88" t="s">
        <v>578</v>
      </c>
      <c r="N213" s="98"/>
    </row>
    <row r="214" spans="1:14" x14ac:dyDescent="0.25">
      <c r="A214" s="108">
        <v>10</v>
      </c>
      <c r="B214" s="7" t="s">
        <v>33</v>
      </c>
      <c r="C214" s="7">
        <v>2011</v>
      </c>
      <c r="D214" s="7" t="s">
        <v>674</v>
      </c>
      <c r="E214" s="7" t="s">
        <v>432</v>
      </c>
      <c r="F214" s="7" t="s">
        <v>462</v>
      </c>
      <c r="G214" s="7" t="s">
        <v>380</v>
      </c>
      <c r="H214" s="7" t="s">
        <v>381</v>
      </c>
      <c r="I214" s="7">
        <v>450000</v>
      </c>
      <c r="J214" s="12">
        <f>I214/12</f>
        <v>37500</v>
      </c>
      <c r="K214" s="8">
        <f>I214/65</f>
        <v>6923.0769230769229</v>
      </c>
      <c r="L214" s="8">
        <f>K214/12</f>
        <v>576.92307692307691</v>
      </c>
      <c r="M214" s="88" t="s">
        <v>578</v>
      </c>
    </row>
    <row r="215" spans="1:14" x14ac:dyDescent="0.25">
      <c r="A215" s="108">
        <v>9</v>
      </c>
      <c r="B215" s="7" t="s">
        <v>26</v>
      </c>
      <c r="C215" s="7">
        <v>2011</v>
      </c>
      <c r="D215" s="7" t="s">
        <v>674</v>
      </c>
      <c r="E215" s="7" t="s">
        <v>435</v>
      </c>
      <c r="F215" s="7" t="s">
        <v>462</v>
      </c>
      <c r="G215" s="7" t="s">
        <v>378</v>
      </c>
      <c r="H215" s="7" t="s">
        <v>134</v>
      </c>
      <c r="I215" s="7">
        <v>500000</v>
      </c>
      <c r="J215" s="12">
        <f>I215/12</f>
        <v>41666.666666666664</v>
      </c>
      <c r="K215" s="8">
        <f>I215/65</f>
        <v>7692.3076923076924</v>
      </c>
      <c r="L215" s="8">
        <f>K215/12</f>
        <v>641.02564102564099</v>
      </c>
      <c r="M215" s="88" t="s">
        <v>578</v>
      </c>
    </row>
    <row r="216" spans="1:14" x14ac:dyDescent="0.25">
      <c r="A216" s="108">
        <v>8</v>
      </c>
      <c r="B216" s="7" t="s">
        <v>27</v>
      </c>
      <c r="C216" s="7">
        <v>2011</v>
      </c>
      <c r="D216" s="7" t="s">
        <v>674</v>
      </c>
      <c r="E216" s="7" t="s">
        <v>436</v>
      </c>
      <c r="F216" s="7" t="s">
        <v>462</v>
      </c>
      <c r="G216" s="7" t="s">
        <v>366</v>
      </c>
      <c r="H216" s="7" t="s">
        <v>319</v>
      </c>
      <c r="I216" s="7">
        <v>500000</v>
      </c>
      <c r="J216" s="12">
        <f>I216/12</f>
        <v>41666.666666666664</v>
      </c>
      <c r="K216" s="8">
        <f>I216/65</f>
        <v>7692.3076923076924</v>
      </c>
      <c r="L216" s="8">
        <f>K216/12</f>
        <v>641.02564102564099</v>
      </c>
      <c r="M216" s="88" t="s">
        <v>578</v>
      </c>
    </row>
    <row r="217" spans="1:14" x14ac:dyDescent="0.25">
      <c r="A217" s="108">
        <v>7</v>
      </c>
      <c r="B217" s="7" t="s">
        <v>47</v>
      </c>
      <c r="C217" s="1">
        <v>2011</v>
      </c>
      <c r="D217" s="7" t="s">
        <v>674</v>
      </c>
      <c r="E217" s="1" t="s">
        <v>430</v>
      </c>
      <c r="F217" s="1" t="s">
        <v>568</v>
      </c>
      <c r="G217" s="79" t="s">
        <v>298</v>
      </c>
      <c r="H217" s="7" t="s">
        <v>321</v>
      </c>
      <c r="I217" s="7">
        <v>597408</v>
      </c>
      <c r="J217" s="12">
        <f>I217/12</f>
        <v>49784</v>
      </c>
      <c r="K217" s="8">
        <f>I217/65</f>
        <v>9190.8923076923074</v>
      </c>
      <c r="L217" s="8">
        <f>K217/12</f>
        <v>765.90769230769229</v>
      </c>
      <c r="M217" s="88" t="s">
        <v>578</v>
      </c>
    </row>
    <row r="218" spans="1:14" x14ac:dyDescent="0.25">
      <c r="A218" s="108">
        <v>6</v>
      </c>
      <c r="B218" s="7" t="s">
        <v>4</v>
      </c>
      <c r="C218" s="7">
        <v>2011</v>
      </c>
      <c r="D218" s="7" t="s">
        <v>674</v>
      </c>
      <c r="E218" s="7" t="s">
        <v>428</v>
      </c>
      <c r="F218" s="7" t="s">
        <v>462</v>
      </c>
      <c r="G218" s="7" t="s">
        <v>2</v>
      </c>
      <c r="H218" s="7" t="s">
        <v>563</v>
      </c>
      <c r="I218" s="7">
        <v>600000</v>
      </c>
      <c r="J218" s="12">
        <f>I218/12</f>
        <v>50000</v>
      </c>
      <c r="K218" s="8">
        <f>I218/65</f>
        <v>9230.7692307692305</v>
      </c>
      <c r="L218" s="8">
        <f>K218/12</f>
        <v>769.23076923076917</v>
      </c>
      <c r="M218" s="88" t="s">
        <v>578</v>
      </c>
    </row>
    <row r="219" spans="1:14" x14ac:dyDescent="0.25">
      <c r="A219" s="108">
        <v>5</v>
      </c>
      <c r="B219" s="7" t="s">
        <v>5</v>
      </c>
      <c r="C219" s="7">
        <v>2011</v>
      </c>
      <c r="D219" s="7" t="s">
        <v>674</v>
      </c>
      <c r="E219" s="7" t="s">
        <v>429</v>
      </c>
      <c r="F219" s="7" t="s">
        <v>462</v>
      </c>
      <c r="G219" s="7" t="s">
        <v>6</v>
      </c>
      <c r="H219" s="7" t="s">
        <v>369</v>
      </c>
      <c r="I219" s="7">
        <v>1000000</v>
      </c>
      <c r="J219" s="12">
        <f>I219/12</f>
        <v>83333.333333333328</v>
      </c>
      <c r="K219" s="8">
        <f>I219/65</f>
        <v>15384.615384615385</v>
      </c>
      <c r="L219" s="8">
        <f>K219/12</f>
        <v>1282.051282051282</v>
      </c>
      <c r="M219" s="88" t="s">
        <v>578</v>
      </c>
    </row>
    <row r="220" spans="1:14" x14ac:dyDescent="0.25">
      <c r="A220" s="108">
        <v>4</v>
      </c>
      <c r="B220" s="7" t="s">
        <v>14</v>
      </c>
      <c r="C220" s="7">
        <v>2011</v>
      </c>
      <c r="D220" s="7" t="s">
        <v>674</v>
      </c>
      <c r="E220" s="7" t="s">
        <v>430</v>
      </c>
      <c r="F220" s="7" t="s">
        <v>568</v>
      </c>
      <c r="G220" s="7" t="s">
        <v>298</v>
      </c>
      <c r="H220" s="7" t="s">
        <v>320</v>
      </c>
      <c r="I220" s="7">
        <v>1146420</v>
      </c>
      <c r="J220" s="12">
        <f>I220/12</f>
        <v>95535</v>
      </c>
      <c r="K220" s="8">
        <f>I220/65</f>
        <v>17637.23076923077</v>
      </c>
      <c r="L220" s="8">
        <f>K220/12</f>
        <v>1469.7692307692307</v>
      </c>
      <c r="M220" s="88" t="s">
        <v>578</v>
      </c>
    </row>
    <row r="221" spans="1:14" x14ac:dyDescent="0.25">
      <c r="A221" s="108">
        <v>3</v>
      </c>
      <c r="B221" s="7" t="s">
        <v>23</v>
      </c>
      <c r="C221" s="7">
        <v>2011</v>
      </c>
      <c r="D221" s="7" t="s">
        <v>674</v>
      </c>
      <c r="E221" s="7" t="s">
        <v>433</v>
      </c>
      <c r="F221" s="7" t="s">
        <v>568</v>
      </c>
      <c r="G221" s="7" t="s">
        <v>298</v>
      </c>
      <c r="H221" s="7" t="s">
        <v>78</v>
      </c>
      <c r="I221" s="7">
        <v>1288164</v>
      </c>
      <c r="J221" s="12">
        <f>I221/12</f>
        <v>107347</v>
      </c>
      <c r="K221" s="8">
        <f>I221/65</f>
        <v>19817.907692307694</v>
      </c>
      <c r="L221" s="8">
        <f>K221/12</f>
        <v>1651.4923076923078</v>
      </c>
      <c r="M221" s="88" t="s">
        <v>578</v>
      </c>
    </row>
    <row r="222" spans="1:14" x14ac:dyDescent="0.25">
      <c r="A222" s="108">
        <v>2</v>
      </c>
      <c r="B222" s="7" t="s">
        <v>52</v>
      </c>
      <c r="C222" s="7">
        <v>2011</v>
      </c>
      <c r="D222" s="7" t="s">
        <v>674</v>
      </c>
      <c r="E222" s="7" t="s">
        <v>430</v>
      </c>
      <c r="F222" s="7" t="s">
        <v>568</v>
      </c>
      <c r="G222" s="7" t="s">
        <v>298</v>
      </c>
      <c r="H222" s="7" t="s">
        <v>88</v>
      </c>
      <c r="I222" s="7">
        <v>2106072</v>
      </c>
      <c r="J222" s="12">
        <f>I222/12</f>
        <v>175506</v>
      </c>
      <c r="K222" s="8">
        <f>I222/65</f>
        <v>32401.107692307691</v>
      </c>
      <c r="L222" s="8">
        <f>K222/12</f>
        <v>2700.0923076923077</v>
      </c>
      <c r="M222" s="88" t="s">
        <v>578</v>
      </c>
    </row>
    <row r="223" spans="1:14" x14ac:dyDescent="0.25">
      <c r="A223" s="108">
        <v>1</v>
      </c>
      <c r="B223" s="7" t="s">
        <v>13</v>
      </c>
      <c r="C223" s="7">
        <v>2011</v>
      </c>
      <c r="D223" s="7" t="s">
        <v>674</v>
      </c>
      <c r="E223" s="7" t="s">
        <v>430</v>
      </c>
      <c r="F223" s="7" t="s">
        <v>568</v>
      </c>
      <c r="G223" s="7" t="s">
        <v>694</v>
      </c>
      <c r="H223" s="7" t="s">
        <v>88</v>
      </c>
      <c r="I223" s="7">
        <v>2599200</v>
      </c>
      <c r="J223" s="12">
        <f>I223/12</f>
        <v>216600</v>
      </c>
      <c r="K223" s="8">
        <f>I223/65</f>
        <v>39987.692307692305</v>
      </c>
      <c r="L223" s="8">
        <f>K223/12</f>
        <v>3332.3076923076919</v>
      </c>
      <c r="M223" s="88" t="s">
        <v>578</v>
      </c>
    </row>
  </sheetData>
  <autoFilter ref="A1:M223" xr:uid="{00000000-0009-0000-0000-000001000000}">
    <sortState ref="A2:M223">
      <sortCondition descending="1" ref="A1:A223"/>
    </sortState>
  </autoFilter>
  <sortState ref="A2:N50">
    <sortCondition ref="C2:C50"/>
    <sortCondition descending="1" ref="I2:I50"/>
    <sortCondition ref="B2:B50"/>
  </sortState>
  <conditionalFormatting sqref="I1:I1048576">
    <cfRule type="iconSet" priority="2">
      <iconSet iconSet="4Rating">
        <cfvo type="percent" val="0"/>
        <cfvo type="percent" val="25"/>
        <cfvo type="percent" val="50"/>
        <cfvo type="percent" val="75"/>
      </iconSet>
    </cfRule>
  </conditionalFormatting>
  <conditionalFormatting sqref="J1:J104857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{84217D2B-5E08-4729-81CD-4E94800404A7}</x14:id>
        </ext>
      </extLst>
    </cfRule>
  </conditionalFormatting>
  <pageMargins left="0.25" right="0.25" top="0" bottom="0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4217D2B-5E08-4729-81CD-4E94800404A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J1:J1048576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100-000000000000}">
          <x14:formula1>
            <xm:f>'E:\From Sept 2018\[Master CCP details - updated for Sept 2018.xlsx]Important list- don''t delete'!#REF!</xm:f>
          </x14:formula1>
          <xm:sqref>B196:B197 B199</xm:sqref>
        </x14:dataValidation>
        <x14:dataValidation type="list" allowBlank="1" showInputMessage="1" showErrorMessage="1" xr:uid="{00000000-0002-0000-0100-000001000000}">
          <x14:formula1>
            <xm:f>'E:\From Sept 2018\[Master CCP details - Oct 2018.xlsx]Important list- don''t delete'!#REF!</xm:f>
          </x14:formula1>
          <xm:sqref>B201:B204</xm:sqref>
        </x14:dataValidation>
        <x14:dataValidation type="list" allowBlank="1" showInputMessage="1" showErrorMessage="1" xr:uid="{00000000-0002-0000-0100-000002000000}">
          <x14:formula1>
            <xm:f>'E:\From Sept 2018\[Master CCP-Dec 2018.xlsx]Important list- don''t delete'!#REF!</xm:f>
          </x14:formula1>
          <xm:sqref>B211 E211 B217:B221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K20"/>
  <sheetViews>
    <sheetView zoomScale="110" zoomScaleNormal="110" workbookViewId="0"/>
  </sheetViews>
  <sheetFormatPr defaultRowHeight="15" x14ac:dyDescent="0.25"/>
  <cols>
    <col min="5" max="5" width="14.28515625" bestFit="1" customWidth="1"/>
    <col min="10" max="10" width="12.85546875" bestFit="1" customWidth="1"/>
  </cols>
  <sheetData>
    <row r="2" spans="1:11" x14ac:dyDescent="0.25">
      <c r="A2" s="7"/>
      <c r="B2" s="22" t="s">
        <v>347</v>
      </c>
      <c r="C2" s="22" t="s">
        <v>538</v>
      </c>
      <c r="D2" s="23" t="s">
        <v>346</v>
      </c>
      <c r="E2" s="23" t="s">
        <v>538</v>
      </c>
      <c r="F2" s="24" t="s">
        <v>345</v>
      </c>
      <c r="G2" s="24" t="s">
        <v>538</v>
      </c>
      <c r="H2" s="25" t="s">
        <v>349</v>
      </c>
      <c r="I2" s="25" t="s">
        <v>538</v>
      </c>
      <c r="J2" s="26" t="s">
        <v>576</v>
      </c>
      <c r="K2" s="26" t="s">
        <v>538</v>
      </c>
    </row>
    <row r="3" spans="1:11" x14ac:dyDescent="0.25">
      <c r="A3" s="7">
        <v>2011</v>
      </c>
      <c r="B3" s="27">
        <v>38</v>
      </c>
      <c r="C3" s="28">
        <f>(B3/49)*1</f>
        <v>0.77551020408163263</v>
      </c>
      <c r="D3" s="23">
        <v>4</v>
      </c>
      <c r="E3" s="29">
        <f>(D3/49)*1</f>
        <v>8.1632653061224483E-2</v>
      </c>
      <c r="F3" s="24">
        <v>4</v>
      </c>
      <c r="G3" s="30">
        <f>(F3/49)*1</f>
        <v>8.1632653061224483E-2</v>
      </c>
      <c r="H3" s="25">
        <v>3</v>
      </c>
      <c r="I3" s="31">
        <f>(H3/49)*1</f>
        <v>6.1224489795918366E-2</v>
      </c>
      <c r="J3" s="26">
        <f>SUM(B3,D3,F3,H3)</f>
        <v>49</v>
      </c>
      <c r="K3" s="32">
        <f>J3/197</f>
        <v>0.24873096446700507</v>
      </c>
    </row>
    <row r="4" spans="1:11" x14ac:dyDescent="0.25">
      <c r="A4" s="7">
        <v>2012</v>
      </c>
      <c r="B4" s="27">
        <v>15</v>
      </c>
      <c r="C4" s="28">
        <f>(B4/50)*1</f>
        <v>0.3</v>
      </c>
      <c r="D4" s="23">
        <v>11</v>
      </c>
      <c r="E4" s="29">
        <f>(D4/50)*1</f>
        <v>0.22</v>
      </c>
      <c r="F4" s="24">
        <v>19</v>
      </c>
      <c r="G4" s="30">
        <f>(F4/50)*1</f>
        <v>0.38</v>
      </c>
      <c r="H4" s="25">
        <v>5</v>
      </c>
      <c r="I4" s="31">
        <f>(H4/50)*1</f>
        <v>0.1</v>
      </c>
      <c r="J4" s="26">
        <f t="shared" ref="J4:J9" si="0">SUM(B4,D4,F4,H4)</f>
        <v>50</v>
      </c>
      <c r="K4" s="32">
        <f t="shared" ref="K4:K9" si="1">J4/197</f>
        <v>0.25380710659898476</v>
      </c>
    </row>
    <row r="5" spans="1:11" x14ac:dyDescent="0.25">
      <c r="A5" s="7">
        <v>2013</v>
      </c>
      <c r="B5" s="27">
        <v>7</v>
      </c>
      <c r="C5" s="28">
        <f>(B5/35)*1</f>
        <v>0.2</v>
      </c>
      <c r="D5" s="23">
        <v>2</v>
      </c>
      <c r="E5" s="29">
        <f>(D5/35)*1</f>
        <v>5.7142857142857141E-2</v>
      </c>
      <c r="F5" s="24">
        <v>17</v>
      </c>
      <c r="G5" s="30">
        <f>(F5/35)*1</f>
        <v>0.48571428571428571</v>
      </c>
      <c r="H5" s="25">
        <v>9</v>
      </c>
      <c r="I5" s="31">
        <f>(H5/35)*1</f>
        <v>0.25714285714285712</v>
      </c>
      <c r="J5" s="26">
        <f t="shared" si="0"/>
        <v>35</v>
      </c>
      <c r="K5" s="32">
        <f t="shared" si="1"/>
        <v>0.17766497461928935</v>
      </c>
    </row>
    <row r="6" spans="1:11" x14ac:dyDescent="0.25">
      <c r="A6" s="7">
        <v>2014</v>
      </c>
      <c r="B6" s="27">
        <v>2</v>
      </c>
      <c r="C6" s="28">
        <f>(B6/30)*1</f>
        <v>6.6666666666666666E-2</v>
      </c>
      <c r="D6" s="23">
        <v>2</v>
      </c>
      <c r="E6" s="29">
        <f>(D6/30)*1</f>
        <v>6.6666666666666666E-2</v>
      </c>
      <c r="F6" s="24">
        <v>12</v>
      </c>
      <c r="G6" s="30">
        <f>(F6/30)*1</f>
        <v>0.4</v>
      </c>
      <c r="H6" s="25">
        <v>14</v>
      </c>
      <c r="I6" s="31">
        <f>(H6/30)*1</f>
        <v>0.46666666666666667</v>
      </c>
      <c r="J6" s="26">
        <f t="shared" si="0"/>
        <v>30</v>
      </c>
      <c r="K6" s="32">
        <f t="shared" si="1"/>
        <v>0.15228426395939088</v>
      </c>
    </row>
    <row r="7" spans="1:11" x14ac:dyDescent="0.25">
      <c r="A7" s="7">
        <v>2015</v>
      </c>
      <c r="B7" s="27">
        <v>5</v>
      </c>
      <c r="C7" s="28">
        <f>(B7/15)*1</f>
        <v>0.33333333333333331</v>
      </c>
      <c r="D7" s="23">
        <v>1</v>
      </c>
      <c r="E7" s="29">
        <f>(D7/15)*1</f>
        <v>6.6666666666666666E-2</v>
      </c>
      <c r="F7" s="24">
        <v>4</v>
      </c>
      <c r="G7" s="30">
        <f>(F7/15)*1</f>
        <v>0.26666666666666666</v>
      </c>
      <c r="H7" s="25">
        <v>5</v>
      </c>
      <c r="I7" s="31">
        <f>(H7/15)*1</f>
        <v>0.33333333333333331</v>
      </c>
      <c r="J7" s="26">
        <f t="shared" si="0"/>
        <v>15</v>
      </c>
      <c r="K7" s="32">
        <f t="shared" si="1"/>
        <v>7.6142131979695438E-2</v>
      </c>
    </row>
    <row r="8" spans="1:11" x14ac:dyDescent="0.25">
      <c r="A8" s="7">
        <v>2016</v>
      </c>
      <c r="B8" s="27">
        <v>6</v>
      </c>
      <c r="C8" s="28">
        <f>(B8/14)*1</f>
        <v>0.42857142857142855</v>
      </c>
      <c r="D8" s="23">
        <v>0</v>
      </c>
      <c r="E8" s="29">
        <f>(D8/14)*1</f>
        <v>0</v>
      </c>
      <c r="F8" s="24">
        <v>1</v>
      </c>
      <c r="G8" s="30">
        <f>(F8/14)*1</f>
        <v>7.1428571428571425E-2</v>
      </c>
      <c r="H8" s="25">
        <v>3</v>
      </c>
      <c r="I8" s="31">
        <f>(H8/14)*1</f>
        <v>0.21428571428571427</v>
      </c>
      <c r="J8" s="26">
        <f t="shared" si="0"/>
        <v>10</v>
      </c>
      <c r="K8" s="32">
        <f t="shared" si="1"/>
        <v>5.0761421319796954E-2</v>
      </c>
    </row>
    <row r="9" spans="1:11" x14ac:dyDescent="0.25">
      <c r="A9" s="7">
        <v>2017</v>
      </c>
      <c r="B9" s="27">
        <v>4</v>
      </c>
      <c r="C9" s="28">
        <f>(B9/8)*1</f>
        <v>0.5</v>
      </c>
      <c r="D9" s="23">
        <v>0</v>
      </c>
      <c r="E9" s="29">
        <f>(D9/8)*1</f>
        <v>0</v>
      </c>
      <c r="F9" s="24">
        <v>0</v>
      </c>
      <c r="G9" s="30">
        <f>(F9/8)*1</f>
        <v>0</v>
      </c>
      <c r="H9" s="25">
        <v>4</v>
      </c>
      <c r="I9" s="31">
        <f>(H9/8)*1</f>
        <v>0.5</v>
      </c>
      <c r="J9" s="26">
        <f t="shared" si="0"/>
        <v>8</v>
      </c>
      <c r="K9" s="32">
        <f t="shared" si="1"/>
        <v>4.060913705583756E-2</v>
      </c>
    </row>
    <row r="10" spans="1:11" x14ac:dyDescent="0.25">
      <c r="A10" s="7"/>
      <c r="B10" s="33">
        <f>SUM(B3:B9)</f>
        <v>77</v>
      </c>
      <c r="C10" s="34">
        <f>B10/201</f>
        <v>0.38308457711442784</v>
      </c>
      <c r="D10" s="33">
        <f>SUM(D3:D9)</f>
        <v>20</v>
      </c>
      <c r="E10" s="34">
        <f>D10/201</f>
        <v>9.950248756218906E-2</v>
      </c>
      <c r="F10" s="33">
        <f t="shared" ref="F10" si="2">SUM(F3:F9)</f>
        <v>57</v>
      </c>
      <c r="G10" s="34">
        <f>F10/201</f>
        <v>0.28358208955223879</v>
      </c>
      <c r="H10" s="33">
        <f t="shared" ref="H10" si="3">SUM(H3:H9)</f>
        <v>43</v>
      </c>
      <c r="I10" s="34">
        <f>H10/201</f>
        <v>0.21393034825870647</v>
      </c>
      <c r="J10" s="24">
        <f>SUM(J3:J9)</f>
        <v>197</v>
      </c>
      <c r="K10" s="37">
        <f>SUM(K3:K9)</f>
        <v>1</v>
      </c>
    </row>
    <row r="12" spans="1:11" x14ac:dyDescent="0.25">
      <c r="A12" s="116" t="s">
        <v>306</v>
      </c>
      <c r="B12" s="116"/>
      <c r="C12" s="116"/>
      <c r="D12" s="116"/>
      <c r="E12" s="116"/>
      <c r="G12" s="116" t="s">
        <v>306</v>
      </c>
      <c r="H12" s="116"/>
      <c r="I12" s="116"/>
      <c r="J12" s="116"/>
    </row>
    <row r="13" spans="1:11" x14ac:dyDescent="0.25">
      <c r="A13" s="111" t="s">
        <v>785</v>
      </c>
      <c r="B13" s="111"/>
      <c r="C13" s="111"/>
      <c r="D13" s="111"/>
      <c r="E13" s="111"/>
      <c r="G13" s="113" t="s">
        <v>615</v>
      </c>
      <c r="H13" s="114"/>
      <c r="I13" s="114"/>
      <c r="J13" s="115"/>
    </row>
    <row r="14" spans="1:11" x14ac:dyDescent="0.25">
      <c r="A14" s="18"/>
      <c r="B14" s="111" t="s">
        <v>620</v>
      </c>
      <c r="C14" s="111"/>
      <c r="D14" s="111"/>
      <c r="E14" s="20" t="s">
        <v>628</v>
      </c>
      <c r="G14" s="112" t="s">
        <v>620</v>
      </c>
      <c r="H14" s="112"/>
      <c r="I14" s="112"/>
      <c r="J14" s="21" t="s">
        <v>628</v>
      </c>
    </row>
    <row r="15" spans="1:11" x14ac:dyDescent="0.25">
      <c r="A15" s="7" t="s">
        <v>347</v>
      </c>
      <c r="B15" s="110" t="s">
        <v>611</v>
      </c>
      <c r="C15" s="110"/>
      <c r="D15" s="110"/>
      <c r="E15" s="8" t="s">
        <v>630</v>
      </c>
      <c r="G15" s="110" t="s">
        <v>616</v>
      </c>
      <c r="H15" s="110"/>
      <c r="I15" s="110"/>
      <c r="J15" s="7" t="s">
        <v>624</v>
      </c>
    </row>
    <row r="16" spans="1:11" x14ac:dyDescent="0.25">
      <c r="A16" s="7" t="s">
        <v>346</v>
      </c>
      <c r="B16" s="110" t="s">
        <v>612</v>
      </c>
      <c r="C16" s="110"/>
      <c r="D16" s="110"/>
      <c r="E16" s="8" t="s">
        <v>621</v>
      </c>
      <c r="G16" s="110" t="s">
        <v>617</v>
      </c>
      <c r="H16" s="110"/>
      <c r="I16" s="110"/>
      <c r="J16" s="7" t="s">
        <v>625</v>
      </c>
    </row>
    <row r="17" spans="1:10" x14ac:dyDescent="0.25">
      <c r="A17" s="7" t="s">
        <v>345</v>
      </c>
      <c r="B17" s="110" t="s">
        <v>613</v>
      </c>
      <c r="C17" s="110"/>
      <c r="D17" s="110"/>
      <c r="E17" s="8" t="s">
        <v>622</v>
      </c>
      <c r="G17" s="110" t="s">
        <v>618</v>
      </c>
      <c r="H17" s="110"/>
      <c r="I17" s="110"/>
      <c r="J17" s="7" t="s">
        <v>626</v>
      </c>
    </row>
    <row r="18" spans="1:10" x14ac:dyDescent="0.25">
      <c r="A18" s="7" t="s">
        <v>349</v>
      </c>
      <c r="B18" s="110" t="s">
        <v>614</v>
      </c>
      <c r="C18" s="110"/>
      <c r="D18" s="110"/>
      <c r="E18" s="8" t="s">
        <v>623</v>
      </c>
      <c r="G18" s="110" t="s">
        <v>619</v>
      </c>
      <c r="H18" s="110"/>
      <c r="I18" s="110"/>
      <c r="J18" s="7" t="s">
        <v>627</v>
      </c>
    </row>
    <row r="20" spans="1:10" x14ac:dyDescent="0.25">
      <c r="E20" s="19"/>
    </row>
  </sheetData>
  <mergeCells count="14">
    <mergeCell ref="B14:D14"/>
    <mergeCell ref="G14:I14"/>
    <mergeCell ref="A13:E13"/>
    <mergeCell ref="G13:J13"/>
    <mergeCell ref="A12:E12"/>
    <mergeCell ref="G12:J12"/>
    <mergeCell ref="B15:D15"/>
    <mergeCell ref="B16:D16"/>
    <mergeCell ref="B17:D17"/>
    <mergeCell ref="B18:D18"/>
    <mergeCell ref="G15:I15"/>
    <mergeCell ref="G16:I16"/>
    <mergeCell ref="G17:I17"/>
    <mergeCell ref="G18:I1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G16" sqref="G16"/>
    </sheetView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filterMode="1"/>
  <dimension ref="A1:O198"/>
  <sheetViews>
    <sheetView zoomScale="90" zoomScaleNormal="90" workbookViewId="0">
      <pane xSplit="3" ySplit="1" topLeftCell="D25" activePane="bottomRight" state="frozen"/>
      <selection activeCell="G61" sqref="G61"/>
      <selection pane="topRight" activeCell="G61" sqref="G61"/>
      <selection pane="bottomLeft" activeCell="G61" sqref="G61"/>
      <selection pane="bottomRight" activeCell="G1" sqref="G1"/>
    </sheetView>
  </sheetViews>
  <sheetFormatPr defaultRowHeight="15" x14ac:dyDescent="0.25"/>
  <cols>
    <col min="2" max="2" width="21" bestFit="1" customWidth="1"/>
    <col min="3" max="3" width="5.85546875" bestFit="1" customWidth="1"/>
    <col min="4" max="4" width="6.42578125" bestFit="1" customWidth="1"/>
    <col min="5" max="5" width="12.7109375" customWidth="1"/>
    <col min="6" max="6" width="9.28515625" customWidth="1"/>
    <col min="7" max="7" width="17.7109375" customWidth="1"/>
    <col min="8" max="8" width="15.42578125" customWidth="1"/>
    <col min="10" max="10" width="9.140625" customWidth="1"/>
    <col min="11" max="11" width="11" customWidth="1"/>
    <col min="12" max="12" width="11.140625" customWidth="1"/>
    <col min="14" max="14" width="66.42578125" customWidth="1"/>
    <col min="15" max="15" width="11.140625" bestFit="1" customWidth="1"/>
  </cols>
  <sheetData>
    <row r="1" spans="1:15" s="10" customFormat="1" ht="45" x14ac:dyDescent="0.25">
      <c r="A1" s="9" t="s">
        <v>302</v>
      </c>
      <c r="B1" s="9" t="s">
        <v>303</v>
      </c>
      <c r="C1" s="9" t="s">
        <v>72</v>
      </c>
      <c r="D1" s="9" t="s">
        <v>535</v>
      </c>
      <c r="E1" s="9" t="s">
        <v>425</v>
      </c>
      <c r="F1" s="9" t="s">
        <v>426</v>
      </c>
      <c r="G1" s="9" t="s">
        <v>304</v>
      </c>
      <c r="H1" s="9" t="s">
        <v>305</v>
      </c>
      <c r="I1" s="9" t="s">
        <v>306</v>
      </c>
      <c r="J1" s="9" t="s">
        <v>307</v>
      </c>
      <c r="K1" s="9" t="s">
        <v>313</v>
      </c>
      <c r="L1" s="9" t="s">
        <v>314</v>
      </c>
      <c r="M1" s="9" t="s">
        <v>575</v>
      </c>
    </row>
    <row r="2" spans="1:15" hidden="1" x14ac:dyDescent="0.25">
      <c r="A2" s="7">
        <v>1</v>
      </c>
      <c r="B2" s="7" t="s">
        <v>52</v>
      </c>
      <c r="C2" s="7">
        <v>2011</v>
      </c>
      <c r="D2" s="7" t="s">
        <v>501</v>
      </c>
      <c r="E2" s="7" t="s">
        <v>430</v>
      </c>
      <c r="F2" s="7" t="s">
        <v>568</v>
      </c>
      <c r="G2" s="7" t="s">
        <v>298</v>
      </c>
      <c r="H2" s="7" t="s">
        <v>88</v>
      </c>
      <c r="I2" s="7">
        <v>2106072</v>
      </c>
      <c r="J2" s="12">
        <f t="shared" ref="J2:J33" si="0">I2/12</f>
        <v>175506</v>
      </c>
      <c r="K2" s="8">
        <f t="shared" ref="K2:K33" si="1">I2/65</f>
        <v>32401.107692307691</v>
      </c>
      <c r="L2" s="8">
        <f t="shared" ref="L2:L33" si="2">K2/12</f>
        <v>2700.0923076923077</v>
      </c>
      <c r="M2" s="11" t="s">
        <v>578</v>
      </c>
      <c r="O2" s="13"/>
    </row>
    <row r="3" spans="1:15" hidden="1" x14ac:dyDescent="0.25">
      <c r="A3" s="7">
        <v>2</v>
      </c>
      <c r="B3" s="7" t="s">
        <v>13</v>
      </c>
      <c r="C3" s="7">
        <v>2011</v>
      </c>
      <c r="D3" s="7" t="s">
        <v>501</v>
      </c>
      <c r="E3" s="7" t="s">
        <v>430</v>
      </c>
      <c r="F3" s="7" t="s">
        <v>568</v>
      </c>
      <c r="G3" s="7" t="s">
        <v>298</v>
      </c>
      <c r="H3" s="7" t="s">
        <v>76</v>
      </c>
      <c r="I3" s="7">
        <v>1483764</v>
      </c>
      <c r="J3" s="12">
        <f t="shared" si="0"/>
        <v>123647</v>
      </c>
      <c r="K3" s="8">
        <f t="shared" si="1"/>
        <v>22827.138461538463</v>
      </c>
      <c r="L3" s="8">
        <f t="shared" si="2"/>
        <v>1902.2615384615385</v>
      </c>
      <c r="M3" s="11" t="s">
        <v>578</v>
      </c>
    </row>
    <row r="4" spans="1:15" hidden="1" x14ac:dyDescent="0.25">
      <c r="A4" s="7">
        <v>3</v>
      </c>
      <c r="B4" s="7" t="s">
        <v>23</v>
      </c>
      <c r="C4" s="7">
        <v>2011</v>
      </c>
      <c r="D4" s="7" t="s">
        <v>501</v>
      </c>
      <c r="E4" s="7" t="s">
        <v>433</v>
      </c>
      <c r="F4" s="7" t="s">
        <v>568</v>
      </c>
      <c r="G4" s="7" t="s">
        <v>298</v>
      </c>
      <c r="H4" s="7" t="s">
        <v>78</v>
      </c>
      <c r="I4" s="7">
        <v>1288164</v>
      </c>
      <c r="J4" s="12">
        <f t="shared" si="0"/>
        <v>107347</v>
      </c>
      <c r="K4" s="8">
        <f t="shared" si="1"/>
        <v>19817.907692307694</v>
      </c>
      <c r="L4" s="8">
        <f t="shared" si="2"/>
        <v>1651.4923076923078</v>
      </c>
      <c r="M4" s="11" t="s">
        <v>578</v>
      </c>
    </row>
    <row r="5" spans="1:15" hidden="1" x14ac:dyDescent="0.25">
      <c r="A5" s="7">
        <v>4</v>
      </c>
      <c r="B5" s="7" t="s">
        <v>70</v>
      </c>
      <c r="C5" s="7">
        <v>2011</v>
      </c>
      <c r="D5" s="7" t="s">
        <v>501</v>
      </c>
      <c r="E5" s="7" t="s">
        <v>430</v>
      </c>
      <c r="F5" s="7" t="s">
        <v>568</v>
      </c>
      <c r="G5" s="7" t="s">
        <v>298</v>
      </c>
      <c r="H5" s="7" t="s">
        <v>93</v>
      </c>
      <c r="I5" s="7">
        <v>1208952</v>
      </c>
      <c r="J5" s="12">
        <f t="shared" si="0"/>
        <v>100746</v>
      </c>
      <c r="K5" s="8">
        <f t="shared" si="1"/>
        <v>18599.261538461538</v>
      </c>
      <c r="L5" s="8">
        <f t="shared" si="2"/>
        <v>1549.9384615384615</v>
      </c>
      <c r="M5" s="11" t="s">
        <v>578</v>
      </c>
    </row>
    <row r="6" spans="1:15" hidden="1" x14ac:dyDescent="0.25">
      <c r="A6" s="7">
        <v>5</v>
      </c>
      <c r="B6" s="7" t="s">
        <v>14</v>
      </c>
      <c r="C6" s="7">
        <v>2011</v>
      </c>
      <c r="D6" s="7" t="s">
        <v>501</v>
      </c>
      <c r="E6" s="7" t="s">
        <v>430</v>
      </c>
      <c r="F6" s="7" t="s">
        <v>568</v>
      </c>
      <c r="G6" s="7" t="s">
        <v>298</v>
      </c>
      <c r="H6" s="7" t="s">
        <v>320</v>
      </c>
      <c r="I6" s="7">
        <v>1146420</v>
      </c>
      <c r="J6" s="12">
        <f t="shared" si="0"/>
        <v>95535</v>
      </c>
      <c r="K6" s="8">
        <f t="shared" si="1"/>
        <v>17637.23076923077</v>
      </c>
      <c r="L6" s="8">
        <f t="shared" si="2"/>
        <v>1469.7692307692307</v>
      </c>
      <c r="M6" s="11" t="s">
        <v>578</v>
      </c>
    </row>
    <row r="7" spans="1:15" hidden="1" x14ac:dyDescent="0.25">
      <c r="A7" s="7">
        <v>6</v>
      </c>
      <c r="B7" s="7" t="s">
        <v>5</v>
      </c>
      <c r="C7" s="7">
        <v>2011</v>
      </c>
      <c r="D7" s="7" t="s">
        <v>501</v>
      </c>
      <c r="E7" s="7" t="s">
        <v>429</v>
      </c>
      <c r="F7" s="7" t="s">
        <v>462</v>
      </c>
      <c r="G7" s="7" t="s">
        <v>6</v>
      </c>
      <c r="H7" s="7" t="s">
        <v>369</v>
      </c>
      <c r="I7" s="7">
        <v>1000000</v>
      </c>
      <c r="J7" s="12">
        <f t="shared" si="0"/>
        <v>83333.333333333328</v>
      </c>
      <c r="K7" s="8">
        <f t="shared" si="1"/>
        <v>15384.615384615385</v>
      </c>
      <c r="L7" s="8">
        <f t="shared" si="2"/>
        <v>1282.051282051282</v>
      </c>
      <c r="M7" s="11" t="s">
        <v>578</v>
      </c>
    </row>
    <row r="8" spans="1:15" hidden="1" x14ac:dyDescent="0.25">
      <c r="A8" s="7">
        <v>7</v>
      </c>
      <c r="B8" s="7" t="s">
        <v>4</v>
      </c>
      <c r="C8" s="7">
        <v>2011</v>
      </c>
      <c r="D8" s="7" t="s">
        <v>501</v>
      </c>
      <c r="E8" s="7" t="s">
        <v>428</v>
      </c>
      <c r="F8" s="7" t="s">
        <v>462</v>
      </c>
      <c r="G8" s="7" t="s">
        <v>2</v>
      </c>
      <c r="H8" s="7" t="s">
        <v>563</v>
      </c>
      <c r="I8" s="7">
        <v>600000</v>
      </c>
      <c r="J8" s="12">
        <f t="shared" si="0"/>
        <v>50000</v>
      </c>
      <c r="K8" s="8">
        <f t="shared" si="1"/>
        <v>9230.7692307692305</v>
      </c>
      <c r="L8" s="8">
        <f t="shared" si="2"/>
        <v>769.23076923076917</v>
      </c>
      <c r="M8" s="11" t="s">
        <v>578</v>
      </c>
    </row>
    <row r="9" spans="1:15" hidden="1" x14ac:dyDescent="0.25">
      <c r="A9" s="7">
        <v>8</v>
      </c>
      <c r="B9" s="7" t="s">
        <v>47</v>
      </c>
      <c r="C9" s="7">
        <v>2011</v>
      </c>
      <c r="D9" s="7" t="s">
        <v>501</v>
      </c>
      <c r="E9" s="7" t="s">
        <v>430</v>
      </c>
      <c r="F9" s="7" t="s">
        <v>568</v>
      </c>
      <c r="G9" s="7" t="s">
        <v>298</v>
      </c>
      <c r="H9" s="7" t="s">
        <v>321</v>
      </c>
      <c r="I9" s="7">
        <v>597408</v>
      </c>
      <c r="J9" s="12">
        <f t="shared" si="0"/>
        <v>49784</v>
      </c>
      <c r="K9" s="8">
        <f t="shared" si="1"/>
        <v>9190.8923076923074</v>
      </c>
      <c r="L9" s="8">
        <f t="shared" si="2"/>
        <v>765.90769230769229</v>
      </c>
      <c r="M9" s="11" t="s">
        <v>578</v>
      </c>
    </row>
    <row r="10" spans="1:15" hidden="1" x14ac:dyDescent="0.25">
      <c r="A10" s="7">
        <v>9</v>
      </c>
      <c r="B10" s="7" t="s">
        <v>26</v>
      </c>
      <c r="C10" s="7">
        <v>2011</v>
      </c>
      <c r="D10" s="7" t="s">
        <v>501</v>
      </c>
      <c r="E10" s="7" t="s">
        <v>435</v>
      </c>
      <c r="F10" s="7" t="s">
        <v>462</v>
      </c>
      <c r="G10" s="7" t="s">
        <v>378</v>
      </c>
      <c r="H10" s="7" t="s">
        <v>134</v>
      </c>
      <c r="I10" s="7">
        <v>500000</v>
      </c>
      <c r="J10" s="12">
        <f t="shared" si="0"/>
        <v>41666.666666666664</v>
      </c>
      <c r="K10" s="8">
        <f t="shared" si="1"/>
        <v>7692.3076923076924</v>
      </c>
      <c r="L10" s="8">
        <f t="shared" si="2"/>
        <v>641.02564102564099</v>
      </c>
      <c r="M10" s="11" t="s">
        <v>578</v>
      </c>
    </row>
    <row r="11" spans="1:15" hidden="1" x14ac:dyDescent="0.25">
      <c r="A11" s="7">
        <v>10</v>
      </c>
      <c r="B11" s="7" t="s">
        <v>27</v>
      </c>
      <c r="C11" s="7">
        <v>2011</v>
      </c>
      <c r="D11" s="7" t="s">
        <v>501</v>
      </c>
      <c r="E11" s="7" t="s">
        <v>436</v>
      </c>
      <c r="F11" s="7" t="s">
        <v>462</v>
      </c>
      <c r="G11" s="7" t="s">
        <v>366</v>
      </c>
      <c r="H11" s="7" t="s">
        <v>319</v>
      </c>
      <c r="I11" s="7">
        <v>500000</v>
      </c>
      <c r="J11" s="12">
        <f t="shared" si="0"/>
        <v>41666.666666666664</v>
      </c>
      <c r="K11" s="8">
        <f t="shared" si="1"/>
        <v>7692.3076923076924</v>
      </c>
      <c r="L11" s="8">
        <f t="shared" si="2"/>
        <v>641.02564102564099</v>
      </c>
      <c r="M11" s="11" t="s">
        <v>578</v>
      </c>
    </row>
    <row r="12" spans="1:15" hidden="1" x14ac:dyDescent="0.25">
      <c r="A12" s="7">
        <v>11</v>
      </c>
      <c r="B12" s="7" t="s">
        <v>33</v>
      </c>
      <c r="C12" s="7">
        <v>2011</v>
      </c>
      <c r="D12" s="7" t="s">
        <v>501</v>
      </c>
      <c r="E12" s="7" t="s">
        <v>432</v>
      </c>
      <c r="F12" s="7" t="s">
        <v>462</v>
      </c>
      <c r="G12" s="7" t="s">
        <v>380</v>
      </c>
      <c r="H12" s="7" t="s">
        <v>381</v>
      </c>
      <c r="I12" s="7">
        <v>450000</v>
      </c>
      <c r="J12" s="12">
        <f t="shared" si="0"/>
        <v>37500</v>
      </c>
      <c r="K12" s="8">
        <f t="shared" si="1"/>
        <v>6923.0769230769229</v>
      </c>
      <c r="L12" s="8">
        <f t="shared" si="2"/>
        <v>576.92307692307691</v>
      </c>
      <c r="M12" s="11" t="s">
        <v>578</v>
      </c>
    </row>
    <row r="13" spans="1:15" hidden="1" x14ac:dyDescent="0.25">
      <c r="A13" s="7">
        <v>12</v>
      </c>
      <c r="B13" s="7" t="s">
        <v>38</v>
      </c>
      <c r="C13" s="7">
        <v>2011</v>
      </c>
      <c r="D13" s="7" t="s">
        <v>501</v>
      </c>
      <c r="E13" s="7" t="s">
        <v>430</v>
      </c>
      <c r="F13" s="7" t="s">
        <v>462</v>
      </c>
      <c r="G13" s="7" t="s">
        <v>21</v>
      </c>
      <c r="H13" s="7" t="s">
        <v>83</v>
      </c>
      <c r="I13" s="7">
        <v>420000</v>
      </c>
      <c r="J13" s="12">
        <f t="shared" si="0"/>
        <v>35000</v>
      </c>
      <c r="K13" s="8">
        <f t="shared" si="1"/>
        <v>6461.5384615384619</v>
      </c>
      <c r="L13" s="8">
        <f t="shared" si="2"/>
        <v>538.46153846153845</v>
      </c>
      <c r="M13" s="11" t="s">
        <v>578</v>
      </c>
    </row>
    <row r="14" spans="1:15" hidden="1" x14ac:dyDescent="0.25">
      <c r="A14" s="7">
        <v>13</v>
      </c>
      <c r="B14" s="7" t="s">
        <v>50</v>
      </c>
      <c r="C14" s="7">
        <v>2011</v>
      </c>
      <c r="D14" s="7" t="s">
        <v>501</v>
      </c>
      <c r="E14" s="7" t="s">
        <v>432</v>
      </c>
      <c r="F14" s="7" t="s">
        <v>462</v>
      </c>
      <c r="G14" s="7" t="s">
        <v>51</v>
      </c>
      <c r="H14" s="7" t="s">
        <v>87</v>
      </c>
      <c r="I14" s="7">
        <v>420000</v>
      </c>
      <c r="J14" s="12">
        <f t="shared" si="0"/>
        <v>35000</v>
      </c>
      <c r="K14" s="8">
        <f t="shared" si="1"/>
        <v>6461.5384615384619</v>
      </c>
      <c r="L14" s="8">
        <f t="shared" si="2"/>
        <v>538.46153846153845</v>
      </c>
      <c r="M14" s="11" t="s">
        <v>578</v>
      </c>
    </row>
    <row r="15" spans="1:15" hidden="1" x14ac:dyDescent="0.25">
      <c r="A15" s="7">
        <v>14</v>
      </c>
      <c r="B15" s="7" t="s">
        <v>58</v>
      </c>
      <c r="C15" s="7">
        <v>2011</v>
      </c>
      <c r="D15" s="7" t="s">
        <v>501</v>
      </c>
      <c r="E15" s="7" t="s">
        <v>429</v>
      </c>
      <c r="F15" s="7" t="s">
        <v>462</v>
      </c>
      <c r="G15" s="7" t="s">
        <v>59</v>
      </c>
      <c r="H15" s="7" t="s">
        <v>389</v>
      </c>
      <c r="I15" s="7">
        <v>420000</v>
      </c>
      <c r="J15" s="12">
        <f t="shared" si="0"/>
        <v>35000</v>
      </c>
      <c r="K15" s="8">
        <f t="shared" si="1"/>
        <v>6461.5384615384619</v>
      </c>
      <c r="L15" s="8">
        <f t="shared" si="2"/>
        <v>538.46153846153845</v>
      </c>
      <c r="M15" s="11" t="s">
        <v>578</v>
      </c>
    </row>
    <row r="16" spans="1:15" hidden="1" x14ac:dyDescent="0.25">
      <c r="A16" s="7">
        <v>15</v>
      </c>
      <c r="B16" s="7" t="s">
        <v>15</v>
      </c>
      <c r="C16" s="7">
        <v>2011</v>
      </c>
      <c r="D16" s="7" t="s">
        <v>502</v>
      </c>
      <c r="E16" s="7" t="s">
        <v>431</v>
      </c>
      <c r="F16" s="7" t="s">
        <v>462</v>
      </c>
      <c r="G16" s="7" t="s">
        <v>372</v>
      </c>
      <c r="H16" s="7" t="s">
        <v>373</v>
      </c>
      <c r="I16" s="7">
        <v>400000</v>
      </c>
      <c r="J16" s="12">
        <f t="shared" si="0"/>
        <v>33333.333333333336</v>
      </c>
      <c r="K16" s="8">
        <f t="shared" si="1"/>
        <v>6153.8461538461543</v>
      </c>
      <c r="L16" s="8">
        <f t="shared" si="2"/>
        <v>512.82051282051282</v>
      </c>
      <c r="M16" s="11" t="s">
        <v>578</v>
      </c>
    </row>
    <row r="17" spans="1:13" hidden="1" x14ac:dyDescent="0.25">
      <c r="A17" s="7">
        <v>16</v>
      </c>
      <c r="B17" s="7" t="s">
        <v>22</v>
      </c>
      <c r="C17" s="7">
        <v>2011</v>
      </c>
      <c r="D17" s="7" t="s">
        <v>501</v>
      </c>
      <c r="E17" s="7" t="s">
        <v>427</v>
      </c>
      <c r="F17" s="7" t="s">
        <v>462</v>
      </c>
      <c r="G17" s="7" t="s">
        <v>16</v>
      </c>
      <c r="H17" s="7" t="s">
        <v>376</v>
      </c>
      <c r="I17" s="7">
        <v>400000</v>
      </c>
      <c r="J17" s="12">
        <f t="shared" si="0"/>
        <v>33333.333333333336</v>
      </c>
      <c r="K17" s="8">
        <f t="shared" si="1"/>
        <v>6153.8461538461543</v>
      </c>
      <c r="L17" s="8">
        <f t="shared" si="2"/>
        <v>512.82051282051282</v>
      </c>
      <c r="M17" s="11" t="s">
        <v>578</v>
      </c>
    </row>
    <row r="18" spans="1:13" hidden="1" x14ac:dyDescent="0.25">
      <c r="A18" s="7">
        <v>17</v>
      </c>
      <c r="B18" s="7" t="s">
        <v>63</v>
      </c>
      <c r="C18" s="7">
        <v>2011</v>
      </c>
      <c r="D18" s="7" t="s">
        <v>501</v>
      </c>
      <c r="E18" s="7" t="s">
        <v>429</v>
      </c>
      <c r="F18" s="7" t="s">
        <v>462</v>
      </c>
      <c r="G18" s="7" t="s">
        <v>1</v>
      </c>
      <c r="H18" s="7" t="s">
        <v>391</v>
      </c>
      <c r="I18" s="7">
        <v>380000</v>
      </c>
      <c r="J18" s="12">
        <f t="shared" si="0"/>
        <v>31666.666666666668</v>
      </c>
      <c r="K18" s="8">
        <f t="shared" si="1"/>
        <v>5846.1538461538457</v>
      </c>
      <c r="L18" s="8">
        <f t="shared" si="2"/>
        <v>487.17948717948713</v>
      </c>
      <c r="M18" s="11" t="s">
        <v>578</v>
      </c>
    </row>
    <row r="19" spans="1:13" hidden="1" x14ac:dyDescent="0.25">
      <c r="A19" s="7">
        <v>39</v>
      </c>
      <c r="B19" s="7" t="s">
        <v>64</v>
      </c>
      <c r="C19" s="7">
        <v>2011</v>
      </c>
      <c r="D19" s="7" t="s">
        <v>501</v>
      </c>
      <c r="E19" s="7" t="s">
        <v>430</v>
      </c>
      <c r="F19" s="7" t="s">
        <v>462</v>
      </c>
      <c r="G19" s="7" t="s">
        <v>65</v>
      </c>
      <c r="H19" s="7" t="s">
        <v>328</v>
      </c>
      <c r="I19" s="7">
        <v>360000</v>
      </c>
      <c r="J19" s="12">
        <f t="shared" si="0"/>
        <v>30000</v>
      </c>
      <c r="K19" s="8">
        <f t="shared" si="1"/>
        <v>5538.4615384615381</v>
      </c>
      <c r="L19" s="8">
        <f t="shared" si="2"/>
        <v>461.53846153846149</v>
      </c>
      <c r="M19" s="11" t="s">
        <v>578</v>
      </c>
    </row>
    <row r="20" spans="1:13" hidden="1" x14ac:dyDescent="0.25">
      <c r="A20" s="7">
        <v>18</v>
      </c>
      <c r="B20" s="7" t="s">
        <v>31</v>
      </c>
      <c r="C20" s="7">
        <v>2011</v>
      </c>
      <c r="D20" s="7" t="s">
        <v>501</v>
      </c>
      <c r="E20" s="7" t="s">
        <v>430</v>
      </c>
      <c r="F20" s="7" t="s">
        <v>462</v>
      </c>
      <c r="G20" s="7" t="s">
        <v>134</v>
      </c>
      <c r="H20" s="7" t="s">
        <v>610</v>
      </c>
      <c r="I20" s="7">
        <v>350000</v>
      </c>
      <c r="J20" s="12">
        <f t="shared" si="0"/>
        <v>29166.666666666668</v>
      </c>
      <c r="K20" s="8">
        <f t="shared" si="1"/>
        <v>5384.6153846153848</v>
      </c>
      <c r="L20" s="8">
        <f t="shared" si="2"/>
        <v>448.71794871794873</v>
      </c>
      <c r="M20" s="11" t="s">
        <v>578</v>
      </c>
    </row>
    <row r="21" spans="1:13" hidden="1" x14ac:dyDescent="0.25">
      <c r="A21" s="7">
        <v>19</v>
      </c>
      <c r="B21" s="7" t="s">
        <v>60</v>
      </c>
      <c r="C21" s="7">
        <v>2011</v>
      </c>
      <c r="D21" s="7" t="s">
        <v>501</v>
      </c>
      <c r="E21" s="7" t="s">
        <v>430</v>
      </c>
      <c r="F21" s="7" t="s">
        <v>462</v>
      </c>
      <c r="G21" s="7" t="s">
        <v>327</v>
      </c>
      <c r="H21" s="7" t="s">
        <v>390</v>
      </c>
      <c r="I21" s="7">
        <v>336000</v>
      </c>
      <c r="J21" s="12">
        <f t="shared" si="0"/>
        <v>28000</v>
      </c>
      <c r="K21" s="8">
        <f t="shared" si="1"/>
        <v>5169.2307692307695</v>
      </c>
      <c r="L21" s="8">
        <f t="shared" si="2"/>
        <v>430.76923076923077</v>
      </c>
      <c r="M21" s="11" t="s">
        <v>578</v>
      </c>
    </row>
    <row r="22" spans="1:13" hidden="1" x14ac:dyDescent="0.25">
      <c r="A22" s="7">
        <v>20</v>
      </c>
      <c r="B22" s="7" t="s">
        <v>24</v>
      </c>
      <c r="C22" s="7">
        <v>2011</v>
      </c>
      <c r="D22" s="7" t="s">
        <v>501</v>
      </c>
      <c r="E22" s="7" t="s">
        <v>428</v>
      </c>
      <c r="F22" s="7" t="s">
        <v>462</v>
      </c>
      <c r="G22" s="7" t="s">
        <v>25</v>
      </c>
      <c r="H22" s="7" t="s">
        <v>377</v>
      </c>
      <c r="I22" s="7">
        <v>332000</v>
      </c>
      <c r="J22" s="12">
        <f t="shared" si="0"/>
        <v>27666.666666666668</v>
      </c>
      <c r="K22" s="8">
        <f t="shared" si="1"/>
        <v>5107.6923076923076</v>
      </c>
      <c r="L22" s="8">
        <f t="shared" si="2"/>
        <v>425.64102564102564</v>
      </c>
      <c r="M22" s="11" t="s">
        <v>578</v>
      </c>
    </row>
    <row r="23" spans="1:13" hidden="1" x14ac:dyDescent="0.25">
      <c r="A23" s="7">
        <v>21</v>
      </c>
      <c r="B23" s="7" t="s">
        <v>9</v>
      </c>
      <c r="C23" s="7">
        <v>2011</v>
      </c>
      <c r="D23" s="7" t="s">
        <v>501</v>
      </c>
      <c r="E23" s="7" t="s">
        <v>428</v>
      </c>
      <c r="F23" s="7" t="s">
        <v>462</v>
      </c>
      <c r="G23" s="7" t="s">
        <v>370</v>
      </c>
      <c r="H23" s="7" t="s">
        <v>371</v>
      </c>
      <c r="I23" s="7">
        <v>312000</v>
      </c>
      <c r="J23" s="12">
        <f t="shared" si="0"/>
        <v>26000</v>
      </c>
      <c r="K23" s="8">
        <f t="shared" si="1"/>
        <v>4800</v>
      </c>
      <c r="L23" s="8">
        <f t="shared" si="2"/>
        <v>400</v>
      </c>
      <c r="M23" s="11" t="s">
        <v>578</v>
      </c>
    </row>
    <row r="24" spans="1:13" hidden="1" x14ac:dyDescent="0.25">
      <c r="A24" s="7">
        <v>22</v>
      </c>
      <c r="B24" s="7" t="s">
        <v>71</v>
      </c>
      <c r="C24" s="7">
        <v>2011</v>
      </c>
      <c r="D24" s="7" t="s">
        <v>501</v>
      </c>
      <c r="E24" s="7" t="s">
        <v>430</v>
      </c>
      <c r="F24" s="7" t="s">
        <v>462</v>
      </c>
      <c r="G24" s="7" t="s">
        <v>394</v>
      </c>
      <c r="H24" s="7" t="s">
        <v>565</v>
      </c>
      <c r="I24" s="7">
        <v>312000</v>
      </c>
      <c r="J24" s="12">
        <f t="shared" si="0"/>
        <v>26000</v>
      </c>
      <c r="K24" s="8">
        <f t="shared" si="1"/>
        <v>4800</v>
      </c>
      <c r="L24" s="8">
        <f t="shared" si="2"/>
        <v>400</v>
      </c>
      <c r="M24" s="11" t="s">
        <v>578</v>
      </c>
    </row>
    <row r="25" spans="1:13" x14ac:dyDescent="0.25">
      <c r="A25" s="7">
        <v>23</v>
      </c>
      <c r="B25" s="7" t="s">
        <v>571</v>
      </c>
      <c r="C25" s="7">
        <v>2011</v>
      </c>
      <c r="D25" s="7" t="s">
        <v>501</v>
      </c>
      <c r="E25" s="7" t="s">
        <v>572</v>
      </c>
      <c r="F25" s="7" t="s">
        <v>456</v>
      </c>
      <c r="G25" s="7" t="s">
        <v>573</v>
      </c>
      <c r="H25" s="7" t="s">
        <v>574</v>
      </c>
      <c r="I25" s="7">
        <v>300000</v>
      </c>
      <c r="J25" s="12">
        <f t="shared" si="0"/>
        <v>25000</v>
      </c>
      <c r="K25" s="8">
        <f t="shared" si="1"/>
        <v>4615.3846153846152</v>
      </c>
      <c r="L25" s="8">
        <f t="shared" si="2"/>
        <v>384.61538461538458</v>
      </c>
      <c r="M25" s="11" t="s">
        <v>578</v>
      </c>
    </row>
    <row r="26" spans="1:13" hidden="1" x14ac:dyDescent="0.25">
      <c r="A26" s="7">
        <v>24</v>
      </c>
      <c r="B26" s="7" t="s">
        <v>17</v>
      </c>
      <c r="C26" s="7">
        <v>2011</v>
      </c>
      <c r="D26" s="7" t="s">
        <v>501</v>
      </c>
      <c r="E26" s="7" t="s">
        <v>430</v>
      </c>
      <c r="F26" s="7" t="s">
        <v>462</v>
      </c>
      <c r="G26" s="7" t="s">
        <v>1</v>
      </c>
      <c r="H26" s="7" t="s">
        <v>374</v>
      </c>
      <c r="I26" s="7">
        <v>300000</v>
      </c>
      <c r="J26" s="12">
        <f t="shared" si="0"/>
        <v>25000</v>
      </c>
      <c r="K26" s="8">
        <f t="shared" si="1"/>
        <v>4615.3846153846152</v>
      </c>
      <c r="L26" s="8">
        <f t="shared" si="2"/>
        <v>384.61538461538458</v>
      </c>
      <c r="M26" s="11" t="s">
        <v>578</v>
      </c>
    </row>
    <row r="27" spans="1:13" hidden="1" x14ac:dyDescent="0.25">
      <c r="A27" s="7">
        <v>25</v>
      </c>
      <c r="B27" s="7" t="s">
        <v>18</v>
      </c>
      <c r="C27" s="7">
        <v>2011</v>
      </c>
      <c r="D27" s="7" t="s">
        <v>501</v>
      </c>
      <c r="E27" s="7" t="s">
        <v>430</v>
      </c>
      <c r="F27" s="7" t="s">
        <v>462</v>
      </c>
      <c r="G27" s="7" t="s">
        <v>317</v>
      </c>
      <c r="H27" s="7" t="s">
        <v>77</v>
      </c>
      <c r="I27" s="7">
        <v>300000</v>
      </c>
      <c r="J27" s="12">
        <f t="shared" si="0"/>
        <v>25000</v>
      </c>
      <c r="K27" s="8">
        <f t="shared" si="1"/>
        <v>4615.3846153846152</v>
      </c>
      <c r="L27" s="8">
        <f t="shared" si="2"/>
        <v>384.61538461538458</v>
      </c>
      <c r="M27" s="11" t="s">
        <v>578</v>
      </c>
    </row>
    <row r="28" spans="1:13" hidden="1" x14ac:dyDescent="0.25">
      <c r="A28" s="7">
        <v>26</v>
      </c>
      <c r="B28" s="7" t="s">
        <v>29</v>
      </c>
      <c r="C28" s="7">
        <v>2011</v>
      </c>
      <c r="D28" s="7" t="s">
        <v>501</v>
      </c>
      <c r="E28" s="7" t="s">
        <v>428</v>
      </c>
      <c r="F28" s="7" t="s">
        <v>462</v>
      </c>
      <c r="G28" s="7" t="s">
        <v>30</v>
      </c>
      <c r="H28" s="7" t="s">
        <v>379</v>
      </c>
      <c r="I28" s="7">
        <v>300000</v>
      </c>
      <c r="J28" s="12">
        <f t="shared" si="0"/>
        <v>25000</v>
      </c>
      <c r="K28" s="8">
        <f t="shared" si="1"/>
        <v>4615.3846153846152</v>
      </c>
      <c r="L28" s="8">
        <f t="shared" si="2"/>
        <v>384.61538461538458</v>
      </c>
      <c r="M28" s="11" t="s">
        <v>578</v>
      </c>
    </row>
    <row r="29" spans="1:13" hidden="1" x14ac:dyDescent="0.25">
      <c r="A29" s="7">
        <v>27</v>
      </c>
      <c r="B29" s="7" t="s">
        <v>34</v>
      </c>
      <c r="C29" s="7">
        <v>2011</v>
      </c>
      <c r="D29" s="7" t="s">
        <v>501</v>
      </c>
      <c r="E29" s="7" t="s">
        <v>430</v>
      </c>
      <c r="F29" s="7" t="s">
        <v>462</v>
      </c>
      <c r="G29" s="7" t="s">
        <v>318</v>
      </c>
      <c r="H29" s="7" t="s">
        <v>382</v>
      </c>
      <c r="I29" s="7">
        <v>300000</v>
      </c>
      <c r="J29" s="12">
        <f t="shared" si="0"/>
        <v>25000</v>
      </c>
      <c r="K29" s="8">
        <f t="shared" si="1"/>
        <v>4615.3846153846152</v>
      </c>
      <c r="L29" s="8">
        <f t="shared" si="2"/>
        <v>384.61538461538458</v>
      </c>
      <c r="M29" s="11" t="s">
        <v>578</v>
      </c>
    </row>
    <row r="30" spans="1:13" hidden="1" x14ac:dyDescent="0.25">
      <c r="A30" s="7">
        <v>28</v>
      </c>
      <c r="B30" s="7" t="s">
        <v>36</v>
      </c>
      <c r="C30" s="7">
        <v>2011</v>
      </c>
      <c r="D30" s="7" t="s">
        <v>501</v>
      </c>
      <c r="E30" s="7" t="s">
        <v>430</v>
      </c>
      <c r="F30" s="7" t="s">
        <v>462</v>
      </c>
      <c r="G30" s="7" t="s">
        <v>37</v>
      </c>
      <c r="H30" s="7" t="s">
        <v>383</v>
      </c>
      <c r="I30" s="7">
        <v>300000</v>
      </c>
      <c r="J30" s="12">
        <f t="shared" si="0"/>
        <v>25000</v>
      </c>
      <c r="K30" s="8">
        <f t="shared" si="1"/>
        <v>4615.3846153846152</v>
      </c>
      <c r="L30" s="8">
        <f t="shared" si="2"/>
        <v>384.61538461538458</v>
      </c>
      <c r="M30" s="11" t="s">
        <v>578</v>
      </c>
    </row>
    <row r="31" spans="1:13" hidden="1" x14ac:dyDescent="0.25">
      <c r="A31" s="7">
        <v>29</v>
      </c>
      <c r="B31" s="7" t="s">
        <v>39</v>
      </c>
      <c r="C31" s="7">
        <v>2011</v>
      </c>
      <c r="D31" s="7" t="s">
        <v>501</v>
      </c>
      <c r="E31" s="7" t="s">
        <v>438</v>
      </c>
      <c r="F31" s="7" t="s">
        <v>462</v>
      </c>
      <c r="G31" s="7" t="s">
        <v>384</v>
      </c>
      <c r="H31" s="7" t="s">
        <v>564</v>
      </c>
      <c r="I31" s="7">
        <v>300000</v>
      </c>
      <c r="J31" s="12">
        <f t="shared" si="0"/>
        <v>25000</v>
      </c>
      <c r="K31" s="8">
        <f t="shared" si="1"/>
        <v>4615.3846153846152</v>
      </c>
      <c r="L31" s="8">
        <f t="shared" si="2"/>
        <v>384.61538461538458</v>
      </c>
      <c r="M31" s="11" t="s">
        <v>578</v>
      </c>
    </row>
    <row r="32" spans="1:13" hidden="1" x14ac:dyDescent="0.25">
      <c r="A32" s="7">
        <v>30</v>
      </c>
      <c r="B32" s="7" t="s">
        <v>42</v>
      </c>
      <c r="C32" s="7">
        <v>2011</v>
      </c>
      <c r="D32" s="7" t="s">
        <v>501</v>
      </c>
      <c r="E32" s="7" t="s">
        <v>437</v>
      </c>
      <c r="F32" s="7" t="s">
        <v>462</v>
      </c>
      <c r="G32" s="7" t="s">
        <v>43</v>
      </c>
      <c r="H32" s="7" t="s">
        <v>85</v>
      </c>
      <c r="I32" s="7">
        <v>300000</v>
      </c>
      <c r="J32" s="12">
        <f t="shared" si="0"/>
        <v>25000</v>
      </c>
      <c r="K32" s="8">
        <f t="shared" si="1"/>
        <v>4615.3846153846152</v>
      </c>
      <c r="L32" s="8">
        <f t="shared" si="2"/>
        <v>384.61538461538458</v>
      </c>
      <c r="M32" s="11" t="s">
        <v>578</v>
      </c>
    </row>
    <row r="33" spans="1:14" hidden="1" x14ac:dyDescent="0.25">
      <c r="A33" s="7">
        <v>31</v>
      </c>
      <c r="B33" s="7" t="s">
        <v>44</v>
      </c>
      <c r="C33" s="7">
        <v>2011</v>
      </c>
      <c r="D33" s="7" t="s">
        <v>501</v>
      </c>
      <c r="E33" s="7" t="s">
        <v>430</v>
      </c>
      <c r="F33" s="7" t="s">
        <v>462</v>
      </c>
      <c r="G33" s="7" t="s">
        <v>32</v>
      </c>
      <c r="H33" s="7" t="s">
        <v>386</v>
      </c>
      <c r="I33" s="7">
        <v>300000</v>
      </c>
      <c r="J33" s="12">
        <f t="shared" si="0"/>
        <v>25000</v>
      </c>
      <c r="K33" s="8">
        <f t="shared" si="1"/>
        <v>4615.3846153846152</v>
      </c>
      <c r="L33" s="8">
        <f t="shared" si="2"/>
        <v>384.61538461538458</v>
      </c>
      <c r="M33" s="11" t="s">
        <v>578</v>
      </c>
    </row>
    <row r="34" spans="1:14" hidden="1" x14ac:dyDescent="0.25">
      <c r="A34" s="7">
        <v>32</v>
      </c>
      <c r="B34" s="7" t="s">
        <v>45</v>
      </c>
      <c r="C34" s="7">
        <v>2011</v>
      </c>
      <c r="D34" s="7" t="s">
        <v>501</v>
      </c>
      <c r="E34" s="7" t="s">
        <v>427</v>
      </c>
      <c r="F34" s="7" t="s">
        <v>462</v>
      </c>
      <c r="G34" s="7" t="s">
        <v>387</v>
      </c>
      <c r="H34" s="7" t="s">
        <v>388</v>
      </c>
      <c r="I34" s="7">
        <v>300000</v>
      </c>
      <c r="J34" s="12">
        <f t="shared" ref="J34:J65" si="3">I34/12</f>
        <v>25000</v>
      </c>
      <c r="K34" s="8">
        <f t="shared" ref="K34:K65" si="4">I34/65</f>
        <v>4615.3846153846152</v>
      </c>
      <c r="L34" s="8">
        <f t="shared" ref="L34:L65" si="5">K34/12</f>
        <v>384.61538461538458</v>
      </c>
      <c r="M34" s="11" t="s">
        <v>578</v>
      </c>
    </row>
    <row r="35" spans="1:14" hidden="1" x14ac:dyDescent="0.25">
      <c r="A35" s="7">
        <v>46</v>
      </c>
      <c r="B35" s="7" t="s">
        <v>55</v>
      </c>
      <c r="C35" s="7">
        <v>2011</v>
      </c>
      <c r="D35" s="7" t="s">
        <v>501</v>
      </c>
      <c r="E35" s="7" t="s">
        <v>430</v>
      </c>
      <c r="F35" s="7" t="s">
        <v>462</v>
      </c>
      <c r="G35" s="7" t="s">
        <v>56</v>
      </c>
      <c r="H35" s="7" t="s">
        <v>90</v>
      </c>
      <c r="I35" s="7">
        <v>300000</v>
      </c>
      <c r="J35" s="12">
        <f t="shared" si="3"/>
        <v>25000</v>
      </c>
      <c r="K35" s="8">
        <f t="shared" si="4"/>
        <v>4615.3846153846152</v>
      </c>
      <c r="L35" s="8">
        <f t="shared" si="5"/>
        <v>384.61538461538458</v>
      </c>
      <c r="M35" s="11" t="s">
        <v>578</v>
      </c>
    </row>
    <row r="36" spans="1:14" hidden="1" x14ac:dyDescent="0.25">
      <c r="A36" s="7">
        <v>33</v>
      </c>
      <c r="B36" s="7" t="s">
        <v>19</v>
      </c>
      <c r="C36" s="7">
        <v>2011</v>
      </c>
      <c r="D36" s="7" t="s">
        <v>501</v>
      </c>
      <c r="E36" s="7" t="s">
        <v>432</v>
      </c>
      <c r="F36" s="7" t="s">
        <v>462</v>
      </c>
      <c r="G36" s="7" t="s">
        <v>20</v>
      </c>
      <c r="H36" s="7" t="s">
        <v>375</v>
      </c>
      <c r="I36" s="7">
        <v>300000</v>
      </c>
      <c r="J36" s="12">
        <f t="shared" si="3"/>
        <v>25000</v>
      </c>
      <c r="K36" s="8">
        <f t="shared" si="4"/>
        <v>4615.3846153846152</v>
      </c>
      <c r="L36" s="8">
        <f t="shared" si="5"/>
        <v>384.61538461538458</v>
      </c>
      <c r="M36" s="11" t="s">
        <v>578</v>
      </c>
    </row>
    <row r="37" spans="1:14" hidden="1" x14ac:dyDescent="0.25">
      <c r="A37" s="7">
        <v>34</v>
      </c>
      <c r="B37" s="7" t="s">
        <v>35</v>
      </c>
      <c r="C37" s="7">
        <v>2011</v>
      </c>
      <c r="D37" s="7" t="s">
        <v>501</v>
      </c>
      <c r="E37" s="7" t="s">
        <v>430</v>
      </c>
      <c r="F37" s="7" t="s">
        <v>462</v>
      </c>
      <c r="G37" s="7" t="s">
        <v>566</v>
      </c>
      <c r="H37" s="7" t="s">
        <v>73</v>
      </c>
      <c r="I37" s="7">
        <v>300000</v>
      </c>
      <c r="J37" s="12">
        <f t="shared" si="3"/>
        <v>25000</v>
      </c>
      <c r="K37" s="8">
        <f t="shared" si="4"/>
        <v>4615.3846153846152</v>
      </c>
      <c r="L37" s="8">
        <f t="shared" si="5"/>
        <v>384.61538461538458</v>
      </c>
      <c r="M37" s="11" t="s">
        <v>578</v>
      </c>
    </row>
    <row r="38" spans="1:14" hidden="1" x14ac:dyDescent="0.25">
      <c r="A38" s="7">
        <v>35</v>
      </c>
      <c r="B38" s="7" t="s">
        <v>41</v>
      </c>
      <c r="C38" s="7">
        <v>2011</v>
      </c>
      <c r="D38" s="7" t="s">
        <v>501</v>
      </c>
      <c r="E38" s="7" t="s">
        <v>439</v>
      </c>
      <c r="F38" s="7" t="s">
        <v>462</v>
      </c>
      <c r="G38" s="7" t="s">
        <v>385</v>
      </c>
      <c r="H38" s="7" t="s">
        <v>92</v>
      </c>
      <c r="I38" s="7">
        <v>300000</v>
      </c>
      <c r="J38" s="12">
        <f t="shared" si="3"/>
        <v>25000</v>
      </c>
      <c r="K38" s="8">
        <f t="shared" si="4"/>
        <v>4615.3846153846152</v>
      </c>
      <c r="L38" s="8">
        <f t="shared" si="5"/>
        <v>384.61538461538458</v>
      </c>
      <c r="M38" s="11" t="s">
        <v>578</v>
      </c>
    </row>
    <row r="39" spans="1:14" hidden="1" x14ac:dyDescent="0.25">
      <c r="A39" s="7">
        <v>36</v>
      </c>
      <c r="B39" s="7" t="s">
        <v>57</v>
      </c>
      <c r="C39" s="7">
        <v>2011</v>
      </c>
      <c r="D39" s="7" t="s">
        <v>501</v>
      </c>
      <c r="E39" s="7" t="s">
        <v>441</v>
      </c>
      <c r="F39" s="7" t="s">
        <v>462</v>
      </c>
      <c r="G39" s="7" t="s">
        <v>322</v>
      </c>
      <c r="H39" s="7" t="s">
        <v>225</v>
      </c>
      <c r="I39" s="7">
        <v>297156</v>
      </c>
      <c r="J39" s="12">
        <f t="shared" si="3"/>
        <v>24763</v>
      </c>
      <c r="K39" s="8">
        <f t="shared" si="4"/>
        <v>4571.6307692307691</v>
      </c>
      <c r="L39" s="8">
        <f t="shared" si="5"/>
        <v>380.96923076923076</v>
      </c>
      <c r="M39" s="11" t="s">
        <v>578</v>
      </c>
    </row>
    <row r="40" spans="1:14" hidden="1" x14ac:dyDescent="0.25">
      <c r="A40" s="7">
        <v>37</v>
      </c>
      <c r="B40" s="7" t="s">
        <v>53</v>
      </c>
      <c r="C40" s="7">
        <v>2011</v>
      </c>
      <c r="D40" s="7" t="s">
        <v>501</v>
      </c>
      <c r="E40" s="7" t="s">
        <v>430</v>
      </c>
      <c r="F40" s="7" t="s">
        <v>462</v>
      </c>
      <c r="G40" s="7" t="s">
        <v>54</v>
      </c>
      <c r="H40" s="7" t="s">
        <v>89</v>
      </c>
      <c r="I40" s="7">
        <v>280000</v>
      </c>
      <c r="J40" s="12">
        <f t="shared" si="3"/>
        <v>23333.333333333332</v>
      </c>
      <c r="K40" s="8">
        <f t="shared" si="4"/>
        <v>4307.6923076923076</v>
      </c>
      <c r="L40" s="8">
        <f t="shared" si="5"/>
        <v>358.97435897435895</v>
      </c>
      <c r="M40" s="11" t="s">
        <v>578</v>
      </c>
      <c r="N40" t="s">
        <v>584</v>
      </c>
    </row>
    <row r="41" spans="1:14" hidden="1" x14ac:dyDescent="0.25">
      <c r="A41" s="7">
        <v>38</v>
      </c>
      <c r="B41" s="7" t="s">
        <v>67</v>
      </c>
      <c r="C41" s="7">
        <v>2011</v>
      </c>
      <c r="D41" s="7" t="s">
        <v>501</v>
      </c>
      <c r="E41" s="7" t="s">
        <v>428</v>
      </c>
      <c r="F41" s="7" t="s">
        <v>462</v>
      </c>
      <c r="G41" s="7" t="s">
        <v>68</v>
      </c>
      <c r="H41" s="7" t="s">
        <v>92</v>
      </c>
      <c r="I41" s="7">
        <v>280000</v>
      </c>
      <c r="J41" s="12">
        <f t="shared" si="3"/>
        <v>23333.333333333332</v>
      </c>
      <c r="K41" s="8">
        <f t="shared" si="4"/>
        <v>4307.6923076923076</v>
      </c>
      <c r="L41" s="8">
        <f t="shared" si="5"/>
        <v>358.97435897435895</v>
      </c>
      <c r="M41" s="11" t="s">
        <v>578</v>
      </c>
      <c r="N41" t="s">
        <v>585</v>
      </c>
    </row>
    <row r="42" spans="1:14" hidden="1" x14ac:dyDescent="0.25">
      <c r="A42" s="7">
        <v>40</v>
      </c>
      <c r="B42" s="7" t="s">
        <v>350</v>
      </c>
      <c r="C42" s="7">
        <v>2011</v>
      </c>
      <c r="D42" s="7" t="s">
        <v>501</v>
      </c>
      <c r="E42" s="7" t="s">
        <v>438</v>
      </c>
      <c r="F42" s="7" t="s">
        <v>462</v>
      </c>
      <c r="G42" s="7" t="s">
        <v>164</v>
      </c>
      <c r="H42" s="7" t="s">
        <v>92</v>
      </c>
      <c r="I42" s="7">
        <v>276000</v>
      </c>
      <c r="J42" s="12">
        <f t="shared" si="3"/>
        <v>23000</v>
      </c>
      <c r="K42" s="8">
        <f t="shared" si="4"/>
        <v>4246.1538461538457</v>
      </c>
      <c r="L42" s="8">
        <f t="shared" si="5"/>
        <v>353.84615384615381</v>
      </c>
      <c r="M42" s="11" t="s">
        <v>578</v>
      </c>
      <c r="N42" t="s">
        <v>587</v>
      </c>
    </row>
    <row r="43" spans="1:14" hidden="1" x14ac:dyDescent="0.25">
      <c r="A43" s="7">
        <v>41</v>
      </c>
      <c r="B43" s="7" t="s">
        <v>69</v>
      </c>
      <c r="C43" s="7">
        <v>2011</v>
      </c>
      <c r="D43" s="7" t="s">
        <v>501</v>
      </c>
      <c r="E43" s="7" t="s">
        <v>430</v>
      </c>
      <c r="F43" s="7" t="s">
        <v>462</v>
      </c>
      <c r="G43" s="7" t="s">
        <v>10</v>
      </c>
      <c r="H43" s="7" t="s">
        <v>393</v>
      </c>
      <c r="I43" s="7">
        <v>252000</v>
      </c>
      <c r="J43" s="12">
        <f t="shared" si="3"/>
        <v>21000</v>
      </c>
      <c r="K43" s="8">
        <f t="shared" si="4"/>
        <v>3876.9230769230771</v>
      </c>
      <c r="L43" s="8">
        <f t="shared" si="5"/>
        <v>323.07692307692309</v>
      </c>
      <c r="M43" s="11" t="s">
        <v>578</v>
      </c>
      <c r="N43" t="s">
        <v>586</v>
      </c>
    </row>
    <row r="44" spans="1:14" hidden="1" x14ac:dyDescent="0.25">
      <c r="A44" s="7">
        <v>42</v>
      </c>
      <c r="B44" s="7" t="s">
        <v>3</v>
      </c>
      <c r="C44" s="7">
        <v>2011</v>
      </c>
      <c r="D44" s="7" t="s">
        <v>501</v>
      </c>
      <c r="E44" s="7" t="s">
        <v>427</v>
      </c>
      <c r="F44" s="7" t="s">
        <v>462</v>
      </c>
      <c r="G44" s="7" t="s">
        <v>367</v>
      </c>
      <c r="H44" s="7" t="s">
        <v>368</v>
      </c>
      <c r="I44" s="7">
        <v>240000</v>
      </c>
      <c r="J44" s="12">
        <f t="shared" si="3"/>
        <v>20000</v>
      </c>
      <c r="K44" s="8">
        <f t="shared" si="4"/>
        <v>3692.3076923076924</v>
      </c>
      <c r="L44" s="8">
        <f t="shared" si="5"/>
        <v>307.69230769230768</v>
      </c>
      <c r="M44" s="11" t="s">
        <v>578</v>
      </c>
      <c r="N44" t="s">
        <v>588</v>
      </c>
    </row>
    <row r="45" spans="1:14" hidden="1" x14ac:dyDescent="0.25">
      <c r="A45" s="7">
        <v>43</v>
      </c>
      <c r="B45" s="7" t="s">
        <v>66</v>
      </c>
      <c r="C45" s="7">
        <v>2011</v>
      </c>
      <c r="D45" s="7" t="s">
        <v>501</v>
      </c>
      <c r="E45" s="7" t="s">
        <v>443</v>
      </c>
      <c r="F45" s="7" t="s">
        <v>462</v>
      </c>
      <c r="G45" s="7" t="s">
        <v>591</v>
      </c>
      <c r="H45" s="7" t="s">
        <v>392</v>
      </c>
      <c r="I45" s="7">
        <v>216000</v>
      </c>
      <c r="J45" s="12">
        <f t="shared" si="3"/>
        <v>18000</v>
      </c>
      <c r="K45" s="8">
        <f t="shared" si="4"/>
        <v>3323.0769230769229</v>
      </c>
      <c r="L45" s="8">
        <f t="shared" si="5"/>
        <v>276.92307692307691</v>
      </c>
      <c r="M45" s="11" t="s">
        <v>578</v>
      </c>
      <c r="N45" t="s">
        <v>592</v>
      </c>
    </row>
    <row r="46" spans="1:14" hidden="1" x14ac:dyDescent="0.25">
      <c r="A46" s="7">
        <v>44</v>
      </c>
      <c r="B46" s="7" t="s">
        <v>46</v>
      </c>
      <c r="C46" s="7">
        <v>2011</v>
      </c>
      <c r="D46" s="7" t="s">
        <v>501</v>
      </c>
      <c r="E46" s="7" t="s">
        <v>430</v>
      </c>
      <c r="F46" s="7" t="s">
        <v>462</v>
      </c>
      <c r="G46" s="7" t="s">
        <v>40</v>
      </c>
      <c r="H46" s="7" t="s">
        <v>86</v>
      </c>
      <c r="I46" s="7">
        <v>192000</v>
      </c>
      <c r="J46" s="12">
        <f t="shared" si="3"/>
        <v>16000</v>
      </c>
      <c r="K46" s="8">
        <f t="shared" si="4"/>
        <v>2953.8461538461538</v>
      </c>
      <c r="L46" s="8">
        <f t="shared" si="5"/>
        <v>246.15384615384616</v>
      </c>
      <c r="M46" s="11" t="s">
        <v>578</v>
      </c>
      <c r="N46" t="s">
        <v>589</v>
      </c>
    </row>
    <row r="47" spans="1:14" hidden="1" x14ac:dyDescent="0.25">
      <c r="A47" s="7">
        <v>45</v>
      </c>
      <c r="B47" s="7" t="s">
        <v>61</v>
      </c>
      <c r="C47" s="7">
        <v>2011</v>
      </c>
      <c r="D47" s="7" t="s">
        <v>501</v>
      </c>
      <c r="E47" s="7" t="s">
        <v>442</v>
      </c>
      <c r="F47" s="7" t="s">
        <v>462</v>
      </c>
      <c r="G47" s="7" t="s">
        <v>62</v>
      </c>
      <c r="H47" s="7" t="s">
        <v>91</v>
      </c>
      <c r="I47" s="7">
        <v>180000</v>
      </c>
      <c r="J47" s="12">
        <f t="shared" si="3"/>
        <v>15000</v>
      </c>
      <c r="K47" s="8">
        <f t="shared" si="4"/>
        <v>2769.2307692307691</v>
      </c>
      <c r="L47" s="8">
        <f t="shared" si="5"/>
        <v>230.76923076923075</v>
      </c>
      <c r="M47" s="11" t="s">
        <v>578</v>
      </c>
      <c r="N47" t="s">
        <v>590</v>
      </c>
    </row>
    <row r="48" spans="1:14" hidden="1" x14ac:dyDescent="0.25">
      <c r="A48" s="7">
        <v>47</v>
      </c>
      <c r="B48" s="7" t="s">
        <v>11</v>
      </c>
      <c r="C48" s="7">
        <v>2011</v>
      </c>
      <c r="D48" s="7" t="s">
        <v>501</v>
      </c>
      <c r="E48" s="7" t="s">
        <v>430</v>
      </c>
      <c r="F48" s="7" t="s">
        <v>462</v>
      </c>
      <c r="G48" s="7" t="s">
        <v>12</v>
      </c>
      <c r="H48" s="7" t="s">
        <v>75</v>
      </c>
      <c r="I48" s="7">
        <v>144000</v>
      </c>
      <c r="J48" s="12">
        <f t="shared" si="3"/>
        <v>12000</v>
      </c>
      <c r="K48" s="8">
        <f t="shared" si="4"/>
        <v>2215.3846153846152</v>
      </c>
      <c r="L48" s="8">
        <f t="shared" si="5"/>
        <v>184.61538461538461</v>
      </c>
      <c r="M48" s="6" t="s">
        <v>579</v>
      </c>
      <c r="N48" t="s">
        <v>594</v>
      </c>
    </row>
    <row r="49" spans="1:14" hidden="1" x14ac:dyDescent="0.25">
      <c r="A49" s="7">
        <v>48</v>
      </c>
      <c r="B49" s="7" t="s">
        <v>48</v>
      </c>
      <c r="C49" s="7">
        <v>2011</v>
      </c>
      <c r="D49" s="7" t="s">
        <v>501</v>
      </c>
      <c r="E49" s="7" t="s">
        <v>440</v>
      </c>
      <c r="F49" s="7" t="s">
        <v>462</v>
      </c>
      <c r="G49" s="7" t="s">
        <v>49</v>
      </c>
      <c r="H49" s="7" t="s">
        <v>81</v>
      </c>
      <c r="I49" s="7">
        <v>120000</v>
      </c>
      <c r="J49" s="12">
        <f t="shared" si="3"/>
        <v>10000</v>
      </c>
      <c r="K49" s="8">
        <f t="shared" si="4"/>
        <v>1846.1538461538462</v>
      </c>
      <c r="L49" s="8">
        <f t="shared" si="5"/>
        <v>153.84615384615384</v>
      </c>
      <c r="M49" s="4" t="s">
        <v>580</v>
      </c>
      <c r="N49" t="s">
        <v>592</v>
      </c>
    </row>
    <row r="50" spans="1:14" hidden="1" x14ac:dyDescent="0.25">
      <c r="A50" s="7">
        <v>49</v>
      </c>
      <c r="B50" s="7" t="s">
        <v>7</v>
      </c>
      <c r="C50" s="7">
        <v>2011</v>
      </c>
      <c r="D50" s="7" t="s">
        <v>501</v>
      </c>
      <c r="E50" s="7" t="s">
        <v>430</v>
      </c>
      <c r="F50" s="7" t="s">
        <v>462</v>
      </c>
      <c r="G50" s="7" t="s">
        <v>8</v>
      </c>
      <c r="H50" s="7" t="s">
        <v>74</v>
      </c>
      <c r="I50" s="7">
        <v>100000</v>
      </c>
      <c r="J50" s="12">
        <f t="shared" si="3"/>
        <v>8333.3333333333339</v>
      </c>
      <c r="K50" s="8">
        <f t="shared" si="4"/>
        <v>1538.4615384615386</v>
      </c>
      <c r="L50" s="8">
        <f t="shared" si="5"/>
        <v>128.2051282051282</v>
      </c>
      <c r="M50" s="3" t="s">
        <v>581</v>
      </c>
      <c r="N50" t="s">
        <v>593</v>
      </c>
    </row>
    <row r="51" spans="1:14" hidden="1" x14ac:dyDescent="0.25">
      <c r="A51" s="7">
        <v>50</v>
      </c>
      <c r="B51" s="7" t="s">
        <v>105</v>
      </c>
      <c r="C51" s="7">
        <v>2012</v>
      </c>
      <c r="D51" s="7" t="s">
        <v>501</v>
      </c>
      <c r="E51" s="7" t="s">
        <v>430</v>
      </c>
      <c r="F51" s="7" t="s">
        <v>569</v>
      </c>
      <c r="G51" s="7" t="s">
        <v>298</v>
      </c>
      <c r="H51" s="7" t="s">
        <v>106</v>
      </c>
      <c r="I51" s="7">
        <v>1667520</v>
      </c>
      <c r="J51" s="12">
        <f t="shared" si="3"/>
        <v>138960</v>
      </c>
      <c r="K51" s="8">
        <f t="shared" si="4"/>
        <v>25654.153846153848</v>
      </c>
      <c r="L51" s="8">
        <f t="shared" si="5"/>
        <v>2137.8461538461538</v>
      </c>
      <c r="M51" s="11" t="s">
        <v>578</v>
      </c>
    </row>
    <row r="52" spans="1:14" hidden="1" x14ac:dyDescent="0.25">
      <c r="A52" s="7">
        <v>51</v>
      </c>
      <c r="B52" s="7" t="s">
        <v>123</v>
      </c>
      <c r="C52" s="7">
        <v>2012</v>
      </c>
      <c r="D52" s="7" t="s">
        <v>502</v>
      </c>
      <c r="E52" s="7" t="s">
        <v>430</v>
      </c>
      <c r="F52" s="7" t="s">
        <v>569</v>
      </c>
      <c r="G52" s="7" t="s">
        <v>298</v>
      </c>
      <c r="H52" s="7" t="s">
        <v>326</v>
      </c>
      <c r="I52" s="7">
        <v>962988</v>
      </c>
      <c r="J52" s="12">
        <f t="shared" si="3"/>
        <v>80249</v>
      </c>
      <c r="K52" s="8">
        <f t="shared" si="4"/>
        <v>14815.2</v>
      </c>
      <c r="L52" s="8">
        <f t="shared" si="5"/>
        <v>1234.6000000000001</v>
      </c>
      <c r="M52" s="11" t="s">
        <v>578</v>
      </c>
    </row>
    <row r="53" spans="1:14" x14ac:dyDescent="0.25">
      <c r="A53" s="7">
        <v>52</v>
      </c>
      <c r="B53" s="7" t="s">
        <v>127</v>
      </c>
      <c r="C53" s="7">
        <v>2012</v>
      </c>
      <c r="D53" s="7" t="s">
        <v>501</v>
      </c>
      <c r="E53" s="7" t="s">
        <v>436</v>
      </c>
      <c r="F53" s="7" t="s">
        <v>444</v>
      </c>
      <c r="G53" s="7" t="s">
        <v>128</v>
      </c>
      <c r="H53" s="7" t="s">
        <v>463</v>
      </c>
      <c r="I53" s="7">
        <v>540000</v>
      </c>
      <c r="J53" s="12">
        <f t="shared" si="3"/>
        <v>45000</v>
      </c>
      <c r="K53" s="8">
        <f t="shared" si="4"/>
        <v>8307.6923076923085</v>
      </c>
      <c r="L53" s="8">
        <f t="shared" si="5"/>
        <v>692.30769230769238</v>
      </c>
      <c r="M53" s="11" t="s">
        <v>578</v>
      </c>
    </row>
    <row r="54" spans="1:14" x14ac:dyDescent="0.25">
      <c r="A54" s="7">
        <v>53</v>
      </c>
      <c r="B54" s="7" t="s">
        <v>182</v>
      </c>
      <c r="C54" s="7">
        <v>2012</v>
      </c>
      <c r="D54" s="7" t="s">
        <v>501</v>
      </c>
      <c r="E54" s="7" t="s">
        <v>452</v>
      </c>
      <c r="F54" s="7" t="s">
        <v>456</v>
      </c>
      <c r="G54" s="7" t="s">
        <v>183</v>
      </c>
      <c r="H54" s="7" t="s">
        <v>407</v>
      </c>
      <c r="I54" s="7">
        <v>420000</v>
      </c>
      <c r="J54" s="12">
        <f t="shared" si="3"/>
        <v>35000</v>
      </c>
      <c r="K54" s="8">
        <f t="shared" si="4"/>
        <v>6461.5384615384619</v>
      </c>
      <c r="L54" s="8">
        <f t="shared" si="5"/>
        <v>538.46153846153845</v>
      </c>
      <c r="M54" s="11" t="s">
        <v>578</v>
      </c>
    </row>
    <row r="55" spans="1:14" x14ac:dyDescent="0.25">
      <c r="A55" s="7">
        <v>54</v>
      </c>
      <c r="B55" s="7" t="s">
        <v>140</v>
      </c>
      <c r="C55" s="7">
        <v>2012</v>
      </c>
      <c r="D55" s="7" t="s">
        <v>501</v>
      </c>
      <c r="E55" s="7" t="s">
        <v>448</v>
      </c>
      <c r="F55" s="7" t="s">
        <v>444</v>
      </c>
      <c r="G55" s="7" t="s">
        <v>141</v>
      </c>
      <c r="H55" s="7" t="s">
        <v>142</v>
      </c>
      <c r="I55" s="7">
        <v>410000</v>
      </c>
      <c r="J55" s="12">
        <f t="shared" si="3"/>
        <v>34166.666666666664</v>
      </c>
      <c r="K55" s="8">
        <f t="shared" si="4"/>
        <v>6307.6923076923076</v>
      </c>
      <c r="L55" s="8">
        <f t="shared" si="5"/>
        <v>525.64102564102564</v>
      </c>
      <c r="M55" s="11" t="s">
        <v>578</v>
      </c>
    </row>
    <row r="56" spans="1:14" x14ac:dyDescent="0.25">
      <c r="A56" s="7">
        <v>55</v>
      </c>
      <c r="B56" s="7" t="s">
        <v>171</v>
      </c>
      <c r="C56" s="7">
        <v>2012</v>
      </c>
      <c r="D56" s="7" t="s">
        <v>501</v>
      </c>
      <c r="E56" s="7" t="s">
        <v>446</v>
      </c>
      <c r="F56" s="7" t="s">
        <v>444</v>
      </c>
      <c r="G56" s="7" t="s">
        <v>404</v>
      </c>
      <c r="H56" s="7" t="s">
        <v>405</v>
      </c>
      <c r="I56" s="7">
        <v>400000</v>
      </c>
      <c r="J56" s="12">
        <f t="shared" si="3"/>
        <v>33333.333333333336</v>
      </c>
      <c r="K56" s="8">
        <f t="shared" si="4"/>
        <v>6153.8461538461543</v>
      </c>
      <c r="L56" s="8">
        <f t="shared" si="5"/>
        <v>512.82051282051282</v>
      </c>
      <c r="M56" s="11" t="s">
        <v>578</v>
      </c>
    </row>
    <row r="57" spans="1:14" x14ac:dyDescent="0.25">
      <c r="A57" s="7">
        <v>56</v>
      </c>
      <c r="B57" s="7" t="s">
        <v>159</v>
      </c>
      <c r="C57" s="7">
        <v>2012</v>
      </c>
      <c r="D57" s="7" t="s">
        <v>501</v>
      </c>
      <c r="E57" s="7" t="s">
        <v>450</v>
      </c>
      <c r="F57" s="7" t="s">
        <v>444</v>
      </c>
      <c r="G57" s="7" t="s">
        <v>160</v>
      </c>
      <c r="H57" s="7" t="s">
        <v>401</v>
      </c>
      <c r="I57" s="7">
        <v>385000</v>
      </c>
      <c r="J57" s="12">
        <f t="shared" si="3"/>
        <v>32083.333333333332</v>
      </c>
      <c r="K57" s="8">
        <f t="shared" si="4"/>
        <v>5923.0769230769229</v>
      </c>
      <c r="L57" s="8">
        <f t="shared" si="5"/>
        <v>493.58974358974359</v>
      </c>
      <c r="M57" s="11" t="s">
        <v>578</v>
      </c>
    </row>
    <row r="58" spans="1:14" x14ac:dyDescent="0.25">
      <c r="A58" s="7">
        <v>57</v>
      </c>
      <c r="B58" s="7" t="s">
        <v>124</v>
      </c>
      <c r="C58" s="7">
        <v>2012</v>
      </c>
      <c r="D58" s="7" t="s">
        <v>501</v>
      </c>
      <c r="E58" s="7" t="s">
        <v>446</v>
      </c>
      <c r="F58" s="7" t="s">
        <v>444</v>
      </c>
      <c r="G58" s="7" t="s">
        <v>125</v>
      </c>
      <c r="H58" s="7" t="s">
        <v>396</v>
      </c>
      <c r="I58" s="7">
        <v>380000</v>
      </c>
      <c r="J58" s="12">
        <f t="shared" si="3"/>
        <v>31666.666666666668</v>
      </c>
      <c r="K58" s="8">
        <f t="shared" si="4"/>
        <v>5846.1538461538457</v>
      </c>
      <c r="L58" s="8">
        <f t="shared" si="5"/>
        <v>487.17948717948713</v>
      </c>
      <c r="M58" s="11" t="s">
        <v>578</v>
      </c>
    </row>
    <row r="59" spans="1:14" x14ac:dyDescent="0.25">
      <c r="A59" s="7">
        <v>58</v>
      </c>
      <c r="B59" s="7" t="s">
        <v>149</v>
      </c>
      <c r="C59" s="7">
        <v>2012</v>
      </c>
      <c r="D59" s="7" t="s">
        <v>501</v>
      </c>
      <c r="E59" s="7" t="s">
        <v>428</v>
      </c>
      <c r="F59" s="7" t="s">
        <v>444</v>
      </c>
      <c r="G59" s="7" t="s">
        <v>141</v>
      </c>
      <c r="H59" s="7" t="s">
        <v>142</v>
      </c>
      <c r="I59" s="7">
        <v>360000</v>
      </c>
      <c r="J59" s="12">
        <f t="shared" si="3"/>
        <v>30000</v>
      </c>
      <c r="K59" s="8">
        <f t="shared" si="4"/>
        <v>5538.4615384615381</v>
      </c>
      <c r="L59" s="8">
        <f t="shared" si="5"/>
        <v>461.53846153846149</v>
      </c>
      <c r="M59" s="11" t="s">
        <v>578</v>
      </c>
    </row>
    <row r="60" spans="1:14" x14ac:dyDescent="0.25">
      <c r="A60" s="7">
        <v>59</v>
      </c>
      <c r="B60" s="7" t="s">
        <v>94</v>
      </c>
      <c r="C60" s="7">
        <v>2012</v>
      </c>
      <c r="D60" s="7" t="s">
        <v>501</v>
      </c>
      <c r="E60" s="7" t="s">
        <v>430</v>
      </c>
      <c r="F60" s="7" t="s">
        <v>444</v>
      </c>
      <c r="G60" s="7" t="s">
        <v>95</v>
      </c>
      <c r="H60" s="7" t="s">
        <v>77</v>
      </c>
      <c r="I60" s="7">
        <v>348000</v>
      </c>
      <c r="J60" s="12">
        <f t="shared" si="3"/>
        <v>29000</v>
      </c>
      <c r="K60" s="8">
        <f t="shared" si="4"/>
        <v>5353.8461538461543</v>
      </c>
      <c r="L60" s="8">
        <f t="shared" si="5"/>
        <v>446.15384615384619</v>
      </c>
      <c r="M60" s="11" t="s">
        <v>578</v>
      </c>
    </row>
    <row r="61" spans="1:14" x14ac:dyDescent="0.25">
      <c r="A61" s="7">
        <v>60</v>
      </c>
      <c r="B61" s="7" t="s">
        <v>129</v>
      </c>
      <c r="C61" s="7">
        <v>2012</v>
      </c>
      <c r="D61" s="7" t="s">
        <v>501</v>
      </c>
      <c r="E61" s="7" t="s">
        <v>447</v>
      </c>
      <c r="F61" s="7" t="s">
        <v>444</v>
      </c>
      <c r="G61" s="7" t="s">
        <v>130</v>
      </c>
      <c r="H61" s="7" t="s">
        <v>131</v>
      </c>
      <c r="I61" s="7">
        <v>325000</v>
      </c>
      <c r="J61" s="12">
        <f t="shared" si="3"/>
        <v>27083.333333333332</v>
      </c>
      <c r="K61" s="8">
        <f t="shared" si="4"/>
        <v>5000</v>
      </c>
      <c r="L61" s="8">
        <f t="shared" si="5"/>
        <v>416.66666666666669</v>
      </c>
      <c r="M61" s="11" t="s">
        <v>578</v>
      </c>
    </row>
    <row r="62" spans="1:14" x14ac:dyDescent="0.25">
      <c r="A62" s="7">
        <v>61</v>
      </c>
      <c r="B62" s="7" t="s">
        <v>154</v>
      </c>
      <c r="C62" s="7">
        <v>2012</v>
      </c>
      <c r="D62" s="7" t="s">
        <v>501</v>
      </c>
      <c r="E62" s="7" t="s">
        <v>430</v>
      </c>
      <c r="F62" s="7" t="s">
        <v>444</v>
      </c>
      <c r="G62" s="7" t="s">
        <v>247</v>
      </c>
      <c r="H62" s="7" t="s">
        <v>119</v>
      </c>
      <c r="I62" s="7">
        <v>325000</v>
      </c>
      <c r="J62" s="12">
        <f t="shared" si="3"/>
        <v>27083.333333333332</v>
      </c>
      <c r="K62" s="8">
        <f t="shared" si="4"/>
        <v>5000</v>
      </c>
      <c r="L62" s="8">
        <f t="shared" si="5"/>
        <v>416.66666666666669</v>
      </c>
      <c r="M62" s="11" t="s">
        <v>578</v>
      </c>
    </row>
    <row r="63" spans="1:14" x14ac:dyDescent="0.25">
      <c r="A63" s="7">
        <v>62</v>
      </c>
      <c r="B63" s="7" t="s">
        <v>102</v>
      </c>
      <c r="C63" s="7">
        <v>2012</v>
      </c>
      <c r="D63" s="7" t="s">
        <v>501</v>
      </c>
      <c r="E63" s="7" t="s">
        <v>430</v>
      </c>
      <c r="F63" s="7" t="s">
        <v>444</v>
      </c>
      <c r="G63" s="7" t="s">
        <v>1</v>
      </c>
      <c r="H63" s="7" t="s">
        <v>323</v>
      </c>
      <c r="I63" s="7">
        <v>300000</v>
      </c>
      <c r="J63" s="12">
        <f t="shared" si="3"/>
        <v>25000</v>
      </c>
      <c r="K63" s="8">
        <f t="shared" si="4"/>
        <v>4615.3846153846152</v>
      </c>
      <c r="L63" s="8">
        <f t="shared" si="5"/>
        <v>384.61538461538458</v>
      </c>
      <c r="M63" s="11" t="s">
        <v>578</v>
      </c>
    </row>
    <row r="64" spans="1:14" x14ac:dyDescent="0.25">
      <c r="A64" s="7">
        <v>63</v>
      </c>
      <c r="B64" s="7" t="s">
        <v>163</v>
      </c>
      <c r="C64" s="7">
        <v>2012</v>
      </c>
      <c r="D64" s="7" t="s">
        <v>501</v>
      </c>
      <c r="E64" s="7" t="s">
        <v>429</v>
      </c>
      <c r="F64" s="7" t="s">
        <v>444</v>
      </c>
      <c r="G64" s="7" t="s">
        <v>164</v>
      </c>
      <c r="H64" s="7" t="s">
        <v>92</v>
      </c>
      <c r="I64" s="7">
        <v>300000</v>
      </c>
      <c r="J64" s="12">
        <f t="shared" si="3"/>
        <v>25000</v>
      </c>
      <c r="K64" s="8">
        <f t="shared" si="4"/>
        <v>4615.3846153846152</v>
      </c>
      <c r="L64" s="8">
        <f t="shared" si="5"/>
        <v>384.61538461538458</v>
      </c>
      <c r="M64" s="11" t="s">
        <v>578</v>
      </c>
    </row>
    <row r="65" spans="1:14" x14ac:dyDescent="0.25">
      <c r="A65" s="7">
        <v>64</v>
      </c>
      <c r="B65" s="7" t="s">
        <v>157</v>
      </c>
      <c r="C65" s="7">
        <v>2012</v>
      </c>
      <c r="D65" s="7" t="s">
        <v>501</v>
      </c>
      <c r="E65" s="7" t="s">
        <v>450</v>
      </c>
      <c r="F65" s="7" t="s">
        <v>444</v>
      </c>
      <c r="G65" s="7" t="s">
        <v>16</v>
      </c>
      <c r="H65" s="7" t="s">
        <v>158</v>
      </c>
      <c r="I65" s="7">
        <v>295000</v>
      </c>
      <c r="J65" s="12">
        <f t="shared" si="3"/>
        <v>24583.333333333332</v>
      </c>
      <c r="K65" s="8">
        <f t="shared" si="4"/>
        <v>4538.4615384615381</v>
      </c>
      <c r="L65" s="8">
        <f t="shared" si="5"/>
        <v>378.20512820512818</v>
      </c>
      <c r="M65" s="11" t="s">
        <v>578</v>
      </c>
    </row>
    <row r="66" spans="1:14" x14ac:dyDescent="0.25">
      <c r="A66" s="7">
        <v>65</v>
      </c>
      <c r="B66" s="7" t="s">
        <v>174</v>
      </c>
      <c r="C66" s="7">
        <v>2012</v>
      </c>
      <c r="D66" s="7" t="s">
        <v>501</v>
      </c>
      <c r="E66" s="7" t="s">
        <v>429</v>
      </c>
      <c r="F66" s="7" t="s">
        <v>444</v>
      </c>
      <c r="G66" s="7" t="s">
        <v>582</v>
      </c>
      <c r="H66" s="7" t="s">
        <v>406</v>
      </c>
      <c r="I66" s="7">
        <v>285000</v>
      </c>
      <c r="J66" s="12">
        <f t="shared" ref="J66:J97" si="6">I66/12</f>
        <v>23750</v>
      </c>
      <c r="K66" s="8">
        <f t="shared" ref="K66:K97" si="7">I66/65</f>
        <v>4384.6153846153848</v>
      </c>
      <c r="L66" s="8">
        <f t="shared" ref="L66:L97" si="8">K66/12</f>
        <v>365.38461538461542</v>
      </c>
      <c r="M66" s="11" t="s">
        <v>578</v>
      </c>
      <c r="N66" t="s">
        <v>597</v>
      </c>
    </row>
    <row r="67" spans="1:14" x14ac:dyDescent="0.25">
      <c r="A67" s="7">
        <v>66</v>
      </c>
      <c r="B67" s="7" t="s">
        <v>136</v>
      </c>
      <c r="C67" s="7">
        <v>2012</v>
      </c>
      <c r="D67" s="7" t="s">
        <v>501</v>
      </c>
      <c r="E67" s="7" t="s">
        <v>430</v>
      </c>
      <c r="F67" s="7" t="s">
        <v>444</v>
      </c>
      <c r="G67" s="7" t="s">
        <v>0</v>
      </c>
      <c r="H67" s="7" t="s">
        <v>212</v>
      </c>
      <c r="I67" s="7">
        <v>280000</v>
      </c>
      <c r="J67" s="12">
        <f t="shared" si="6"/>
        <v>23333.333333333332</v>
      </c>
      <c r="K67" s="8">
        <f t="shared" si="7"/>
        <v>4307.6923076923076</v>
      </c>
      <c r="L67" s="8">
        <f t="shared" si="8"/>
        <v>358.97435897435895</v>
      </c>
      <c r="M67" s="11" t="s">
        <v>578</v>
      </c>
      <c r="N67" t="s">
        <v>597</v>
      </c>
    </row>
    <row r="68" spans="1:14" x14ac:dyDescent="0.25">
      <c r="A68" s="7">
        <v>67</v>
      </c>
      <c r="B68" s="7" t="s">
        <v>103</v>
      </c>
      <c r="C68" s="7">
        <v>2012</v>
      </c>
      <c r="D68" s="7" t="s">
        <v>501</v>
      </c>
      <c r="E68" s="7" t="s">
        <v>445</v>
      </c>
      <c r="F68" s="7" t="s">
        <v>444</v>
      </c>
      <c r="G68" s="7" t="s">
        <v>324</v>
      </c>
      <c r="H68" s="7" t="s">
        <v>325</v>
      </c>
      <c r="I68" s="7">
        <v>279468</v>
      </c>
      <c r="J68" s="12">
        <f t="shared" si="6"/>
        <v>23289</v>
      </c>
      <c r="K68" s="8">
        <f t="shared" si="7"/>
        <v>4299.5076923076922</v>
      </c>
      <c r="L68" s="8">
        <f t="shared" si="8"/>
        <v>358.2923076923077</v>
      </c>
      <c r="M68" s="11" t="s">
        <v>578</v>
      </c>
      <c r="N68" t="s">
        <v>596</v>
      </c>
    </row>
    <row r="69" spans="1:14" x14ac:dyDescent="0.25">
      <c r="A69" s="7">
        <v>68</v>
      </c>
      <c r="B69" s="7" t="s">
        <v>115</v>
      </c>
      <c r="C69" s="7">
        <v>2012</v>
      </c>
      <c r="D69" s="7" t="s">
        <v>501</v>
      </c>
      <c r="E69" s="7" t="s">
        <v>430</v>
      </c>
      <c r="F69" s="7" t="s">
        <v>444</v>
      </c>
      <c r="G69" s="7" t="s">
        <v>16</v>
      </c>
      <c r="H69" s="7" t="s">
        <v>116</v>
      </c>
      <c r="I69" s="7">
        <v>270000</v>
      </c>
      <c r="J69" s="12">
        <f t="shared" si="6"/>
        <v>22500</v>
      </c>
      <c r="K69" s="8">
        <f t="shared" si="7"/>
        <v>4153.8461538461543</v>
      </c>
      <c r="L69" s="8">
        <f t="shared" si="8"/>
        <v>346.15384615384619</v>
      </c>
      <c r="M69" s="11" t="s">
        <v>578</v>
      </c>
      <c r="N69" t="s">
        <v>597</v>
      </c>
    </row>
    <row r="70" spans="1:14" x14ac:dyDescent="0.25">
      <c r="A70" s="7">
        <v>69</v>
      </c>
      <c r="B70" s="7" t="s">
        <v>155</v>
      </c>
      <c r="C70" s="7">
        <v>2012</v>
      </c>
      <c r="D70" s="7" t="s">
        <v>501</v>
      </c>
      <c r="E70" s="7" t="s">
        <v>429</v>
      </c>
      <c r="F70" s="7" t="s">
        <v>444</v>
      </c>
      <c r="G70" s="7" t="s">
        <v>156</v>
      </c>
      <c r="H70" s="7" t="s">
        <v>400</v>
      </c>
      <c r="I70" s="7">
        <v>270000</v>
      </c>
      <c r="J70" s="12">
        <f t="shared" si="6"/>
        <v>22500</v>
      </c>
      <c r="K70" s="8">
        <f t="shared" si="7"/>
        <v>4153.8461538461543</v>
      </c>
      <c r="L70" s="8">
        <f t="shared" si="8"/>
        <v>346.15384615384619</v>
      </c>
      <c r="M70" s="11" t="s">
        <v>578</v>
      </c>
      <c r="N70" t="s">
        <v>597</v>
      </c>
    </row>
    <row r="71" spans="1:14" x14ac:dyDescent="0.25">
      <c r="A71" s="7">
        <v>70</v>
      </c>
      <c r="B71" s="7" t="s">
        <v>126</v>
      </c>
      <c r="C71" s="7">
        <v>2012</v>
      </c>
      <c r="D71" s="7" t="s">
        <v>501</v>
      </c>
      <c r="E71" s="7" t="s">
        <v>428</v>
      </c>
      <c r="F71" s="7" t="s">
        <v>444</v>
      </c>
      <c r="G71" s="7" t="s">
        <v>397</v>
      </c>
      <c r="H71" s="7" t="s">
        <v>398</v>
      </c>
      <c r="I71" s="7">
        <v>264000</v>
      </c>
      <c r="J71" s="12">
        <f t="shared" si="6"/>
        <v>22000</v>
      </c>
      <c r="K71" s="8">
        <f t="shared" si="7"/>
        <v>4061.5384615384614</v>
      </c>
      <c r="L71" s="8">
        <f t="shared" si="8"/>
        <v>338.46153846153845</v>
      </c>
      <c r="M71" s="11" t="s">
        <v>578</v>
      </c>
      <c r="N71" t="s">
        <v>597</v>
      </c>
    </row>
    <row r="72" spans="1:14" x14ac:dyDescent="0.25">
      <c r="A72" s="7">
        <v>71</v>
      </c>
      <c r="B72" s="7" t="s">
        <v>117</v>
      </c>
      <c r="C72" s="7">
        <v>2012</v>
      </c>
      <c r="D72" s="7" t="s">
        <v>501</v>
      </c>
      <c r="E72" s="7" t="s">
        <v>430</v>
      </c>
      <c r="F72" s="7" t="s">
        <v>444</v>
      </c>
      <c r="G72" s="7" t="s">
        <v>118</v>
      </c>
      <c r="H72" s="7" t="s">
        <v>119</v>
      </c>
      <c r="I72" s="7">
        <v>250000</v>
      </c>
      <c r="J72" s="12">
        <f t="shared" si="6"/>
        <v>20833.333333333332</v>
      </c>
      <c r="K72" s="8">
        <f t="shared" si="7"/>
        <v>3846.1538461538462</v>
      </c>
      <c r="L72" s="8">
        <f t="shared" si="8"/>
        <v>320.5128205128205</v>
      </c>
      <c r="M72" s="11" t="s">
        <v>578</v>
      </c>
      <c r="N72" t="s">
        <v>597</v>
      </c>
    </row>
    <row r="73" spans="1:14" x14ac:dyDescent="0.25">
      <c r="A73" s="7">
        <v>72</v>
      </c>
      <c r="B73" s="7" t="s">
        <v>146</v>
      </c>
      <c r="C73" s="7">
        <v>2012</v>
      </c>
      <c r="D73" s="7" t="s">
        <v>501</v>
      </c>
      <c r="E73" s="7" t="s">
        <v>430</v>
      </c>
      <c r="F73" s="7" t="s">
        <v>444</v>
      </c>
      <c r="G73" s="7" t="s">
        <v>147</v>
      </c>
      <c r="H73" s="7" t="s">
        <v>148</v>
      </c>
      <c r="I73" s="7">
        <v>250000</v>
      </c>
      <c r="J73" s="12">
        <f t="shared" si="6"/>
        <v>20833.333333333332</v>
      </c>
      <c r="K73" s="8">
        <f t="shared" si="7"/>
        <v>3846.1538461538462</v>
      </c>
      <c r="L73" s="8">
        <f t="shared" si="8"/>
        <v>320.5128205128205</v>
      </c>
      <c r="M73" s="11" t="s">
        <v>578</v>
      </c>
      <c r="N73" t="s">
        <v>597</v>
      </c>
    </row>
    <row r="74" spans="1:14" x14ac:dyDescent="0.25">
      <c r="A74" s="7">
        <v>73</v>
      </c>
      <c r="B74" s="7" t="s">
        <v>161</v>
      </c>
      <c r="C74" s="7">
        <v>2012</v>
      </c>
      <c r="D74" s="7" t="s">
        <v>501</v>
      </c>
      <c r="E74" s="7" t="s">
        <v>430</v>
      </c>
      <c r="F74" s="7" t="s">
        <v>444</v>
      </c>
      <c r="G74" s="7" t="s">
        <v>2</v>
      </c>
      <c r="H74" s="7" t="s">
        <v>402</v>
      </c>
      <c r="I74" s="7">
        <v>250000</v>
      </c>
      <c r="J74" s="12">
        <f t="shared" si="6"/>
        <v>20833.333333333332</v>
      </c>
      <c r="K74" s="8">
        <f t="shared" si="7"/>
        <v>3846.1538461538462</v>
      </c>
      <c r="L74" s="8">
        <f t="shared" si="8"/>
        <v>320.5128205128205</v>
      </c>
      <c r="M74" s="11" t="s">
        <v>578</v>
      </c>
      <c r="N74" t="s">
        <v>597</v>
      </c>
    </row>
    <row r="75" spans="1:14" x14ac:dyDescent="0.25">
      <c r="A75" s="7">
        <v>74</v>
      </c>
      <c r="B75" s="7" t="s">
        <v>180</v>
      </c>
      <c r="C75" s="7">
        <v>2012</v>
      </c>
      <c r="D75" s="7" t="s">
        <v>502</v>
      </c>
      <c r="E75" s="7" t="s">
        <v>430</v>
      </c>
      <c r="F75" s="7" t="s">
        <v>444</v>
      </c>
      <c r="G75" s="7" t="s">
        <v>181</v>
      </c>
      <c r="H75" s="7" t="s">
        <v>330</v>
      </c>
      <c r="I75" s="7">
        <v>250000</v>
      </c>
      <c r="J75" s="12">
        <f t="shared" si="6"/>
        <v>20833.333333333332</v>
      </c>
      <c r="K75" s="8">
        <f t="shared" si="7"/>
        <v>3846.1538461538462</v>
      </c>
      <c r="L75" s="8">
        <f t="shared" si="8"/>
        <v>320.5128205128205</v>
      </c>
      <c r="M75" s="11" t="s">
        <v>578</v>
      </c>
      <c r="N75" t="s">
        <v>597</v>
      </c>
    </row>
    <row r="76" spans="1:14" hidden="1" x14ac:dyDescent="0.25">
      <c r="A76" s="7">
        <v>75</v>
      </c>
      <c r="B76" s="7" t="s">
        <v>112</v>
      </c>
      <c r="C76" s="7">
        <v>2012</v>
      </c>
      <c r="D76" s="7" t="s">
        <v>502</v>
      </c>
      <c r="E76" s="7" t="s">
        <v>430</v>
      </c>
      <c r="F76" s="7" t="s">
        <v>583</v>
      </c>
      <c r="G76" s="7" t="s">
        <v>113</v>
      </c>
      <c r="H76" s="7" t="s">
        <v>114</v>
      </c>
      <c r="I76" s="7">
        <v>250000</v>
      </c>
      <c r="J76" s="12">
        <f t="shared" si="6"/>
        <v>20833.333333333332</v>
      </c>
      <c r="K76" s="8">
        <f t="shared" si="7"/>
        <v>3846.1538461538462</v>
      </c>
      <c r="L76" s="8">
        <f t="shared" si="8"/>
        <v>320.5128205128205</v>
      </c>
      <c r="M76" s="11" t="s">
        <v>578</v>
      </c>
      <c r="N76" t="s">
        <v>595</v>
      </c>
    </row>
    <row r="77" spans="1:14" x14ac:dyDescent="0.25">
      <c r="A77" s="7">
        <v>76</v>
      </c>
      <c r="B77" s="7" t="s">
        <v>96</v>
      </c>
      <c r="C77" s="7">
        <v>2012</v>
      </c>
      <c r="D77" s="7" t="s">
        <v>501</v>
      </c>
      <c r="E77" s="7" t="s">
        <v>430</v>
      </c>
      <c r="F77" s="7" t="s">
        <v>444</v>
      </c>
      <c r="G77" s="7" t="s">
        <v>97</v>
      </c>
      <c r="H77" s="7" t="s">
        <v>395</v>
      </c>
      <c r="I77" s="7">
        <v>240000</v>
      </c>
      <c r="J77" s="12">
        <f t="shared" si="6"/>
        <v>20000</v>
      </c>
      <c r="K77" s="8">
        <f t="shared" si="7"/>
        <v>3692.3076923076924</v>
      </c>
      <c r="L77" s="8">
        <f t="shared" si="8"/>
        <v>307.69230769230768</v>
      </c>
      <c r="M77" s="11" t="s">
        <v>578</v>
      </c>
      <c r="N77" s="14" t="s">
        <v>598</v>
      </c>
    </row>
    <row r="78" spans="1:14" x14ac:dyDescent="0.25">
      <c r="A78" s="7">
        <v>77</v>
      </c>
      <c r="B78" s="7" t="s">
        <v>109</v>
      </c>
      <c r="C78" s="7">
        <v>2012</v>
      </c>
      <c r="D78" s="7" t="s">
        <v>501</v>
      </c>
      <c r="E78" s="7" t="s">
        <v>430</v>
      </c>
      <c r="F78" s="7" t="s">
        <v>444</v>
      </c>
      <c r="G78" s="7" t="s">
        <v>110</v>
      </c>
      <c r="H78" s="7" t="s">
        <v>111</v>
      </c>
      <c r="I78" s="7">
        <v>240000</v>
      </c>
      <c r="J78" s="12">
        <f t="shared" si="6"/>
        <v>20000</v>
      </c>
      <c r="K78" s="8">
        <f t="shared" si="7"/>
        <v>3692.3076923076924</v>
      </c>
      <c r="L78" s="8">
        <f t="shared" si="8"/>
        <v>307.69230769230768</v>
      </c>
      <c r="M78" s="11" t="s">
        <v>578</v>
      </c>
      <c r="N78" t="s">
        <v>597</v>
      </c>
    </row>
    <row r="79" spans="1:14" x14ac:dyDescent="0.25">
      <c r="A79" s="7">
        <v>78</v>
      </c>
      <c r="B79" s="7" t="s">
        <v>541</v>
      </c>
      <c r="C79" s="7">
        <v>2012</v>
      </c>
      <c r="D79" s="7" t="s">
        <v>501</v>
      </c>
      <c r="E79" s="7" t="s">
        <v>542</v>
      </c>
      <c r="F79" s="7" t="s">
        <v>444</v>
      </c>
      <c r="G79" s="7" t="s">
        <v>543</v>
      </c>
      <c r="H79" s="7" t="s">
        <v>544</v>
      </c>
      <c r="I79" s="7">
        <v>240000</v>
      </c>
      <c r="J79" s="12">
        <f t="shared" si="6"/>
        <v>20000</v>
      </c>
      <c r="K79" s="8">
        <f t="shared" si="7"/>
        <v>3692.3076923076924</v>
      </c>
      <c r="L79" s="8">
        <f t="shared" si="8"/>
        <v>307.69230769230768</v>
      </c>
      <c r="M79" s="11" t="s">
        <v>578</v>
      </c>
      <c r="N79" t="s">
        <v>599</v>
      </c>
    </row>
    <row r="80" spans="1:14" x14ac:dyDescent="0.25">
      <c r="A80" s="7">
        <v>79</v>
      </c>
      <c r="B80" s="7" t="s">
        <v>137</v>
      </c>
      <c r="C80" s="7">
        <v>2012</v>
      </c>
      <c r="D80" s="7" t="s">
        <v>501</v>
      </c>
      <c r="E80" s="7" t="s">
        <v>430</v>
      </c>
      <c r="F80" s="7" t="s">
        <v>444</v>
      </c>
      <c r="G80" s="7" t="s">
        <v>422</v>
      </c>
      <c r="H80" s="7" t="s">
        <v>423</v>
      </c>
      <c r="I80" s="7">
        <v>240000</v>
      </c>
      <c r="J80" s="12">
        <f t="shared" si="6"/>
        <v>20000</v>
      </c>
      <c r="K80" s="8">
        <f t="shared" si="7"/>
        <v>3692.3076923076924</v>
      </c>
      <c r="L80" s="8">
        <f t="shared" si="8"/>
        <v>307.69230769230768</v>
      </c>
      <c r="M80" s="11" t="s">
        <v>578</v>
      </c>
      <c r="N80" s="14" t="s">
        <v>598</v>
      </c>
    </row>
    <row r="81" spans="1:14" x14ac:dyDescent="0.25">
      <c r="A81" s="7">
        <v>80</v>
      </c>
      <c r="B81" s="7" t="s">
        <v>172</v>
      </c>
      <c r="C81" s="7">
        <v>2012</v>
      </c>
      <c r="D81" s="7" t="s">
        <v>501</v>
      </c>
      <c r="E81" s="7" t="s">
        <v>429</v>
      </c>
      <c r="F81" s="7" t="s">
        <v>444</v>
      </c>
      <c r="G81" s="7" t="s">
        <v>173</v>
      </c>
      <c r="H81" s="7" t="s">
        <v>329</v>
      </c>
      <c r="I81" s="7">
        <v>230000</v>
      </c>
      <c r="J81" s="12">
        <f t="shared" si="6"/>
        <v>19166.666666666668</v>
      </c>
      <c r="K81" s="8">
        <f t="shared" si="7"/>
        <v>3538.4615384615386</v>
      </c>
      <c r="L81" s="8">
        <f t="shared" si="8"/>
        <v>294.87179487179486</v>
      </c>
      <c r="M81" s="11" t="s">
        <v>578</v>
      </c>
      <c r="N81" t="s">
        <v>597</v>
      </c>
    </row>
    <row r="82" spans="1:14" x14ac:dyDescent="0.25">
      <c r="A82" s="7">
        <v>81</v>
      </c>
      <c r="B82" s="7" t="s">
        <v>144</v>
      </c>
      <c r="C82" s="7">
        <v>2012</v>
      </c>
      <c r="D82" s="7" t="s">
        <v>501</v>
      </c>
      <c r="E82" s="7" t="s">
        <v>449</v>
      </c>
      <c r="F82" s="7" t="s">
        <v>444</v>
      </c>
      <c r="G82" s="7" t="s">
        <v>145</v>
      </c>
      <c r="H82" s="7" t="s">
        <v>104</v>
      </c>
      <c r="I82" s="7">
        <v>225000</v>
      </c>
      <c r="J82" s="12">
        <f t="shared" si="6"/>
        <v>18750</v>
      </c>
      <c r="K82" s="8">
        <f t="shared" si="7"/>
        <v>3461.5384615384614</v>
      </c>
      <c r="L82" s="8">
        <f t="shared" si="8"/>
        <v>288.46153846153845</v>
      </c>
      <c r="M82" s="11" t="s">
        <v>578</v>
      </c>
      <c r="N82" t="s">
        <v>597</v>
      </c>
    </row>
    <row r="83" spans="1:14" x14ac:dyDescent="0.25">
      <c r="A83" s="7">
        <v>82</v>
      </c>
      <c r="B83" s="7" t="s">
        <v>143</v>
      </c>
      <c r="C83" s="7">
        <v>2012</v>
      </c>
      <c r="D83" s="7" t="s">
        <v>501</v>
      </c>
      <c r="E83" s="7" t="s">
        <v>430</v>
      </c>
      <c r="F83" s="7" t="s">
        <v>444</v>
      </c>
      <c r="G83" s="7" t="s">
        <v>65</v>
      </c>
      <c r="H83" s="7" t="s">
        <v>399</v>
      </c>
      <c r="I83" s="7">
        <v>216000</v>
      </c>
      <c r="J83" s="12">
        <f t="shared" si="6"/>
        <v>18000</v>
      </c>
      <c r="K83" s="8">
        <f t="shared" si="7"/>
        <v>3323.0769230769229</v>
      </c>
      <c r="L83" s="8">
        <f t="shared" si="8"/>
        <v>276.92307692307691</v>
      </c>
      <c r="M83" s="11" t="s">
        <v>578</v>
      </c>
      <c r="N83" t="s">
        <v>600</v>
      </c>
    </row>
    <row r="84" spans="1:14" x14ac:dyDescent="0.25">
      <c r="A84" s="7">
        <v>83</v>
      </c>
      <c r="B84" s="7" t="s">
        <v>165</v>
      </c>
      <c r="C84" s="7">
        <v>2012</v>
      </c>
      <c r="D84" s="7" t="s">
        <v>501</v>
      </c>
      <c r="E84" s="7" t="s">
        <v>430</v>
      </c>
      <c r="F84" s="7" t="s">
        <v>444</v>
      </c>
      <c r="G84" s="7" t="s">
        <v>166</v>
      </c>
      <c r="H84" s="7" t="s">
        <v>167</v>
      </c>
      <c r="I84" s="7">
        <v>216000</v>
      </c>
      <c r="J84" s="12">
        <f t="shared" si="6"/>
        <v>18000</v>
      </c>
      <c r="K84" s="8">
        <f t="shared" si="7"/>
        <v>3323.0769230769229</v>
      </c>
      <c r="L84" s="8">
        <f t="shared" si="8"/>
        <v>276.92307692307691</v>
      </c>
      <c r="M84" s="11" t="s">
        <v>578</v>
      </c>
      <c r="N84" t="s">
        <v>597</v>
      </c>
    </row>
    <row r="85" spans="1:14" x14ac:dyDescent="0.25">
      <c r="A85" s="7">
        <v>84</v>
      </c>
      <c r="B85" s="7" t="s">
        <v>168</v>
      </c>
      <c r="C85" s="7">
        <v>2012</v>
      </c>
      <c r="D85" s="7" t="s">
        <v>501</v>
      </c>
      <c r="E85" s="7" t="s">
        <v>428</v>
      </c>
      <c r="F85" s="7" t="s">
        <v>444</v>
      </c>
      <c r="G85" s="7" t="s">
        <v>169</v>
      </c>
      <c r="H85" s="7" t="s">
        <v>170</v>
      </c>
      <c r="I85" s="7">
        <v>210000</v>
      </c>
      <c r="J85" s="12">
        <f t="shared" si="6"/>
        <v>17500</v>
      </c>
      <c r="K85" s="8">
        <f t="shared" si="7"/>
        <v>3230.7692307692309</v>
      </c>
      <c r="L85" s="8">
        <f t="shared" si="8"/>
        <v>269.23076923076923</v>
      </c>
      <c r="M85" s="11" t="s">
        <v>578</v>
      </c>
      <c r="N85" t="s">
        <v>597</v>
      </c>
    </row>
    <row r="86" spans="1:14" x14ac:dyDescent="0.25">
      <c r="A86" s="7">
        <v>85</v>
      </c>
      <c r="B86" s="7" t="s">
        <v>100</v>
      </c>
      <c r="C86" s="7">
        <v>2012</v>
      </c>
      <c r="D86" s="7" t="s">
        <v>501</v>
      </c>
      <c r="E86" s="7" t="s">
        <v>430</v>
      </c>
      <c r="F86" s="7" t="s">
        <v>444</v>
      </c>
      <c r="G86" s="7" t="s">
        <v>101</v>
      </c>
      <c r="H86" s="7" t="s">
        <v>79</v>
      </c>
      <c r="I86" s="7">
        <v>200000</v>
      </c>
      <c r="J86" s="12">
        <f t="shared" si="6"/>
        <v>16666.666666666668</v>
      </c>
      <c r="K86" s="8">
        <f t="shared" si="7"/>
        <v>3076.9230769230771</v>
      </c>
      <c r="L86" s="8">
        <f t="shared" si="8"/>
        <v>256.41025641025641</v>
      </c>
      <c r="M86" s="11" t="s">
        <v>578</v>
      </c>
      <c r="N86" t="s">
        <v>601</v>
      </c>
    </row>
    <row r="87" spans="1:14" x14ac:dyDescent="0.25">
      <c r="A87" s="7">
        <v>86</v>
      </c>
      <c r="B87" s="7" t="s">
        <v>107</v>
      </c>
      <c r="C87" s="7">
        <v>2012</v>
      </c>
      <c r="D87" s="7" t="s">
        <v>501</v>
      </c>
      <c r="E87" s="7" t="s">
        <v>432</v>
      </c>
      <c r="F87" s="7" t="s">
        <v>444</v>
      </c>
      <c r="G87" s="7" t="s">
        <v>108</v>
      </c>
      <c r="H87" s="7" t="s">
        <v>89</v>
      </c>
      <c r="I87" s="7">
        <v>200000</v>
      </c>
      <c r="J87" s="12">
        <f t="shared" si="6"/>
        <v>16666.666666666668</v>
      </c>
      <c r="K87" s="8">
        <f t="shared" si="7"/>
        <v>3076.9230769230771</v>
      </c>
      <c r="L87" s="8">
        <f t="shared" si="8"/>
        <v>256.41025641025641</v>
      </c>
      <c r="M87" s="11" t="s">
        <v>578</v>
      </c>
      <c r="N87" t="s">
        <v>597</v>
      </c>
    </row>
    <row r="88" spans="1:14" x14ac:dyDescent="0.25">
      <c r="A88" s="7">
        <v>87</v>
      </c>
      <c r="B88" s="7" t="s">
        <v>121</v>
      </c>
      <c r="C88" s="7">
        <v>2012</v>
      </c>
      <c r="D88" s="7" t="s">
        <v>501</v>
      </c>
      <c r="E88" s="7" t="s">
        <v>430</v>
      </c>
      <c r="F88" s="7" t="s">
        <v>444</v>
      </c>
      <c r="G88" s="7" t="s">
        <v>122</v>
      </c>
      <c r="H88" s="7" t="s">
        <v>80</v>
      </c>
      <c r="I88" s="7">
        <v>200000</v>
      </c>
      <c r="J88" s="12">
        <f t="shared" si="6"/>
        <v>16666.666666666668</v>
      </c>
      <c r="K88" s="8">
        <f t="shared" si="7"/>
        <v>3076.9230769230771</v>
      </c>
      <c r="L88" s="8">
        <f t="shared" si="8"/>
        <v>256.41025641025641</v>
      </c>
      <c r="M88" s="11" t="s">
        <v>578</v>
      </c>
      <c r="N88" t="s">
        <v>602</v>
      </c>
    </row>
    <row r="89" spans="1:14" x14ac:dyDescent="0.25">
      <c r="A89" s="7">
        <v>88</v>
      </c>
      <c r="B89" s="7" t="s">
        <v>138</v>
      </c>
      <c r="C89" s="7">
        <v>2012</v>
      </c>
      <c r="D89" s="7" t="s">
        <v>501</v>
      </c>
      <c r="E89" s="7" t="s">
        <v>430</v>
      </c>
      <c r="F89" s="7" t="s">
        <v>444</v>
      </c>
      <c r="G89" s="7" t="s">
        <v>139</v>
      </c>
      <c r="H89" s="7" t="s">
        <v>84</v>
      </c>
      <c r="I89" s="7">
        <v>200000</v>
      </c>
      <c r="J89" s="12">
        <f t="shared" si="6"/>
        <v>16666.666666666668</v>
      </c>
      <c r="K89" s="8">
        <f t="shared" si="7"/>
        <v>3076.9230769230771</v>
      </c>
      <c r="L89" s="8">
        <f t="shared" si="8"/>
        <v>256.41025641025641</v>
      </c>
      <c r="M89" s="11" t="s">
        <v>578</v>
      </c>
      <c r="N89" t="s">
        <v>597</v>
      </c>
    </row>
    <row r="90" spans="1:14" x14ac:dyDescent="0.25">
      <c r="A90" s="7">
        <v>89</v>
      </c>
      <c r="B90" s="7" t="s">
        <v>150</v>
      </c>
      <c r="C90" s="7">
        <v>2012</v>
      </c>
      <c r="D90" s="7" t="s">
        <v>501</v>
      </c>
      <c r="E90" s="7" t="s">
        <v>450</v>
      </c>
      <c r="F90" s="7" t="s">
        <v>444</v>
      </c>
      <c r="G90" s="7" t="s">
        <v>151</v>
      </c>
      <c r="H90" s="7" t="s">
        <v>77</v>
      </c>
      <c r="I90" s="7">
        <v>200000</v>
      </c>
      <c r="J90" s="12">
        <f t="shared" si="6"/>
        <v>16666.666666666668</v>
      </c>
      <c r="K90" s="8">
        <f t="shared" si="7"/>
        <v>3076.9230769230771</v>
      </c>
      <c r="L90" s="8">
        <f t="shared" si="8"/>
        <v>256.41025641025641</v>
      </c>
      <c r="M90" s="11" t="s">
        <v>578</v>
      </c>
      <c r="N90" t="s">
        <v>597</v>
      </c>
    </row>
    <row r="91" spans="1:14" x14ac:dyDescent="0.25">
      <c r="A91" s="7">
        <v>90</v>
      </c>
      <c r="B91" s="7" t="s">
        <v>177</v>
      </c>
      <c r="C91" s="7">
        <v>2012</v>
      </c>
      <c r="D91" s="7" t="s">
        <v>501</v>
      </c>
      <c r="E91" s="7" t="s">
        <v>451</v>
      </c>
      <c r="F91" s="7" t="s">
        <v>444</v>
      </c>
      <c r="G91" s="7" t="s">
        <v>178</v>
      </c>
      <c r="H91" s="7" t="s">
        <v>179</v>
      </c>
      <c r="I91" s="7">
        <v>200000</v>
      </c>
      <c r="J91" s="12">
        <f t="shared" si="6"/>
        <v>16666.666666666668</v>
      </c>
      <c r="K91" s="8">
        <f t="shared" si="7"/>
        <v>3076.9230769230771</v>
      </c>
      <c r="L91" s="8">
        <f t="shared" si="8"/>
        <v>256.41025641025641</v>
      </c>
      <c r="M91" s="11" t="s">
        <v>578</v>
      </c>
      <c r="N91" t="s">
        <v>603</v>
      </c>
    </row>
    <row r="92" spans="1:14" x14ac:dyDescent="0.25">
      <c r="A92" s="7">
        <v>91</v>
      </c>
      <c r="B92" s="7" t="s">
        <v>162</v>
      </c>
      <c r="C92" s="7">
        <v>2012</v>
      </c>
      <c r="D92" s="7" t="s">
        <v>501</v>
      </c>
      <c r="E92" s="7" t="s">
        <v>430</v>
      </c>
      <c r="F92" s="7" t="s">
        <v>444</v>
      </c>
      <c r="G92" s="7" t="s">
        <v>403</v>
      </c>
      <c r="H92" s="7" t="s">
        <v>604</v>
      </c>
      <c r="I92" s="7">
        <v>192000</v>
      </c>
      <c r="J92" s="12">
        <f t="shared" si="6"/>
        <v>16000</v>
      </c>
      <c r="K92" s="8">
        <f t="shared" si="7"/>
        <v>2953.8461538461538</v>
      </c>
      <c r="L92" s="8">
        <f t="shared" si="8"/>
        <v>246.15384615384616</v>
      </c>
      <c r="M92" s="11" t="s">
        <v>578</v>
      </c>
      <c r="N92" t="s">
        <v>597</v>
      </c>
    </row>
    <row r="93" spans="1:14" x14ac:dyDescent="0.25">
      <c r="A93" s="7">
        <v>92</v>
      </c>
      <c r="B93" s="7" t="s">
        <v>98</v>
      </c>
      <c r="C93" s="7">
        <v>2012</v>
      </c>
      <c r="D93" s="7" t="s">
        <v>501</v>
      </c>
      <c r="E93" s="7" t="s">
        <v>428</v>
      </c>
      <c r="F93" s="7" t="s">
        <v>444</v>
      </c>
      <c r="G93" s="7" t="s">
        <v>1</v>
      </c>
      <c r="H93" s="7" t="s">
        <v>99</v>
      </c>
      <c r="I93" s="7">
        <v>187000</v>
      </c>
      <c r="J93" s="12">
        <f t="shared" si="6"/>
        <v>15583.333333333334</v>
      </c>
      <c r="K93" s="8">
        <f t="shared" si="7"/>
        <v>2876.9230769230771</v>
      </c>
      <c r="L93" s="8">
        <f t="shared" si="8"/>
        <v>239.74358974358975</v>
      </c>
      <c r="M93" s="11" t="s">
        <v>578</v>
      </c>
      <c r="N93" t="s">
        <v>597</v>
      </c>
    </row>
    <row r="94" spans="1:14" x14ac:dyDescent="0.25">
      <c r="A94" s="7">
        <v>93</v>
      </c>
      <c r="B94" s="7" t="s">
        <v>120</v>
      </c>
      <c r="C94" s="7">
        <v>2012</v>
      </c>
      <c r="D94" s="7" t="s">
        <v>501</v>
      </c>
      <c r="E94" s="7" t="s">
        <v>430</v>
      </c>
      <c r="F94" s="7" t="s">
        <v>444</v>
      </c>
      <c r="G94" s="7" t="s">
        <v>101</v>
      </c>
      <c r="H94" s="7" t="s">
        <v>119</v>
      </c>
      <c r="I94" s="7">
        <v>180000</v>
      </c>
      <c r="J94" s="12">
        <f t="shared" si="6"/>
        <v>15000</v>
      </c>
      <c r="K94" s="8">
        <f t="shared" si="7"/>
        <v>2769.2307692307691</v>
      </c>
      <c r="L94" s="8">
        <f t="shared" si="8"/>
        <v>230.76923076923075</v>
      </c>
      <c r="M94" s="11" t="s">
        <v>578</v>
      </c>
      <c r="N94" t="s">
        <v>601</v>
      </c>
    </row>
    <row r="95" spans="1:14" x14ac:dyDescent="0.25">
      <c r="A95" s="7">
        <v>94</v>
      </c>
      <c r="B95" s="7" t="s">
        <v>498</v>
      </c>
      <c r="C95" s="7">
        <v>2012</v>
      </c>
      <c r="D95" s="7" t="s">
        <v>501</v>
      </c>
      <c r="E95" s="7" t="s">
        <v>452</v>
      </c>
      <c r="F95" s="7" t="s">
        <v>444</v>
      </c>
      <c r="G95" s="7" t="s">
        <v>499</v>
      </c>
      <c r="H95" s="7" t="s">
        <v>500</v>
      </c>
      <c r="I95" s="7">
        <v>180000</v>
      </c>
      <c r="J95" s="12">
        <f t="shared" si="6"/>
        <v>15000</v>
      </c>
      <c r="K95" s="8">
        <f t="shared" si="7"/>
        <v>2769.2307692307691</v>
      </c>
      <c r="L95" s="8">
        <f t="shared" si="8"/>
        <v>230.76923076923075</v>
      </c>
      <c r="M95" s="11" t="s">
        <v>578</v>
      </c>
      <c r="N95" s="14" t="s">
        <v>605</v>
      </c>
    </row>
    <row r="96" spans="1:14" x14ac:dyDescent="0.25">
      <c r="A96" s="7">
        <v>95</v>
      </c>
      <c r="B96" s="7" t="s">
        <v>495</v>
      </c>
      <c r="C96" s="7">
        <v>2012</v>
      </c>
      <c r="D96" s="7" t="s">
        <v>501</v>
      </c>
      <c r="E96" s="7" t="s">
        <v>450</v>
      </c>
      <c r="F96" s="7" t="s">
        <v>444</v>
      </c>
      <c r="G96" s="7" t="s">
        <v>496</v>
      </c>
      <c r="H96" s="7" t="s">
        <v>497</v>
      </c>
      <c r="I96" s="7">
        <v>120000</v>
      </c>
      <c r="J96" s="12">
        <f t="shared" si="6"/>
        <v>10000</v>
      </c>
      <c r="K96" s="8">
        <f t="shared" si="7"/>
        <v>1846.1538461538462</v>
      </c>
      <c r="L96" s="8">
        <f t="shared" si="8"/>
        <v>153.84615384615384</v>
      </c>
      <c r="M96" s="4" t="s">
        <v>580</v>
      </c>
      <c r="N96" s="14" t="s">
        <v>598</v>
      </c>
    </row>
    <row r="97" spans="1:14" x14ac:dyDescent="0.25">
      <c r="A97" s="7">
        <v>96</v>
      </c>
      <c r="B97" s="7" t="s">
        <v>132</v>
      </c>
      <c r="C97" s="7">
        <v>2012</v>
      </c>
      <c r="D97" s="7" t="s">
        <v>501</v>
      </c>
      <c r="E97" s="7" t="s">
        <v>430</v>
      </c>
      <c r="F97" s="7" t="s">
        <v>444</v>
      </c>
      <c r="G97" s="7" t="s">
        <v>133</v>
      </c>
      <c r="H97" s="7" t="s">
        <v>135</v>
      </c>
      <c r="I97" s="7">
        <v>100000</v>
      </c>
      <c r="J97" s="12">
        <f t="shared" si="6"/>
        <v>8333.3333333333339</v>
      </c>
      <c r="K97" s="8">
        <f t="shared" si="7"/>
        <v>1538.4615384615386</v>
      </c>
      <c r="L97" s="8">
        <f t="shared" si="8"/>
        <v>128.2051282051282</v>
      </c>
      <c r="M97" s="3" t="s">
        <v>581</v>
      </c>
      <c r="N97" t="s">
        <v>606</v>
      </c>
    </row>
    <row r="98" spans="1:14" x14ac:dyDescent="0.25">
      <c r="A98" s="7">
        <v>97</v>
      </c>
      <c r="B98" s="7" t="s">
        <v>152</v>
      </c>
      <c r="C98" s="7">
        <v>2012</v>
      </c>
      <c r="D98" s="7" t="s">
        <v>501</v>
      </c>
      <c r="E98" s="7" t="s">
        <v>430</v>
      </c>
      <c r="F98" s="7" t="s">
        <v>444</v>
      </c>
      <c r="G98" s="7" t="s">
        <v>153</v>
      </c>
      <c r="H98" s="7" t="s">
        <v>81</v>
      </c>
      <c r="I98" s="7">
        <v>100000</v>
      </c>
      <c r="J98" s="12">
        <f t="shared" ref="J98:J129" si="9">I98/12</f>
        <v>8333.3333333333339</v>
      </c>
      <c r="K98" s="8">
        <f t="shared" ref="K98:K129" si="10">I98/65</f>
        <v>1538.4615384615386</v>
      </c>
      <c r="L98" s="8">
        <f t="shared" ref="L98:L129" si="11">K98/12</f>
        <v>128.2051282051282</v>
      </c>
      <c r="M98" s="3" t="s">
        <v>581</v>
      </c>
      <c r="N98" t="s">
        <v>607</v>
      </c>
    </row>
    <row r="99" spans="1:14" x14ac:dyDescent="0.25">
      <c r="A99" s="7">
        <v>98</v>
      </c>
      <c r="B99" s="7" t="s">
        <v>175</v>
      </c>
      <c r="C99" s="7">
        <v>2012</v>
      </c>
      <c r="D99" s="7" t="s">
        <v>501</v>
      </c>
      <c r="E99" s="7" t="s">
        <v>437</v>
      </c>
      <c r="F99" s="7" t="s">
        <v>444</v>
      </c>
      <c r="G99" s="7" t="s">
        <v>176</v>
      </c>
      <c r="H99" s="7" t="s">
        <v>81</v>
      </c>
      <c r="I99" s="7">
        <v>100000</v>
      </c>
      <c r="J99" s="12">
        <f t="shared" si="9"/>
        <v>8333.3333333333339</v>
      </c>
      <c r="K99" s="8">
        <f t="shared" si="10"/>
        <v>1538.4615384615386</v>
      </c>
      <c r="L99" s="8">
        <f t="shared" si="11"/>
        <v>128.2051282051282</v>
      </c>
      <c r="M99" s="3" t="s">
        <v>581</v>
      </c>
      <c r="N99" t="s">
        <v>608</v>
      </c>
    </row>
    <row r="100" spans="1:14" x14ac:dyDescent="0.25">
      <c r="A100" s="7">
        <v>99</v>
      </c>
      <c r="B100" s="7" t="s">
        <v>520</v>
      </c>
      <c r="C100" s="7">
        <v>2012</v>
      </c>
      <c r="D100" s="7" t="s">
        <v>501</v>
      </c>
      <c r="E100" s="7" t="s">
        <v>609</v>
      </c>
      <c r="F100" s="7" t="s">
        <v>444</v>
      </c>
      <c r="G100" s="7" t="s">
        <v>521</v>
      </c>
      <c r="H100" s="7" t="s">
        <v>92</v>
      </c>
      <c r="I100" s="7">
        <v>72000</v>
      </c>
      <c r="J100" s="12">
        <f t="shared" si="9"/>
        <v>6000</v>
      </c>
      <c r="K100" s="8">
        <f t="shared" si="10"/>
        <v>1107.6923076923076</v>
      </c>
      <c r="L100" s="8">
        <f t="shared" si="11"/>
        <v>92.307692307692307</v>
      </c>
      <c r="M100" s="3" t="s">
        <v>581</v>
      </c>
      <c r="N100" t="s">
        <v>585</v>
      </c>
    </row>
    <row r="101" spans="1:14" x14ac:dyDescent="0.25">
      <c r="A101" s="7">
        <v>100</v>
      </c>
      <c r="B101" s="7" t="s">
        <v>207</v>
      </c>
      <c r="C101" s="7">
        <v>2013</v>
      </c>
      <c r="D101" s="7" t="s">
        <v>501</v>
      </c>
      <c r="E101" s="7" t="s">
        <v>434</v>
      </c>
      <c r="F101" s="7" t="s">
        <v>453</v>
      </c>
      <c r="G101" s="7" t="s">
        <v>415</v>
      </c>
      <c r="H101" s="7" t="s">
        <v>134</v>
      </c>
      <c r="I101" s="7">
        <v>1200000</v>
      </c>
      <c r="J101" s="12">
        <f t="shared" si="9"/>
        <v>100000</v>
      </c>
      <c r="K101" s="8">
        <f t="shared" si="10"/>
        <v>18461.538461538461</v>
      </c>
      <c r="L101" s="8">
        <f t="shared" si="11"/>
        <v>1538.4615384615383</v>
      </c>
      <c r="M101" s="11" t="s">
        <v>578</v>
      </c>
    </row>
    <row r="102" spans="1:14" hidden="1" x14ac:dyDescent="0.25">
      <c r="A102" s="7">
        <v>101</v>
      </c>
      <c r="B102" s="7" t="s">
        <v>184</v>
      </c>
      <c r="C102" s="7">
        <v>2013</v>
      </c>
      <c r="D102" s="7" t="s">
        <v>502</v>
      </c>
      <c r="E102" s="7" t="s">
        <v>430</v>
      </c>
      <c r="F102" s="7" t="s">
        <v>567</v>
      </c>
      <c r="G102" s="7" t="s">
        <v>298</v>
      </c>
      <c r="H102" s="7" t="s">
        <v>185</v>
      </c>
      <c r="I102" s="7">
        <v>748296</v>
      </c>
      <c r="J102" s="12">
        <f t="shared" si="9"/>
        <v>62358</v>
      </c>
      <c r="K102" s="8">
        <f t="shared" si="10"/>
        <v>11512.246153846154</v>
      </c>
      <c r="L102" s="8">
        <f t="shared" si="11"/>
        <v>959.35384615384612</v>
      </c>
      <c r="M102" s="11" t="s">
        <v>578</v>
      </c>
    </row>
    <row r="103" spans="1:14" hidden="1" x14ac:dyDescent="0.25">
      <c r="A103" s="7">
        <v>102</v>
      </c>
      <c r="B103" s="7" t="s">
        <v>213</v>
      </c>
      <c r="C103" s="7">
        <v>2013</v>
      </c>
      <c r="D103" s="7" t="s">
        <v>502</v>
      </c>
      <c r="E103" s="7" t="s">
        <v>430</v>
      </c>
      <c r="F103" s="7" t="s">
        <v>567</v>
      </c>
      <c r="G103" s="7" t="s">
        <v>298</v>
      </c>
      <c r="H103" s="7" t="s">
        <v>214</v>
      </c>
      <c r="I103" s="7">
        <v>416880</v>
      </c>
      <c r="J103" s="12">
        <f t="shared" si="9"/>
        <v>34740</v>
      </c>
      <c r="K103" s="8">
        <f t="shared" si="10"/>
        <v>6413.5384615384619</v>
      </c>
      <c r="L103" s="8">
        <f t="shared" si="11"/>
        <v>534.46153846153845</v>
      </c>
      <c r="M103" s="11" t="s">
        <v>578</v>
      </c>
    </row>
    <row r="104" spans="1:14" x14ac:dyDescent="0.25">
      <c r="A104" s="7">
        <v>103</v>
      </c>
      <c r="B104" s="7" t="s">
        <v>191</v>
      </c>
      <c r="C104" s="7">
        <v>2013</v>
      </c>
      <c r="D104" s="7" t="s">
        <v>501</v>
      </c>
      <c r="E104" s="7" t="s">
        <v>430</v>
      </c>
      <c r="F104" s="7" t="s">
        <v>453</v>
      </c>
      <c r="G104" s="7" t="s">
        <v>1</v>
      </c>
      <c r="H104" s="7" t="s">
        <v>79</v>
      </c>
      <c r="I104" s="7">
        <v>370000</v>
      </c>
      <c r="J104" s="12">
        <f t="shared" si="9"/>
        <v>30833.333333333332</v>
      </c>
      <c r="K104" s="8">
        <f t="shared" si="10"/>
        <v>5692.3076923076924</v>
      </c>
      <c r="L104" s="8">
        <f t="shared" si="11"/>
        <v>474.35897435897436</v>
      </c>
      <c r="M104" s="11" t="s">
        <v>578</v>
      </c>
    </row>
    <row r="105" spans="1:14" hidden="1" x14ac:dyDescent="0.25">
      <c r="A105" s="7">
        <v>104</v>
      </c>
      <c r="B105" s="7" t="s">
        <v>205</v>
      </c>
      <c r="C105" s="7">
        <v>2013</v>
      </c>
      <c r="D105" s="7" t="s">
        <v>501</v>
      </c>
      <c r="E105" s="7" t="s">
        <v>430</v>
      </c>
      <c r="F105" s="7" t="s">
        <v>567</v>
      </c>
      <c r="G105" s="7" t="s">
        <v>206</v>
      </c>
      <c r="H105" s="7" t="s">
        <v>89</v>
      </c>
      <c r="I105" s="7">
        <v>336000</v>
      </c>
      <c r="J105" s="12">
        <f t="shared" si="9"/>
        <v>28000</v>
      </c>
      <c r="K105" s="8">
        <f t="shared" si="10"/>
        <v>5169.2307692307695</v>
      </c>
      <c r="L105" s="8">
        <f t="shared" si="11"/>
        <v>430.76923076923077</v>
      </c>
      <c r="M105" s="11" t="s">
        <v>578</v>
      </c>
    </row>
    <row r="106" spans="1:14" x14ac:dyDescent="0.25">
      <c r="A106" s="7">
        <v>105</v>
      </c>
      <c r="B106" s="7" t="s">
        <v>219</v>
      </c>
      <c r="C106" s="7">
        <v>2013</v>
      </c>
      <c r="D106" s="7" t="s">
        <v>501</v>
      </c>
      <c r="E106" s="7" t="s">
        <v>434</v>
      </c>
      <c r="F106" s="7" t="s">
        <v>453</v>
      </c>
      <c r="G106" s="7" t="s">
        <v>315</v>
      </c>
      <c r="H106" s="7" t="s">
        <v>316</v>
      </c>
      <c r="I106" s="7">
        <v>325000</v>
      </c>
      <c r="J106" s="12">
        <f t="shared" si="9"/>
        <v>27083.333333333332</v>
      </c>
      <c r="K106" s="8">
        <f t="shared" si="10"/>
        <v>5000</v>
      </c>
      <c r="L106" s="8">
        <f t="shared" si="11"/>
        <v>416.66666666666669</v>
      </c>
      <c r="M106" s="11" t="s">
        <v>578</v>
      </c>
    </row>
    <row r="107" spans="1:14" x14ac:dyDescent="0.25">
      <c r="A107" s="7">
        <v>106</v>
      </c>
      <c r="B107" s="7" t="s">
        <v>197</v>
      </c>
      <c r="C107" s="7">
        <v>2013</v>
      </c>
      <c r="D107" s="7" t="s">
        <v>502</v>
      </c>
      <c r="E107" s="7" t="s">
        <v>430</v>
      </c>
      <c r="F107" s="7" t="s">
        <v>453</v>
      </c>
      <c r="G107" s="7" t="s">
        <v>411</v>
      </c>
      <c r="H107" s="7" t="s">
        <v>134</v>
      </c>
      <c r="I107" s="7">
        <v>300000</v>
      </c>
      <c r="J107" s="12">
        <f t="shared" si="9"/>
        <v>25000</v>
      </c>
      <c r="K107" s="8">
        <f t="shared" si="10"/>
        <v>4615.3846153846152</v>
      </c>
      <c r="L107" s="8">
        <f t="shared" si="11"/>
        <v>384.61538461538458</v>
      </c>
      <c r="M107" s="11" t="s">
        <v>578</v>
      </c>
    </row>
    <row r="108" spans="1:14" x14ac:dyDescent="0.25">
      <c r="A108" s="7">
        <v>107</v>
      </c>
      <c r="B108" s="7" t="s">
        <v>208</v>
      </c>
      <c r="C108" s="7">
        <v>2013</v>
      </c>
      <c r="D108" s="7" t="s">
        <v>501</v>
      </c>
      <c r="E108" s="7" t="s">
        <v>434</v>
      </c>
      <c r="F108" s="7" t="s">
        <v>453</v>
      </c>
      <c r="G108" s="7" t="s">
        <v>416</v>
      </c>
      <c r="H108" s="7" t="s">
        <v>417</v>
      </c>
      <c r="I108" s="7">
        <v>264000</v>
      </c>
      <c r="J108" s="12">
        <f t="shared" si="9"/>
        <v>22000</v>
      </c>
      <c r="K108" s="8">
        <f t="shared" si="10"/>
        <v>4061.5384615384614</v>
      </c>
      <c r="L108" s="8">
        <f t="shared" si="11"/>
        <v>338.46153846153845</v>
      </c>
      <c r="M108" s="11" t="s">
        <v>578</v>
      </c>
    </row>
    <row r="109" spans="1:14" x14ac:dyDescent="0.25">
      <c r="A109" s="7">
        <v>108</v>
      </c>
      <c r="B109" s="7" t="s">
        <v>228</v>
      </c>
      <c r="C109" s="7">
        <v>2013</v>
      </c>
      <c r="D109" s="7" t="s">
        <v>501</v>
      </c>
      <c r="E109" s="7" t="s">
        <v>430</v>
      </c>
      <c r="F109" s="7" t="s">
        <v>453</v>
      </c>
      <c r="G109" s="7" t="s">
        <v>229</v>
      </c>
      <c r="H109" s="7" t="s">
        <v>230</v>
      </c>
      <c r="I109" s="7">
        <v>250000</v>
      </c>
      <c r="J109" s="12">
        <f t="shared" si="9"/>
        <v>20833.333333333332</v>
      </c>
      <c r="K109" s="8">
        <f t="shared" si="10"/>
        <v>3846.1538461538462</v>
      </c>
      <c r="L109" s="8">
        <f t="shared" si="11"/>
        <v>320.5128205128205</v>
      </c>
      <c r="M109" s="11" t="s">
        <v>578</v>
      </c>
    </row>
    <row r="110" spans="1:14" x14ac:dyDescent="0.25">
      <c r="A110" s="7">
        <v>109</v>
      </c>
      <c r="B110" s="7" t="s">
        <v>200</v>
      </c>
      <c r="C110" s="7">
        <v>2013</v>
      </c>
      <c r="D110" s="7" t="s">
        <v>501</v>
      </c>
      <c r="E110" s="7" t="s">
        <v>434</v>
      </c>
      <c r="F110" s="7" t="s">
        <v>453</v>
      </c>
      <c r="G110" s="7" t="s">
        <v>201</v>
      </c>
      <c r="H110" s="7" t="s">
        <v>412</v>
      </c>
      <c r="I110" s="7">
        <v>240000</v>
      </c>
      <c r="J110" s="12">
        <f t="shared" si="9"/>
        <v>20000</v>
      </c>
      <c r="K110" s="8">
        <f t="shared" si="10"/>
        <v>3692.3076923076924</v>
      </c>
      <c r="L110" s="8">
        <f t="shared" si="11"/>
        <v>307.69230769230768</v>
      </c>
      <c r="M110" s="11" t="s">
        <v>578</v>
      </c>
    </row>
    <row r="111" spans="1:14" x14ac:dyDescent="0.25">
      <c r="A111" s="7">
        <v>110</v>
      </c>
      <c r="B111" s="7" t="s">
        <v>209</v>
      </c>
      <c r="C111" s="7">
        <v>2013</v>
      </c>
      <c r="D111" s="7" t="s">
        <v>501</v>
      </c>
      <c r="E111" s="7" t="s">
        <v>430</v>
      </c>
      <c r="F111" s="7" t="s">
        <v>453</v>
      </c>
      <c r="G111" s="7" t="s">
        <v>147</v>
      </c>
      <c r="H111" s="7" t="s">
        <v>119</v>
      </c>
      <c r="I111" s="7">
        <v>217000</v>
      </c>
      <c r="J111" s="12">
        <f t="shared" si="9"/>
        <v>18083.333333333332</v>
      </c>
      <c r="K111" s="8">
        <f t="shared" si="10"/>
        <v>3338.4615384615386</v>
      </c>
      <c r="L111" s="8">
        <f t="shared" si="11"/>
        <v>278.20512820512823</v>
      </c>
      <c r="M111" s="11" t="s">
        <v>578</v>
      </c>
    </row>
    <row r="112" spans="1:14" x14ac:dyDescent="0.25">
      <c r="A112" s="7">
        <v>111</v>
      </c>
      <c r="B112" s="7" t="s">
        <v>192</v>
      </c>
      <c r="C112" s="7">
        <v>2013</v>
      </c>
      <c r="D112" s="7" t="s">
        <v>501</v>
      </c>
      <c r="E112" s="7" t="s">
        <v>437</v>
      </c>
      <c r="F112" s="7" t="s">
        <v>453</v>
      </c>
      <c r="G112" s="7" t="s">
        <v>193</v>
      </c>
      <c r="H112" s="7" t="s">
        <v>119</v>
      </c>
      <c r="I112" s="7">
        <v>216000</v>
      </c>
      <c r="J112" s="12">
        <f t="shared" si="9"/>
        <v>18000</v>
      </c>
      <c r="K112" s="8">
        <f t="shared" si="10"/>
        <v>3323.0769230769229</v>
      </c>
      <c r="L112" s="8">
        <f t="shared" si="11"/>
        <v>276.92307692307691</v>
      </c>
      <c r="M112" s="11" t="s">
        <v>578</v>
      </c>
    </row>
    <row r="113" spans="1:13" x14ac:dyDescent="0.25">
      <c r="A113" s="7">
        <v>112</v>
      </c>
      <c r="B113" s="7" t="s">
        <v>202</v>
      </c>
      <c r="C113" s="7">
        <v>2013</v>
      </c>
      <c r="D113" s="7" t="s">
        <v>501</v>
      </c>
      <c r="E113" s="7" t="s">
        <v>430</v>
      </c>
      <c r="F113" s="7" t="s">
        <v>453</v>
      </c>
      <c r="G113" s="7" t="s">
        <v>413</v>
      </c>
      <c r="H113" s="7" t="s">
        <v>414</v>
      </c>
      <c r="I113" s="7">
        <v>210000</v>
      </c>
      <c r="J113" s="12">
        <f t="shared" si="9"/>
        <v>17500</v>
      </c>
      <c r="K113" s="8">
        <f t="shared" si="10"/>
        <v>3230.7692307692309</v>
      </c>
      <c r="L113" s="8">
        <f t="shared" si="11"/>
        <v>269.23076923076923</v>
      </c>
      <c r="M113" s="11" t="s">
        <v>578</v>
      </c>
    </row>
    <row r="114" spans="1:13" x14ac:dyDescent="0.25">
      <c r="A114" s="7">
        <v>113</v>
      </c>
      <c r="B114" s="7" t="s">
        <v>195</v>
      </c>
      <c r="C114" s="7">
        <v>2013</v>
      </c>
      <c r="D114" s="7" t="s">
        <v>501</v>
      </c>
      <c r="E114" s="7" t="s">
        <v>430</v>
      </c>
      <c r="F114" s="7" t="s">
        <v>453</v>
      </c>
      <c r="G114" s="7" t="s">
        <v>196</v>
      </c>
      <c r="H114" s="7" t="s">
        <v>410</v>
      </c>
      <c r="I114" s="7">
        <v>204000</v>
      </c>
      <c r="J114" s="12">
        <f t="shared" si="9"/>
        <v>17000</v>
      </c>
      <c r="K114" s="8">
        <f t="shared" si="10"/>
        <v>3138.4615384615386</v>
      </c>
      <c r="L114" s="8">
        <f t="shared" si="11"/>
        <v>261.53846153846155</v>
      </c>
      <c r="M114" s="11" t="s">
        <v>578</v>
      </c>
    </row>
    <row r="115" spans="1:13" x14ac:dyDescent="0.25">
      <c r="A115" s="7">
        <v>114</v>
      </c>
      <c r="B115" s="7" t="s">
        <v>233</v>
      </c>
      <c r="C115" s="7">
        <v>2013</v>
      </c>
      <c r="D115" s="7" t="s">
        <v>501</v>
      </c>
      <c r="E115" s="7" t="s">
        <v>430</v>
      </c>
      <c r="F115" s="7" t="s">
        <v>453</v>
      </c>
      <c r="G115" s="7" t="s">
        <v>420</v>
      </c>
      <c r="H115" s="7" t="s">
        <v>421</v>
      </c>
      <c r="I115" s="7">
        <v>204000</v>
      </c>
      <c r="J115" s="12">
        <f t="shared" si="9"/>
        <v>17000</v>
      </c>
      <c r="K115" s="8">
        <f t="shared" si="10"/>
        <v>3138.4615384615386</v>
      </c>
      <c r="L115" s="8">
        <f t="shared" si="11"/>
        <v>261.53846153846155</v>
      </c>
      <c r="M115" s="11" t="s">
        <v>578</v>
      </c>
    </row>
    <row r="116" spans="1:13" x14ac:dyDescent="0.25">
      <c r="A116" s="7">
        <v>115</v>
      </c>
      <c r="B116" s="7" t="s">
        <v>194</v>
      </c>
      <c r="C116" s="7">
        <v>2013</v>
      </c>
      <c r="D116" s="7" t="s">
        <v>502</v>
      </c>
      <c r="E116" s="7" t="s">
        <v>437</v>
      </c>
      <c r="F116" s="7" t="s">
        <v>453</v>
      </c>
      <c r="G116" s="7" t="s">
        <v>147</v>
      </c>
      <c r="H116" s="7" t="s">
        <v>409</v>
      </c>
      <c r="I116" s="7">
        <v>200000</v>
      </c>
      <c r="J116" s="12">
        <f t="shared" si="9"/>
        <v>16666.666666666668</v>
      </c>
      <c r="K116" s="8">
        <f t="shared" si="10"/>
        <v>3076.9230769230771</v>
      </c>
      <c r="L116" s="8">
        <f t="shared" si="11"/>
        <v>256.41025641025641</v>
      </c>
      <c r="M116" s="11" t="s">
        <v>578</v>
      </c>
    </row>
    <row r="117" spans="1:13" x14ac:dyDescent="0.25">
      <c r="A117" s="7">
        <v>116</v>
      </c>
      <c r="B117" s="7" t="s">
        <v>221</v>
      </c>
      <c r="C117" s="7">
        <v>2013</v>
      </c>
      <c r="D117" s="7" t="s">
        <v>501</v>
      </c>
      <c r="E117" s="7" t="s">
        <v>437</v>
      </c>
      <c r="F117" s="7" t="s">
        <v>453</v>
      </c>
      <c r="G117" s="7" t="s">
        <v>222</v>
      </c>
      <c r="H117" s="7" t="s">
        <v>203</v>
      </c>
      <c r="I117" s="7">
        <v>200000</v>
      </c>
      <c r="J117" s="12">
        <f t="shared" si="9"/>
        <v>16666.666666666668</v>
      </c>
      <c r="K117" s="8">
        <f t="shared" si="10"/>
        <v>3076.9230769230771</v>
      </c>
      <c r="L117" s="8">
        <f t="shared" si="11"/>
        <v>256.41025641025641</v>
      </c>
      <c r="M117" s="11" t="s">
        <v>578</v>
      </c>
    </row>
    <row r="118" spans="1:13" x14ac:dyDescent="0.25">
      <c r="A118" s="7">
        <v>117</v>
      </c>
      <c r="B118" s="7" t="s">
        <v>309</v>
      </c>
      <c r="C118" s="7">
        <v>2013</v>
      </c>
      <c r="D118" s="7" t="s">
        <v>501</v>
      </c>
      <c r="E118" s="7" t="s">
        <v>430</v>
      </c>
      <c r="F118" s="7" t="s">
        <v>453</v>
      </c>
      <c r="G118" s="7" t="s">
        <v>311</v>
      </c>
      <c r="H118" s="7" t="s">
        <v>312</v>
      </c>
      <c r="I118" s="7">
        <v>180000</v>
      </c>
      <c r="J118" s="12">
        <f t="shared" si="9"/>
        <v>15000</v>
      </c>
      <c r="K118" s="8">
        <f t="shared" si="10"/>
        <v>2769.2307692307691</v>
      </c>
      <c r="L118" s="8">
        <f t="shared" si="11"/>
        <v>230.76923076923075</v>
      </c>
      <c r="M118" s="11" t="s">
        <v>578</v>
      </c>
    </row>
    <row r="119" spans="1:13" x14ac:dyDescent="0.25">
      <c r="A119" s="7">
        <v>118</v>
      </c>
      <c r="B119" s="7" t="s">
        <v>186</v>
      </c>
      <c r="C119" s="7">
        <v>2013</v>
      </c>
      <c r="D119" s="7" t="s">
        <v>501</v>
      </c>
      <c r="E119" s="7" t="s">
        <v>428</v>
      </c>
      <c r="F119" s="7" t="s">
        <v>453</v>
      </c>
      <c r="G119" s="7" t="s">
        <v>2</v>
      </c>
      <c r="H119" s="7" t="s">
        <v>331</v>
      </c>
      <c r="I119" s="7">
        <v>180000</v>
      </c>
      <c r="J119" s="12">
        <f t="shared" si="9"/>
        <v>15000</v>
      </c>
      <c r="K119" s="8">
        <f t="shared" si="10"/>
        <v>2769.2307692307691</v>
      </c>
      <c r="L119" s="8">
        <f t="shared" si="11"/>
        <v>230.76923076923075</v>
      </c>
      <c r="M119" s="11" t="s">
        <v>578</v>
      </c>
    </row>
    <row r="120" spans="1:13" x14ac:dyDescent="0.25">
      <c r="A120" s="7">
        <v>119</v>
      </c>
      <c r="B120" s="7" t="s">
        <v>188</v>
      </c>
      <c r="C120" s="7">
        <v>2013</v>
      </c>
      <c r="D120" s="7" t="s">
        <v>501</v>
      </c>
      <c r="E120" s="7" t="s">
        <v>437</v>
      </c>
      <c r="F120" s="7" t="s">
        <v>453</v>
      </c>
      <c r="G120" s="7" t="s">
        <v>28</v>
      </c>
      <c r="H120" s="7" t="s">
        <v>119</v>
      </c>
      <c r="I120" s="7">
        <v>180000</v>
      </c>
      <c r="J120" s="12">
        <f t="shared" si="9"/>
        <v>15000</v>
      </c>
      <c r="K120" s="8">
        <f t="shared" si="10"/>
        <v>2769.2307692307691</v>
      </c>
      <c r="L120" s="8">
        <f t="shared" si="11"/>
        <v>230.76923076923075</v>
      </c>
      <c r="M120" s="11" t="s">
        <v>578</v>
      </c>
    </row>
    <row r="121" spans="1:13" x14ac:dyDescent="0.25">
      <c r="A121" s="7">
        <v>120</v>
      </c>
      <c r="B121" s="7" t="s">
        <v>189</v>
      </c>
      <c r="C121" s="7">
        <v>2013</v>
      </c>
      <c r="D121" s="7" t="s">
        <v>501</v>
      </c>
      <c r="E121" s="7" t="s">
        <v>430</v>
      </c>
      <c r="F121" s="7" t="s">
        <v>453</v>
      </c>
      <c r="G121" s="7" t="s">
        <v>190</v>
      </c>
      <c r="H121" s="7" t="s">
        <v>408</v>
      </c>
      <c r="I121" s="7">
        <v>180000</v>
      </c>
      <c r="J121" s="12">
        <f t="shared" si="9"/>
        <v>15000</v>
      </c>
      <c r="K121" s="8">
        <f t="shared" si="10"/>
        <v>2769.2307692307691</v>
      </c>
      <c r="L121" s="8">
        <f t="shared" si="11"/>
        <v>230.76923076923075</v>
      </c>
      <c r="M121" s="11" t="s">
        <v>578</v>
      </c>
    </row>
    <row r="122" spans="1:13" x14ac:dyDescent="0.25">
      <c r="A122" s="7">
        <v>121</v>
      </c>
      <c r="B122" s="7" t="s">
        <v>210</v>
      </c>
      <c r="C122" s="7">
        <v>2013</v>
      </c>
      <c r="D122" s="7" t="s">
        <v>501</v>
      </c>
      <c r="E122" s="7" t="s">
        <v>432</v>
      </c>
      <c r="F122" s="7" t="s">
        <v>453</v>
      </c>
      <c r="G122" s="7" t="s">
        <v>211</v>
      </c>
      <c r="H122" s="7" t="s">
        <v>418</v>
      </c>
      <c r="I122" s="7">
        <v>180000</v>
      </c>
      <c r="J122" s="12">
        <f t="shared" si="9"/>
        <v>15000</v>
      </c>
      <c r="K122" s="8">
        <f t="shared" si="10"/>
        <v>2769.2307692307691</v>
      </c>
      <c r="L122" s="8">
        <f t="shared" si="11"/>
        <v>230.76923076923075</v>
      </c>
      <c r="M122" s="11" t="s">
        <v>578</v>
      </c>
    </row>
    <row r="123" spans="1:13" x14ac:dyDescent="0.25">
      <c r="A123" s="7">
        <v>122</v>
      </c>
      <c r="B123" s="7" t="s">
        <v>226</v>
      </c>
      <c r="C123" s="7">
        <v>2013</v>
      </c>
      <c r="D123" s="7" t="s">
        <v>501</v>
      </c>
      <c r="E123" s="7" t="s">
        <v>437</v>
      </c>
      <c r="F123" s="7" t="s">
        <v>453</v>
      </c>
      <c r="G123" s="7" t="s">
        <v>227</v>
      </c>
      <c r="H123" s="7" t="s">
        <v>119</v>
      </c>
      <c r="I123" s="7">
        <v>180000</v>
      </c>
      <c r="J123" s="12">
        <f t="shared" si="9"/>
        <v>15000</v>
      </c>
      <c r="K123" s="8">
        <f t="shared" si="10"/>
        <v>2769.2307692307691</v>
      </c>
      <c r="L123" s="8">
        <f t="shared" si="11"/>
        <v>230.76923076923075</v>
      </c>
      <c r="M123" s="11" t="s">
        <v>578</v>
      </c>
    </row>
    <row r="124" spans="1:13" x14ac:dyDescent="0.25">
      <c r="A124" s="7">
        <v>123</v>
      </c>
      <c r="B124" s="7" t="s">
        <v>231</v>
      </c>
      <c r="C124" s="7">
        <v>2013</v>
      </c>
      <c r="D124" s="7" t="s">
        <v>502</v>
      </c>
      <c r="E124" s="7" t="s">
        <v>437</v>
      </c>
      <c r="F124" s="7" t="s">
        <v>453</v>
      </c>
      <c r="G124" s="7" t="s">
        <v>232</v>
      </c>
      <c r="H124" s="7" t="s">
        <v>82</v>
      </c>
      <c r="I124" s="7">
        <v>180000</v>
      </c>
      <c r="J124" s="12">
        <f t="shared" si="9"/>
        <v>15000</v>
      </c>
      <c r="K124" s="8">
        <f t="shared" si="10"/>
        <v>2769.2307692307691</v>
      </c>
      <c r="L124" s="8">
        <f t="shared" si="11"/>
        <v>230.76923076923075</v>
      </c>
      <c r="M124" s="11" t="s">
        <v>578</v>
      </c>
    </row>
    <row r="125" spans="1:13" x14ac:dyDescent="0.25">
      <c r="A125" s="7">
        <v>124</v>
      </c>
      <c r="B125" s="7" t="s">
        <v>358</v>
      </c>
      <c r="C125" s="7">
        <v>2013</v>
      </c>
      <c r="D125" s="7" t="s">
        <v>501</v>
      </c>
      <c r="E125" s="7" t="s">
        <v>432</v>
      </c>
      <c r="F125" s="7" t="s">
        <v>453</v>
      </c>
      <c r="G125" s="7" t="s">
        <v>0</v>
      </c>
      <c r="H125" s="7" t="s">
        <v>359</v>
      </c>
      <c r="I125" s="7">
        <v>176000</v>
      </c>
      <c r="J125" s="12">
        <f t="shared" si="9"/>
        <v>14666.666666666666</v>
      </c>
      <c r="K125" s="8">
        <f t="shared" si="10"/>
        <v>2707.6923076923076</v>
      </c>
      <c r="L125" s="8">
        <f t="shared" si="11"/>
        <v>225.64102564102564</v>
      </c>
      <c r="M125" s="6" t="s">
        <v>579</v>
      </c>
    </row>
    <row r="126" spans="1:13" x14ac:dyDescent="0.25">
      <c r="A126" s="7">
        <v>125</v>
      </c>
      <c r="B126" s="7" t="s">
        <v>216</v>
      </c>
      <c r="C126" s="7">
        <v>2013</v>
      </c>
      <c r="D126" s="7" t="s">
        <v>502</v>
      </c>
      <c r="E126" s="7" t="s">
        <v>430</v>
      </c>
      <c r="F126" s="7" t="s">
        <v>453</v>
      </c>
      <c r="G126" s="7" t="s">
        <v>217</v>
      </c>
      <c r="H126" s="7" t="s">
        <v>218</v>
      </c>
      <c r="I126" s="7">
        <v>168000</v>
      </c>
      <c r="J126" s="12">
        <f t="shared" si="9"/>
        <v>14000</v>
      </c>
      <c r="K126" s="8">
        <f t="shared" si="10"/>
        <v>2584.6153846153848</v>
      </c>
      <c r="L126" s="8">
        <f t="shared" si="11"/>
        <v>215.38461538461539</v>
      </c>
      <c r="M126" s="6" t="s">
        <v>579</v>
      </c>
    </row>
    <row r="127" spans="1:13" x14ac:dyDescent="0.25">
      <c r="A127" s="7">
        <v>126</v>
      </c>
      <c r="B127" s="7" t="s">
        <v>220</v>
      </c>
      <c r="C127" s="7">
        <v>2013</v>
      </c>
      <c r="D127" s="7" t="s">
        <v>501</v>
      </c>
      <c r="E127" s="7" t="s">
        <v>437</v>
      </c>
      <c r="F127" s="7" t="s">
        <v>453</v>
      </c>
      <c r="G127" s="7" t="s">
        <v>227</v>
      </c>
      <c r="H127" s="7" t="s">
        <v>119</v>
      </c>
      <c r="I127" s="7">
        <v>140000</v>
      </c>
      <c r="J127" s="12">
        <f t="shared" si="9"/>
        <v>11666.666666666666</v>
      </c>
      <c r="K127" s="8">
        <f t="shared" si="10"/>
        <v>2153.8461538461538</v>
      </c>
      <c r="L127" s="8">
        <f t="shared" si="11"/>
        <v>179.48717948717947</v>
      </c>
      <c r="M127" s="4" t="s">
        <v>580</v>
      </c>
    </row>
    <row r="128" spans="1:13" x14ac:dyDescent="0.25">
      <c r="A128" s="7">
        <v>127</v>
      </c>
      <c r="B128" s="7" t="s">
        <v>503</v>
      </c>
      <c r="C128" s="7">
        <v>2013</v>
      </c>
      <c r="D128" s="7" t="s">
        <v>501</v>
      </c>
      <c r="E128" s="7" t="s">
        <v>450</v>
      </c>
      <c r="F128" s="7" t="s">
        <v>453</v>
      </c>
      <c r="G128" s="7" t="s">
        <v>504</v>
      </c>
      <c r="H128" s="7" t="s">
        <v>505</v>
      </c>
      <c r="I128" s="7">
        <v>133200</v>
      </c>
      <c r="J128" s="12">
        <f t="shared" si="9"/>
        <v>11100</v>
      </c>
      <c r="K128" s="8">
        <f t="shared" si="10"/>
        <v>2049.2307692307691</v>
      </c>
      <c r="L128" s="8">
        <f t="shared" si="11"/>
        <v>170.76923076923075</v>
      </c>
      <c r="M128" s="4" t="s">
        <v>580</v>
      </c>
    </row>
    <row r="129" spans="1:13" x14ac:dyDescent="0.25">
      <c r="A129" s="7">
        <v>128</v>
      </c>
      <c r="B129" s="7" t="s">
        <v>464</v>
      </c>
      <c r="C129" s="7">
        <v>2013</v>
      </c>
      <c r="D129" s="7" t="s">
        <v>501</v>
      </c>
      <c r="E129" s="7" t="s">
        <v>465</v>
      </c>
      <c r="F129" s="7" t="s">
        <v>456</v>
      </c>
      <c r="G129" s="7" t="s">
        <v>466</v>
      </c>
      <c r="H129" s="7" t="s">
        <v>467</v>
      </c>
      <c r="I129" s="7">
        <v>132000</v>
      </c>
      <c r="J129" s="12">
        <f t="shared" si="9"/>
        <v>11000</v>
      </c>
      <c r="K129" s="8">
        <f t="shared" si="10"/>
        <v>2030.7692307692307</v>
      </c>
      <c r="L129" s="8">
        <f t="shared" si="11"/>
        <v>169.23076923076923</v>
      </c>
      <c r="M129" s="4" t="s">
        <v>580</v>
      </c>
    </row>
    <row r="130" spans="1:13" x14ac:dyDescent="0.25">
      <c r="A130" s="7">
        <v>129</v>
      </c>
      <c r="B130" s="7" t="s">
        <v>522</v>
      </c>
      <c r="C130" s="7">
        <v>2013</v>
      </c>
      <c r="D130" s="7" t="s">
        <v>501</v>
      </c>
      <c r="E130" s="7" t="s">
        <v>428</v>
      </c>
      <c r="F130" s="7" t="s">
        <v>453</v>
      </c>
      <c r="G130" s="7" t="s">
        <v>523</v>
      </c>
      <c r="H130" s="7" t="s">
        <v>524</v>
      </c>
      <c r="I130" s="7">
        <v>132000</v>
      </c>
      <c r="J130" s="12">
        <f t="shared" ref="J130:J161" si="12">I130/12</f>
        <v>11000</v>
      </c>
      <c r="K130" s="8">
        <f t="shared" ref="K130:K161" si="13">I130/65</f>
        <v>2030.7692307692307</v>
      </c>
      <c r="L130" s="8">
        <f t="shared" ref="L130:L161" si="14">K130/12</f>
        <v>169.23076923076923</v>
      </c>
      <c r="M130" s="4" t="s">
        <v>580</v>
      </c>
    </row>
    <row r="131" spans="1:13" x14ac:dyDescent="0.25">
      <c r="A131" s="7">
        <v>130</v>
      </c>
      <c r="B131" s="7" t="s">
        <v>215</v>
      </c>
      <c r="C131" s="7">
        <v>2013</v>
      </c>
      <c r="D131" s="7" t="s">
        <v>501</v>
      </c>
      <c r="E131" s="7" t="s">
        <v>437</v>
      </c>
      <c r="F131" s="7" t="s">
        <v>453</v>
      </c>
      <c r="G131" s="7" t="s">
        <v>419</v>
      </c>
      <c r="H131" s="7" t="s">
        <v>92</v>
      </c>
      <c r="I131" s="7">
        <v>126000</v>
      </c>
      <c r="J131" s="12">
        <f t="shared" si="12"/>
        <v>10500</v>
      </c>
      <c r="K131" s="8">
        <f t="shared" si="13"/>
        <v>1938.4615384615386</v>
      </c>
      <c r="L131" s="8">
        <f t="shared" si="14"/>
        <v>161.53846153846155</v>
      </c>
      <c r="M131" s="4" t="s">
        <v>580</v>
      </c>
    </row>
    <row r="132" spans="1:13" x14ac:dyDescent="0.25">
      <c r="A132" s="7">
        <v>131</v>
      </c>
      <c r="B132" s="7" t="s">
        <v>204</v>
      </c>
      <c r="C132" s="7">
        <v>2013</v>
      </c>
      <c r="D132" s="7" t="s">
        <v>501</v>
      </c>
      <c r="E132" s="7" t="s">
        <v>454</v>
      </c>
      <c r="F132" s="7" t="s">
        <v>456</v>
      </c>
      <c r="G132" s="7" t="s">
        <v>525</v>
      </c>
      <c r="H132" s="7" t="s">
        <v>526</v>
      </c>
      <c r="I132" s="7">
        <v>120000</v>
      </c>
      <c r="J132" s="12">
        <f t="shared" si="12"/>
        <v>10000</v>
      </c>
      <c r="K132" s="8">
        <f t="shared" si="13"/>
        <v>1846.1538461538462</v>
      </c>
      <c r="L132" s="8">
        <f t="shared" si="14"/>
        <v>153.84615384615384</v>
      </c>
      <c r="M132" s="4" t="s">
        <v>580</v>
      </c>
    </row>
    <row r="133" spans="1:13" x14ac:dyDescent="0.25">
      <c r="A133" s="7">
        <v>132</v>
      </c>
      <c r="B133" s="7" t="s">
        <v>198</v>
      </c>
      <c r="C133" s="7">
        <v>2013</v>
      </c>
      <c r="D133" s="7" t="s">
        <v>501</v>
      </c>
      <c r="E133" s="7" t="s">
        <v>437</v>
      </c>
      <c r="F133" s="7" t="s">
        <v>453</v>
      </c>
      <c r="G133" s="7" t="s">
        <v>199</v>
      </c>
      <c r="H133" s="7" t="s">
        <v>332</v>
      </c>
      <c r="I133" s="7">
        <v>100000</v>
      </c>
      <c r="J133" s="12">
        <f t="shared" si="12"/>
        <v>8333.3333333333339</v>
      </c>
      <c r="K133" s="8">
        <f t="shared" si="13"/>
        <v>1538.4615384615386</v>
      </c>
      <c r="L133" s="8">
        <f t="shared" si="14"/>
        <v>128.2051282051282</v>
      </c>
      <c r="M133" s="3" t="s">
        <v>581</v>
      </c>
    </row>
    <row r="134" spans="1:13" x14ac:dyDescent="0.25">
      <c r="A134" s="7">
        <v>133</v>
      </c>
      <c r="B134" s="7" t="s">
        <v>355</v>
      </c>
      <c r="C134" s="7">
        <v>2013</v>
      </c>
      <c r="D134" s="7" t="s">
        <v>501</v>
      </c>
      <c r="E134" s="7" t="s">
        <v>455</v>
      </c>
      <c r="F134" s="7" t="s">
        <v>456</v>
      </c>
      <c r="G134" s="7" t="s">
        <v>356</v>
      </c>
      <c r="H134" s="7" t="s">
        <v>357</v>
      </c>
      <c r="I134" s="7">
        <v>96000</v>
      </c>
      <c r="J134" s="12">
        <f t="shared" si="12"/>
        <v>8000</v>
      </c>
      <c r="K134" s="8">
        <f t="shared" si="13"/>
        <v>1476.9230769230769</v>
      </c>
      <c r="L134" s="8">
        <f t="shared" si="14"/>
        <v>123.07692307692308</v>
      </c>
      <c r="M134" s="3" t="s">
        <v>581</v>
      </c>
    </row>
    <row r="135" spans="1:13" x14ac:dyDescent="0.25">
      <c r="A135" s="7">
        <v>134</v>
      </c>
      <c r="B135" s="7" t="s">
        <v>223</v>
      </c>
      <c r="C135" s="7">
        <v>2013</v>
      </c>
      <c r="D135" s="7" t="s">
        <v>501</v>
      </c>
      <c r="E135" s="7" t="s">
        <v>437</v>
      </c>
      <c r="F135" s="7" t="s">
        <v>453</v>
      </c>
      <c r="G135" s="7" t="s">
        <v>224</v>
      </c>
      <c r="H135" s="7" t="s">
        <v>225</v>
      </c>
      <c r="I135" s="7">
        <v>90000</v>
      </c>
      <c r="J135" s="12">
        <f t="shared" si="12"/>
        <v>7500</v>
      </c>
      <c r="K135" s="8">
        <f t="shared" si="13"/>
        <v>1384.6153846153845</v>
      </c>
      <c r="L135" s="8">
        <f t="shared" si="14"/>
        <v>115.38461538461537</v>
      </c>
      <c r="M135" s="3" t="s">
        <v>581</v>
      </c>
    </row>
    <row r="136" spans="1:13" x14ac:dyDescent="0.25">
      <c r="A136" s="7">
        <v>135</v>
      </c>
      <c r="B136" s="7" t="s">
        <v>253</v>
      </c>
      <c r="C136" s="7">
        <v>2014</v>
      </c>
      <c r="D136" s="7" t="s">
        <v>501</v>
      </c>
      <c r="E136" s="7" t="s">
        <v>432</v>
      </c>
      <c r="F136" s="7" t="s">
        <v>456</v>
      </c>
      <c r="G136" s="7" t="s">
        <v>141</v>
      </c>
      <c r="H136" s="7" t="s">
        <v>77</v>
      </c>
      <c r="I136" s="7">
        <v>324000</v>
      </c>
      <c r="J136" s="12">
        <f t="shared" si="12"/>
        <v>27000</v>
      </c>
      <c r="K136" s="8">
        <f t="shared" si="13"/>
        <v>4984.6153846153848</v>
      </c>
      <c r="L136" s="8">
        <f t="shared" si="14"/>
        <v>415.38461538461542</v>
      </c>
      <c r="M136" s="11" t="s">
        <v>578</v>
      </c>
    </row>
    <row r="137" spans="1:13" x14ac:dyDescent="0.25">
      <c r="A137" s="7">
        <v>136</v>
      </c>
      <c r="B137" s="7" t="s">
        <v>351</v>
      </c>
      <c r="C137" s="7">
        <v>2014</v>
      </c>
      <c r="D137" s="7" t="s">
        <v>501</v>
      </c>
      <c r="E137" s="7" t="s">
        <v>430</v>
      </c>
      <c r="F137" s="7" t="s">
        <v>456</v>
      </c>
      <c r="G137" s="7" t="s">
        <v>40</v>
      </c>
      <c r="H137" s="7" t="s">
        <v>352</v>
      </c>
      <c r="I137" s="7">
        <v>300000</v>
      </c>
      <c r="J137" s="12">
        <f t="shared" si="12"/>
        <v>25000</v>
      </c>
      <c r="K137" s="8">
        <f t="shared" si="13"/>
        <v>4615.3846153846152</v>
      </c>
      <c r="L137" s="8">
        <f t="shared" si="14"/>
        <v>384.61538461538458</v>
      </c>
      <c r="M137" s="11" t="s">
        <v>578</v>
      </c>
    </row>
    <row r="138" spans="1:13" x14ac:dyDescent="0.25">
      <c r="A138" s="7">
        <v>137</v>
      </c>
      <c r="B138" s="7" t="s">
        <v>336</v>
      </c>
      <c r="C138" s="7">
        <v>2014</v>
      </c>
      <c r="D138" s="7" t="s">
        <v>501</v>
      </c>
      <c r="E138" s="7" t="s">
        <v>430</v>
      </c>
      <c r="F138" s="7" t="s">
        <v>456</v>
      </c>
      <c r="G138" s="7" t="s">
        <v>337</v>
      </c>
      <c r="H138" s="7" t="s">
        <v>310</v>
      </c>
      <c r="I138" s="7">
        <v>256800</v>
      </c>
      <c r="J138" s="12">
        <f t="shared" si="12"/>
        <v>21400</v>
      </c>
      <c r="K138" s="8">
        <f t="shared" si="13"/>
        <v>3950.7692307692309</v>
      </c>
      <c r="L138" s="8">
        <f t="shared" si="14"/>
        <v>329.23076923076923</v>
      </c>
      <c r="M138" s="11" t="s">
        <v>578</v>
      </c>
    </row>
    <row r="139" spans="1:13" x14ac:dyDescent="0.25">
      <c r="A139" s="7">
        <v>138</v>
      </c>
      <c r="B139" s="7" t="s">
        <v>470</v>
      </c>
      <c r="C139" s="7">
        <v>2014</v>
      </c>
      <c r="D139" s="7" t="s">
        <v>501</v>
      </c>
      <c r="E139" s="7" t="s">
        <v>430</v>
      </c>
      <c r="F139" s="7" t="s">
        <v>456</v>
      </c>
      <c r="G139" s="7" t="s">
        <v>471</v>
      </c>
      <c r="H139" s="7" t="s">
        <v>472</v>
      </c>
      <c r="I139" s="7">
        <v>250000</v>
      </c>
      <c r="J139" s="12">
        <f t="shared" si="12"/>
        <v>20833.333333333332</v>
      </c>
      <c r="K139" s="8">
        <f t="shared" si="13"/>
        <v>3846.1538461538462</v>
      </c>
      <c r="L139" s="8">
        <f t="shared" si="14"/>
        <v>320.5128205128205</v>
      </c>
      <c r="M139" s="11" t="s">
        <v>578</v>
      </c>
    </row>
    <row r="140" spans="1:13" x14ac:dyDescent="0.25">
      <c r="A140" s="7">
        <v>139</v>
      </c>
      <c r="B140" s="7" t="s">
        <v>239</v>
      </c>
      <c r="C140" s="7">
        <v>2014</v>
      </c>
      <c r="D140" s="7" t="s">
        <v>501</v>
      </c>
      <c r="E140" s="7" t="s">
        <v>430</v>
      </c>
      <c r="F140" s="7" t="s">
        <v>456</v>
      </c>
      <c r="G140" s="7" t="s">
        <v>240</v>
      </c>
      <c r="H140" s="7" t="s">
        <v>241</v>
      </c>
      <c r="I140" s="7">
        <v>240000</v>
      </c>
      <c r="J140" s="12">
        <f t="shared" si="12"/>
        <v>20000</v>
      </c>
      <c r="K140" s="8">
        <f t="shared" si="13"/>
        <v>3692.3076923076924</v>
      </c>
      <c r="L140" s="8">
        <f t="shared" si="14"/>
        <v>307.69230769230768</v>
      </c>
      <c r="M140" s="11" t="s">
        <v>578</v>
      </c>
    </row>
    <row r="141" spans="1:13" x14ac:dyDescent="0.25">
      <c r="A141" s="7">
        <v>140</v>
      </c>
      <c r="B141" s="7" t="s">
        <v>246</v>
      </c>
      <c r="C141" s="7">
        <v>2014</v>
      </c>
      <c r="D141" s="7" t="s">
        <v>501</v>
      </c>
      <c r="E141" s="7" t="s">
        <v>432</v>
      </c>
      <c r="F141" s="7" t="s">
        <v>456</v>
      </c>
      <c r="G141" s="7" t="s">
        <v>247</v>
      </c>
      <c r="H141" s="7" t="s">
        <v>119</v>
      </c>
      <c r="I141" s="7">
        <v>218445</v>
      </c>
      <c r="J141" s="12">
        <f t="shared" si="12"/>
        <v>18203.75</v>
      </c>
      <c r="K141" s="8">
        <f t="shared" si="13"/>
        <v>3360.6923076923076</v>
      </c>
      <c r="L141" s="8">
        <f t="shared" si="14"/>
        <v>280.05769230769232</v>
      </c>
      <c r="M141" s="11" t="s">
        <v>578</v>
      </c>
    </row>
    <row r="142" spans="1:13" x14ac:dyDescent="0.25">
      <c r="A142" s="7">
        <v>141</v>
      </c>
      <c r="B142" s="7" t="s">
        <v>242</v>
      </c>
      <c r="C142" s="7">
        <v>2014</v>
      </c>
      <c r="D142" s="7" t="s">
        <v>501</v>
      </c>
      <c r="E142" s="7" t="s">
        <v>437</v>
      </c>
      <c r="F142" s="7" t="s">
        <v>456</v>
      </c>
      <c r="G142" s="7" t="s">
        <v>333</v>
      </c>
      <c r="H142" s="7" t="s">
        <v>134</v>
      </c>
      <c r="I142" s="7">
        <v>200000</v>
      </c>
      <c r="J142" s="12">
        <f t="shared" si="12"/>
        <v>16666.666666666668</v>
      </c>
      <c r="K142" s="8">
        <f t="shared" si="13"/>
        <v>3076.9230769230771</v>
      </c>
      <c r="L142" s="8">
        <f t="shared" si="14"/>
        <v>256.41025641025641</v>
      </c>
      <c r="M142" s="11" t="s">
        <v>578</v>
      </c>
    </row>
    <row r="143" spans="1:13" x14ac:dyDescent="0.25">
      <c r="A143" s="7">
        <v>142</v>
      </c>
      <c r="B143" s="7" t="s">
        <v>255</v>
      </c>
      <c r="C143" s="7">
        <v>2014</v>
      </c>
      <c r="D143" s="7" t="s">
        <v>501</v>
      </c>
      <c r="E143" s="7" t="s">
        <v>430</v>
      </c>
      <c r="F143" s="7" t="s">
        <v>456</v>
      </c>
      <c r="G143" s="7" t="s">
        <v>256</v>
      </c>
      <c r="H143" s="7" t="s">
        <v>257</v>
      </c>
      <c r="I143" s="7">
        <v>200000</v>
      </c>
      <c r="J143" s="12">
        <f t="shared" si="12"/>
        <v>16666.666666666668</v>
      </c>
      <c r="K143" s="8">
        <f t="shared" si="13"/>
        <v>3076.9230769230771</v>
      </c>
      <c r="L143" s="8">
        <f t="shared" si="14"/>
        <v>256.41025641025641</v>
      </c>
      <c r="M143" s="11" t="s">
        <v>578</v>
      </c>
    </row>
    <row r="144" spans="1:13" x14ac:dyDescent="0.25">
      <c r="A144" s="7">
        <v>143</v>
      </c>
      <c r="B144" s="7" t="s">
        <v>540</v>
      </c>
      <c r="C144" s="7">
        <v>2014</v>
      </c>
      <c r="D144" s="7" t="s">
        <v>501</v>
      </c>
      <c r="E144" s="7" t="s">
        <v>430</v>
      </c>
      <c r="F144" s="7" t="s">
        <v>456</v>
      </c>
      <c r="G144" s="7" t="s">
        <v>536</v>
      </c>
      <c r="H144" s="7" t="s">
        <v>537</v>
      </c>
      <c r="I144" s="7">
        <v>200000</v>
      </c>
      <c r="J144" s="12">
        <f t="shared" si="12"/>
        <v>16666.666666666668</v>
      </c>
      <c r="K144" s="8">
        <f t="shared" si="13"/>
        <v>3076.9230769230771</v>
      </c>
      <c r="L144" s="8">
        <f t="shared" si="14"/>
        <v>256.41025641025641</v>
      </c>
      <c r="M144" s="11" t="s">
        <v>578</v>
      </c>
    </row>
    <row r="145" spans="1:13" x14ac:dyDescent="0.25">
      <c r="A145" s="7">
        <v>144</v>
      </c>
      <c r="B145" s="7" t="s">
        <v>248</v>
      </c>
      <c r="C145" s="7">
        <v>2014</v>
      </c>
      <c r="D145" s="7" t="s">
        <v>501</v>
      </c>
      <c r="E145" s="7" t="s">
        <v>430</v>
      </c>
      <c r="F145" s="7" t="s">
        <v>456</v>
      </c>
      <c r="G145" s="7" t="s">
        <v>249</v>
      </c>
      <c r="H145" s="7" t="s">
        <v>250</v>
      </c>
      <c r="I145" s="7">
        <v>192000</v>
      </c>
      <c r="J145" s="12">
        <f t="shared" si="12"/>
        <v>16000</v>
      </c>
      <c r="K145" s="8">
        <f t="shared" si="13"/>
        <v>2953.8461538461538</v>
      </c>
      <c r="L145" s="8">
        <f t="shared" si="14"/>
        <v>246.15384615384616</v>
      </c>
      <c r="M145" s="11" t="s">
        <v>578</v>
      </c>
    </row>
    <row r="146" spans="1:13" x14ac:dyDescent="0.25">
      <c r="A146" s="7">
        <v>145</v>
      </c>
      <c r="B146" s="7" t="s">
        <v>527</v>
      </c>
      <c r="C146" s="7">
        <v>2014</v>
      </c>
      <c r="D146" s="7" t="s">
        <v>501</v>
      </c>
      <c r="E146" s="7" t="s">
        <v>430</v>
      </c>
      <c r="F146" s="7" t="s">
        <v>456</v>
      </c>
      <c r="G146" s="7" t="s">
        <v>528</v>
      </c>
      <c r="H146" s="7" t="s">
        <v>526</v>
      </c>
      <c r="I146" s="7">
        <v>180000</v>
      </c>
      <c r="J146" s="12">
        <f t="shared" si="12"/>
        <v>15000</v>
      </c>
      <c r="K146" s="8">
        <f t="shared" si="13"/>
        <v>2769.2307692307691</v>
      </c>
      <c r="L146" s="8">
        <f t="shared" si="14"/>
        <v>230.76923076923075</v>
      </c>
      <c r="M146" s="11" t="s">
        <v>578</v>
      </c>
    </row>
    <row r="147" spans="1:13" x14ac:dyDescent="0.25">
      <c r="A147" s="7">
        <v>146</v>
      </c>
      <c r="B147" s="7" t="s">
        <v>243</v>
      </c>
      <c r="C147" s="7">
        <v>2014</v>
      </c>
      <c r="D147" s="7" t="s">
        <v>502</v>
      </c>
      <c r="E147" s="7" t="s">
        <v>430</v>
      </c>
      <c r="F147" s="7" t="s">
        <v>456</v>
      </c>
      <c r="G147" s="7" t="s">
        <v>21</v>
      </c>
      <c r="H147" s="7" t="s">
        <v>119</v>
      </c>
      <c r="I147" s="7">
        <v>180000</v>
      </c>
      <c r="J147" s="12">
        <f t="shared" si="12"/>
        <v>15000</v>
      </c>
      <c r="K147" s="8">
        <f t="shared" si="13"/>
        <v>2769.2307692307691</v>
      </c>
      <c r="L147" s="8">
        <f t="shared" si="14"/>
        <v>230.76923076923075</v>
      </c>
      <c r="M147" s="11" t="s">
        <v>578</v>
      </c>
    </row>
    <row r="148" spans="1:13" x14ac:dyDescent="0.25">
      <c r="A148" s="7">
        <v>147</v>
      </c>
      <c r="B148" s="7" t="s">
        <v>251</v>
      </c>
      <c r="C148" s="7">
        <v>2014</v>
      </c>
      <c r="D148" s="7" t="s">
        <v>501</v>
      </c>
      <c r="E148" s="7" t="s">
        <v>430</v>
      </c>
      <c r="F148" s="7" t="s">
        <v>456</v>
      </c>
      <c r="G148" s="7" t="s">
        <v>40</v>
      </c>
      <c r="H148" s="7" t="s">
        <v>119</v>
      </c>
      <c r="I148" s="7">
        <v>180000</v>
      </c>
      <c r="J148" s="12">
        <f t="shared" si="12"/>
        <v>15000</v>
      </c>
      <c r="K148" s="8">
        <f t="shared" si="13"/>
        <v>2769.2307692307691</v>
      </c>
      <c r="L148" s="8">
        <f t="shared" si="14"/>
        <v>230.76923076923075</v>
      </c>
      <c r="M148" s="11" t="s">
        <v>578</v>
      </c>
    </row>
    <row r="149" spans="1:13" x14ac:dyDescent="0.25">
      <c r="A149" s="7">
        <v>148</v>
      </c>
      <c r="B149" s="7" t="s">
        <v>260</v>
      </c>
      <c r="C149" s="7">
        <v>2014</v>
      </c>
      <c r="D149" s="7" t="s">
        <v>501</v>
      </c>
      <c r="E149" s="7" t="s">
        <v>430</v>
      </c>
      <c r="F149" s="7" t="s">
        <v>456</v>
      </c>
      <c r="G149" s="7" t="s">
        <v>68</v>
      </c>
      <c r="H149" s="7" t="s">
        <v>92</v>
      </c>
      <c r="I149" s="7">
        <v>180000</v>
      </c>
      <c r="J149" s="12">
        <f t="shared" si="12"/>
        <v>15000</v>
      </c>
      <c r="K149" s="8">
        <f t="shared" si="13"/>
        <v>2769.2307692307691</v>
      </c>
      <c r="L149" s="8">
        <f t="shared" si="14"/>
        <v>230.76923076923075</v>
      </c>
      <c r="M149" s="11" t="s">
        <v>578</v>
      </c>
    </row>
    <row r="150" spans="1:13" x14ac:dyDescent="0.25">
      <c r="A150" s="7">
        <v>149</v>
      </c>
      <c r="B150" s="7" t="s">
        <v>265</v>
      </c>
      <c r="C150" s="7">
        <v>2014</v>
      </c>
      <c r="D150" s="7" t="s">
        <v>501</v>
      </c>
      <c r="E150" s="7" t="s">
        <v>430</v>
      </c>
      <c r="F150" s="7" t="s">
        <v>456</v>
      </c>
      <c r="G150" s="7" t="s">
        <v>266</v>
      </c>
      <c r="H150" s="7" t="s">
        <v>267</v>
      </c>
      <c r="I150" s="7">
        <v>180000</v>
      </c>
      <c r="J150" s="12">
        <f t="shared" si="12"/>
        <v>15000</v>
      </c>
      <c r="K150" s="8">
        <f t="shared" si="13"/>
        <v>2769.2307692307691</v>
      </c>
      <c r="L150" s="8">
        <f t="shared" si="14"/>
        <v>230.76923076923075</v>
      </c>
      <c r="M150" s="11" t="s">
        <v>578</v>
      </c>
    </row>
    <row r="151" spans="1:13" x14ac:dyDescent="0.25">
      <c r="A151" s="7">
        <v>150</v>
      </c>
      <c r="B151" s="7" t="s">
        <v>308</v>
      </c>
      <c r="C151" s="7">
        <v>2014</v>
      </c>
      <c r="D151" s="7" t="s">
        <v>501</v>
      </c>
      <c r="E151" s="7" t="s">
        <v>430</v>
      </c>
      <c r="F151" s="7" t="s">
        <v>456</v>
      </c>
      <c r="G151" s="7" t="s">
        <v>40</v>
      </c>
      <c r="H151" s="7" t="s">
        <v>119</v>
      </c>
      <c r="I151" s="7">
        <v>170000</v>
      </c>
      <c r="J151" s="12">
        <f t="shared" si="12"/>
        <v>14166.666666666666</v>
      </c>
      <c r="K151" s="8">
        <f t="shared" si="13"/>
        <v>2615.3846153846152</v>
      </c>
      <c r="L151" s="8">
        <f t="shared" si="14"/>
        <v>217.94871794871793</v>
      </c>
      <c r="M151" s="6" t="s">
        <v>579</v>
      </c>
    </row>
    <row r="152" spans="1:13" x14ac:dyDescent="0.25">
      <c r="A152" s="7">
        <v>151</v>
      </c>
      <c r="B152" s="7" t="s">
        <v>234</v>
      </c>
      <c r="C152" s="7">
        <v>2014</v>
      </c>
      <c r="D152" s="7" t="s">
        <v>501</v>
      </c>
      <c r="E152" s="7" t="s">
        <v>457</v>
      </c>
      <c r="F152" s="7" t="s">
        <v>456</v>
      </c>
      <c r="G152" s="7" t="s">
        <v>235</v>
      </c>
      <c r="H152" s="7" t="s">
        <v>236</v>
      </c>
      <c r="I152" s="7">
        <v>150000</v>
      </c>
      <c r="J152" s="12">
        <f t="shared" si="12"/>
        <v>12500</v>
      </c>
      <c r="K152" s="8">
        <f t="shared" si="13"/>
        <v>2307.6923076923076</v>
      </c>
      <c r="L152" s="8">
        <f t="shared" si="14"/>
        <v>192.30769230769229</v>
      </c>
      <c r="M152" s="6" t="s">
        <v>579</v>
      </c>
    </row>
    <row r="153" spans="1:13" x14ac:dyDescent="0.25">
      <c r="A153" s="7">
        <v>152</v>
      </c>
      <c r="B153" s="7" t="s">
        <v>252</v>
      </c>
      <c r="C153" s="7">
        <v>2014</v>
      </c>
      <c r="D153" s="7" t="s">
        <v>501</v>
      </c>
      <c r="E153" s="7" t="s">
        <v>430</v>
      </c>
      <c r="F153" s="7" t="s">
        <v>456</v>
      </c>
      <c r="G153" s="7" t="s">
        <v>468</v>
      </c>
      <c r="H153" s="7" t="s">
        <v>469</v>
      </c>
      <c r="I153" s="7">
        <v>150000</v>
      </c>
      <c r="J153" s="12">
        <f t="shared" si="12"/>
        <v>12500</v>
      </c>
      <c r="K153" s="8">
        <f t="shared" si="13"/>
        <v>2307.6923076923076</v>
      </c>
      <c r="L153" s="8">
        <f t="shared" si="14"/>
        <v>192.30769230769229</v>
      </c>
      <c r="M153" s="6" t="s">
        <v>579</v>
      </c>
    </row>
    <row r="154" spans="1:13" x14ac:dyDescent="0.25">
      <c r="A154" s="7">
        <v>153</v>
      </c>
      <c r="B154" s="7" t="s">
        <v>254</v>
      </c>
      <c r="C154" s="7">
        <v>2014</v>
      </c>
      <c r="D154" s="7" t="s">
        <v>501</v>
      </c>
      <c r="E154" s="7" t="s">
        <v>428</v>
      </c>
      <c r="F154" s="7" t="s">
        <v>456</v>
      </c>
      <c r="G154" s="7" t="s">
        <v>28</v>
      </c>
      <c r="H154" s="7" t="s">
        <v>342</v>
      </c>
      <c r="I154" s="7">
        <v>144000</v>
      </c>
      <c r="J154" s="12">
        <f t="shared" si="12"/>
        <v>12000</v>
      </c>
      <c r="K154" s="8">
        <f t="shared" si="13"/>
        <v>2215.3846153846152</v>
      </c>
      <c r="L154" s="8">
        <f t="shared" si="14"/>
        <v>184.61538461538461</v>
      </c>
      <c r="M154" s="6" t="s">
        <v>579</v>
      </c>
    </row>
    <row r="155" spans="1:13" x14ac:dyDescent="0.25">
      <c r="A155" s="7">
        <v>154</v>
      </c>
      <c r="B155" s="7" t="s">
        <v>506</v>
      </c>
      <c r="C155" s="7">
        <v>2014</v>
      </c>
      <c r="D155" s="7" t="s">
        <v>501</v>
      </c>
      <c r="E155" s="7" t="s">
        <v>507</v>
      </c>
      <c r="F155" s="7" t="s">
        <v>456</v>
      </c>
      <c r="G155" s="7" t="s">
        <v>508</v>
      </c>
      <c r="H155" s="7" t="s">
        <v>515</v>
      </c>
      <c r="I155" s="7">
        <v>144000</v>
      </c>
      <c r="J155" s="12">
        <f t="shared" si="12"/>
        <v>12000</v>
      </c>
      <c r="K155" s="8">
        <f t="shared" si="13"/>
        <v>2215.3846153846152</v>
      </c>
      <c r="L155" s="8">
        <f t="shared" si="14"/>
        <v>184.61538461538461</v>
      </c>
      <c r="M155" s="6" t="s">
        <v>579</v>
      </c>
    </row>
    <row r="156" spans="1:13" x14ac:dyDescent="0.25">
      <c r="A156" s="7">
        <v>155</v>
      </c>
      <c r="B156" s="7" t="s">
        <v>509</v>
      </c>
      <c r="C156" s="7">
        <v>2014</v>
      </c>
      <c r="D156" s="7" t="s">
        <v>501</v>
      </c>
      <c r="E156" s="7" t="s">
        <v>430</v>
      </c>
      <c r="F156" s="7" t="s">
        <v>456</v>
      </c>
      <c r="G156" s="7" t="s">
        <v>510</v>
      </c>
      <c r="H156" s="7" t="s">
        <v>84</v>
      </c>
      <c r="I156" s="7">
        <v>144000</v>
      </c>
      <c r="J156" s="12">
        <f t="shared" si="12"/>
        <v>12000</v>
      </c>
      <c r="K156" s="8">
        <f t="shared" si="13"/>
        <v>2215.3846153846152</v>
      </c>
      <c r="L156" s="8">
        <f t="shared" si="14"/>
        <v>184.61538461538461</v>
      </c>
      <c r="M156" s="6" t="s">
        <v>579</v>
      </c>
    </row>
    <row r="157" spans="1:13" x14ac:dyDescent="0.25">
      <c r="A157" s="7">
        <v>156</v>
      </c>
      <c r="B157" s="7" t="s">
        <v>353</v>
      </c>
      <c r="C157" s="7">
        <v>2014</v>
      </c>
      <c r="D157" s="7" t="s">
        <v>501</v>
      </c>
      <c r="E157" s="7" t="s">
        <v>430</v>
      </c>
      <c r="F157" s="7" t="s">
        <v>456</v>
      </c>
      <c r="G157" s="7" t="s">
        <v>354</v>
      </c>
      <c r="H157" s="7" t="s">
        <v>119</v>
      </c>
      <c r="I157" s="7">
        <v>132000</v>
      </c>
      <c r="J157" s="12">
        <f t="shared" si="12"/>
        <v>11000</v>
      </c>
      <c r="K157" s="8">
        <f t="shared" si="13"/>
        <v>2030.7692307692307</v>
      </c>
      <c r="L157" s="8">
        <f t="shared" si="14"/>
        <v>169.23076923076923</v>
      </c>
      <c r="M157" s="4" t="s">
        <v>580</v>
      </c>
    </row>
    <row r="158" spans="1:13" x14ac:dyDescent="0.25">
      <c r="A158" s="7">
        <v>157</v>
      </c>
      <c r="B158" s="7" t="s">
        <v>539</v>
      </c>
      <c r="C158" s="7">
        <v>2014</v>
      </c>
      <c r="D158" s="7" t="s">
        <v>501</v>
      </c>
      <c r="E158" s="7" t="s">
        <v>430</v>
      </c>
      <c r="F158" s="7" t="s">
        <v>456</v>
      </c>
      <c r="G158" s="7" t="s">
        <v>516</v>
      </c>
      <c r="H158" s="7" t="s">
        <v>515</v>
      </c>
      <c r="I158" s="7">
        <v>132000</v>
      </c>
      <c r="J158" s="12">
        <f t="shared" si="12"/>
        <v>11000</v>
      </c>
      <c r="K158" s="8">
        <f t="shared" si="13"/>
        <v>2030.7692307692307</v>
      </c>
      <c r="L158" s="8">
        <f t="shared" si="14"/>
        <v>169.23076923076923</v>
      </c>
      <c r="M158" s="4" t="s">
        <v>580</v>
      </c>
    </row>
    <row r="159" spans="1:13" x14ac:dyDescent="0.25">
      <c r="A159" s="7">
        <v>158</v>
      </c>
      <c r="B159" s="7" t="s">
        <v>511</v>
      </c>
      <c r="C159" s="7">
        <v>2014</v>
      </c>
      <c r="D159" s="7" t="s">
        <v>501</v>
      </c>
      <c r="E159" s="7" t="s">
        <v>512</v>
      </c>
      <c r="F159" s="7" t="s">
        <v>456</v>
      </c>
      <c r="G159" s="7" t="s">
        <v>513</v>
      </c>
      <c r="H159" s="7" t="s">
        <v>514</v>
      </c>
      <c r="I159" s="7">
        <v>132000</v>
      </c>
      <c r="J159" s="12">
        <f t="shared" si="12"/>
        <v>11000</v>
      </c>
      <c r="K159" s="8">
        <f t="shared" si="13"/>
        <v>2030.7692307692307</v>
      </c>
      <c r="L159" s="8">
        <f t="shared" si="14"/>
        <v>169.23076923076923</v>
      </c>
      <c r="M159" s="4" t="s">
        <v>580</v>
      </c>
    </row>
    <row r="160" spans="1:13" x14ac:dyDescent="0.25">
      <c r="A160" s="7">
        <v>159</v>
      </c>
      <c r="B160" s="7" t="s">
        <v>360</v>
      </c>
      <c r="C160" s="7">
        <v>2014</v>
      </c>
      <c r="D160" s="7" t="s">
        <v>501</v>
      </c>
      <c r="E160" s="7" t="s">
        <v>455</v>
      </c>
      <c r="F160" s="7" t="s">
        <v>456</v>
      </c>
      <c r="G160" s="7" t="s">
        <v>361</v>
      </c>
      <c r="H160" s="7" t="s">
        <v>362</v>
      </c>
      <c r="I160" s="7">
        <v>120000</v>
      </c>
      <c r="J160" s="12">
        <f t="shared" si="12"/>
        <v>10000</v>
      </c>
      <c r="K160" s="8">
        <f t="shared" si="13"/>
        <v>1846.1538461538462</v>
      </c>
      <c r="L160" s="8">
        <f t="shared" si="14"/>
        <v>153.84615384615384</v>
      </c>
      <c r="M160" s="4" t="s">
        <v>580</v>
      </c>
    </row>
    <row r="161" spans="1:13" x14ac:dyDescent="0.25">
      <c r="A161" s="7">
        <v>160</v>
      </c>
      <c r="B161" s="7" t="s">
        <v>237</v>
      </c>
      <c r="C161" s="7">
        <v>2014</v>
      </c>
      <c r="D161" s="7" t="s">
        <v>501</v>
      </c>
      <c r="E161" s="7" t="s">
        <v>437</v>
      </c>
      <c r="F161" s="7" t="s">
        <v>456</v>
      </c>
      <c r="G161" s="7" t="s">
        <v>238</v>
      </c>
      <c r="H161" s="7" t="s">
        <v>77</v>
      </c>
      <c r="I161" s="7">
        <v>100000</v>
      </c>
      <c r="J161" s="12">
        <f t="shared" si="12"/>
        <v>8333.3333333333339</v>
      </c>
      <c r="K161" s="8">
        <f t="shared" si="13"/>
        <v>1538.4615384615386</v>
      </c>
      <c r="L161" s="8">
        <f t="shared" si="14"/>
        <v>128.2051282051282</v>
      </c>
      <c r="M161" s="3" t="s">
        <v>581</v>
      </c>
    </row>
    <row r="162" spans="1:13" x14ac:dyDescent="0.25">
      <c r="A162" s="7">
        <v>161</v>
      </c>
      <c r="B162" s="7" t="s">
        <v>244</v>
      </c>
      <c r="C162" s="7">
        <v>2014</v>
      </c>
      <c r="D162" s="7" t="s">
        <v>501</v>
      </c>
      <c r="E162" s="7" t="s">
        <v>437</v>
      </c>
      <c r="F162" s="7" t="s">
        <v>456</v>
      </c>
      <c r="G162" s="7" t="s">
        <v>245</v>
      </c>
      <c r="H162" s="7" t="s">
        <v>334</v>
      </c>
      <c r="I162" s="7">
        <v>100000</v>
      </c>
      <c r="J162" s="12">
        <f t="shared" ref="J162:J193" si="15">I162/12</f>
        <v>8333.3333333333339</v>
      </c>
      <c r="K162" s="8">
        <f t="shared" ref="K162:K198" si="16">I162/65</f>
        <v>1538.4615384615386</v>
      </c>
      <c r="L162" s="8">
        <f t="shared" ref="L162:L193" si="17">K162/12</f>
        <v>128.2051282051282</v>
      </c>
      <c r="M162" s="3" t="s">
        <v>581</v>
      </c>
    </row>
    <row r="163" spans="1:13" x14ac:dyDescent="0.25">
      <c r="A163" s="7">
        <v>162</v>
      </c>
      <c r="B163" s="7" t="s">
        <v>258</v>
      </c>
      <c r="C163" s="7">
        <v>2014</v>
      </c>
      <c r="D163" s="7" t="s">
        <v>501</v>
      </c>
      <c r="E163" s="7" t="s">
        <v>430</v>
      </c>
      <c r="F163" s="7" t="s">
        <v>456</v>
      </c>
      <c r="G163" s="7" t="s">
        <v>259</v>
      </c>
      <c r="H163" s="7" t="s">
        <v>77</v>
      </c>
      <c r="I163" s="7">
        <v>100000</v>
      </c>
      <c r="J163" s="12">
        <f t="shared" si="15"/>
        <v>8333.3333333333339</v>
      </c>
      <c r="K163" s="8">
        <f t="shared" si="16"/>
        <v>1538.4615384615386</v>
      </c>
      <c r="L163" s="8">
        <f t="shared" si="17"/>
        <v>128.2051282051282</v>
      </c>
      <c r="M163" s="3" t="s">
        <v>581</v>
      </c>
    </row>
    <row r="164" spans="1:13" x14ac:dyDescent="0.25">
      <c r="A164" s="7">
        <v>163</v>
      </c>
      <c r="B164" s="7" t="s">
        <v>261</v>
      </c>
      <c r="C164" s="7">
        <v>2014</v>
      </c>
      <c r="D164" s="7" t="s">
        <v>501</v>
      </c>
      <c r="E164" s="7" t="s">
        <v>437</v>
      </c>
      <c r="F164" s="7" t="s">
        <v>456</v>
      </c>
      <c r="G164" s="7" t="s">
        <v>262</v>
      </c>
      <c r="H164" s="7" t="s">
        <v>263</v>
      </c>
      <c r="I164" s="7">
        <v>100000</v>
      </c>
      <c r="J164" s="12">
        <f t="shared" si="15"/>
        <v>8333.3333333333339</v>
      </c>
      <c r="K164" s="8">
        <f t="shared" si="16"/>
        <v>1538.4615384615386</v>
      </c>
      <c r="L164" s="8">
        <f t="shared" si="17"/>
        <v>128.2051282051282</v>
      </c>
      <c r="M164" s="3" t="s">
        <v>581</v>
      </c>
    </row>
    <row r="165" spans="1:13" x14ac:dyDescent="0.25">
      <c r="A165" s="7">
        <v>164</v>
      </c>
      <c r="B165" s="7" t="s">
        <v>264</v>
      </c>
      <c r="C165" s="7">
        <v>2014</v>
      </c>
      <c r="D165" s="7" t="s">
        <v>501</v>
      </c>
      <c r="E165" s="7" t="s">
        <v>437</v>
      </c>
      <c r="F165" s="7" t="s">
        <v>456</v>
      </c>
      <c r="G165" s="7" t="s">
        <v>335</v>
      </c>
      <c r="H165" s="7" t="s">
        <v>134</v>
      </c>
      <c r="I165" s="7">
        <v>100000</v>
      </c>
      <c r="J165" s="12">
        <f t="shared" si="15"/>
        <v>8333.3333333333339</v>
      </c>
      <c r="K165" s="8">
        <f t="shared" si="16"/>
        <v>1538.4615384615386</v>
      </c>
      <c r="L165" s="8">
        <f t="shared" si="17"/>
        <v>128.2051282051282</v>
      </c>
      <c r="M165" s="3" t="s">
        <v>581</v>
      </c>
    </row>
    <row r="166" spans="1:13" x14ac:dyDescent="0.25">
      <c r="A166" s="7">
        <v>165</v>
      </c>
      <c r="B166" s="7" t="s">
        <v>276</v>
      </c>
      <c r="C166" s="7">
        <v>2015</v>
      </c>
      <c r="D166" s="7" t="s">
        <v>502</v>
      </c>
      <c r="E166" s="7" t="s">
        <v>459</v>
      </c>
      <c r="F166" s="7" t="s">
        <v>570</v>
      </c>
      <c r="G166" s="7" t="s">
        <v>298</v>
      </c>
      <c r="H166" s="7" t="s">
        <v>277</v>
      </c>
      <c r="I166" s="7">
        <v>644076</v>
      </c>
      <c r="J166" s="12">
        <f t="shared" si="15"/>
        <v>53673</v>
      </c>
      <c r="K166" s="8">
        <f t="shared" si="16"/>
        <v>9908.8615384615387</v>
      </c>
      <c r="L166" s="8">
        <f t="shared" si="17"/>
        <v>825.73846153846159</v>
      </c>
      <c r="M166" s="11" t="s">
        <v>578</v>
      </c>
    </row>
    <row r="167" spans="1:13" x14ac:dyDescent="0.25">
      <c r="A167" s="7">
        <v>166</v>
      </c>
      <c r="B167" s="7" t="s">
        <v>273</v>
      </c>
      <c r="C167" s="7">
        <v>2015</v>
      </c>
      <c r="D167" s="7" t="s">
        <v>502</v>
      </c>
      <c r="E167" s="7" t="s">
        <v>459</v>
      </c>
      <c r="F167" s="7" t="s">
        <v>570</v>
      </c>
      <c r="G167" s="7" t="s">
        <v>298</v>
      </c>
      <c r="H167" s="7" t="s">
        <v>341</v>
      </c>
      <c r="I167" s="7">
        <v>521100</v>
      </c>
      <c r="J167" s="12">
        <f t="shared" si="15"/>
        <v>43425</v>
      </c>
      <c r="K167" s="8">
        <f t="shared" si="16"/>
        <v>8016.9230769230771</v>
      </c>
      <c r="L167" s="8">
        <f t="shared" si="17"/>
        <v>668.07692307692309</v>
      </c>
      <c r="M167" s="11" t="s">
        <v>578</v>
      </c>
    </row>
    <row r="168" spans="1:13" x14ac:dyDescent="0.25">
      <c r="A168" s="7">
        <v>167</v>
      </c>
      <c r="B168" s="7" t="s">
        <v>274</v>
      </c>
      <c r="C168" s="7">
        <v>2015</v>
      </c>
      <c r="D168" s="7" t="s">
        <v>502</v>
      </c>
      <c r="E168" s="7" t="s">
        <v>459</v>
      </c>
      <c r="F168" s="7" t="s">
        <v>570</v>
      </c>
      <c r="G168" s="7" t="s">
        <v>298</v>
      </c>
      <c r="H168" s="7" t="s">
        <v>275</v>
      </c>
      <c r="I168" s="7">
        <v>521100</v>
      </c>
      <c r="J168" s="12">
        <f t="shared" si="15"/>
        <v>43425</v>
      </c>
      <c r="K168" s="8">
        <f t="shared" si="16"/>
        <v>8016.9230769230771</v>
      </c>
      <c r="L168" s="8">
        <f t="shared" si="17"/>
        <v>668.07692307692309</v>
      </c>
      <c r="M168" s="11" t="s">
        <v>578</v>
      </c>
    </row>
    <row r="169" spans="1:13" x14ac:dyDescent="0.25">
      <c r="A169" s="7">
        <v>168</v>
      </c>
      <c r="B169" s="7" t="s">
        <v>279</v>
      </c>
      <c r="C169" s="7">
        <v>2015</v>
      </c>
      <c r="D169" s="7" t="s">
        <v>502</v>
      </c>
      <c r="E169" s="7" t="s">
        <v>459</v>
      </c>
      <c r="F169" s="7" t="s">
        <v>570</v>
      </c>
      <c r="G169" s="7" t="s">
        <v>298</v>
      </c>
      <c r="H169" s="7" t="s">
        <v>348</v>
      </c>
      <c r="I169" s="7">
        <v>416880</v>
      </c>
      <c r="J169" s="12">
        <f t="shared" si="15"/>
        <v>34740</v>
      </c>
      <c r="K169" s="8">
        <f t="shared" si="16"/>
        <v>6413.5384615384619</v>
      </c>
      <c r="L169" s="8">
        <f t="shared" si="17"/>
        <v>534.46153846153845</v>
      </c>
      <c r="M169" s="11" t="s">
        <v>578</v>
      </c>
    </row>
    <row r="170" spans="1:13" x14ac:dyDescent="0.25">
      <c r="A170" s="7">
        <v>169</v>
      </c>
      <c r="B170" s="7" t="s">
        <v>550</v>
      </c>
      <c r="C170" s="7">
        <v>2015</v>
      </c>
      <c r="D170" s="7" t="s">
        <v>501</v>
      </c>
      <c r="E170" s="7" t="s">
        <v>432</v>
      </c>
      <c r="F170" s="7" t="s">
        <v>456</v>
      </c>
      <c r="G170" s="7" t="s">
        <v>551</v>
      </c>
      <c r="H170" s="7" t="s">
        <v>552</v>
      </c>
      <c r="I170" s="7">
        <v>360000</v>
      </c>
      <c r="J170" s="12">
        <f t="shared" si="15"/>
        <v>30000</v>
      </c>
      <c r="K170" s="8">
        <f t="shared" si="16"/>
        <v>5538.4615384615381</v>
      </c>
      <c r="L170" s="8">
        <f t="shared" si="17"/>
        <v>461.53846153846149</v>
      </c>
      <c r="M170" s="11" t="s">
        <v>578</v>
      </c>
    </row>
    <row r="171" spans="1:13" x14ac:dyDescent="0.25">
      <c r="A171" s="7">
        <v>170</v>
      </c>
      <c r="B171" s="7" t="s">
        <v>547</v>
      </c>
      <c r="C171" s="7">
        <v>2015</v>
      </c>
      <c r="D171" s="7" t="s">
        <v>501</v>
      </c>
      <c r="E171" s="7" t="s">
        <v>430</v>
      </c>
      <c r="F171" s="7" t="s">
        <v>456</v>
      </c>
      <c r="G171" s="7" t="s">
        <v>548</v>
      </c>
      <c r="H171" s="7" t="s">
        <v>549</v>
      </c>
      <c r="I171" s="7">
        <v>276000</v>
      </c>
      <c r="J171" s="12">
        <f t="shared" si="15"/>
        <v>23000</v>
      </c>
      <c r="K171" s="8">
        <f t="shared" si="16"/>
        <v>4246.1538461538457</v>
      </c>
      <c r="L171" s="8">
        <f t="shared" si="17"/>
        <v>353.84615384615381</v>
      </c>
      <c r="M171" s="11" t="s">
        <v>578</v>
      </c>
    </row>
    <row r="172" spans="1:13" x14ac:dyDescent="0.25">
      <c r="A172" s="7">
        <v>171</v>
      </c>
      <c r="B172" s="7" t="s">
        <v>553</v>
      </c>
      <c r="C172" s="7">
        <v>2015</v>
      </c>
      <c r="D172" s="7" t="s">
        <v>501</v>
      </c>
      <c r="E172" s="7" t="s">
        <v>430</v>
      </c>
      <c r="F172" s="7" t="s">
        <v>456</v>
      </c>
      <c r="G172" s="7" t="s">
        <v>554</v>
      </c>
      <c r="H172" s="7" t="s">
        <v>555</v>
      </c>
      <c r="I172" s="7">
        <v>240000</v>
      </c>
      <c r="J172" s="12">
        <f t="shared" si="15"/>
        <v>20000</v>
      </c>
      <c r="K172" s="8">
        <f t="shared" si="16"/>
        <v>3692.3076923076924</v>
      </c>
      <c r="L172" s="8">
        <f t="shared" si="17"/>
        <v>307.69230769230768</v>
      </c>
      <c r="M172" s="11" t="s">
        <v>578</v>
      </c>
    </row>
    <row r="173" spans="1:13" x14ac:dyDescent="0.25">
      <c r="A173" s="7">
        <v>172</v>
      </c>
      <c r="B173" s="7" t="s">
        <v>558</v>
      </c>
      <c r="C173" s="7">
        <v>2015</v>
      </c>
      <c r="D173" s="7" t="s">
        <v>501</v>
      </c>
      <c r="E173" s="7" t="s">
        <v>430</v>
      </c>
      <c r="F173" s="7" t="s">
        <v>456</v>
      </c>
      <c r="G173" s="7" t="s">
        <v>68</v>
      </c>
      <c r="H173" s="7" t="s">
        <v>92</v>
      </c>
      <c r="I173" s="7">
        <v>230000</v>
      </c>
      <c r="J173" s="12">
        <f t="shared" si="15"/>
        <v>19166.666666666668</v>
      </c>
      <c r="K173" s="8">
        <f t="shared" si="16"/>
        <v>3538.4615384615386</v>
      </c>
      <c r="L173" s="8">
        <f t="shared" si="17"/>
        <v>294.87179487179486</v>
      </c>
      <c r="M173" s="11" t="s">
        <v>578</v>
      </c>
    </row>
    <row r="174" spans="1:13" x14ac:dyDescent="0.25">
      <c r="A174" s="7">
        <v>173</v>
      </c>
      <c r="B174" s="7" t="s">
        <v>556</v>
      </c>
      <c r="C174" s="7">
        <v>2015</v>
      </c>
      <c r="D174" s="7" t="s">
        <v>501</v>
      </c>
      <c r="E174" s="7" t="s">
        <v>430</v>
      </c>
      <c r="F174" s="7" t="s">
        <v>456</v>
      </c>
      <c r="G174" s="7" t="s">
        <v>557</v>
      </c>
      <c r="H174" s="7" t="s">
        <v>421</v>
      </c>
      <c r="I174" s="7">
        <v>216000</v>
      </c>
      <c r="J174" s="12">
        <f t="shared" si="15"/>
        <v>18000</v>
      </c>
      <c r="K174" s="8">
        <f t="shared" si="16"/>
        <v>3323.0769230769229</v>
      </c>
      <c r="L174" s="8">
        <f t="shared" si="17"/>
        <v>276.92307692307691</v>
      </c>
      <c r="M174" s="11" t="s">
        <v>578</v>
      </c>
    </row>
    <row r="175" spans="1:13" x14ac:dyDescent="0.25">
      <c r="A175" s="7">
        <v>174</v>
      </c>
      <c r="B175" s="7" t="s">
        <v>278</v>
      </c>
      <c r="C175" s="7">
        <v>2015</v>
      </c>
      <c r="D175" s="7" t="s">
        <v>502</v>
      </c>
      <c r="E175" s="7" t="s">
        <v>460</v>
      </c>
      <c r="F175" s="7" t="s">
        <v>456</v>
      </c>
      <c r="G175" s="7" t="s">
        <v>516</v>
      </c>
      <c r="H175" s="7" t="s">
        <v>517</v>
      </c>
      <c r="I175" s="7">
        <v>180000</v>
      </c>
      <c r="J175" s="12">
        <f t="shared" si="15"/>
        <v>15000</v>
      </c>
      <c r="K175" s="8">
        <f t="shared" si="16"/>
        <v>2769.2307692307691</v>
      </c>
      <c r="L175" s="8">
        <f t="shared" si="17"/>
        <v>230.76923076923075</v>
      </c>
      <c r="M175" s="11" t="s">
        <v>578</v>
      </c>
    </row>
    <row r="176" spans="1:13" x14ac:dyDescent="0.25">
      <c r="A176" s="7">
        <v>175</v>
      </c>
      <c r="B176" s="7" t="s">
        <v>282</v>
      </c>
      <c r="C176" s="7">
        <v>2015</v>
      </c>
      <c r="D176" s="7" t="s">
        <v>502</v>
      </c>
      <c r="E176" s="7" t="s">
        <v>437</v>
      </c>
      <c r="F176" s="7" t="s">
        <v>456</v>
      </c>
      <c r="G176" s="7" t="s">
        <v>545</v>
      </c>
      <c r="H176" s="7" t="s">
        <v>546</v>
      </c>
      <c r="I176" s="7">
        <v>160800</v>
      </c>
      <c r="J176" s="12">
        <f t="shared" si="15"/>
        <v>13400</v>
      </c>
      <c r="K176" s="8">
        <f t="shared" si="16"/>
        <v>2473.8461538461538</v>
      </c>
      <c r="L176" s="8">
        <f t="shared" si="17"/>
        <v>206.15384615384616</v>
      </c>
      <c r="M176" s="6" t="s">
        <v>579</v>
      </c>
    </row>
    <row r="177" spans="1:13" x14ac:dyDescent="0.25">
      <c r="A177" s="7">
        <v>176</v>
      </c>
      <c r="B177" s="7" t="s">
        <v>280</v>
      </c>
      <c r="C177" s="7">
        <v>2015</v>
      </c>
      <c r="D177" s="7" t="s">
        <v>501</v>
      </c>
      <c r="E177" s="7" t="s">
        <v>437</v>
      </c>
      <c r="F177" s="7" t="s">
        <v>456</v>
      </c>
      <c r="G177" s="7" t="s">
        <v>281</v>
      </c>
      <c r="H177" s="7" t="s">
        <v>81</v>
      </c>
      <c r="I177" s="7">
        <v>156000</v>
      </c>
      <c r="J177" s="12">
        <f t="shared" si="15"/>
        <v>13000</v>
      </c>
      <c r="K177" s="8">
        <f t="shared" si="16"/>
        <v>2400</v>
      </c>
      <c r="L177" s="8">
        <f t="shared" si="17"/>
        <v>200</v>
      </c>
      <c r="M177" s="6" t="s">
        <v>579</v>
      </c>
    </row>
    <row r="178" spans="1:13" x14ac:dyDescent="0.25">
      <c r="A178" s="7">
        <v>177</v>
      </c>
      <c r="B178" s="7" t="s">
        <v>272</v>
      </c>
      <c r="C178" s="7">
        <v>2015</v>
      </c>
      <c r="D178" s="7" t="s">
        <v>502</v>
      </c>
      <c r="E178" s="7" t="s">
        <v>458</v>
      </c>
      <c r="F178" s="7" t="s">
        <v>456</v>
      </c>
      <c r="G178" s="7" t="s">
        <v>339</v>
      </c>
      <c r="H178" s="7" t="s">
        <v>340</v>
      </c>
      <c r="I178" s="7">
        <v>120000</v>
      </c>
      <c r="J178" s="12">
        <f t="shared" si="15"/>
        <v>10000</v>
      </c>
      <c r="K178" s="8">
        <f t="shared" si="16"/>
        <v>1846.1538461538462</v>
      </c>
      <c r="L178" s="8">
        <f t="shared" si="17"/>
        <v>153.84615384615384</v>
      </c>
      <c r="M178" s="4" t="s">
        <v>580</v>
      </c>
    </row>
    <row r="179" spans="1:13" x14ac:dyDescent="0.25">
      <c r="A179" s="7">
        <v>178</v>
      </c>
      <c r="B179" s="7" t="s">
        <v>268</v>
      </c>
      <c r="C179" s="7">
        <v>2015</v>
      </c>
      <c r="D179" s="7" t="s">
        <v>501</v>
      </c>
      <c r="E179" s="7" t="s">
        <v>437</v>
      </c>
      <c r="F179" s="7" t="s">
        <v>456</v>
      </c>
      <c r="G179" s="7" t="s">
        <v>269</v>
      </c>
      <c r="H179" s="7" t="s">
        <v>81</v>
      </c>
      <c r="I179" s="7">
        <v>100000</v>
      </c>
      <c r="J179" s="12">
        <f t="shared" si="15"/>
        <v>8333.3333333333339</v>
      </c>
      <c r="K179" s="8">
        <f t="shared" si="16"/>
        <v>1538.4615384615386</v>
      </c>
      <c r="L179" s="8">
        <f t="shared" si="17"/>
        <v>128.2051282051282</v>
      </c>
      <c r="M179" s="3" t="s">
        <v>581</v>
      </c>
    </row>
    <row r="180" spans="1:13" x14ac:dyDescent="0.25">
      <c r="A180" s="7">
        <v>179</v>
      </c>
      <c r="B180" s="7" t="s">
        <v>270</v>
      </c>
      <c r="C180" s="7">
        <v>2015</v>
      </c>
      <c r="D180" s="7" t="s">
        <v>501</v>
      </c>
      <c r="E180" s="7" t="s">
        <v>437</v>
      </c>
      <c r="F180" s="7" t="s">
        <v>456</v>
      </c>
      <c r="G180" s="7" t="s">
        <v>271</v>
      </c>
      <c r="H180" s="7" t="s">
        <v>338</v>
      </c>
      <c r="I180" s="7">
        <v>100000</v>
      </c>
      <c r="J180" s="12">
        <f t="shared" si="15"/>
        <v>8333.3333333333339</v>
      </c>
      <c r="K180" s="8">
        <f t="shared" si="16"/>
        <v>1538.4615384615386</v>
      </c>
      <c r="L180" s="8">
        <f t="shared" si="17"/>
        <v>128.2051282051282</v>
      </c>
      <c r="M180" s="3" t="s">
        <v>581</v>
      </c>
    </row>
    <row r="181" spans="1:13" x14ac:dyDescent="0.25">
      <c r="A181" s="7">
        <v>180</v>
      </c>
      <c r="B181" s="7" t="s">
        <v>285</v>
      </c>
      <c r="C181" s="7">
        <v>2016</v>
      </c>
      <c r="D181" s="7" t="s">
        <v>502</v>
      </c>
      <c r="E181" s="7" t="s">
        <v>460</v>
      </c>
      <c r="F181" s="7" t="s">
        <v>456</v>
      </c>
      <c r="G181" s="7" t="s">
        <v>298</v>
      </c>
      <c r="H181" s="7" t="s">
        <v>343</v>
      </c>
      <c r="I181" s="7">
        <v>312000</v>
      </c>
      <c r="J181" s="12">
        <f t="shared" si="15"/>
        <v>26000</v>
      </c>
      <c r="K181" s="8">
        <f t="shared" si="16"/>
        <v>4800</v>
      </c>
      <c r="L181" s="8">
        <f t="shared" si="17"/>
        <v>400</v>
      </c>
      <c r="M181" s="11" t="s">
        <v>578</v>
      </c>
    </row>
    <row r="182" spans="1:13" x14ac:dyDescent="0.25">
      <c r="A182" s="7">
        <v>181</v>
      </c>
      <c r="B182" s="7" t="s">
        <v>290</v>
      </c>
      <c r="C182" s="7">
        <v>2016</v>
      </c>
      <c r="D182" s="7" t="s">
        <v>502</v>
      </c>
      <c r="E182" s="7" t="s">
        <v>460</v>
      </c>
      <c r="F182" s="7" t="s">
        <v>456</v>
      </c>
      <c r="G182" s="7" t="s">
        <v>298</v>
      </c>
      <c r="H182" s="7" t="s">
        <v>343</v>
      </c>
      <c r="I182" s="7">
        <v>312000</v>
      </c>
      <c r="J182" s="12">
        <f t="shared" si="15"/>
        <v>26000</v>
      </c>
      <c r="K182" s="8">
        <f t="shared" si="16"/>
        <v>4800</v>
      </c>
      <c r="L182" s="8">
        <f t="shared" si="17"/>
        <v>400</v>
      </c>
      <c r="M182" s="11" t="s">
        <v>578</v>
      </c>
    </row>
    <row r="183" spans="1:13" x14ac:dyDescent="0.25">
      <c r="A183" s="7">
        <v>182</v>
      </c>
      <c r="B183" s="7" t="s">
        <v>291</v>
      </c>
      <c r="C183" s="7">
        <v>2016</v>
      </c>
      <c r="D183" s="7" t="s">
        <v>502</v>
      </c>
      <c r="E183" s="7" t="s">
        <v>460</v>
      </c>
      <c r="F183" s="7" t="s">
        <v>456</v>
      </c>
      <c r="G183" s="7" t="s">
        <v>298</v>
      </c>
      <c r="H183" s="7" t="s">
        <v>343</v>
      </c>
      <c r="I183" s="7">
        <v>312000</v>
      </c>
      <c r="J183" s="12">
        <f t="shared" si="15"/>
        <v>26000</v>
      </c>
      <c r="K183" s="8">
        <f t="shared" si="16"/>
        <v>4800</v>
      </c>
      <c r="L183" s="8">
        <f t="shared" si="17"/>
        <v>400</v>
      </c>
      <c r="M183" s="11" t="s">
        <v>578</v>
      </c>
    </row>
    <row r="184" spans="1:13" x14ac:dyDescent="0.25">
      <c r="A184" s="7">
        <v>183</v>
      </c>
      <c r="B184" s="7" t="s">
        <v>292</v>
      </c>
      <c r="C184" s="7">
        <v>2016</v>
      </c>
      <c r="D184" s="7" t="s">
        <v>502</v>
      </c>
      <c r="E184" s="7" t="s">
        <v>460</v>
      </c>
      <c r="F184" s="7" t="s">
        <v>456</v>
      </c>
      <c r="G184" s="7" t="s">
        <v>298</v>
      </c>
      <c r="H184" s="7" t="s">
        <v>343</v>
      </c>
      <c r="I184" s="7">
        <v>312000</v>
      </c>
      <c r="J184" s="12">
        <f t="shared" si="15"/>
        <v>26000</v>
      </c>
      <c r="K184" s="8">
        <f t="shared" si="16"/>
        <v>4800</v>
      </c>
      <c r="L184" s="8">
        <f t="shared" si="17"/>
        <v>400</v>
      </c>
      <c r="M184" s="11" t="s">
        <v>578</v>
      </c>
    </row>
    <row r="185" spans="1:13" x14ac:dyDescent="0.25">
      <c r="A185" s="7">
        <v>184</v>
      </c>
      <c r="B185" s="7" t="s">
        <v>293</v>
      </c>
      <c r="C185" s="7">
        <v>2016</v>
      </c>
      <c r="D185" s="7" t="s">
        <v>502</v>
      </c>
      <c r="E185" s="7" t="s">
        <v>460</v>
      </c>
      <c r="F185" s="7" t="s">
        <v>456</v>
      </c>
      <c r="G185" s="7" t="s">
        <v>298</v>
      </c>
      <c r="H185" s="7" t="s">
        <v>343</v>
      </c>
      <c r="I185" s="7">
        <v>312000</v>
      </c>
      <c r="J185" s="12">
        <f t="shared" si="15"/>
        <v>26000</v>
      </c>
      <c r="K185" s="8">
        <f t="shared" si="16"/>
        <v>4800</v>
      </c>
      <c r="L185" s="8">
        <f t="shared" si="17"/>
        <v>400</v>
      </c>
      <c r="M185" s="11" t="s">
        <v>578</v>
      </c>
    </row>
    <row r="186" spans="1:13" x14ac:dyDescent="0.25">
      <c r="A186" s="7">
        <v>185</v>
      </c>
      <c r="B186" s="7" t="s">
        <v>294</v>
      </c>
      <c r="C186" s="7">
        <v>2016</v>
      </c>
      <c r="D186" s="7" t="s">
        <v>502</v>
      </c>
      <c r="E186" s="7" t="s">
        <v>460</v>
      </c>
      <c r="F186" s="7" t="s">
        <v>456</v>
      </c>
      <c r="G186" s="7" t="s">
        <v>298</v>
      </c>
      <c r="H186" s="7" t="s">
        <v>343</v>
      </c>
      <c r="I186" s="7">
        <v>312000</v>
      </c>
      <c r="J186" s="12">
        <f t="shared" si="15"/>
        <v>26000</v>
      </c>
      <c r="K186" s="8">
        <f t="shared" si="16"/>
        <v>4800</v>
      </c>
      <c r="L186" s="8">
        <f t="shared" si="17"/>
        <v>400</v>
      </c>
      <c r="M186" s="11" t="s">
        <v>578</v>
      </c>
    </row>
    <row r="187" spans="1:13" x14ac:dyDescent="0.25">
      <c r="A187" s="7">
        <v>186</v>
      </c>
      <c r="B187" s="7" t="s">
        <v>283</v>
      </c>
      <c r="C187" s="7">
        <v>2016</v>
      </c>
      <c r="D187" s="7" t="s">
        <v>501</v>
      </c>
      <c r="E187" s="7" t="s">
        <v>437</v>
      </c>
      <c r="F187" s="7" t="s">
        <v>456</v>
      </c>
      <c r="G187" s="7" t="s">
        <v>284</v>
      </c>
      <c r="H187" s="7" t="s">
        <v>119</v>
      </c>
      <c r="I187" s="7">
        <v>180000</v>
      </c>
      <c r="J187" s="12">
        <f t="shared" si="15"/>
        <v>15000</v>
      </c>
      <c r="K187" s="8">
        <f t="shared" si="16"/>
        <v>2769.2307692307691</v>
      </c>
      <c r="L187" s="8">
        <f t="shared" si="17"/>
        <v>230.76923076923075</v>
      </c>
      <c r="M187" s="11" t="s">
        <v>578</v>
      </c>
    </row>
    <row r="188" spans="1:13" x14ac:dyDescent="0.25">
      <c r="A188" s="7">
        <v>187</v>
      </c>
      <c r="B188" s="7" t="s">
        <v>529</v>
      </c>
      <c r="C188" s="7">
        <v>2016</v>
      </c>
      <c r="D188" s="7" t="s">
        <v>501</v>
      </c>
      <c r="E188" s="7" t="s">
        <v>437</v>
      </c>
      <c r="F188" s="7" t="s">
        <v>456</v>
      </c>
      <c r="G188" s="7" t="s">
        <v>530</v>
      </c>
      <c r="H188" s="7" t="s">
        <v>81</v>
      </c>
      <c r="I188" s="7">
        <v>120000</v>
      </c>
      <c r="J188" s="12">
        <f t="shared" si="15"/>
        <v>10000</v>
      </c>
      <c r="K188" s="8">
        <f t="shared" si="16"/>
        <v>1846.1538461538462</v>
      </c>
      <c r="L188" s="8">
        <f t="shared" si="17"/>
        <v>153.84615384615384</v>
      </c>
      <c r="M188" s="4" t="s">
        <v>580</v>
      </c>
    </row>
    <row r="189" spans="1:13" x14ac:dyDescent="0.25">
      <c r="A189" s="7">
        <v>188</v>
      </c>
      <c r="B189" s="7" t="s">
        <v>286</v>
      </c>
      <c r="C189" s="7">
        <v>2016</v>
      </c>
      <c r="D189" s="7" t="s">
        <v>501</v>
      </c>
      <c r="E189" s="7" t="s">
        <v>437</v>
      </c>
      <c r="F189" s="7" t="s">
        <v>456</v>
      </c>
      <c r="G189" s="7" t="s">
        <v>287</v>
      </c>
      <c r="H189" s="7" t="s">
        <v>288</v>
      </c>
      <c r="I189" s="7">
        <v>100000</v>
      </c>
      <c r="J189" s="12">
        <f t="shared" si="15"/>
        <v>8333.3333333333339</v>
      </c>
      <c r="K189" s="8">
        <f t="shared" si="16"/>
        <v>1538.4615384615386</v>
      </c>
      <c r="L189" s="8">
        <f t="shared" si="17"/>
        <v>128.2051282051282</v>
      </c>
      <c r="M189" s="3" t="s">
        <v>581</v>
      </c>
    </row>
    <row r="190" spans="1:13" x14ac:dyDescent="0.25">
      <c r="A190" s="7">
        <v>189</v>
      </c>
      <c r="B190" s="7" t="s">
        <v>289</v>
      </c>
      <c r="C190" s="7">
        <v>2016</v>
      </c>
      <c r="D190" s="7" t="s">
        <v>501</v>
      </c>
      <c r="E190" s="7" t="s">
        <v>437</v>
      </c>
      <c r="F190" s="7" t="s">
        <v>456</v>
      </c>
      <c r="G190" s="7" t="s">
        <v>333</v>
      </c>
      <c r="H190" s="7" t="s">
        <v>344</v>
      </c>
      <c r="I190" s="7">
        <v>100000</v>
      </c>
      <c r="J190" s="12">
        <f t="shared" si="15"/>
        <v>8333.3333333333339</v>
      </c>
      <c r="K190" s="8">
        <f t="shared" si="16"/>
        <v>1538.4615384615386</v>
      </c>
      <c r="L190" s="8">
        <f t="shared" si="17"/>
        <v>128.2051282051282</v>
      </c>
      <c r="M190" s="3" t="s">
        <v>581</v>
      </c>
    </row>
    <row r="191" spans="1:13" x14ac:dyDescent="0.25">
      <c r="A191" s="7">
        <v>190</v>
      </c>
      <c r="B191" s="7" t="s">
        <v>297</v>
      </c>
      <c r="C191" s="7">
        <v>2017</v>
      </c>
      <c r="D191" s="7" t="s">
        <v>502</v>
      </c>
      <c r="E191" s="7" t="s">
        <v>460</v>
      </c>
      <c r="F191" s="7" t="s">
        <v>456</v>
      </c>
      <c r="G191" s="7" t="s">
        <v>298</v>
      </c>
      <c r="H191" s="7" t="s">
        <v>343</v>
      </c>
      <c r="I191" s="7">
        <v>324000</v>
      </c>
      <c r="J191" s="12">
        <f t="shared" si="15"/>
        <v>27000</v>
      </c>
      <c r="K191" s="8">
        <f t="shared" si="16"/>
        <v>4984.6153846153848</v>
      </c>
      <c r="L191" s="8">
        <f t="shared" si="17"/>
        <v>415.38461538461542</v>
      </c>
      <c r="M191" s="11" t="s">
        <v>578</v>
      </c>
    </row>
    <row r="192" spans="1:13" x14ac:dyDescent="0.25">
      <c r="A192" s="7">
        <v>191</v>
      </c>
      <c r="B192" s="7" t="s">
        <v>299</v>
      </c>
      <c r="C192" s="7">
        <v>2017</v>
      </c>
      <c r="D192" s="7" t="s">
        <v>502</v>
      </c>
      <c r="E192" s="7" t="s">
        <v>461</v>
      </c>
      <c r="F192" s="7" t="s">
        <v>456</v>
      </c>
      <c r="G192" s="7" t="s">
        <v>298</v>
      </c>
      <c r="H192" s="7" t="s">
        <v>343</v>
      </c>
      <c r="I192" s="7">
        <v>324000</v>
      </c>
      <c r="J192" s="12">
        <f t="shared" si="15"/>
        <v>27000</v>
      </c>
      <c r="K192" s="8">
        <f t="shared" si="16"/>
        <v>4984.6153846153848</v>
      </c>
      <c r="L192" s="8">
        <f t="shared" si="17"/>
        <v>415.38461538461542</v>
      </c>
      <c r="M192" s="11" t="s">
        <v>578</v>
      </c>
    </row>
    <row r="193" spans="1:13" x14ac:dyDescent="0.25">
      <c r="A193" s="7">
        <v>192</v>
      </c>
      <c r="B193" s="7" t="s">
        <v>300</v>
      </c>
      <c r="C193" s="7">
        <v>2017</v>
      </c>
      <c r="D193" s="7" t="s">
        <v>502</v>
      </c>
      <c r="E193" s="7" t="s">
        <v>461</v>
      </c>
      <c r="F193" s="7" t="s">
        <v>456</v>
      </c>
      <c r="G193" s="7" t="s">
        <v>298</v>
      </c>
      <c r="H193" s="7" t="s">
        <v>343</v>
      </c>
      <c r="I193" s="7">
        <v>324000</v>
      </c>
      <c r="J193" s="12">
        <f t="shared" si="15"/>
        <v>27000</v>
      </c>
      <c r="K193" s="8">
        <f t="shared" si="16"/>
        <v>4984.6153846153848</v>
      </c>
      <c r="L193" s="8">
        <f t="shared" si="17"/>
        <v>415.38461538461542</v>
      </c>
      <c r="M193" s="11" t="s">
        <v>578</v>
      </c>
    </row>
    <row r="194" spans="1:13" x14ac:dyDescent="0.25">
      <c r="A194" s="7">
        <v>193</v>
      </c>
      <c r="B194" s="7" t="s">
        <v>301</v>
      </c>
      <c r="C194" s="7">
        <v>2017</v>
      </c>
      <c r="D194" s="7" t="s">
        <v>502</v>
      </c>
      <c r="E194" s="7" t="s">
        <v>460</v>
      </c>
      <c r="F194" s="7" t="s">
        <v>456</v>
      </c>
      <c r="G194" s="7" t="s">
        <v>298</v>
      </c>
      <c r="H194" s="7" t="s">
        <v>343</v>
      </c>
      <c r="I194" s="7">
        <v>324000</v>
      </c>
      <c r="J194" s="12">
        <f t="shared" ref="J194:J198" si="18">I194/12</f>
        <v>27000</v>
      </c>
      <c r="K194" s="8">
        <f t="shared" si="16"/>
        <v>4984.6153846153848</v>
      </c>
      <c r="L194" s="8">
        <f t="shared" ref="L194:L198" si="19">K194/12</f>
        <v>415.38461538461542</v>
      </c>
      <c r="M194" s="11" t="s">
        <v>578</v>
      </c>
    </row>
    <row r="195" spans="1:13" x14ac:dyDescent="0.25">
      <c r="A195" s="7">
        <v>194</v>
      </c>
      <c r="B195" s="7" t="s">
        <v>531</v>
      </c>
      <c r="C195" s="7">
        <v>2017</v>
      </c>
      <c r="D195" s="7" t="s">
        <v>501</v>
      </c>
      <c r="E195" s="7" t="s">
        <v>437</v>
      </c>
      <c r="F195" s="7" t="s">
        <v>456</v>
      </c>
      <c r="G195" s="7" t="s">
        <v>532</v>
      </c>
      <c r="H195" s="7" t="s">
        <v>81</v>
      </c>
      <c r="I195" s="7">
        <v>144000</v>
      </c>
      <c r="J195" s="12">
        <f t="shared" si="18"/>
        <v>12000</v>
      </c>
      <c r="K195" s="8">
        <f t="shared" si="16"/>
        <v>2215.3846153846152</v>
      </c>
      <c r="L195" s="8">
        <f t="shared" si="19"/>
        <v>184.61538461538461</v>
      </c>
      <c r="M195" s="6" t="s">
        <v>579</v>
      </c>
    </row>
    <row r="196" spans="1:13" x14ac:dyDescent="0.25">
      <c r="A196" s="7">
        <v>195</v>
      </c>
      <c r="B196" s="7" t="s">
        <v>295</v>
      </c>
      <c r="C196" s="7">
        <v>2017</v>
      </c>
      <c r="D196" s="7" t="s">
        <v>501</v>
      </c>
      <c r="E196" s="7" t="s">
        <v>437</v>
      </c>
      <c r="F196" s="7" t="s">
        <v>456</v>
      </c>
      <c r="G196" s="7" t="s">
        <v>296</v>
      </c>
      <c r="H196" s="7" t="s">
        <v>187</v>
      </c>
      <c r="I196" s="7">
        <v>138000</v>
      </c>
      <c r="J196" s="12">
        <f t="shared" si="18"/>
        <v>11500</v>
      </c>
      <c r="K196" s="8">
        <f t="shared" si="16"/>
        <v>2123.0769230769229</v>
      </c>
      <c r="L196" s="8">
        <f t="shared" si="19"/>
        <v>176.92307692307691</v>
      </c>
      <c r="M196" s="4" t="s">
        <v>580</v>
      </c>
    </row>
    <row r="197" spans="1:13" x14ac:dyDescent="0.25">
      <c r="A197" s="7">
        <v>196</v>
      </c>
      <c r="B197" s="7" t="s">
        <v>363</v>
      </c>
      <c r="C197" s="7">
        <v>2017</v>
      </c>
      <c r="D197" s="7" t="s">
        <v>501</v>
      </c>
      <c r="E197" s="7" t="s">
        <v>437</v>
      </c>
      <c r="F197" s="7" t="s">
        <v>456</v>
      </c>
      <c r="G197" s="7" t="s">
        <v>364</v>
      </c>
      <c r="H197" s="7" t="s">
        <v>365</v>
      </c>
      <c r="I197" s="7">
        <v>126000</v>
      </c>
      <c r="J197" s="12">
        <f t="shared" si="18"/>
        <v>10500</v>
      </c>
      <c r="K197" s="8">
        <f t="shared" si="16"/>
        <v>1938.4615384615386</v>
      </c>
      <c r="L197" s="8">
        <f t="shared" si="19"/>
        <v>161.53846153846155</v>
      </c>
      <c r="M197" s="4" t="s">
        <v>580</v>
      </c>
    </row>
    <row r="198" spans="1:13" x14ac:dyDescent="0.25">
      <c r="A198" s="7">
        <v>197</v>
      </c>
      <c r="B198" s="7" t="s">
        <v>533</v>
      </c>
      <c r="C198" s="7">
        <v>2017</v>
      </c>
      <c r="D198" s="7" t="s">
        <v>501</v>
      </c>
      <c r="E198" s="7" t="s">
        <v>437</v>
      </c>
      <c r="F198" s="7" t="s">
        <v>456</v>
      </c>
      <c r="G198" s="7" t="s">
        <v>534</v>
      </c>
      <c r="H198" s="7" t="s">
        <v>467</v>
      </c>
      <c r="I198" s="7">
        <v>120000</v>
      </c>
      <c r="J198" s="12">
        <f t="shared" si="18"/>
        <v>10000</v>
      </c>
      <c r="K198" s="8">
        <f t="shared" si="16"/>
        <v>1846.1538461538462</v>
      </c>
      <c r="L198" s="8">
        <f t="shared" si="19"/>
        <v>153.84615384615384</v>
      </c>
      <c r="M198" s="4" t="s">
        <v>580</v>
      </c>
    </row>
  </sheetData>
  <autoFilter ref="A1:M198" xr:uid="{00000000-0009-0000-0000-000005000000}">
    <filterColumn colId="5">
      <filters>
        <filter val="0-1 years"/>
        <filter val="2-1 years"/>
        <filter val="2-3 years"/>
        <filter val="3-2 years"/>
      </filters>
    </filterColumn>
  </autoFilter>
  <sortState ref="B2:N198">
    <sortCondition ref="C2:C198"/>
    <sortCondition descending="1" ref="I2:I198"/>
    <sortCondition ref="F2:F198"/>
  </sortState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S21"/>
  <sheetViews>
    <sheetView zoomScale="70" zoomScaleNormal="70" workbookViewId="0">
      <selection activeCell="G14" sqref="G14:J14"/>
    </sheetView>
  </sheetViews>
  <sheetFormatPr defaultRowHeight="15" x14ac:dyDescent="0.25"/>
  <cols>
    <col min="3" max="3" width="9.85546875" bestFit="1" customWidth="1"/>
    <col min="5" max="5" width="14.28515625" bestFit="1" customWidth="1"/>
    <col min="10" max="10" width="12.85546875" bestFit="1" customWidth="1"/>
  </cols>
  <sheetData>
    <row r="2" spans="1:19" x14ac:dyDescent="0.25">
      <c r="A2" s="7"/>
      <c r="B2" s="121" t="s">
        <v>347</v>
      </c>
      <c r="C2" s="122"/>
      <c r="D2" s="122"/>
      <c r="E2" s="123"/>
      <c r="F2" s="124" t="s">
        <v>346</v>
      </c>
      <c r="G2" s="125"/>
      <c r="H2" s="125"/>
      <c r="I2" s="126"/>
      <c r="J2" s="127" t="s">
        <v>345</v>
      </c>
      <c r="K2" s="128"/>
      <c r="L2" s="128"/>
      <c r="M2" s="129"/>
      <c r="N2" s="117" t="s">
        <v>633</v>
      </c>
      <c r="O2" s="118"/>
      <c r="P2" s="118"/>
      <c r="Q2" s="119"/>
      <c r="R2" s="26" t="s">
        <v>576</v>
      </c>
      <c r="S2" s="26" t="s">
        <v>538</v>
      </c>
    </row>
    <row r="3" spans="1:19" x14ac:dyDescent="0.25">
      <c r="A3" s="7"/>
      <c r="B3" s="22" t="s">
        <v>631</v>
      </c>
      <c r="C3" s="22" t="s">
        <v>632</v>
      </c>
      <c r="D3" s="22" t="s">
        <v>576</v>
      </c>
      <c r="E3" s="22" t="s">
        <v>538</v>
      </c>
      <c r="F3" s="23" t="s">
        <v>631</v>
      </c>
      <c r="G3" s="23" t="s">
        <v>632</v>
      </c>
      <c r="H3" s="23" t="s">
        <v>576</v>
      </c>
      <c r="I3" s="23" t="s">
        <v>538</v>
      </c>
      <c r="J3" s="24" t="s">
        <v>631</v>
      </c>
      <c r="K3" s="24" t="s">
        <v>632</v>
      </c>
      <c r="L3" s="24" t="s">
        <v>576</v>
      </c>
      <c r="M3" s="24" t="s">
        <v>538</v>
      </c>
      <c r="N3" s="36" t="s">
        <v>631</v>
      </c>
      <c r="O3" s="36" t="s">
        <v>632</v>
      </c>
      <c r="P3" s="36" t="s">
        <v>576</v>
      </c>
      <c r="Q3" s="36" t="s">
        <v>538</v>
      </c>
      <c r="R3" s="26"/>
      <c r="S3" s="26"/>
    </row>
    <row r="4" spans="1:19" x14ac:dyDescent="0.25">
      <c r="A4" s="7">
        <v>2011</v>
      </c>
      <c r="B4" s="27">
        <v>1</v>
      </c>
      <c r="C4" s="27">
        <v>45</v>
      </c>
      <c r="D4" s="27">
        <f>SUM(B4:C4)</f>
        <v>46</v>
      </c>
      <c r="E4" s="28">
        <f>D4/49</f>
        <v>0.93877551020408168</v>
      </c>
      <c r="F4" s="23" t="s">
        <v>577</v>
      </c>
      <c r="G4" s="23">
        <v>1</v>
      </c>
      <c r="H4" s="23">
        <f>SUM(F4:G4)</f>
        <v>1</v>
      </c>
      <c r="I4" s="29">
        <f>H4/49</f>
        <v>2.0408163265306121E-2</v>
      </c>
      <c r="J4" s="24" t="s">
        <v>577</v>
      </c>
      <c r="K4" s="24">
        <v>1</v>
      </c>
      <c r="L4" s="24">
        <f>SUM(J4:K4)</f>
        <v>1</v>
      </c>
      <c r="M4" s="40">
        <f>L4/49</f>
        <v>2.0408163265306121E-2</v>
      </c>
      <c r="N4" s="36" t="s">
        <v>577</v>
      </c>
      <c r="O4" s="36">
        <v>1</v>
      </c>
      <c r="P4" s="36">
        <f>SUM(N4:O4)</f>
        <v>1</v>
      </c>
      <c r="Q4" s="41">
        <f>P4/49</f>
        <v>2.0408163265306121E-2</v>
      </c>
      <c r="R4" s="26">
        <f>SUM(D4,H4,L4,P4)</f>
        <v>49</v>
      </c>
      <c r="S4" s="38">
        <f>R4/197</f>
        <v>0.24873096446700507</v>
      </c>
    </row>
    <row r="5" spans="1:19" x14ac:dyDescent="0.25">
      <c r="A5" s="7">
        <v>2012</v>
      </c>
      <c r="B5" s="27">
        <v>42</v>
      </c>
      <c r="C5" s="27">
        <v>3</v>
      </c>
      <c r="D5" s="27">
        <f t="shared" ref="D5:D10" si="0">SUM(B5:C5)</f>
        <v>45</v>
      </c>
      <c r="E5" s="28">
        <f>D5/50</f>
        <v>0.9</v>
      </c>
      <c r="F5" s="23" t="s">
        <v>577</v>
      </c>
      <c r="G5" s="23" t="s">
        <v>577</v>
      </c>
      <c r="H5" s="23">
        <f t="shared" ref="H5:H10" si="1">SUM(F5:G5)</f>
        <v>0</v>
      </c>
      <c r="I5" s="29">
        <f>H5/50</f>
        <v>0</v>
      </c>
      <c r="J5" s="24">
        <v>1</v>
      </c>
      <c r="K5" s="24" t="s">
        <v>577</v>
      </c>
      <c r="L5" s="24">
        <f t="shared" ref="L5:L10" si="2">SUM(J5:K5)</f>
        <v>1</v>
      </c>
      <c r="M5" s="40">
        <f>L5/50</f>
        <v>0.02</v>
      </c>
      <c r="N5" s="36">
        <v>4</v>
      </c>
      <c r="O5" s="36" t="s">
        <v>577</v>
      </c>
      <c r="P5" s="36">
        <f t="shared" ref="P5:P10" si="3">SUM(N5:O5)</f>
        <v>4</v>
      </c>
      <c r="Q5" s="41">
        <f>P5/50</f>
        <v>0.08</v>
      </c>
      <c r="R5" s="26">
        <f t="shared" ref="R5:R10" si="4">SUM(D5,H5,L5,P5)</f>
        <v>50</v>
      </c>
      <c r="S5" s="38">
        <f t="shared" ref="S5:S10" si="5">R5/197</f>
        <v>0.25380710659898476</v>
      </c>
    </row>
    <row r="6" spans="1:19" x14ac:dyDescent="0.25">
      <c r="A6" s="7">
        <v>2013</v>
      </c>
      <c r="B6" s="27">
        <v>21</v>
      </c>
      <c r="C6" s="27">
        <v>3</v>
      </c>
      <c r="D6" s="27">
        <f t="shared" si="0"/>
        <v>24</v>
      </c>
      <c r="E6" s="28">
        <f>D6/35</f>
        <v>0.68571428571428572</v>
      </c>
      <c r="F6" s="23">
        <v>2</v>
      </c>
      <c r="G6" s="23" t="s">
        <v>577</v>
      </c>
      <c r="H6" s="23">
        <f t="shared" si="1"/>
        <v>2</v>
      </c>
      <c r="I6" s="29">
        <f>H6/35</f>
        <v>5.7142857142857141E-2</v>
      </c>
      <c r="J6" s="24">
        <v>6</v>
      </c>
      <c r="K6" s="24" t="s">
        <v>577</v>
      </c>
      <c r="L6" s="24">
        <f t="shared" si="2"/>
        <v>6</v>
      </c>
      <c r="M6" s="40">
        <f>L6/35</f>
        <v>0.17142857142857143</v>
      </c>
      <c r="N6" s="36">
        <v>3</v>
      </c>
      <c r="O6" s="36" t="s">
        <v>577</v>
      </c>
      <c r="P6" s="36">
        <f t="shared" si="3"/>
        <v>3</v>
      </c>
      <c r="Q6" s="41">
        <f>P6/35</f>
        <v>8.5714285714285715E-2</v>
      </c>
      <c r="R6" s="26">
        <f t="shared" si="4"/>
        <v>35</v>
      </c>
      <c r="S6" s="38">
        <f t="shared" si="5"/>
        <v>0.17766497461928935</v>
      </c>
    </row>
    <row r="7" spans="1:19" x14ac:dyDescent="0.25">
      <c r="A7" s="7">
        <v>2014</v>
      </c>
      <c r="B7" s="27">
        <v>15</v>
      </c>
      <c r="C7" s="27" t="s">
        <v>577</v>
      </c>
      <c r="D7" s="27">
        <f t="shared" si="0"/>
        <v>15</v>
      </c>
      <c r="E7" s="28">
        <f>D7/30</f>
        <v>0.5</v>
      </c>
      <c r="F7" s="23">
        <v>6</v>
      </c>
      <c r="G7" s="23" t="s">
        <v>577</v>
      </c>
      <c r="H7" s="23">
        <f t="shared" si="1"/>
        <v>6</v>
      </c>
      <c r="I7" s="29">
        <f>H7/30</f>
        <v>0.2</v>
      </c>
      <c r="J7" s="24">
        <v>4</v>
      </c>
      <c r="K7" s="24" t="s">
        <v>577</v>
      </c>
      <c r="L7" s="24">
        <f t="shared" si="2"/>
        <v>4</v>
      </c>
      <c r="M7" s="40">
        <f>L7/30</f>
        <v>0.13333333333333333</v>
      </c>
      <c r="N7" s="36">
        <v>5</v>
      </c>
      <c r="O7" s="36" t="s">
        <v>577</v>
      </c>
      <c r="P7" s="36">
        <f t="shared" si="3"/>
        <v>5</v>
      </c>
      <c r="Q7" s="41">
        <f>P7/30</f>
        <v>0.16666666666666666</v>
      </c>
      <c r="R7" s="26">
        <f t="shared" si="4"/>
        <v>30</v>
      </c>
      <c r="S7" s="38">
        <f t="shared" si="5"/>
        <v>0.15228426395939088</v>
      </c>
    </row>
    <row r="8" spans="1:19" x14ac:dyDescent="0.25">
      <c r="A8" s="7">
        <v>2015</v>
      </c>
      <c r="B8" s="27">
        <v>10</v>
      </c>
      <c r="C8" s="27" t="s">
        <v>577</v>
      </c>
      <c r="D8" s="27">
        <f t="shared" si="0"/>
        <v>10</v>
      </c>
      <c r="E8" s="28">
        <f>D8/15</f>
        <v>0.66666666666666663</v>
      </c>
      <c r="F8" s="23">
        <v>2</v>
      </c>
      <c r="G8" s="23" t="s">
        <v>577</v>
      </c>
      <c r="H8" s="23">
        <f t="shared" si="1"/>
        <v>2</v>
      </c>
      <c r="I8" s="29">
        <f>H8/15</f>
        <v>0.13333333333333333</v>
      </c>
      <c r="J8" s="24">
        <v>1</v>
      </c>
      <c r="K8" s="24" t="s">
        <v>577</v>
      </c>
      <c r="L8" s="24">
        <f t="shared" si="2"/>
        <v>1</v>
      </c>
      <c r="M8" s="40">
        <f>L8/15</f>
        <v>6.6666666666666666E-2</v>
      </c>
      <c r="N8" s="36">
        <v>2</v>
      </c>
      <c r="O8" s="36" t="s">
        <v>577</v>
      </c>
      <c r="P8" s="36">
        <f t="shared" si="3"/>
        <v>2</v>
      </c>
      <c r="Q8" s="41">
        <f>P8/15</f>
        <v>0.13333333333333333</v>
      </c>
      <c r="R8" s="26">
        <f t="shared" si="4"/>
        <v>15</v>
      </c>
      <c r="S8" s="38">
        <f t="shared" si="5"/>
        <v>7.6142131979695438E-2</v>
      </c>
    </row>
    <row r="9" spans="1:19" x14ac:dyDescent="0.25">
      <c r="A9" s="7">
        <v>2016</v>
      </c>
      <c r="B9" s="27">
        <v>7</v>
      </c>
      <c r="C9" s="27" t="s">
        <v>577</v>
      </c>
      <c r="D9" s="27">
        <f t="shared" si="0"/>
        <v>7</v>
      </c>
      <c r="E9" s="28">
        <f>D9/10</f>
        <v>0.7</v>
      </c>
      <c r="F9" s="23">
        <v>0</v>
      </c>
      <c r="G9" s="23" t="s">
        <v>577</v>
      </c>
      <c r="H9" s="23">
        <f t="shared" si="1"/>
        <v>0</v>
      </c>
      <c r="I9" s="29">
        <f>H9/10</f>
        <v>0</v>
      </c>
      <c r="J9" s="24">
        <v>1</v>
      </c>
      <c r="K9" s="24" t="s">
        <v>577</v>
      </c>
      <c r="L9" s="24">
        <f t="shared" si="2"/>
        <v>1</v>
      </c>
      <c r="M9" s="40">
        <f>L9/10</f>
        <v>0.1</v>
      </c>
      <c r="N9" s="36">
        <v>2</v>
      </c>
      <c r="O9" s="36" t="s">
        <v>577</v>
      </c>
      <c r="P9" s="36">
        <f t="shared" si="3"/>
        <v>2</v>
      </c>
      <c r="Q9" s="41">
        <f>P9/10</f>
        <v>0.2</v>
      </c>
      <c r="R9" s="26">
        <f t="shared" si="4"/>
        <v>10</v>
      </c>
      <c r="S9" s="38">
        <f t="shared" si="5"/>
        <v>5.0761421319796954E-2</v>
      </c>
    </row>
    <row r="10" spans="1:19" x14ac:dyDescent="0.25">
      <c r="A10" s="7">
        <v>2017</v>
      </c>
      <c r="B10" s="27">
        <v>4</v>
      </c>
      <c r="C10" s="27" t="s">
        <v>577</v>
      </c>
      <c r="D10" s="27">
        <f t="shared" si="0"/>
        <v>4</v>
      </c>
      <c r="E10" s="28">
        <f>D10/8</f>
        <v>0.5</v>
      </c>
      <c r="F10" s="23">
        <v>1</v>
      </c>
      <c r="G10" s="23" t="s">
        <v>577</v>
      </c>
      <c r="H10" s="23">
        <f t="shared" si="1"/>
        <v>1</v>
      </c>
      <c r="I10" s="29">
        <f>H10/8</f>
        <v>0.125</v>
      </c>
      <c r="J10" s="24">
        <v>3</v>
      </c>
      <c r="K10" s="24" t="s">
        <v>577</v>
      </c>
      <c r="L10" s="24">
        <f t="shared" si="2"/>
        <v>3</v>
      </c>
      <c r="M10" s="40">
        <f>L10/8</f>
        <v>0.375</v>
      </c>
      <c r="N10" s="36" t="s">
        <v>577</v>
      </c>
      <c r="O10" s="36" t="s">
        <v>577</v>
      </c>
      <c r="P10" s="36">
        <f t="shared" si="3"/>
        <v>0</v>
      </c>
      <c r="Q10" s="41">
        <f>P10/8</f>
        <v>0</v>
      </c>
      <c r="R10" s="26">
        <f t="shared" si="4"/>
        <v>8</v>
      </c>
      <c r="S10" s="38">
        <f t="shared" si="5"/>
        <v>4.060913705583756E-2</v>
      </c>
    </row>
    <row r="11" spans="1:19" x14ac:dyDescent="0.25">
      <c r="A11" s="7"/>
      <c r="B11" s="33">
        <f>SUM(B4:B10)</f>
        <v>100</v>
      </c>
      <c r="C11" s="33">
        <f>SUM(C4:C10)</f>
        <v>51</v>
      </c>
      <c r="D11" s="33">
        <f>SUM(D4:D10)</f>
        <v>151</v>
      </c>
      <c r="E11" s="34">
        <f>D11/197</f>
        <v>0.76649746192893398</v>
      </c>
      <c r="F11" s="33">
        <f>SUM(F4:F10)</f>
        <v>11</v>
      </c>
      <c r="G11" s="33">
        <f t="shared" ref="G11" si="6">SUM(G4:G10)</f>
        <v>1</v>
      </c>
      <c r="H11" s="33">
        <f t="shared" ref="H11" si="7">SUM(H4:H10)</f>
        <v>12</v>
      </c>
      <c r="I11" s="34">
        <f>H11/197</f>
        <v>6.0913705583756347E-2</v>
      </c>
      <c r="J11" s="33">
        <f>SUM(J4:J10)</f>
        <v>16</v>
      </c>
      <c r="K11" s="33">
        <f t="shared" ref="K11" si="8">SUM(K4:K10)</f>
        <v>1</v>
      </c>
      <c r="L11" s="33">
        <f t="shared" ref="L11" si="9">SUM(L4:L10)</f>
        <v>17</v>
      </c>
      <c r="M11" s="34">
        <f>L11/197</f>
        <v>8.6294416243654817E-2</v>
      </c>
      <c r="N11" s="33">
        <f>SUM(N4:N10)</f>
        <v>16</v>
      </c>
      <c r="O11" s="33">
        <f t="shared" ref="O11" si="10">SUM(O4:O10)</f>
        <v>1</v>
      </c>
      <c r="P11" s="33">
        <f t="shared" ref="P11" si="11">SUM(P4:P10)</f>
        <v>17</v>
      </c>
      <c r="Q11" s="34">
        <f>P11/197</f>
        <v>8.6294416243654817E-2</v>
      </c>
      <c r="R11" s="24">
        <f>SUM(R4:R10)</f>
        <v>197</v>
      </c>
      <c r="S11" s="39">
        <f>SUM(S4:S10)</f>
        <v>1</v>
      </c>
    </row>
    <row r="13" spans="1:19" x14ac:dyDescent="0.25">
      <c r="A13" s="116" t="s">
        <v>306</v>
      </c>
      <c r="B13" s="116"/>
      <c r="C13" s="116"/>
      <c r="D13" s="116"/>
      <c r="E13" s="116"/>
      <c r="G13" s="116" t="s">
        <v>306</v>
      </c>
      <c r="H13" s="116"/>
      <c r="I13" s="116"/>
      <c r="J13" s="116"/>
    </row>
    <row r="14" spans="1:19" ht="36.75" customHeight="1" x14ac:dyDescent="0.25">
      <c r="A14" s="120" t="s">
        <v>629</v>
      </c>
      <c r="B14" s="120"/>
      <c r="C14" s="120"/>
      <c r="D14" s="120"/>
      <c r="E14" s="120"/>
      <c r="G14" s="113" t="s">
        <v>615</v>
      </c>
      <c r="H14" s="114"/>
      <c r="I14" s="114"/>
      <c r="J14" s="115"/>
    </row>
    <row r="15" spans="1:19" x14ac:dyDescent="0.25">
      <c r="A15" s="18"/>
      <c r="B15" s="111" t="s">
        <v>620</v>
      </c>
      <c r="C15" s="111"/>
      <c r="D15" s="111"/>
      <c r="E15" s="20" t="s">
        <v>628</v>
      </c>
      <c r="G15" s="112" t="s">
        <v>620</v>
      </c>
      <c r="H15" s="112"/>
      <c r="I15" s="112"/>
      <c r="J15" s="21" t="s">
        <v>628</v>
      </c>
    </row>
    <row r="16" spans="1:19" x14ac:dyDescent="0.25">
      <c r="A16" s="7" t="s">
        <v>347</v>
      </c>
      <c r="B16" s="110" t="s">
        <v>611</v>
      </c>
      <c r="C16" s="110"/>
      <c r="D16" s="110"/>
      <c r="E16" s="8" t="s">
        <v>630</v>
      </c>
      <c r="G16" s="110" t="s">
        <v>616</v>
      </c>
      <c r="H16" s="110"/>
      <c r="I16" s="110"/>
      <c r="J16" s="7" t="s">
        <v>624</v>
      </c>
    </row>
    <row r="17" spans="1:10" x14ac:dyDescent="0.25">
      <c r="A17" s="7" t="s">
        <v>346</v>
      </c>
      <c r="B17" s="110" t="s">
        <v>612</v>
      </c>
      <c r="C17" s="110"/>
      <c r="D17" s="110"/>
      <c r="E17" s="8" t="s">
        <v>621</v>
      </c>
      <c r="G17" s="110" t="s">
        <v>617</v>
      </c>
      <c r="H17" s="110"/>
      <c r="I17" s="110"/>
      <c r="J17" s="7" t="s">
        <v>625</v>
      </c>
    </row>
    <row r="18" spans="1:10" x14ac:dyDescent="0.25">
      <c r="A18" s="7" t="s">
        <v>345</v>
      </c>
      <c r="B18" s="110" t="s">
        <v>613</v>
      </c>
      <c r="C18" s="110"/>
      <c r="D18" s="110"/>
      <c r="E18" s="8" t="s">
        <v>622</v>
      </c>
      <c r="G18" s="110" t="s">
        <v>618</v>
      </c>
      <c r="H18" s="110"/>
      <c r="I18" s="110"/>
      <c r="J18" s="7" t="s">
        <v>626</v>
      </c>
    </row>
    <row r="19" spans="1:10" x14ac:dyDescent="0.25">
      <c r="A19" s="7" t="s">
        <v>349</v>
      </c>
      <c r="B19" s="110" t="s">
        <v>614</v>
      </c>
      <c r="C19" s="110"/>
      <c r="D19" s="110"/>
      <c r="E19" s="8" t="s">
        <v>623</v>
      </c>
      <c r="G19" s="110" t="s">
        <v>619</v>
      </c>
      <c r="H19" s="110"/>
      <c r="I19" s="110"/>
      <c r="J19" s="7" t="s">
        <v>627</v>
      </c>
    </row>
    <row r="21" spans="1:10" x14ac:dyDescent="0.25">
      <c r="E21" s="19"/>
    </row>
  </sheetData>
  <mergeCells count="18">
    <mergeCell ref="B19:D19"/>
    <mergeCell ref="G19:I19"/>
    <mergeCell ref="B2:E2"/>
    <mergeCell ref="F2:I2"/>
    <mergeCell ref="J2:M2"/>
    <mergeCell ref="B18:D18"/>
    <mergeCell ref="G18:I18"/>
    <mergeCell ref="N2:Q2"/>
    <mergeCell ref="B16:D16"/>
    <mergeCell ref="G16:I16"/>
    <mergeCell ref="B17:D17"/>
    <mergeCell ref="G17:I17"/>
    <mergeCell ref="A13:E13"/>
    <mergeCell ref="G13:J13"/>
    <mergeCell ref="A14:E14"/>
    <mergeCell ref="G14:J14"/>
    <mergeCell ref="B15:D15"/>
    <mergeCell ref="G15:I15"/>
  </mergeCells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21"/>
  <sheetViews>
    <sheetView workbookViewId="0">
      <selection activeCell="N12" sqref="N12"/>
    </sheetView>
  </sheetViews>
  <sheetFormatPr defaultRowHeight="15" x14ac:dyDescent="0.25"/>
  <cols>
    <col min="9" max="9" width="10.28515625" customWidth="1"/>
  </cols>
  <sheetData>
    <row r="1" spans="1:10" ht="21" x14ac:dyDescent="0.35">
      <c r="A1" s="131" t="s">
        <v>634</v>
      </c>
      <c r="B1" s="132"/>
      <c r="C1" s="132"/>
      <c r="D1" s="132"/>
      <c r="E1" s="132"/>
      <c r="F1" s="132"/>
      <c r="G1" s="132"/>
      <c r="H1" s="132"/>
      <c r="I1" s="132"/>
      <c r="J1" s="133"/>
    </row>
    <row r="2" spans="1:10" x14ac:dyDescent="0.25">
      <c r="A2" s="7"/>
      <c r="B2" s="22" t="s">
        <v>347</v>
      </c>
      <c r="C2" s="22" t="s">
        <v>538</v>
      </c>
      <c r="D2" s="23" t="s">
        <v>346</v>
      </c>
      <c r="E2" s="23" t="s">
        <v>538</v>
      </c>
      <c r="F2" s="24" t="s">
        <v>345</v>
      </c>
      <c r="G2" s="24" t="s">
        <v>538</v>
      </c>
      <c r="H2" s="46" t="s">
        <v>349</v>
      </c>
      <c r="I2" s="46" t="s">
        <v>538</v>
      </c>
      <c r="J2" s="33" t="s">
        <v>635</v>
      </c>
    </row>
    <row r="3" spans="1:10" x14ac:dyDescent="0.25">
      <c r="A3" s="7">
        <v>2011</v>
      </c>
      <c r="B3" s="27">
        <v>38</v>
      </c>
      <c r="C3" s="43">
        <f>B3/49</f>
        <v>0.77551020408163263</v>
      </c>
      <c r="D3" s="23">
        <v>4</v>
      </c>
      <c r="E3" s="29">
        <f>D3/49</f>
        <v>8.1632653061224483E-2</v>
      </c>
      <c r="F3" s="24">
        <v>4</v>
      </c>
      <c r="G3" s="40">
        <f>F3/49</f>
        <v>8.1632653061224483E-2</v>
      </c>
      <c r="H3" s="46">
        <v>3</v>
      </c>
      <c r="I3" s="47">
        <f>H3/49</f>
        <v>6.1224489795918366E-2</v>
      </c>
      <c r="J3" s="33">
        <f>SUM(B3,D3,F3,H3)</f>
        <v>49</v>
      </c>
    </row>
    <row r="4" spans="1:10" x14ac:dyDescent="0.25">
      <c r="A4" s="7">
        <v>2012</v>
      </c>
      <c r="B4" s="27">
        <v>15</v>
      </c>
      <c r="C4" s="43">
        <f>B4/50</f>
        <v>0.3</v>
      </c>
      <c r="D4" s="23">
        <v>11</v>
      </c>
      <c r="E4" s="29">
        <f>D4/50</f>
        <v>0.22</v>
      </c>
      <c r="F4" s="24">
        <v>19</v>
      </c>
      <c r="G4" s="40">
        <f>F4/50</f>
        <v>0.38</v>
      </c>
      <c r="H4" s="46">
        <v>5</v>
      </c>
      <c r="I4" s="47">
        <f>H4/50</f>
        <v>0.1</v>
      </c>
      <c r="J4" s="33">
        <f t="shared" ref="J4:J9" si="0">SUM(B4,D4,F4,H4)</f>
        <v>50</v>
      </c>
    </row>
    <row r="5" spans="1:10" x14ac:dyDescent="0.25">
      <c r="A5" s="7">
        <v>2013</v>
      </c>
      <c r="B5" s="27">
        <v>7</v>
      </c>
      <c r="C5" s="43">
        <f>B5/35</f>
        <v>0.2</v>
      </c>
      <c r="D5" s="23">
        <v>2</v>
      </c>
      <c r="E5" s="29">
        <f>D5/35</f>
        <v>5.7142857142857141E-2</v>
      </c>
      <c r="F5" s="24">
        <v>17</v>
      </c>
      <c r="G5" s="40">
        <f>F5/35</f>
        <v>0.48571428571428571</v>
      </c>
      <c r="H5" s="46">
        <v>9</v>
      </c>
      <c r="I5" s="47">
        <f>H5/35</f>
        <v>0.25714285714285712</v>
      </c>
      <c r="J5" s="33">
        <f t="shared" si="0"/>
        <v>35</v>
      </c>
    </row>
    <row r="6" spans="1:10" x14ac:dyDescent="0.25">
      <c r="A6" s="7">
        <v>2014</v>
      </c>
      <c r="B6" s="27">
        <v>2</v>
      </c>
      <c r="C6" s="43">
        <f>B6/30</f>
        <v>6.6666666666666666E-2</v>
      </c>
      <c r="D6" s="23">
        <v>2</v>
      </c>
      <c r="E6" s="29">
        <f>D6/30</f>
        <v>6.6666666666666666E-2</v>
      </c>
      <c r="F6" s="24">
        <v>12</v>
      </c>
      <c r="G6" s="40">
        <f>F6/30</f>
        <v>0.4</v>
      </c>
      <c r="H6" s="46">
        <v>14</v>
      </c>
      <c r="I6" s="47">
        <f>H6/30</f>
        <v>0.46666666666666667</v>
      </c>
      <c r="J6" s="33">
        <f t="shared" si="0"/>
        <v>30</v>
      </c>
    </row>
    <row r="7" spans="1:10" x14ac:dyDescent="0.25">
      <c r="A7" s="7">
        <v>2015</v>
      </c>
      <c r="B7" s="27">
        <v>5</v>
      </c>
      <c r="C7" s="43">
        <f>B7/15</f>
        <v>0.33333333333333331</v>
      </c>
      <c r="D7" s="23">
        <v>1</v>
      </c>
      <c r="E7" s="29">
        <f>D7/15</f>
        <v>6.6666666666666666E-2</v>
      </c>
      <c r="F7" s="24">
        <v>4</v>
      </c>
      <c r="G7" s="40">
        <f>F7/15</f>
        <v>0.26666666666666666</v>
      </c>
      <c r="H7" s="46">
        <v>5</v>
      </c>
      <c r="I7" s="47">
        <f>H7/15</f>
        <v>0.33333333333333331</v>
      </c>
      <c r="J7" s="33">
        <f t="shared" si="0"/>
        <v>15</v>
      </c>
    </row>
    <row r="8" spans="1:10" x14ac:dyDescent="0.25">
      <c r="A8" s="7">
        <v>2016</v>
      </c>
      <c r="B8" s="27">
        <v>6</v>
      </c>
      <c r="C8" s="43">
        <f>B8/10</f>
        <v>0.6</v>
      </c>
      <c r="D8" s="23">
        <v>0</v>
      </c>
      <c r="E8" s="29">
        <f>D8/10</f>
        <v>0</v>
      </c>
      <c r="F8" s="24">
        <v>1</v>
      </c>
      <c r="G8" s="40">
        <f>F8/10</f>
        <v>0.1</v>
      </c>
      <c r="H8" s="46">
        <v>3</v>
      </c>
      <c r="I8" s="47">
        <f>H8/10</f>
        <v>0.3</v>
      </c>
      <c r="J8" s="33">
        <f t="shared" si="0"/>
        <v>10</v>
      </c>
    </row>
    <row r="9" spans="1:10" x14ac:dyDescent="0.25">
      <c r="A9" s="7">
        <v>2017</v>
      </c>
      <c r="B9" s="27">
        <v>4</v>
      </c>
      <c r="C9" s="43">
        <f>B9/8</f>
        <v>0.5</v>
      </c>
      <c r="D9" s="23" t="s">
        <v>577</v>
      </c>
      <c r="E9" s="29" t="e">
        <f>D9/8</f>
        <v>#VALUE!</v>
      </c>
      <c r="F9" s="24" t="s">
        <v>577</v>
      </c>
      <c r="G9" s="40" t="e">
        <f>F9/8</f>
        <v>#VALUE!</v>
      </c>
      <c r="H9" s="46">
        <v>4</v>
      </c>
      <c r="I9" s="47">
        <f>H9/8</f>
        <v>0.5</v>
      </c>
      <c r="J9" s="33">
        <f t="shared" si="0"/>
        <v>8</v>
      </c>
    </row>
    <row r="10" spans="1:10" x14ac:dyDescent="0.25">
      <c r="A10" s="7"/>
      <c r="B10" s="48">
        <f>SUM(B3:B9)</f>
        <v>77</v>
      </c>
      <c r="C10" s="34">
        <f>B10/197</f>
        <v>0.39086294416243655</v>
      </c>
      <c r="D10" s="48">
        <f>SUM(D3:D9)</f>
        <v>20</v>
      </c>
      <c r="E10" s="34">
        <f>D10/197</f>
        <v>0.10152284263959391</v>
      </c>
      <c r="F10" s="48">
        <f>SUM(F3:F9)</f>
        <v>57</v>
      </c>
      <c r="G10" s="34">
        <f>F10/197</f>
        <v>0.28934010152284262</v>
      </c>
      <c r="H10" s="48">
        <f>SUM(H3:H9)</f>
        <v>43</v>
      </c>
      <c r="I10" s="34">
        <f>H10/197</f>
        <v>0.21827411167512689</v>
      </c>
      <c r="J10" s="33">
        <f>SUM(J3:J9)</f>
        <v>197</v>
      </c>
    </row>
    <row r="12" spans="1:10" ht="18.75" x14ac:dyDescent="0.3">
      <c r="A12" s="130" t="s">
        <v>636</v>
      </c>
      <c r="B12" s="130"/>
      <c r="C12" s="130"/>
      <c r="D12" s="130"/>
      <c r="E12" s="130"/>
      <c r="F12" s="130"/>
      <c r="G12" s="130"/>
      <c r="H12" s="130"/>
    </row>
    <row r="13" spans="1:10" x14ac:dyDescent="0.25">
      <c r="A13" s="7"/>
      <c r="B13" s="22" t="s">
        <v>347</v>
      </c>
      <c r="C13" s="22" t="s">
        <v>538</v>
      </c>
      <c r="D13" s="23" t="s">
        <v>346</v>
      </c>
      <c r="E13" s="23" t="s">
        <v>538</v>
      </c>
      <c r="F13" s="24" t="s">
        <v>345</v>
      </c>
      <c r="G13" s="24" t="s">
        <v>538</v>
      </c>
      <c r="H13" s="42" t="s">
        <v>349</v>
      </c>
      <c r="I13" s="42" t="s">
        <v>538</v>
      </c>
      <c r="J13" s="33" t="s">
        <v>635</v>
      </c>
    </row>
    <row r="14" spans="1:10" x14ac:dyDescent="0.25">
      <c r="A14" s="7">
        <v>2011</v>
      </c>
      <c r="B14" s="27">
        <v>46</v>
      </c>
      <c r="C14" s="43">
        <f>B14/49</f>
        <v>0.93877551020408168</v>
      </c>
      <c r="D14" s="23">
        <v>1</v>
      </c>
      <c r="E14" s="29">
        <f>D14/49</f>
        <v>2.0408163265306121E-2</v>
      </c>
      <c r="F14" s="24">
        <v>1</v>
      </c>
      <c r="G14" s="40">
        <f>F14/49</f>
        <v>2.0408163265306121E-2</v>
      </c>
      <c r="H14" s="42">
        <v>1</v>
      </c>
      <c r="I14" s="44">
        <f>H14/49</f>
        <v>2.0408163265306121E-2</v>
      </c>
      <c r="J14" s="33">
        <f>SUM(B14,D14,F14,H14)</f>
        <v>49</v>
      </c>
    </row>
    <row r="15" spans="1:10" x14ac:dyDescent="0.25">
      <c r="A15" s="7">
        <v>2012</v>
      </c>
      <c r="B15" s="27">
        <v>45</v>
      </c>
      <c r="C15" s="43">
        <f>B15/50</f>
        <v>0.9</v>
      </c>
      <c r="D15" s="23">
        <v>0</v>
      </c>
      <c r="E15" s="29">
        <f>D15/50</f>
        <v>0</v>
      </c>
      <c r="F15" s="24">
        <v>1</v>
      </c>
      <c r="G15" s="40">
        <f>F15/50</f>
        <v>0.02</v>
      </c>
      <c r="H15" s="42">
        <v>4</v>
      </c>
      <c r="I15" s="44">
        <f>H15/50</f>
        <v>0.08</v>
      </c>
      <c r="J15" s="33">
        <f t="shared" ref="J15:J20" si="1">SUM(B15,D15,F15,H15)</f>
        <v>50</v>
      </c>
    </row>
    <row r="16" spans="1:10" x14ac:dyDescent="0.25">
      <c r="A16" s="7">
        <v>2013</v>
      </c>
      <c r="B16" s="27">
        <v>24</v>
      </c>
      <c r="C16" s="43">
        <f>B16/35</f>
        <v>0.68571428571428572</v>
      </c>
      <c r="D16" s="23">
        <v>2</v>
      </c>
      <c r="E16" s="29">
        <f>D16/35</f>
        <v>5.7142857142857141E-2</v>
      </c>
      <c r="F16" s="24">
        <v>6</v>
      </c>
      <c r="G16" s="40">
        <f>F16/35</f>
        <v>0.17142857142857143</v>
      </c>
      <c r="H16" s="42">
        <v>3</v>
      </c>
      <c r="I16" s="44">
        <f>H16/35</f>
        <v>8.5714285714285715E-2</v>
      </c>
      <c r="J16" s="33">
        <f t="shared" si="1"/>
        <v>35</v>
      </c>
    </row>
    <row r="17" spans="1:10" x14ac:dyDescent="0.25">
      <c r="A17" s="7">
        <v>2014</v>
      </c>
      <c r="B17" s="27">
        <v>15</v>
      </c>
      <c r="C17" s="43">
        <f>B17/30</f>
        <v>0.5</v>
      </c>
      <c r="D17" s="23">
        <v>6</v>
      </c>
      <c r="E17" s="29">
        <f>D17/30</f>
        <v>0.2</v>
      </c>
      <c r="F17" s="24">
        <v>4</v>
      </c>
      <c r="G17" s="40">
        <f>F17/30</f>
        <v>0.13333333333333333</v>
      </c>
      <c r="H17" s="42">
        <v>5</v>
      </c>
      <c r="I17" s="44">
        <f>H17/30</f>
        <v>0.16666666666666666</v>
      </c>
      <c r="J17" s="33">
        <f t="shared" si="1"/>
        <v>30</v>
      </c>
    </row>
    <row r="18" spans="1:10" x14ac:dyDescent="0.25">
      <c r="A18" s="7">
        <v>2015</v>
      </c>
      <c r="B18" s="27">
        <v>10</v>
      </c>
      <c r="C18" s="43">
        <f>B18/15</f>
        <v>0.66666666666666663</v>
      </c>
      <c r="D18" s="23">
        <v>2</v>
      </c>
      <c r="E18" s="29">
        <f>D18/15</f>
        <v>0.13333333333333333</v>
      </c>
      <c r="F18" s="24">
        <v>1</v>
      </c>
      <c r="G18" s="40">
        <f>F18/15</f>
        <v>6.6666666666666666E-2</v>
      </c>
      <c r="H18" s="42">
        <v>2</v>
      </c>
      <c r="I18" s="44">
        <f>H18/15</f>
        <v>0.13333333333333333</v>
      </c>
      <c r="J18" s="33">
        <f t="shared" si="1"/>
        <v>15</v>
      </c>
    </row>
    <row r="19" spans="1:10" x14ac:dyDescent="0.25">
      <c r="A19" s="7">
        <v>2016</v>
      </c>
      <c r="B19" s="27">
        <v>7</v>
      </c>
      <c r="C19" s="43">
        <f>B19/10</f>
        <v>0.7</v>
      </c>
      <c r="D19" s="23">
        <v>0</v>
      </c>
      <c r="E19" s="29">
        <f>D19/10</f>
        <v>0</v>
      </c>
      <c r="F19" s="24">
        <v>1</v>
      </c>
      <c r="G19" s="40">
        <f>F19/10</f>
        <v>0.1</v>
      </c>
      <c r="H19" s="42">
        <v>2</v>
      </c>
      <c r="I19" s="44">
        <f>H19/10</f>
        <v>0.2</v>
      </c>
      <c r="J19" s="33">
        <f t="shared" si="1"/>
        <v>10</v>
      </c>
    </row>
    <row r="20" spans="1:10" x14ac:dyDescent="0.25">
      <c r="A20" s="7">
        <v>2017</v>
      </c>
      <c r="B20" s="27">
        <v>4</v>
      </c>
      <c r="C20" s="43">
        <f>B20/8</f>
        <v>0.5</v>
      </c>
      <c r="D20" s="23">
        <v>1</v>
      </c>
      <c r="E20" s="29">
        <f>D20/8</f>
        <v>0.125</v>
      </c>
      <c r="F20" s="24">
        <v>3</v>
      </c>
      <c r="G20" s="40">
        <f>F20/8</f>
        <v>0.375</v>
      </c>
      <c r="H20" s="42">
        <v>0</v>
      </c>
      <c r="I20" s="44">
        <f>H20/8</f>
        <v>0</v>
      </c>
      <c r="J20" s="33">
        <f t="shared" si="1"/>
        <v>8</v>
      </c>
    </row>
    <row r="21" spans="1:10" x14ac:dyDescent="0.25">
      <c r="B21" s="17">
        <f>SUM(B14:B20)</f>
        <v>151</v>
      </c>
      <c r="C21" s="16">
        <f>B21/197</f>
        <v>0.76649746192893398</v>
      </c>
      <c r="D21" s="17">
        <f>SUM(D14:D20)</f>
        <v>12</v>
      </c>
      <c r="E21" s="16">
        <f>D21/197</f>
        <v>6.0913705583756347E-2</v>
      </c>
      <c r="F21" s="17">
        <f>SUM(F14:F20)</f>
        <v>17</v>
      </c>
      <c r="G21" s="16">
        <f>F21/197</f>
        <v>8.6294416243654817E-2</v>
      </c>
      <c r="H21" s="17">
        <f>SUM(H14:H20)</f>
        <v>17</v>
      </c>
      <c r="I21" s="16">
        <f>H21/197</f>
        <v>8.6294416243654817E-2</v>
      </c>
      <c r="J21" s="33">
        <f>SUM(J14:J20)</f>
        <v>197</v>
      </c>
    </row>
  </sheetData>
  <mergeCells count="2">
    <mergeCell ref="A12:H12"/>
    <mergeCell ref="A1:J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J34"/>
  <sheetViews>
    <sheetView workbookViewId="0">
      <selection activeCell="B16" sqref="B16:B20"/>
    </sheetView>
  </sheetViews>
  <sheetFormatPr defaultRowHeight="15" x14ac:dyDescent="0.25"/>
  <cols>
    <col min="2" max="2" width="36" bestFit="1" customWidth="1"/>
    <col min="4" max="4" width="18" bestFit="1" customWidth="1"/>
    <col min="5" max="5" width="15" bestFit="1" customWidth="1"/>
  </cols>
  <sheetData>
    <row r="2" spans="2:6" x14ac:dyDescent="0.25">
      <c r="B2" s="134" t="s">
        <v>641</v>
      </c>
      <c r="C2" s="135"/>
      <c r="D2" s="135"/>
      <c r="E2" s="135"/>
      <c r="F2" s="136"/>
    </row>
    <row r="3" spans="2:6" x14ac:dyDescent="0.25">
      <c r="B3" s="141" t="s">
        <v>640</v>
      </c>
      <c r="C3" s="7" t="s">
        <v>347</v>
      </c>
      <c r="D3" s="7" t="s">
        <v>611</v>
      </c>
      <c r="E3" s="48">
        <v>77</v>
      </c>
      <c r="F3" s="49">
        <f>E3/197</f>
        <v>0.39086294416243655</v>
      </c>
    </row>
    <row r="4" spans="2:6" x14ac:dyDescent="0.25">
      <c r="B4" s="142"/>
      <c r="C4" s="7" t="s">
        <v>346</v>
      </c>
      <c r="D4" s="7" t="s">
        <v>612</v>
      </c>
      <c r="E4" s="48">
        <v>20</v>
      </c>
      <c r="F4" s="49">
        <f t="shared" ref="F4:F7" si="0">E4/197</f>
        <v>0.10152284263959391</v>
      </c>
    </row>
    <row r="5" spans="2:6" x14ac:dyDescent="0.25">
      <c r="B5" s="142"/>
      <c r="C5" s="7" t="s">
        <v>345</v>
      </c>
      <c r="D5" s="7" t="s">
        <v>613</v>
      </c>
      <c r="E5" s="48">
        <v>57</v>
      </c>
      <c r="F5" s="49">
        <f t="shared" si="0"/>
        <v>0.28934010152284262</v>
      </c>
    </row>
    <row r="6" spans="2:6" x14ac:dyDescent="0.25">
      <c r="B6" s="142"/>
      <c r="C6" s="7" t="s">
        <v>349</v>
      </c>
      <c r="D6" s="7" t="s">
        <v>614</v>
      </c>
      <c r="E6" s="48">
        <v>43</v>
      </c>
      <c r="F6" s="49">
        <f t="shared" si="0"/>
        <v>0.21827411167512689</v>
      </c>
    </row>
    <row r="7" spans="2:6" x14ac:dyDescent="0.25">
      <c r="B7" s="142"/>
      <c r="C7" s="7" t="s">
        <v>576</v>
      </c>
      <c r="D7" s="7"/>
      <c r="E7" s="48">
        <f>SUM(E3:E6)</f>
        <v>197</v>
      </c>
      <c r="F7" s="49">
        <f t="shared" si="0"/>
        <v>1</v>
      </c>
    </row>
    <row r="10" spans="2:6" x14ac:dyDescent="0.25">
      <c r="B10" s="134" t="s">
        <v>642</v>
      </c>
      <c r="C10" s="135"/>
      <c r="D10" s="135"/>
      <c r="E10" s="135"/>
      <c r="F10" s="136"/>
    </row>
    <row r="11" spans="2:6" x14ac:dyDescent="0.25">
      <c r="B11" s="141" t="s">
        <v>638</v>
      </c>
      <c r="C11" s="7" t="s">
        <v>347</v>
      </c>
      <c r="D11" s="7" t="s">
        <v>611</v>
      </c>
      <c r="E11" s="48">
        <v>42</v>
      </c>
      <c r="F11" s="49">
        <f>E11/54</f>
        <v>0.77777777777777779</v>
      </c>
    </row>
    <row r="12" spans="2:6" x14ac:dyDescent="0.25">
      <c r="B12" s="142"/>
      <c r="C12" s="7" t="s">
        <v>346</v>
      </c>
      <c r="D12" s="7" t="s">
        <v>612</v>
      </c>
      <c r="E12" s="48">
        <v>5</v>
      </c>
      <c r="F12" s="49">
        <f t="shared" ref="F12:F14" si="1">E12/54</f>
        <v>9.2592592592592587E-2</v>
      </c>
    </row>
    <row r="13" spans="2:6" x14ac:dyDescent="0.25">
      <c r="B13" s="142"/>
      <c r="C13" s="7" t="s">
        <v>345</v>
      </c>
      <c r="D13" s="7" t="s">
        <v>613</v>
      </c>
      <c r="E13" s="48">
        <v>4</v>
      </c>
      <c r="F13" s="49">
        <f t="shared" si="1"/>
        <v>7.407407407407407E-2</v>
      </c>
    </row>
    <row r="14" spans="2:6" x14ac:dyDescent="0.25">
      <c r="B14" s="142"/>
      <c r="C14" s="7" t="s">
        <v>349</v>
      </c>
      <c r="D14" s="7" t="s">
        <v>614</v>
      </c>
      <c r="E14" s="48">
        <v>3</v>
      </c>
      <c r="F14" s="49">
        <f t="shared" si="1"/>
        <v>5.5555555555555552E-2</v>
      </c>
    </row>
    <row r="15" spans="2:6" x14ac:dyDescent="0.25">
      <c r="B15" s="142"/>
      <c r="C15" s="137" t="s">
        <v>576</v>
      </c>
      <c r="D15" s="138"/>
      <c r="E15" s="26">
        <f>SUM(E11:E14)</f>
        <v>54</v>
      </c>
      <c r="F15" s="51">
        <f>SUM(F11:F14)</f>
        <v>1</v>
      </c>
    </row>
    <row r="16" spans="2:6" x14ac:dyDescent="0.25">
      <c r="B16" s="141" t="s">
        <v>639</v>
      </c>
      <c r="C16" s="7" t="s">
        <v>347</v>
      </c>
      <c r="D16" s="45" t="s">
        <v>616</v>
      </c>
      <c r="E16" s="48">
        <v>100</v>
      </c>
      <c r="F16" s="49">
        <f>E16/143</f>
        <v>0.69930069930069927</v>
      </c>
    </row>
    <row r="17" spans="1:10" x14ac:dyDescent="0.25">
      <c r="B17" s="142"/>
      <c r="C17" s="7" t="s">
        <v>346</v>
      </c>
      <c r="D17" s="45" t="s">
        <v>617</v>
      </c>
      <c r="E17" s="35">
        <v>11</v>
      </c>
      <c r="F17" s="49">
        <f t="shared" ref="F17:F19" si="2">E17/143</f>
        <v>7.6923076923076927E-2</v>
      </c>
    </row>
    <row r="18" spans="1:10" x14ac:dyDescent="0.25">
      <c r="B18" s="142"/>
      <c r="C18" s="7" t="s">
        <v>345</v>
      </c>
      <c r="D18" s="45" t="s">
        <v>618</v>
      </c>
      <c r="E18" s="35">
        <v>16</v>
      </c>
      <c r="F18" s="49">
        <f t="shared" si="2"/>
        <v>0.11188811188811189</v>
      </c>
    </row>
    <row r="19" spans="1:10" x14ac:dyDescent="0.25">
      <c r="B19" s="142"/>
      <c r="C19" s="7" t="s">
        <v>349</v>
      </c>
      <c r="D19" s="45" t="s">
        <v>619</v>
      </c>
      <c r="E19" s="35">
        <v>16</v>
      </c>
      <c r="F19" s="49">
        <f t="shared" si="2"/>
        <v>0.11188811188811189</v>
      </c>
    </row>
    <row r="20" spans="1:10" x14ac:dyDescent="0.25">
      <c r="B20" s="142"/>
      <c r="C20" s="137" t="s">
        <v>576</v>
      </c>
      <c r="D20" s="138"/>
      <c r="E20" s="26">
        <f>SUM(E16:E19)</f>
        <v>143</v>
      </c>
      <c r="F20" s="52">
        <f>SUM(F16:F19)</f>
        <v>1</v>
      </c>
    </row>
    <row r="21" spans="1:10" x14ac:dyDescent="0.25">
      <c r="B21" s="139" t="s">
        <v>637</v>
      </c>
      <c r="C21" s="139"/>
      <c r="D21" s="139"/>
      <c r="E21" s="53">
        <f>E15+E20</f>
        <v>197</v>
      </c>
    </row>
    <row r="24" spans="1:10" x14ac:dyDescent="0.25">
      <c r="B24" s="15" t="s">
        <v>643</v>
      </c>
    </row>
    <row r="25" spans="1:10" ht="21" x14ac:dyDescent="0.35">
      <c r="A25" s="140" t="s">
        <v>634</v>
      </c>
      <c r="B25" s="140"/>
      <c r="C25" s="140"/>
      <c r="D25" s="140"/>
      <c r="E25" s="140"/>
      <c r="F25" s="140"/>
      <c r="G25" s="140"/>
      <c r="H25" s="140"/>
      <c r="I25" s="7"/>
      <c r="J25" s="7"/>
    </row>
    <row r="26" spans="1:10" x14ac:dyDescent="0.25">
      <c r="A26" s="7"/>
      <c r="B26" s="22" t="s">
        <v>347</v>
      </c>
      <c r="C26" s="22" t="s">
        <v>538</v>
      </c>
      <c r="D26" s="23" t="s">
        <v>346</v>
      </c>
      <c r="E26" s="23" t="s">
        <v>538</v>
      </c>
      <c r="F26" s="24" t="s">
        <v>345</v>
      </c>
      <c r="G26" s="24" t="s">
        <v>538</v>
      </c>
      <c r="H26" s="46" t="s">
        <v>349</v>
      </c>
      <c r="I26" s="46" t="s">
        <v>538</v>
      </c>
      <c r="J26" s="33" t="s">
        <v>635</v>
      </c>
    </row>
    <row r="27" spans="1:10" x14ac:dyDescent="0.25">
      <c r="A27" s="7">
        <v>2011</v>
      </c>
      <c r="B27" s="27">
        <v>38</v>
      </c>
      <c r="C27" s="43">
        <f>B27/49</f>
        <v>0.77551020408163263</v>
      </c>
      <c r="D27" s="23">
        <v>4</v>
      </c>
      <c r="E27" s="29">
        <f>D27/49</f>
        <v>8.1632653061224483E-2</v>
      </c>
      <c r="F27" s="24">
        <v>4</v>
      </c>
      <c r="G27" s="40">
        <f>F27/49</f>
        <v>8.1632653061224483E-2</v>
      </c>
      <c r="H27" s="46">
        <v>3</v>
      </c>
      <c r="I27" s="47">
        <f>H27/49</f>
        <v>6.1224489795918366E-2</v>
      </c>
      <c r="J27" s="33">
        <f>SUM(B27,D27,F27,H27)</f>
        <v>49</v>
      </c>
    </row>
    <row r="28" spans="1:10" x14ac:dyDescent="0.25">
      <c r="A28" s="7">
        <v>2012</v>
      </c>
      <c r="B28" s="27">
        <v>15</v>
      </c>
      <c r="C28" s="43">
        <f>B28/50</f>
        <v>0.3</v>
      </c>
      <c r="D28" s="23">
        <v>11</v>
      </c>
      <c r="E28" s="29">
        <f>D28/50</f>
        <v>0.22</v>
      </c>
      <c r="F28" s="24">
        <v>19</v>
      </c>
      <c r="G28" s="40">
        <f>F28/50</f>
        <v>0.38</v>
      </c>
      <c r="H28" s="46">
        <v>5</v>
      </c>
      <c r="I28" s="47">
        <f>H28/50</f>
        <v>0.1</v>
      </c>
      <c r="J28" s="33">
        <f t="shared" ref="J28:J33" si="3">SUM(B28,D28,F28,H28)</f>
        <v>50</v>
      </c>
    </row>
    <row r="29" spans="1:10" x14ac:dyDescent="0.25">
      <c r="A29" s="7">
        <v>2013</v>
      </c>
      <c r="B29" s="27">
        <v>7</v>
      </c>
      <c r="C29" s="43">
        <f>B29/35</f>
        <v>0.2</v>
      </c>
      <c r="D29" s="23">
        <v>2</v>
      </c>
      <c r="E29" s="29">
        <f>D29/35</f>
        <v>5.7142857142857141E-2</v>
      </c>
      <c r="F29" s="24">
        <v>17</v>
      </c>
      <c r="G29" s="40">
        <f>F29/35</f>
        <v>0.48571428571428571</v>
      </c>
      <c r="H29" s="46">
        <v>9</v>
      </c>
      <c r="I29" s="47">
        <f>H29/35</f>
        <v>0.25714285714285712</v>
      </c>
      <c r="J29" s="33">
        <f t="shared" si="3"/>
        <v>35</v>
      </c>
    </row>
    <row r="30" spans="1:10" x14ac:dyDescent="0.25">
      <c r="A30" s="7">
        <v>2014</v>
      </c>
      <c r="B30" s="27">
        <v>2</v>
      </c>
      <c r="C30" s="43">
        <f>B30/30</f>
        <v>6.6666666666666666E-2</v>
      </c>
      <c r="D30" s="23">
        <v>2</v>
      </c>
      <c r="E30" s="29">
        <f>D30/30</f>
        <v>6.6666666666666666E-2</v>
      </c>
      <c r="F30" s="24">
        <v>12</v>
      </c>
      <c r="G30" s="40">
        <f>F30/30</f>
        <v>0.4</v>
      </c>
      <c r="H30" s="46">
        <v>14</v>
      </c>
      <c r="I30" s="47">
        <f>H30/30</f>
        <v>0.46666666666666667</v>
      </c>
      <c r="J30" s="33">
        <f t="shared" si="3"/>
        <v>30</v>
      </c>
    </row>
    <row r="31" spans="1:10" x14ac:dyDescent="0.25">
      <c r="A31" s="7">
        <v>2015</v>
      </c>
      <c r="B31" s="27">
        <v>5</v>
      </c>
      <c r="C31" s="43">
        <f>B31/15</f>
        <v>0.33333333333333331</v>
      </c>
      <c r="D31" s="23">
        <v>1</v>
      </c>
      <c r="E31" s="29">
        <f>D31/15</f>
        <v>6.6666666666666666E-2</v>
      </c>
      <c r="F31" s="24">
        <v>4</v>
      </c>
      <c r="G31" s="40">
        <f>F31/15</f>
        <v>0.26666666666666666</v>
      </c>
      <c r="H31" s="46">
        <v>5</v>
      </c>
      <c r="I31" s="47">
        <f>H31/15</f>
        <v>0.33333333333333331</v>
      </c>
      <c r="J31" s="33">
        <f t="shared" si="3"/>
        <v>15</v>
      </c>
    </row>
    <row r="32" spans="1:10" x14ac:dyDescent="0.25">
      <c r="A32" s="7">
        <v>2016</v>
      </c>
      <c r="B32" s="27">
        <v>6</v>
      </c>
      <c r="C32" s="43">
        <f>B32/10</f>
        <v>0.6</v>
      </c>
      <c r="D32" s="23">
        <v>0</v>
      </c>
      <c r="E32" s="29">
        <f>D32/10</f>
        <v>0</v>
      </c>
      <c r="F32" s="24">
        <v>1</v>
      </c>
      <c r="G32" s="40">
        <f>F32/10</f>
        <v>0.1</v>
      </c>
      <c r="H32" s="46">
        <v>3</v>
      </c>
      <c r="I32" s="47">
        <f>H32/10</f>
        <v>0.3</v>
      </c>
      <c r="J32" s="33">
        <f t="shared" si="3"/>
        <v>10</v>
      </c>
    </row>
    <row r="33" spans="1:10" x14ac:dyDescent="0.25">
      <c r="A33" s="7">
        <v>2017</v>
      </c>
      <c r="B33" s="27">
        <v>4</v>
      </c>
      <c r="C33" s="43">
        <f>B33/8</f>
        <v>0.5</v>
      </c>
      <c r="D33" s="23" t="s">
        <v>577</v>
      </c>
      <c r="E33" s="29" t="e">
        <f>D33/8</f>
        <v>#VALUE!</v>
      </c>
      <c r="F33" s="24" t="s">
        <v>577</v>
      </c>
      <c r="G33" s="40" t="e">
        <f>F33/8</f>
        <v>#VALUE!</v>
      </c>
      <c r="H33" s="46">
        <v>4</v>
      </c>
      <c r="I33" s="47">
        <f>H33/8</f>
        <v>0.5</v>
      </c>
      <c r="J33" s="33">
        <f t="shared" si="3"/>
        <v>8</v>
      </c>
    </row>
    <row r="34" spans="1:10" x14ac:dyDescent="0.25">
      <c r="A34" s="7"/>
      <c r="B34" s="48">
        <f>SUM(B27:B33)</f>
        <v>77</v>
      </c>
      <c r="C34" s="34">
        <f>B34/197</f>
        <v>0.39086294416243655</v>
      </c>
      <c r="D34" s="48">
        <f>SUM(D27:D33)</f>
        <v>20</v>
      </c>
      <c r="E34" s="34">
        <f>D34/197</f>
        <v>0.10152284263959391</v>
      </c>
      <c r="F34" s="48">
        <f>SUM(F27:F33)</f>
        <v>57</v>
      </c>
      <c r="G34" s="34">
        <f>F34/197</f>
        <v>0.28934010152284262</v>
      </c>
      <c r="H34" s="48">
        <f>SUM(H27:H33)</f>
        <v>43</v>
      </c>
      <c r="I34" s="34">
        <f>H34/197</f>
        <v>0.21827411167512689</v>
      </c>
      <c r="J34" s="33">
        <f>SUM(J27:J33)</f>
        <v>197</v>
      </c>
    </row>
  </sheetData>
  <mergeCells count="9">
    <mergeCell ref="B2:F2"/>
    <mergeCell ref="C15:D15"/>
    <mergeCell ref="C20:D20"/>
    <mergeCell ref="B21:D21"/>
    <mergeCell ref="A25:H25"/>
    <mergeCell ref="B3:B7"/>
    <mergeCell ref="B11:B15"/>
    <mergeCell ref="B16:B20"/>
    <mergeCell ref="B10:F10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W229"/>
  <sheetViews>
    <sheetView topLeftCell="A152" zoomScaleNormal="100" workbookViewId="0">
      <selection activeCell="A156" sqref="A156"/>
    </sheetView>
  </sheetViews>
  <sheetFormatPr defaultRowHeight="15" x14ac:dyDescent="0.25"/>
  <cols>
    <col min="2" max="2" width="21.7109375" bestFit="1" customWidth="1"/>
    <col min="3" max="3" width="12.42578125" customWidth="1"/>
    <col min="4" max="4" width="12.28515625" customWidth="1"/>
    <col min="5" max="5" width="12.7109375" customWidth="1"/>
    <col min="6" max="6" width="12.28515625" customWidth="1"/>
    <col min="7" max="7" width="17.7109375" customWidth="1"/>
    <col min="8" max="8" width="15.42578125" customWidth="1"/>
    <col min="10" max="10" width="9.140625" customWidth="1"/>
    <col min="11" max="11" width="17.5703125" bestFit="1" customWidth="1"/>
    <col min="12" max="12" width="11.140625" customWidth="1"/>
    <col min="14" max="14" width="18.85546875" customWidth="1"/>
    <col min="15" max="15" width="11.140625" bestFit="1" customWidth="1"/>
  </cols>
  <sheetData>
    <row r="2" spans="1:23" ht="18.75" x14ac:dyDescent="0.3">
      <c r="A2" s="68" t="s">
        <v>650</v>
      </c>
      <c r="B2" s="15"/>
      <c r="C2" s="15"/>
      <c r="D2" s="15"/>
    </row>
    <row r="3" spans="1:23" ht="21" x14ac:dyDescent="0.35">
      <c r="A3" s="131" t="s">
        <v>634</v>
      </c>
      <c r="B3" s="132"/>
      <c r="C3" s="132"/>
      <c r="D3" s="132"/>
      <c r="E3" s="132"/>
      <c r="F3" s="132"/>
      <c r="G3" s="132"/>
      <c r="H3" s="132"/>
      <c r="I3" s="132"/>
      <c r="J3" s="133"/>
    </row>
    <row r="4" spans="1:23" x14ac:dyDescent="0.25">
      <c r="A4" s="7"/>
      <c r="B4" s="22" t="s">
        <v>347</v>
      </c>
      <c r="C4" s="22" t="s">
        <v>538</v>
      </c>
      <c r="D4" s="23" t="s">
        <v>346</v>
      </c>
      <c r="E4" s="23" t="s">
        <v>538</v>
      </c>
      <c r="F4" s="24" t="s">
        <v>345</v>
      </c>
      <c r="G4" s="24" t="s">
        <v>538</v>
      </c>
      <c r="H4" s="46" t="s">
        <v>349</v>
      </c>
      <c r="I4" s="46" t="s">
        <v>538</v>
      </c>
      <c r="J4" s="50" t="s">
        <v>635</v>
      </c>
    </row>
    <row r="5" spans="1:23" x14ac:dyDescent="0.25">
      <c r="A5" s="7">
        <v>2011</v>
      </c>
      <c r="B5" s="27">
        <v>38</v>
      </c>
      <c r="C5" s="43">
        <f>B5/49</f>
        <v>0.77551020408163263</v>
      </c>
      <c r="D5" s="23">
        <v>4</v>
      </c>
      <c r="E5" s="29">
        <f>D5/49</f>
        <v>8.1632653061224483E-2</v>
      </c>
      <c r="F5" s="24">
        <v>4</v>
      </c>
      <c r="G5" s="40">
        <f>F5/49</f>
        <v>8.1632653061224483E-2</v>
      </c>
      <c r="H5" s="46">
        <v>3</v>
      </c>
      <c r="I5" s="47">
        <f>H5/49</f>
        <v>6.1224489795918366E-2</v>
      </c>
      <c r="J5" s="50">
        <f>SUM(B5,D5,F5,H5)</f>
        <v>49</v>
      </c>
    </row>
    <row r="6" spans="1:23" x14ac:dyDescent="0.25">
      <c r="A6" s="7">
        <v>2012</v>
      </c>
      <c r="B6" s="27">
        <v>15</v>
      </c>
      <c r="C6" s="43">
        <f>B6/50</f>
        <v>0.3</v>
      </c>
      <c r="D6" s="23">
        <v>11</v>
      </c>
      <c r="E6" s="29">
        <f>D6/50</f>
        <v>0.22</v>
      </c>
      <c r="F6" s="24">
        <v>19</v>
      </c>
      <c r="G6" s="40">
        <f>F6/50</f>
        <v>0.38</v>
      </c>
      <c r="H6" s="46">
        <v>5</v>
      </c>
      <c r="I6" s="47">
        <f>H6/50</f>
        <v>0.1</v>
      </c>
      <c r="J6" s="50">
        <f t="shared" ref="J6:J11" si="0">SUM(B6,D6,F6,H6)</f>
        <v>50</v>
      </c>
    </row>
    <row r="7" spans="1:23" x14ac:dyDescent="0.25">
      <c r="A7" s="7">
        <v>2013</v>
      </c>
      <c r="B7" s="27">
        <v>7</v>
      </c>
      <c r="C7" s="43">
        <f>B7/35</f>
        <v>0.2</v>
      </c>
      <c r="D7" s="23">
        <v>2</v>
      </c>
      <c r="E7" s="29">
        <f>D7/35</f>
        <v>5.7142857142857141E-2</v>
      </c>
      <c r="F7" s="24">
        <v>17</v>
      </c>
      <c r="G7" s="40">
        <f>F7/35</f>
        <v>0.48571428571428571</v>
      </c>
      <c r="H7" s="46">
        <v>9</v>
      </c>
      <c r="I7" s="47">
        <f>H7/35</f>
        <v>0.25714285714285712</v>
      </c>
      <c r="J7" s="50">
        <f t="shared" si="0"/>
        <v>35</v>
      </c>
    </row>
    <row r="8" spans="1:23" x14ac:dyDescent="0.25">
      <c r="A8" s="7">
        <v>2014</v>
      </c>
      <c r="B8" s="27">
        <v>2</v>
      </c>
      <c r="C8" s="43">
        <f>B8/30</f>
        <v>6.6666666666666666E-2</v>
      </c>
      <c r="D8" s="23">
        <v>2</v>
      </c>
      <c r="E8" s="29">
        <f>D8/30</f>
        <v>6.6666666666666666E-2</v>
      </c>
      <c r="F8" s="24">
        <v>12</v>
      </c>
      <c r="G8" s="40">
        <f>F8/30</f>
        <v>0.4</v>
      </c>
      <c r="H8" s="46">
        <v>14</v>
      </c>
      <c r="I8" s="47">
        <f>H8/30</f>
        <v>0.46666666666666667</v>
      </c>
      <c r="J8" s="50">
        <f t="shared" si="0"/>
        <v>30</v>
      </c>
    </row>
    <row r="9" spans="1:23" x14ac:dyDescent="0.25">
      <c r="A9" s="7">
        <v>2015</v>
      </c>
      <c r="B9" s="27">
        <v>5</v>
      </c>
      <c r="C9" s="43">
        <f>B9/15</f>
        <v>0.33333333333333331</v>
      </c>
      <c r="D9" s="23">
        <v>1</v>
      </c>
      <c r="E9" s="29">
        <f>D9/15</f>
        <v>6.6666666666666666E-2</v>
      </c>
      <c r="F9" s="24">
        <v>4</v>
      </c>
      <c r="G9" s="40">
        <f>F9/15</f>
        <v>0.26666666666666666</v>
      </c>
      <c r="H9" s="46">
        <v>5</v>
      </c>
      <c r="I9" s="47">
        <f>H9/15</f>
        <v>0.33333333333333331</v>
      </c>
      <c r="J9" s="50">
        <f t="shared" si="0"/>
        <v>15</v>
      </c>
    </row>
    <row r="10" spans="1:23" x14ac:dyDescent="0.25">
      <c r="A10" s="7">
        <v>2016</v>
      </c>
      <c r="B10" s="27">
        <v>6</v>
      </c>
      <c r="C10" s="43">
        <f>B10/10</f>
        <v>0.6</v>
      </c>
      <c r="D10" s="23">
        <v>0</v>
      </c>
      <c r="E10" s="29">
        <f>D10/10</f>
        <v>0</v>
      </c>
      <c r="F10" s="24">
        <v>1</v>
      </c>
      <c r="G10" s="40">
        <f>F10/10</f>
        <v>0.1</v>
      </c>
      <c r="H10" s="46">
        <v>3</v>
      </c>
      <c r="I10" s="47">
        <f>H10/10</f>
        <v>0.3</v>
      </c>
      <c r="J10" s="50">
        <f t="shared" si="0"/>
        <v>10</v>
      </c>
    </row>
    <row r="11" spans="1:23" x14ac:dyDescent="0.25">
      <c r="A11" s="7">
        <v>2017</v>
      </c>
      <c r="B11" s="27">
        <v>4</v>
      </c>
      <c r="C11" s="43">
        <f>B11/8</f>
        <v>0.5</v>
      </c>
      <c r="D11" s="23" t="s">
        <v>577</v>
      </c>
      <c r="E11" s="29" t="e">
        <f>D11/8</f>
        <v>#VALUE!</v>
      </c>
      <c r="F11" s="24" t="s">
        <v>577</v>
      </c>
      <c r="G11" s="40" t="e">
        <f>F11/8</f>
        <v>#VALUE!</v>
      </c>
      <c r="H11" s="46">
        <v>4</v>
      </c>
      <c r="I11" s="47">
        <f>H11/8</f>
        <v>0.5</v>
      </c>
      <c r="J11" s="50">
        <f t="shared" si="0"/>
        <v>8</v>
      </c>
    </row>
    <row r="12" spans="1:23" x14ac:dyDescent="0.25">
      <c r="A12" s="7"/>
      <c r="B12" s="48">
        <f>SUM(B5:B11)</f>
        <v>77</v>
      </c>
      <c r="C12" s="34">
        <f>B12/197</f>
        <v>0.39086294416243655</v>
      </c>
      <c r="D12" s="48">
        <f>SUM(D5:D11)</f>
        <v>20</v>
      </c>
      <c r="E12" s="34">
        <f>D12/197</f>
        <v>0.10152284263959391</v>
      </c>
      <c r="F12" s="48">
        <f>SUM(F5:F11)</f>
        <v>57</v>
      </c>
      <c r="G12" s="34">
        <f>F12/197</f>
        <v>0.28934010152284262</v>
      </c>
      <c r="H12" s="48">
        <f>SUM(H5:H11)</f>
        <v>43</v>
      </c>
      <c r="I12" s="34">
        <f>H12/197</f>
        <v>0.21827411167512689</v>
      </c>
      <c r="J12" s="50">
        <f>SUM(J5:J11)</f>
        <v>197</v>
      </c>
    </row>
    <row r="14" spans="1:23" ht="18.75" x14ac:dyDescent="0.3">
      <c r="A14" s="68" t="s">
        <v>651</v>
      </c>
      <c r="B14" s="15"/>
      <c r="C14" s="15"/>
      <c r="D14" s="15"/>
    </row>
    <row r="16" spans="1:23" ht="26.25" x14ac:dyDescent="0.4">
      <c r="A16" s="67" t="s">
        <v>648</v>
      </c>
      <c r="B16" s="66"/>
      <c r="C16" s="66"/>
      <c r="D16" s="66"/>
      <c r="E16" s="66"/>
      <c r="F16" s="66"/>
      <c r="M16" s="145" t="s">
        <v>649</v>
      </c>
      <c r="N16" s="146"/>
      <c r="O16" s="146"/>
      <c r="P16" s="146"/>
      <c r="Q16" s="146"/>
      <c r="R16" s="146"/>
      <c r="S16" s="146"/>
      <c r="T16" s="146"/>
      <c r="U16" s="146"/>
      <c r="V16" s="146"/>
      <c r="W16" s="146"/>
    </row>
    <row r="17" spans="1:23" x14ac:dyDescent="0.25">
      <c r="A17" s="7"/>
      <c r="B17" s="121" t="s">
        <v>347</v>
      </c>
      <c r="C17" s="123"/>
      <c r="D17" s="125" t="s">
        <v>346</v>
      </c>
      <c r="E17" s="126"/>
      <c r="F17" s="127" t="s">
        <v>345</v>
      </c>
      <c r="G17" s="129"/>
      <c r="H17" s="118" t="s">
        <v>633</v>
      </c>
      <c r="I17" s="119"/>
      <c r="J17" s="26" t="s">
        <v>576</v>
      </c>
      <c r="K17" s="26" t="s">
        <v>538</v>
      </c>
      <c r="M17" s="7"/>
      <c r="N17" s="58" t="s">
        <v>347</v>
      </c>
      <c r="O17" s="59"/>
      <c r="P17" s="60" t="s">
        <v>346</v>
      </c>
      <c r="Q17" s="61"/>
      <c r="R17" s="62" t="s">
        <v>345</v>
      </c>
      <c r="S17" s="63"/>
      <c r="T17" s="64" t="s">
        <v>633</v>
      </c>
      <c r="U17" s="65"/>
      <c r="V17" s="26" t="s">
        <v>576</v>
      </c>
      <c r="W17" s="26" t="s">
        <v>538</v>
      </c>
    </row>
    <row r="18" spans="1:23" s="72" customFormat="1" ht="45" x14ac:dyDescent="0.25">
      <c r="A18" s="50"/>
      <c r="B18" s="69" t="s">
        <v>646</v>
      </c>
      <c r="C18" s="27" t="s">
        <v>538</v>
      </c>
      <c r="D18" s="54" t="s">
        <v>647</v>
      </c>
      <c r="E18" s="55" t="s">
        <v>538</v>
      </c>
      <c r="F18" s="56" t="s">
        <v>646</v>
      </c>
      <c r="G18" s="57" t="s">
        <v>538</v>
      </c>
      <c r="H18" s="70" t="s">
        <v>632</v>
      </c>
      <c r="I18" s="70" t="s">
        <v>538</v>
      </c>
      <c r="J18" s="71"/>
      <c r="K18" s="71"/>
      <c r="M18" s="50"/>
      <c r="N18" s="69" t="s">
        <v>645</v>
      </c>
      <c r="O18" s="27" t="s">
        <v>538</v>
      </c>
      <c r="P18" s="54" t="s">
        <v>645</v>
      </c>
      <c r="Q18" s="55" t="s">
        <v>538</v>
      </c>
      <c r="R18" s="56" t="s">
        <v>645</v>
      </c>
      <c r="S18" s="57" t="s">
        <v>538</v>
      </c>
      <c r="T18" s="70" t="s">
        <v>631</v>
      </c>
      <c r="U18" s="70" t="s">
        <v>538</v>
      </c>
      <c r="V18" s="71"/>
      <c r="W18" s="71"/>
    </row>
    <row r="19" spans="1:23" x14ac:dyDescent="0.25">
      <c r="A19" s="7">
        <v>2011</v>
      </c>
      <c r="B19" s="27">
        <v>37</v>
      </c>
      <c r="C19" s="28">
        <f>B19/49</f>
        <v>0.75510204081632648</v>
      </c>
      <c r="D19" s="23">
        <v>4</v>
      </c>
      <c r="E19" s="29">
        <f>D19/49</f>
        <v>8.1632653061224483E-2</v>
      </c>
      <c r="F19" s="24">
        <v>4</v>
      </c>
      <c r="G19" s="40">
        <f>F19/49</f>
        <v>8.1632653061224483E-2</v>
      </c>
      <c r="H19" s="36">
        <v>3</v>
      </c>
      <c r="I19" s="41">
        <f>H19/49</f>
        <v>6.1224489795918366E-2</v>
      </c>
      <c r="J19" s="26">
        <f t="shared" ref="J19:J25" si="1">SUM(B19,D19,F19,H19)</f>
        <v>48</v>
      </c>
      <c r="K19" s="38">
        <f>J19/197</f>
        <v>0.24365482233502539</v>
      </c>
      <c r="M19" s="7">
        <v>2011</v>
      </c>
      <c r="N19" s="27">
        <v>1</v>
      </c>
      <c r="O19" s="28">
        <f>N19/49</f>
        <v>2.0408163265306121E-2</v>
      </c>
      <c r="P19" s="23" t="s">
        <v>577</v>
      </c>
      <c r="Q19" s="29" t="e">
        <f>P19/49</f>
        <v>#VALUE!</v>
      </c>
      <c r="R19" s="24" t="s">
        <v>577</v>
      </c>
      <c r="S19" s="40" t="e">
        <f>R19/49</f>
        <v>#VALUE!</v>
      </c>
      <c r="T19" s="36" t="s">
        <v>577</v>
      </c>
      <c r="U19" s="41" t="e">
        <f>T19/49</f>
        <v>#VALUE!</v>
      </c>
      <c r="V19" s="26">
        <f>SUM(N19,P19,R19,T19)</f>
        <v>1</v>
      </c>
      <c r="W19" s="38">
        <f>V19/143</f>
        <v>6.993006993006993E-3</v>
      </c>
    </row>
    <row r="20" spans="1:23" x14ac:dyDescent="0.25">
      <c r="A20" s="7">
        <v>2012</v>
      </c>
      <c r="B20" s="27">
        <v>2</v>
      </c>
      <c r="C20" s="28">
        <f>B20/50</f>
        <v>0.04</v>
      </c>
      <c r="D20" s="23">
        <v>1</v>
      </c>
      <c r="E20" s="29">
        <f>D20/50</f>
        <v>0.02</v>
      </c>
      <c r="F20" s="24" t="s">
        <v>577</v>
      </c>
      <c r="G20" s="40" t="e">
        <f>F20/50</f>
        <v>#VALUE!</v>
      </c>
      <c r="H20" s="36" t="s">
        <v>577</v>
      </c>
      <c r="I20" s="41" t="e">
        <f>H20/50</f>
        <v>#VALUE!</v>
      </c>
      <c r="J20" s="26">
        <f t="shared" si="1"/>
        <v>3</v>
      </c>
      <c r="K20" s="38">
        <f t="shared" ref="K20:K25" si="2">J20/197</f>
        <v>1.5228426395939087E-2</v>
      </c>
      <c r="M20" s="7">
        <v>2012</v>
      </c>
      <c r="N20" s="27">
        <v>42</v>
      </c>
      <c r="O20" s="28">
        <f>N20/50</f>
        <v>0.84</v>
      </c>
      <c r="P20" s="23" t="s">
        <v>577</v>
      </c>
      <c r="Q20" s="29" t="e">
        <f>P20/50</f>
        <v>#VALUE!</v>
      </c>
      <c r="R20" s="24">
        <v>1</v>
      </c>
      <c r="S20" s="40">
        <f>R20/50</f>
        <v>0.02</v>
      </c>
      <c r="T20" s="36">
        <v>4</v>
      </c>
      <c r="U20" s="41">
        <f>T20/50</f>
        <v>0.08</v>
      </c>
      <c r="V20" s="26">
        <f t="shared" ref="V20:V25" si="3">SUM(N20,P20,R20,T20)</f>
        <v>47</v>
      </c>
      <c r="W20" s="38">
        <f t="shared" ref="W20:W25" si="4">V20/143</f>
        <v>0.32867132867132864</v>
      </c>
    </row>
    <row r="21" spans="1:23" x14ac:dyDescent="0.25">
      <c r="A21" s="7">
        <v>2013</v>
      </c>
      <c r="B21" s="27">
        <v>3</v>
      </c>
      <c r="C21" s="28">
        <f>B21/35</f>
        <v>8.5714285714285715E-2</v>
      </c>
      <c r="D21" s="23" t="s">
        <v>577</v>
      </c>
      <c r="E21" s="29" t="e">
        <f>D21/35</f>
        <v>#VALUE!</v>
      </c>
      <c r="F21" s="24" t="s">
        <v>577</v>
      </c>
      <c r="G21" s="40" t="e">
        <f>F21/35</f>
        <v>#VALUE!</v>
      </c>
      <c r="H21" s="36" t="s">
        <v>577</v>
      </c>
      <c r="I21" s="41" t="e">
        <f>H21/35</f>
        <v>#VALUE!</v>
      </c>
      <c r="J21" s="26">
        <f t="shared" si="1"/>
        <v>3</v>
      </c>
      <c r="K21" s="38">
        <f t="shared" si="2"/>
        <v>1.5228426395939087E-2</v>
      </c>
      <c r="M21" s="7">
        <v>2013</v>
      </c>
      <c r="N21" s="27">
        <v>21</v>
      </c>
      <c r="O21" s="28">
        <f>N21/35</f>
        <v>0.6</v>
      </c>
      <c r="P21" s="23">
        <v>2</v>
      </c>
      <c r="Q21" s="29">
        <f>P21/35</f>
        <v>5.7142857142857141E-2</v>
      </c>
      <c r="R21" s="24">
        <v>6</v>
      </c>
      <c r="S21" s="40">
        <f>R21/35</f>
        <v>0.17142857142857143</v>
      </c>
      <c r="T21" s="36">
        <v>3</v>
      </c>
      <c r="U21" s="41">
        <f>T21/35</f>
        <v>8.5714285714285715E-2</v>
      </c>
      <c r="V21" s="26">
        <f t="shared" si="3"/>
        <v>32</v>
      </c>
      <c r="W21" s="38">
        <f t="shared" si="4"/>
        <v>0.22377622377622378</v>
      </c>
    </row>
    <row r="22" spans="1:23" x14ac:dyDescent="0.25">
      <c r="A22" s="7">
        <v>2014</v>
      </c>
      <c r="B22" s="27" t="s">
        <v>577</v>
      </c>
      <c r="C22" s="28" t="e">
        <f>B22/30</f>
        <v>#VALUE!</v>
      </c>
      <c r="D22" s="23" t="s">
        <v>577</v>
      </c>
      <c r="E22" s="29" t="e">
        <f>D22/30</f>
        <v>#VALUE!</v>
      </c>
      <c r="F22" s="24" t="s">
        <v>577</v>
      </c>
      <c r="G22" s="40" t="e">
        <f>F22/30</f>
        <v>#VALUE!</v>
      </c>
      <c r="H22" s="36" t="s">
        <v>577</v>
      </c>
      <c r="I22" s="41" t="e">
        <f>H22/30</f>
        <v>#VALUE!</v>
      </c>
      <c r="J22" s="26">
        <f t="shared" si="1"/>
        <v>0</v>
      </c>
      <c r="K22" s="38">
        <f t="shared" si="2"/>
        <v>0</v>
      </c>
      <c r="M22" s="7">
        <v>2014</v>
      </c>
      <c r="N22" s="27">
        <v>15</v>
      </c>
      <c r="O22" s="28">
        <f>N22/30</f>
        <v>0.5</v>
      </c>
      <c r="P22" s="23">
        <v>6</v>
      </c>
      <c r="Q22" s="29">
        <f>P22/30</f>
        <v>0.2</v>
      </c>
      <c r="R22" s="24">
        <v>4</v>
      </c>
      <c r="S22" s="40">
        <f>R22/30</f>
        <v>0.13333333333333333</v>
      </c>
      <c r="T22" s="36">
        <v>5</v>
      </c>
      <c r="U22" s="41">
        <f>T22/30</f>
        <v>0.16666666666666666</v>
      </c>
      <c r="V22" s="26">
        <f t="shared" si="3"/>
        <v>30</v>
      </c>
      <c r="W22" s="38">
        <f t="shared" si="4"/>
        <v>0.20979020979020979</v>
      </c>
    </row>
    <row r="23" spans="1:23" x14ac:dyDescent="0.25">
      <c r="A23" s="7">
        <v>2015</v>
      </c>
      <c r="B23" s="27" t="s">
        <v>577</v>
      </c>
      <c r="C23" s="28" t="e">
        <f>B23/15</f>
        <v>#VALUE!</v>
      </c>
      <c r="D23" s="23" t="s">
        <v>577</v>
      </c>
      <c r="E23" s="29" t="e">
        <f>D23/15</f>
        <v>#VALUE!</v>
      </c>
      <c r="F23" s="24" t="s">
        <v>577</v>
      </c>
      <c r="G23" s="40" t="e">
        <f>F23/15</f>
        <v>#VALUE!</v>
      </c>
      <c r="H23" s="36" t="s">
        <v>577</v>
      </c>
      <c r="I23" s="41" t="e">
        <f>H23/15</f>
        <v>#VALUE!</v>
      </c>
      <c r="J23" s="26">
        <f t="shared" si="1"/>
        <v>0</v>
      </c>
      <c r="K23" s="38">
        <f t="shared" si="2"/>
        <v>0</v>
      </c>
      <c r="M23" s="7">
        <v>2015</v>
      </c>
      <c r="N23" s="27">
        <v>10</v>
      </c>
      <c r="O23" s="28">
        <f>N23/15</f>
        <v>0.66666666666666663</v>
      </c>
      <c r="P23" s="23">
        <v>2</v>
      </c>
      <c r="Q23" s="29">
        <f>P23/15</f>
        <v>0.13333333333333333</v>
      </c>
      <c r="R23" s="24">
        <v>1</v>
      </c>
      <c r="S23" s="40">
        <f>R23/15</f>
        <v>6.6666666666666666E-2</v>
      </c>
      <c r="T23" s="36">
        <v>2</v>
      </c>
      <c r="U23" s="41">
        <f>T23/15</f>
        <v>0.13333333333333333</v>
      </c>
      <c r="V23" s="26">
        <f t="shared" si="3"/>
        <v>15</v>
      </c>
      <c r="W23" s="38">
        <f t="shared" si="4"/>
        <v>0.1048951048951049</v>
      </c>
    </row>
    <row r="24" spans="1:23" x14ac:dyDescent="0.25">
      <c r="A24" s="7">
        <v>2016</v>
      </c>
      <c r="B24" s="27" t="s">
        <v>577</v>
      </c>
      <c r="C24" s="28" t="e">
        <f>B24/10</f>
        <v>#VALUE!</v>
      </c>
      <c r="D24" s="23" t="s">
        <v>577</v>
      </c>
      <c r="E24" s="29" t="e">
        <f>D24/10</f>
        <v>#VALUE!</v>
      </c>
      <c r="F24" s="24" t="s">
        <v>577</v>
      </c>
      <c r="G24" s="40" t="e">
        <f>F24/10</f>
        <v>#VALUE!</v>
      </c>
      <c r="H24" s="36" t="s">
        <v>577</v>
      </c>
      <c r="I24" s="41" t="e">
        <f>H24/10</f>
        <v>#VALUE!</v>
      </c>
      <c r="J24" s="26">
        <f t="shared" si="1"/>
        <v>0</v>
      </c>
      <c r="K24" s="38">
        <f t="shared" si="2"/>
        <v>0</v>
      </c>
      <c r="M24" s="7">
        <v>2016</v>
      </c>
      <c r="N24" s="27">
        <v>7</v>
      </c>
      <c r="O24" s="28">
        <f>N24/10</f>
        <v>0.7</v>
      </c>
      <c r="P24" s="23">
        <v>0</v>
      </c>
      <c r="Q24" s="29">
        <f>P24/10</f>
        <v>0</v>
      </c>
      <c r="R24" s="24">
        <v>1</v>
      </c>
      <c r="S24" s="40">
        <f>R24/10</f>
        <v>0.1</v>
      </c>
      <c r="T24" s="36">
        <v>2</v>
      </c>
      <c r="U24" s="41">
        <f>T24/10</f>
        <v>0.2</v>
      </c>
      <c r="V24" s="26">
        <f t="shared" si="3"/>
        <v>10</v>
      </c>
      <c r="W24" s="38">
        <f t="shared" si="4"/>
        <v>6.9930069930069935E-2</v>
      </c>
    </row>
    <row r="25" spans="1:23" x14ac:dyDescent="0.25">
      <c r="A25" s="7">
        <v>2017</v>
      </c>
      <c r="B25" s="27" t="s">
        <v>577</v>
      </c>
      <c r="C25" s="28" t="e">
        <f>B25/8</f>
        <v>#VALUE!</v>
      </c>
      <c r="D25" s="23" t="s">
        <v>577</v>
      </c>
      <c r="E25" s="29" t="e">
        <f>D25/8</f>
        <v>#VALUE!</v>
      </c>
      <c r="F25" s="24" t="s">
        <v>577</v>
      </c>
      <c r="G25" s="40" t="e">
        <f>F25/8</f>
        <v>#VALUE!</v>
      </c>
      <c r="H25" s="36" t="s">
        <v>577</v>
      </c>
      <c r="I25" s="41" t="e">
        <f>H25/8</f>
        <v>#VALUE!</v>
      </c>
      <c r="J25" s="26">
        <f t="shared" si="1"/>
        <v>0</v>
      </c>
      <c r="K25" s="38">
        <f t="shared" si="2"/>
        <v>0</v>
      </c>
      <c r="M25" s="7">
        <v>2017</v>
      </c>
      <c r="N25" s="27">
        <v>4</v>
      </c>
      <c r="O25" s="28">
        <f>N25/8</f>
        <v>0.5</v>
      </c>
      <c r="P25" s="23">
        <v>1</v>
      </c>
      <c r="Q25" s="29">
        <f>P25/8</f>
        <v>0.125</v>
      </c>
      <c r="R25" s="24">
        <v>3</v>
      </c>
      <c r="S25" s="40">
        <f>R25/8</f>
        <v>0.375</v>
      </c>
      <c r="T25" s="36" t="s">
        <v>577</v>
      </c>
      <c r="U25" s="41" t="e">
        <f>T25/8</f>
        <v>#VALUE!</v>
      </c>
      <c r="V25" s="26">
        <f t="shared" si="3"/>
        <v>8</v>
      </c>
      <c r="W25" s="38">
        <f t="shared" si="4"/>
        <v>5.5944055944055944E-2</v>
      </c>
    </row>
    <row r="26" spans="1:23" x14ac:dyDescent="0.25">
      <c r="A26" s="7"/>
      <c r="B26" s="50">
        <f>SUM(B19:B25)</f>
        <v>42</v>
      </c>
      <c r="C26" s="34">
        <f>B26/197</f>
        <v>0.21319796954314721</v>
      </c>
      <c r="D26" s="50">
        <f t="shared" ref="D26" si="5">SUM(D19:D25)</f>
        <v>5</v>
      </c>
      <c r="E26" s="34">
        <f>D26/197</f>
        <v>2.5380710659898477E-2</v>
      </c>
      <c r="F26" s="50">
        <f t="shared" ref="F26" si="6">SUM(F19:F25)</f>
        <v>4</v>
      </c>
      <c r="G26" s="34">
        <f>F26/197</f>
        <v>2.030456852791878E-2</v>
      </c>
      <c r="H26" s="50">
        <f t="shared" ref="H26" si="7">SUM(H19:H25)</f>
        <v>3</v>
      </c>
      <c r="I26" s="34">
        <f>H26/197</f>
        <v>1.5228426395939087E-2</v>
      </c>
      <c r="J26" s="24">
        <f>SUM(J19:J25)</f>
        <v>54</v>
      </c>
      <c r="K26" s="39">
        <f>SUM(K19:K25)</f>
        <v>0.27411167512690354</v>
      </c>
      <c r="M26" s="7"/>
      <c r="N26" s="50">
        <f>SUM(N19:N25)</f>
        <v>100</v>
      </c>
      <c r="O26" s="34">
        <f>N26/197</f>
        <v>0.50761421319796951</v>
      </c>
      <c r="P26" s="50">
        <f t="shared" ref="P26" si="8">SUM(P19:P25)</f>
        <v>11</v>
      </c>
      <c r="Q26" s="34">
        <f>P26/197</f>
        <v>5.5837563451776651E-2</v>
      </c>
      <c r="R26" s="50">
        <f t="shared" ref="R26" si="9">SUM(R19:R25)</f>
        <v>16</v>
      </c>
      <c r="S26" s="34">
        <f>R26/197</f>
        <v>8.1218274111675121E-2</v>
      </c>
      <c r="T26" s="50">
        <f t="shared" ref="T26" si="10">SUM(T19:T25)</f>
        <v>16</v>
      </c>
      <c r="U26" s="34">
        <f>T26/197</f>
        <v>8.1218274111675121E-2</v>
      </c>
      <c r="V26" s="24">
        <f>SUM(V19:V25)</f>
        <v>143</v>
      </c>
      <c r="W26" s="39">
        <f>SUM(W19:W25)</f>
        <v>0.99999999999999989</v>
      </c>
    </row>
    <row r="28" spans="1:23" ht="23.25" x14ac:dyDescent="0.35">
      <c r="A28" s="143" t="s">
        <v>644</v>
      </c>
      <c r="B28" s="144"/>
      <c r="C28" s="144"/>
      <c r="D28" s="144"/>
      <c r="E28" s="144"/>
      <c r="F28" s="144"/>
      <c r="G28" s="144"/>
      <c r="H28" s="144"/>
      <c r="I28" s="144"/>
      <c r="J28" s="144"/>
      <c r="K28" s="144"/>
      <c r="L28" s="144"/>
      <c r="M28" s="144"/>
    </row>
    <row r="29" spans="1:23" s="10" customFormat="1" ht="45" x14ac:dyDescent="0.25">
      <c r="A29" s="9" t="s">
        <v>302</v>
      </c>
      <c r="B29" s="9" t="s">
        <v>303</v>
      </c>
      <c r="C29" s="9" t="s">
        <v>72</v>
      </c>
      <c r="D29" s="9" t="s">
        <v>535</v>
      </c>
      <c r="E29" s="9" t="s">
        <v>425</v>
      </c>
      <c r="F29" s="9" t="s">
        <v>426</v>
      </c>
      <c r="G29" s="9" t="s">
        <v>304</v>
      </c>
      <c r="H29" s="9" t="s">
        <v>305</v>
      </c>
      <c r="I29" s="9" t="s">
        <v>306</v>
      </c>
      <c r="J29" s="9" t="s">
        <v>307</v>
      </c>
      <c r="K29" s="9" t="s">
        <v>313</v>
      </c>
      <c r="L29" s="9" t="s">
        <v>314</v>
      </c>
      <c r="M29" s="9" t="s">
        <v>575</v>
      </c>
    </row>
    <row r="30" spans="1:23" x14ac:dyDescent="0.25">
      <c r="A30" s="7">
        <v>1</v>
      </c>
      <c r="B30" s="7" t="s">
        <v>52</v>
      </c>
      <c r="C30" s="7">
        <v>2011</v>
      </c>
      <c r="D30" s="7" t="s">
        <v>501</v>
      </c>
      <c r="E30" s="7" t="s">
        <v>430</v>
      </c>
      <c r="F30" s="7" t="s">
        <v>568</v>
      </c>
      <c r="G30" s="7" t="s">
        <v>298</v>
      </c>
      <c r="H30" s="7" t="s">
        <v>88</v>
      </c>
      <c r="I30" s="7">
        <v>2106072</v>
      </c>
      <c r="J30" s="12">
        <f t="shared" ref="J30:J79" si="11">I30/12</f>
        <v>175506</v>
      </c>
      <c r="K30" s="8">
        <f t="shared" ref="K30:K79" si="12">I30/65</f>
        <v>32401.107692307691</v>
      </c>
      <c r="L30" s="8">
        <f t="shared" ref="L30:L79" si="13">K30/12</f>
        <v>2700.0923076923077</v>
      </c>
      <c r="M30" s="11" t="s">
        <v>578</v>
      </c>
      <c r="O30" s="13"/>
    </row>
    <row r="31" spans="1:23" x14ac:dyDescent="0.25">
      <c r="A31" s="7">
        <v>2</v>
      </c>
      <c r="B31" s="7" t="s">
        <v>13</v>
      </c>
      <c r="C31" s="7">
        <v>2011</v>
      </c>
      <c r="D31" s="7" t="s">
        <v>501</v>
      </c>
      <c r="E31" s="7" t="s">
        <v>430</v>
      </c>
      <c r="F31" s="7" t="s">
        <v>568</v>
      </c>
      <c r="G31" s="7" t="s">
        <v>298</v>
      </c>
      <c r="H31" s="7" t="s">
        <v>76</v>
      </c>
      <c r="I31" s="7">
        <v>1483764</v>
      </c>
      <c r="J31" s="12">
        <f t="shared" si="11"/>
        <v>123647</v>
      </c>
      <c r="K31" s="8">
        <f t="shared" si="12"/>
        <v>22827.138461538463</v>
      </c>
      <c r="L31" s="8">
        <f t="shared" si="13"/>
        <v>1902.2615384615385</v>
      </c>
      <c r="M31" s="11" t="s">
        <v>578</v>
      </c>
    </row>
    <row r="32" spans="1:23" x14ac:dyDescent="0.25">
      <c r="A32" s="7">
        <v>3</v>
      </c>
      <c r="B32" s="7" t="s">
        <v>23</v>
      </c>
      <c r="C32" s="7">
        <v>2011</v>
      </c>
      <c r="D32" s="7" t="s">
        <v>501</v>
      </c>
      <c r="E32" s="7" t="s">
        <v>433</v>
      </c>
      <c r="F32" s="7" t="s">
        <v>568</v>
      </c>
      <c r="G32" s="7" t="s">
        <v>298</v>
      </c>
      <c r="H32" s="7" t="s">
        <v>78</v>
      </c>
      <c r="I32" s="7">
        <v>1288164</v>
      </c>
      <c r="J32" s="12">
        <f t="shared" si="11"/>
        <v>107347</v>
      </c>
      <c r="K32" s="8">
        <f t="shared" si="12"/>
        <v>19817.907692307694</v>
      </c>
      <c r="L32" s="8">
        <f t="shared" si="13"/>
        <v>1651.4923076923078</v>
      </c>
      <c r="M32" s="11" t="s">
        <v>578</v>
      </c>
    </row>
    <row r="33" spans="1:13" x14ac:dyDescent="0.25">
      <c r="A33" s="7">
        <v>4</v>
      </c>
      <c r="B33" s="7" t="s">
        <v>70</v>
      </c>
      <c r="C33" s="7">
        <v>2011</v>
      </c>
      <c r="D33" s="7" t="s">
        <v>501</v>
      </c>
      <c r="E33" s="7" t="s">
        <v>430</v>
      </c>
      <c r="F33" s="7" t="s">
        <v>568</v>
      </c>
      <c r="G33" s="7" t="s">
        <v>298</v>
      </c>
      <c r="H33" s="7" t="s">
        <v>93</v>
      </c>
      <c r="I33" s="7">
        <v>1208952</v>
      </c>
      <c r="J33" s="12">
        <f t="shared" si="11"/>
        <v>100746</v>
      </c>
      <c r="K33" s="8">
        <f t="shared" si="12"/>
        <v>18599.261538461538</v>
      </c>
      <c r="L33" s="8">
        <f t="shared" si="13"/>
        <v>1549.9384615384615</v>
      </c>
      <c r="M33" s="11" t="s">
        <v>578</v>
      </c>
    </row>
    <row r="34" spans="1:13" x14ac:dyDescent="0.25">
      <c r="A34" s="7">
        <v>5</v>
      </c>
      <c r="B34" s="7" t="s">
        <v>14</v>
      </c>
      <c r="C34" s="7">
        <v>2011</v>
      </c>
      <c r="D34" s="7" t="s">
        <v>501</v>
      </c>
      <c r="E34" s="7" t="s">
        <v>430</v>
      </c>
      <c r="F34" s="7" t="s">
        <v>568</v>
      </c>
      <c r="G34" s="7" t="s">
        <v>298</v>
      </c>
      <c r="H34" s="7" t="s">
        <v>320</v>
      </c>
      <c r="I34" s="7">
        <v>1146420</v>
      </c>
      <c r="J34" s="12">
        <f t="shared" si="11"/>
        <v>95535</v>
      </c>
      <c r="K34" s="8">
        <f t="shared" si="12"/>
        <v>17637.23076923077</v>
      </c>
      <c r="L34" s="8">
        <f t="shared" si="13"/>
        <v>1469.7692307692307</v>
      </c>
      <c r="M34" s="11" t="s">
        <v>578</v>
      </c>
    </row>
    <row r="35" spans="1:13" x14ac:dyDescent="0.25">
      <c r="A35" s="7">
        <v>6</v>
      </c>
      <c r="B35" s="7" t="s">
        <v>5</v>
      </c>
      <c r="C35" s="7">
        <v>2011</v>
      </c>
      <c r="D35" s="7" t="s">
        <v>501</v>
      </c>
      <c r="E35" s="7" t="s">
        <v>429</v>
      </c>
      <c r="F35" s="7" t="s">
        <v>462</v>
      </c>
      <c r="G35" s="7" t="s">
        <v>6</v>
      </c>
      <c r="H35" s="7" t="s">
        <v>369</v>
      </c>
      <c r="I35" s="7">
        <v>1000000</v>
      </c>
      <c r="J35" s="12">
        <f t="shared" si="11"/>
        <v>83333.333333333328</v>
      </c>
      <c r="K35" s="8">
        <f t="shared" si="12"/>
        <v>15384.615384615385</v>
      </c>
      <c r="L35" s="8">
        <f t="shared" si="13"/>
        <v>1282.051282051282</v>
      </c>
      <c r="M35" s="11" t="s">
        <v>578</v>
      </c>
    </row>
    <row r="36" spans="1:13" x14ac:dyDescent="0.25">
      <c r="A36" s="7">
        <v>7</v>
      </c>
      <c r="B36" s="7" t="s">
        <v>4</v>
      </c>
      <c r="C36" s="7">
        <v>2011</v>
      </c>
      <c r="D36" s="7" t="s">
        <v>501</v>
      </c>
      <c r="E36" s="7" t="s">
        <v>428</v>
      </c>
      <c r="F36" s="7" t="s">
        <v>462</v>
      </c>
      <c r="G36" s="7" t="s">
        <v>2</v>
      </c>
      <c r="H36" s="7" t="s">
        <v>563</v>
      </c>
      <c r="I36" s="7">
        <v>600000</v>
      </c>
      <c r="J36" s="12">
        <f t="shared" si="11"/>
        <v>50000</v>
      </c>
      <c r="K36" s="8">
        <f t="shared" si="12"/>
        <v>9230.7692307692305</v>
      </c>
      <c r="L36" s="8">
        <f t="shared" si="13"/>
        <v>769.23076923076917</v>
      </c>
      <c r="M36" s="11" t="s">
        <v>578</v>
      </c>
    </row>
    <row r="37" spans="1:13" x14ac:dyDescent="0.25">
      <c r="A37" s="7">
        <v>8</v>
      </c>
      <c r="B37" s="7" t="s">
        <v>47</v>
      </c>
      <c r="C37" s="7">
        <v>2011</v>
      </c>
      <c r="D37" s="7" t="s">
        <v>501</v>
      </c>
      <c r="E37" s="7" t="s">
        <v>430</v>
      </c>
      <c r="F37" s="7" t="s">
        <v>568</v>
      </c>
      <c r="G37" s="7" t="s">
        <v>298</v>
      </c>
      <c r="H37" s="7" t="s">
        <v>321</v>
      </c>
      <c r="I37" s="7">
        <v>597408</v>
      </c>
      <c r="J37" s="12">
        <f t="shared" si="11"/>
        <v>49784</v>
      </c>
      <c r="K37" s="8">
        <f t="shared" si="12"/>
        <v>9190.8923076923074</v>
      </c>
      <c r="L37" s="8">
        <f t="shared" si="13"/>
        <v>765.90769230769229</v>
      </c>
      <c r="M37" s="11" t="s">
        <v>578</v>
      </c>
    </row>
    <row r="38" spans="1:13" x14ac:dyDescent="0.25">
      <c r="A38" s="7">
        <v>9</v>
      </c>
      <c r="B38" s="7" t="s">
        <v>26</v>
      </c>
      <c r="C38" s="7">
        <v>2011</v>
      </c>
      <c r="D38" s="7" t="s">
        <v>501</v>
      </c>
      <c r="E38" s="7" t="s">
        <v>435</v>
      </c>
      <c r="F38" s="7" t="s">
        <v>462</v>
      </c>
      <c r="G38" s="7" t="s">
        <v>378</v>
      </c>
      <c r="H38" s="7" t="s">
        <v>134</v>
      </c>
      <c r="I38" s="7">
        <v>500000</v>
      </c>
      <c r="J38" s="12">
        <f t="shared" si="11"/>
        <v>41666.666666666664</v>
      </c>
      <c r="K38" s="8">
        <f t="shared" si="12"/>
        <v>7692.3076923076924</v>
      </c>
      <c r="L38" s="8">
        <f t="shared" si="13"/>
        <v>641.02564102564099</v>
      </c>
      <c r="M38" s="11" t="s">
        <v>578</v>
      </c>
    </row>
    <row r="39" spans="1:13" x14ac:dyDescent="0.25">
      <c r="A39" s="7">
        <v>10</v>
      </c>
      <c r="B39" s="7" t="s">
        <v>27</v>
      </c>
      <c r="C39" s="7">
        <v>2011</v>
      </c>
      <c r="D39" s="7" t="s">
        <v>501</v>
      </c>
      <c r="E39" s="7" t="s">
        <v>436</v>
      </c>
      <c r="F39" s="7" t="s">
        <v>462</v>
      </c>
      <c r="G39" s="7" t="s">
        <v>366</v>
      </c>
      <c r="H39" s="7" t="s">
        <v>319</v>
      </c>
      <c r="I39" s="7">
        <v>500000</v>
      </c>
      <c r="J39" s="12">
        <f t="shared" si="11"/>
        <v>41666.666666666664</v>
      </c>
      <c r="K39" s="8">
        <f t="shared" si="12"/>
        <v>7692.3076923076924</v>
      </c>
      <c r="L39" s="8">
        <f t="shared" si="13"/>
        <v>641.02564102564099</v>
      </c>
      <c r="M39" s="11" t="s">
        <v>578</v>
      </c>
    </row>
    <row r="40" spans="1:13" x14ac:dyDescent="0.25">
      <c r="A40" s="7">
        <v>11</v>
      </c>
      <c r="B40" s="7" t="s">
        <v>33</v>
      </c>
      <c r="C40" s="7">
        <v>2011</v>
      </c>
      <c r="D40" s="7" t="s">
        <v>501</v>
      </c>
      <c r="E40" s="7" t="s">
        <v>432</v>
      </c>
      <c r="F40" s="7" t="s">
        <v>462</v>
      </c>
      <c r="G40" s="7" t="s">
        <v>380</v>
      </c>
      <c r="H40" s="7" t="s">
        <v>381</v>
      </c>
      <c r="I40" s="7">
        <v>450000</v>
      </c>
      <c r="J40" s="12">
        <f t="shared" si="11"/>
        <v>37500</v>
      </c>
      <c r="K40" s="8">
        <f t="shared" si="12"/>
        <v>6923.0769230769229</v>
      </c>
      <c r="L40" s="8">
        <f t="shared" si="13"/>
        <v>576.92307692307691</v>
      </c>
      <c r="M40" s="11" t="s">
        <v>578</v>
      </c>
    </row>
    <row r="41" spans="1:13" x14ac:dyDescent="0.25">
      <c r="A41" s="7">
        <v>12</v>
      </c>
      <c r="B41" s="7" t="s">
        <v>38</v>
      </c>
      <c r="C41" s="7">
        <v>2011</v>
      </c>
      <c r="D41" s="7" t="s">
        <v>501</v>
      </c>
      <c r="E41" s="7" t="s">
        <v>430</v>
      </c>
      <c r="F41" s="7" t="s">
        <v>462</v>
      </c>
      <c r="G41" s="7" t="s">
        <v>21</v>
      </c>
      <c r="H41" s="7" t="s">
        <v>83</v>
      </c>
      <c r="I41" s="7">
        <v>420000</v>
      </c>
      <c r="J41" s="12">
        <f t="shared" si="11"/>
        <v>35000</v>
      </c>
      <c r="K41" s="8">
        <f t="shared" si="12"/>
        <v>6461.5384615384619</v>
      </c>
      <c r="L41" s="8">
        <f t="shared" si="13"/>
        <v>538.46153846153845</v>
      </c>
      <c r="M41" s="11" t="s">
        <v>578</v>
      </c>
    </row>
    <row r="42" spans="1:13" x14ac:dyDescent="0.25">
      <c r="A42" s="7">
        <v>13</v>
      </c>
      <c r="B42" s="7" t="s">
        <v>50</v>
      </c>
      <c r="C42" s="7">
        <v>2011</v>
      </c>
      <c r="D42" s="7" t="s">
        <v>501</v>
      </c>
      <c r="E42" s="7" t="s">
        <v>432</v>
      </c>
      <c r="F42" s="7" t="s">
        <v>462</v>
      </c>
      <c r="G42" s="7" t="s">
        <v>51</v>
      </c>
      <c r="H42" s="7" t="s">
        <v>87</v>
      </c>
      <c r="I42" s="7">
        <v>420000</v>
      </c>
      <c r="J42" s="12">
        <f t="shared" si="11"/>
        <v>35000</v>
      </c>
      <c r="K42" s="8">
        <f t="shared" si="12"/>
        <v>6461.5384615384619</v>
      </c>
      <c r="L42" s="8">
        <f t="shared" si="13"/>
        <v>538.46153846153845</v>
      </c>
      <c r="M42" s="11" t="s">
        <v>578</v>
      </c>
    </row>
    <row r="43" spans="1:13" x14ac:dyDescent="0.25">
      <c r="A43" s="7">
        <v>14</v>
      </c>
      <c r="B43" s="7" t="s">
        <v>58</v>
      </c>
      <c r="C43" s="7">
        <v>2011</v>
      </c>
      <c r="D43" s="7" t="s">
        <v>501</v>
      </c>
      <c r="E43" s="7" t="s">
        <v>429</v>
      </c>
      <c r="F43" s="7" t="s">
        <v>462</v>
      </c>
      <c r="G43" s="7" t="s">
        <v>59</v>
      </c>
      <c r="H43" s="7" t="s">
        <v>389</v>
      </c>
      <c r="I43" s="7">
        <v>420000</v>
      </c>
      <c r="J43" s="12">
        <f t="shared" si="11"/>
        <v>35000</v>
      </c>
      <c r="K43" s="8">
        <f t="shared" si="12"/>
        <v>6461.5384615384619</v>
      </c>
      <c r="L43" s="8">
        <f t="shared" si="13"/>
        <v>538.46153846153845</v>
      </c>
      <c r="M43" s="11" t="s">
        <v>578</v>
      </c>
    </row>
    <row r="44" spans="1:13" x14ac:dyDescent="0.25">
      <c r="A44" s="7">
        <v>15</v>
      </c>
      <c r="B44" s="7" t="s">
        <v>15</v>
      </c>
      <c r="C44" s="7">
        <v>2011</v>
      </c>
      <c r="D44" s="7" t="s">
        <v>502</v>
      </c>
      <c r="E44" s="7" t="s">
        <v>431</v>
      </c>
      <c r="F44" s="7" t="s">
        <v>462</v>
      </c>
      <c r="G44" s="7" t="s">
        <v>372</v>
      </c>
      <c r="H44" s="7" t="s">
        <v>373</v>
      </c>
      <c r="I44" s="7">
        <v>400000</v>
      </c>
      <c r="J44" s="12">
        <f t="shared" si="11"/>
        <v>33333.333333333336</v>
      </c>
      <c r="K44" s="8">
        <f t="shared" si="12"/>
        <v>6153.8461538461543</v>
      </c>
      <c r="L44" s="8">
        <f t="shared" si="13"/>
        <v>512.82051282051282</v>
      </c>
      <c r="M44" s="11" t="s">
        <v>578</v>
      </c>
    </row>
    <row r="45" spans="1:13" x14ac:dyDescent="0.25">
      <c r="A45" s="7">
        <v>16</v>
      </c>
      <c r="B45" s="7" t="s">
        <v>22</v>
      </c>
      <c r="C45" s="7">
        <v>2011</v>
      </c>
      <c r="D45" s="7" t="s">
        <v>501</v>
      </c>
      <c r="E45" s="7" t="s">
        <v>427</v>
      </c>
      <c r="F45" s="7" t="s">
        <v>462</v>
      </c>
      <c r="G45" s="7" t="s">
        <v>16</v>
      </c>
      <c r="H45" s="7" t="s">
        <v>376</v>
      </c>
      <c r="I45" s="7">
        <v>400000</v>
      </c>
      <c r="J45" s="12">
        <f t="shared" si="11"/>
        <v>33333.333333333336</v>
      </c>
      <c r="K45" s="8">
        <f t="shared" si="12"/>
        <v>6153.8461538461543</v>
      </c>
      <c r="L45" s="8">
        <f t="shared" si="13"/>
        <v>512.82051282051282</v>
      </c>
      <c r="M45" s="11" t="s">
        <v>578</v>
      </c>
    </row>
    <row r="46" spans="1:13" x14ac:dyDescent="0.25">
      <c r="A46" s="7">
        <v>17</v>
      </c>
      <c r="B46" s="7" t="s">
        <v>63</v>
      </c>
      <c r="C46" s="7">
        <v>2011</v>
      </c>
      <c r="D46" s="7" t="s">
        <v>501</v>
      </c>
      <c r="E46" s="7" t="s">
        <v>429</v>
      </c>
      <c r="F46" s="7" t="s">
        <v>462</v>
      </c>
      <c r="G46" s="7" t="s">
        <v>1</v>
      </c>
      <c r="H46" s="7" t="s">
        <v>391</v>
      </c>
      <c r="I46" s="7">
        <v>380000</v>
      </c>
      <c r="J46" s="12">
        <f t="shared" si="11"/>
        <v>31666.666666666668</v>
      </c>
      <c r="K46" s="8">
        <f t="shared" si="12"/>
        <v>5846.1538461538457</v>
      </c>
      <c r="L46" s="8">
        <f t="shared" si="13"/>
        <v>487.17948717948713</v>
      </c>
      <c r="M46" s="11" t="s">
        <v>578</v>
      </c>
    </row>
    <row r="47" spans="1:13" x14ac:dyDescent="0.25">
      <c r="A47" s="7">
        <v>18</v>
      </c>
      <c r="B47" s="7" t="s">
        <v>31</v>
      </c>
      <c r="C47" s="7">
        <v>2011</v>
      </c>
      <c r="D47" s="7" t="s">
        <v>501</v>
      </c>
      <c r="E47" s="7" t="s">
        <v>430</v>
      </c>
      <c r="F47" s="7" t="s">
        <v>462</v>
      </c>
      <c r="G47" s="7" t="s">
        <v>134</v>
      </c>
      <c r="H47" s="7" t="s">
        <v>610</v>
      </c>
      <c r="I47" s="7">
        <v>350000</v>
      </c>
      <c r="J47" s="12">
        <f>I47/12</f>
        <v>29166.666666666668</v>
      </c>
      <c r="K47" s="8">
        <f>I47/65</f>
        <v>5384.6153846153848</v>
      </c>
      <c r="L47" s="8">
        <f>K47/12</f>
        <v>448.71794871794873</v>
      </c>
      <c r="M47" s="11" t="s">
        <v>578</v>
      </c>
    </row>
    <row r="48" spans="1:13" x14ac:dyDescent="0.25">
      <c r="A48" s="7">
        <v>19</v>
      </c>
      <c r="B48" s="7" t="s">
        <v>64</v>
      </c>
      <c r="C48" s="7">
        <v>2011</v>
      </c>
      <c r="D48" s="7" t="s">
        <v>501</v>
      </c>
      <c r="E48" s="7" t="s">
        <v>430</v>
      </c>
      <c r="F48" s="7" t="s">
        <v>462</v>
      </c>
      <c r="G48" s="7" t="s">
        <v>65</v>
      </c>
      <c r="H48" s="7" t="s">
        <v>328</v>
      </c>
      <c r="I48" s="7">
        <v>360000</v>
      </c>
      <c r="J48" s="12">
        <f t="shared" si="11"/>
        <v>30000</v>
      </c>
      <c r="K48" s="8">
        <f t="shared" si="12"/>
        <v>5538.4615384615381</v>
      </c>
      <c r="L48" s="8">
        <f t="shared" si="13"/>
        <v>461.53846153846149</v>
      </c>
      <c r="M48" s="11" t="s">
        <v>578</v>
      </c>
    </row>
    <row r="49" spans="1:13" x14ac:dyDescent="0.25">
      <c r="A49" s="7">
        <v>20</v>
      </c>
      <c r="B49" s="7" t="s">
        <v>60</v>
      </c>
      <c r="C49" s="7">
        <v>2011</v>
      </c>
      <c r="D49" s="7" t="s">
        <v>501</v>
      </c>
      <c r="E49" s="7" t="s">
        <v>430</v>
      </c>
      <c r="F49" s="7" t="s">
        <v>462</v>
      </c>
      <c r="G49" s="7" t="s">
        <v>327</v>
      </c>
      <c r="H49" s="7" t="s">
        <v>390</v>
      </c>
      <c r="I49" s="7">
        <v>336000</v>
      </c>
      <c r="J49" s="12">
        <f t="shared" si="11"/>
        <v>28000</v>
      </c>
      <c r="K49" s="8">
        <f t="shared" si="12"/>
        <v>5169.2307692307695</v>
      </c>
      <c r="L49" s="8">
        <f t="shared" si="13"/>
        <v>430.76923076923077</v>
      </c>
      <c r="M49" s="11" t="s">
        <v>578</v>
      </c>
    </row>
    <row r="50" spans="1:13" x14ac:dyDescent="0.25">
      <c r="A50" s="7">
        <v>21</v>
      </c>
      <c r="B50" s="7" t="s">
        <v>24</v>
      </c>
      <c r="C50" s="7">
        <v>2011</v>
      </c>
      <c r="D50" s="7" t="s">
        <v>501</v>
      </c>
      <c r="E50" s="7" t="s">
        <v>428</v>
      </c>
      <c r="F50" s="7" t="s">
        <v>462</v>
      </c>
      <c r="G50" s="7" t="s">
        <v>25</v>
      </c>
      <c r="H50" s="7" t="s">
        <v>377</v>
      </c>
      <c r="I50" s="7">
        <v>332000</v>
      </c>
      <c r="J50" s="12">
        <f t="shared" si="11"/>
        <v>27666.666666666668</v>
      </c>
      <c r="K50" s="8">
        <f t="shared" si="12"/>
        <v>5107.6923076923076</v>
      </c>
      <c r="L50" s="8">
        <f t="shared" si="13"/>
        <v>425.64102564102564</v>
      </c>
      <c r="M50" s="11" t="s">
        <v>578</v>
      </c>
    </row>
    <row r="51" spans="1:13" x14ac:dyDescent="0.25">
      <c r="A51" s="7">
        <v>22</v>
      </c>
      <c r="B51" s="7" t="s">
        <v>9</v>
      </c>
      <c r="C51" s="7">
        <v>2011</v>
      </c>
      <c r="D51" s="7" t="s">
        <v>501</v>
      </c>
      <c r="E51" s="7" t="s">
        <v>428</v>
      </c>
      <c r="F51" s="7" t="s">
        <v>462</v>
      </c>
      <c r="G51" s="7" t="s">
        <v>370</v>
      </c>
      <c r="H51" s="7" t="s">
        <v>371</v>
      </c>
      <c r="I51" s="7">
        <v>312000</v>
      </c>
      <c r="J51" s="12">
        <f t="shared" si="11"/>
        <v>26000</v>
      </c>
      <c r="K51" s="8">
        <f t="shared" si="12"/>
        <v>4800</v>
      </c>
      <c r="L51" s="8">
        <f t="shared" si="13"/>
        <v>400</v>
      </c>
      <c r="M51" s="11" t="s">
        <v>578</v>
      </c>
    </row>
    <row r="52" spans="1:13" x14ac:dyDescent="0.25">
      <c r="A52" s="7">
        <v>23</v>
      </c>
      <c r="B52" s="7" t="s">
        <v>71</v>
      </c>
      <c r="C52" s="7">
        <v>2011</v>
      </c>
      <c r="D52" s="7" t="s">
        <v>501</v>
      </c>
      <c r="E52" s="7" t="s">
        <v>430</v>
      </c>
      <c r="F52" s="7" t="s">
        <v>462</v>
      </c>
      <c r="G52" s="7" t="s">
        <v>394</v>
      </c>
      <c r="H52" s="7" t="s">
        <v>565</v>
      </c>
      <c r="I52" s="7">
        <v>312000</v>
      </c>
      <c r="J52" s="12">
        <f t="shared" si="11"/>
        <v>26000</v>
      </c>
      <c r="K52" s="8">
        <f t="shared" si="12"/>
        <v>4800</v>
      </c>
      <c r="L52" s="8">
        <f t="shared" si="13"/>
        <v>400</v>
      </c>
      <c r="M52" s="11" t="s">
        <v>578</v>
      </c>
    </row>
    <row r="53" spans="1:13" x14ac:dyDescent="0.25">
      <c r="A53" s="7">
        <v>24</v>
      </c>
      <c r="B53" s="7" t="s">
        <v>17</v>
      </c>
      <c r="C53" s="7">
        <v>2011</v>
      </c>
      <c r="D53" s="7" t="s">
        <v>501</v>
      </c>
      <c r="E53" s="7" t="s">
        <v>430</v>
      </c>
      <c r="F53" s="7" t="s">
        <v>462</v>
      </c>
      <c r="G53" s="7" t="s">
        <v>1</v>
      </c>
      <c r="H53" s="7" t="s">
        <v>374</v>
      </c>
      <c r="I53" s="7">
        <v>300000</v>
      </c>
      <c r="J53" s="12">
        <f t="shared" si="11"/>
        <v>25000</v>
      </c>
      <c r="K53" s="8">
        <f t="shared" si="12"/>
        <v>4615.3846153846152</v>
      </c>
      <c r="L53" s="8">
        <f t="shared" si="13"/>
        <v>384.61538461538458</v>
      </c>
      <c r="M53" s="11" t="s">
        <v>578</v>
      </c>
    </row>
    <row r="54" spans="1:13" x14ac:dyDescent="0.25">
      <c r="A54" s="7">
        <v>25</v>
      </c>
      <c r="B54" s="7" t="s">
        <v>18</v>
      </c>
      <c r="C54" s="7">
        <v>2011</v>
      </c>
      <c r="D54" s="7" t="s">
        <v>501</v>
      </c>
      <c r="E54" s="7" t="s">
        <v>430</v>
      </c>
      <c r="F54" s="7" t="s">
        <v>462</v>
      </c>
      <c r="G54" s="7" t="s">
        <v>317</v>
      </c>
      <c r="H54" s="7" t="s">
        <v>77</v>
      </c>
      <c r="I54" s="7">
        <v>300000</v>
      </c>
      <c r="J54" s="12">
        <f t="shared" si="11"/>
        <v>25000</v>
      </c>
      <c r="K54" s="8">
        <f t="shared" si="12"/>
        <v>4615.3846153846152</v>
      </c>
      <c r="L54" s="8">
        <f t="shared" si="13"/>
        <v>384.61538461538458</v>
      </c>
      <c r="M54" s="11" t="s">
        <v>578</v>
      </c>
    </row>
    <row r="55" spans="1:13" x14ac:dyDescent="0.25">
      <c r="A55" s="7">
        <v>26</v>
      </c>
      <c r="B55" s="7" t="s">
        <v>29</v>
      </c>
      <c r="C55" s="7">
        <v>2011</v>
      </c>
      <c r="D55" s="7" t="s">
        <v>501</v>
      </c>
      <c r="E55" s="7" t="s">
        <v>428</v>
      </c>
      <c r="F55" s="7" t="s">
        <v>462</v>
      </c>
      <c r="G55" s="7" t="s">
        <v>30</v>
      </c>
      <c r="H55" s="7" t="s">
        <v>379</v>
      </c>
      <c r="I55" s="7">
        <v>300000</v>
      </c>
      <c r="J55" s="12">
        <f t="shared" si="11"/>
        <v>25000</v>
      </c>
      <c r="K55" s="8">
        <f t="shared" si="12"/>
        <v>4615.3846153846152</v>
      </c>
      <c r="L55" s="8">
        <f t="shared" si="13"/>
        <v>384.61538461538458</v>
      </c>
      <c r="M55" s="11" t="s">
        <v>578</v>
      </c>
    </row>
    <row r="56" spans="1:13" x14ac:dyDescent="0.25">
      <c r="A56" s="7">
        <v>27</v>
      </c>
      <c r="B56" s="7" t="s">
        <v>34</v>
      </c>
      <c r="C56" s="7">
        <v>2011</v>
      </c>
      <c r="D56" s="7" t="s">
        <v>501</v>
      </c>
      <c r="E56" s="7" t="s">
        <v>430</v>
      </c>
      <c r="F56" s="7" t="s">
        <v>462</v>
      </c>
      <c r="G56" s="7" t="s">
        <v>318</v>
      </c>
      <c r="H56" s="7" t="s">
        <v>382</v>
      </c>
      <c r="I56" s="7">
        <v>300000</v>
      </c>
      <c r="J56" s="12">
        <f t="shared" si="11"/>
        <v>25000</v>
      </c>
      <c r="K56" s="8">
        <f t="shared" si="12"/>
        <v>4615.3846153846152</v>
      </c>
      <c r="L56" s="8">
        <f t="shared" si="13"/>
        <v>384.61538461538458</v>
      </c>
      <c r="M56" s="11" t="s">
        <v>578</v>
      </c>
    </row>
    <row r="57" spans="1:13" x14ac:dyDescent="0.25">
      <c r="A57" s="7">
        <v>28</v>
      </c>
      <c r="B57" s="7" t="s">
        <v>36</v>
      </c>
      <c r="C57" s="7">
        <v>2011</v>
      </c>
      <c r="D57" s="7" t="s">
        <v>501</v>
      </c>
      <c r="E57" s="7" t="s">
        <v>430</v>
      </c>
      <c r="F57" s="7" t="s">
        <v>462</v>
      </c>
      <c r="G57" s="7" t="s">
        <v>37</v>
      </c>
      <c r="H57" s="7" t="s">
        <v>383</v>
      </c>
      <c r="I57" s="7">
        <v>300000</v>
      </c>
      <c r="J57" s="12">
        <f t="shared" si="11"/>
        <v>25000</v>
      </c>
      <c r="K57" s="8">
        <f t="shared" si="12"/>
        <v>4615.3846153846152</v>
      </c>
      <c r="L57" s="8">
        <f t="shared" si="13"/>
        <v>384.61538461538458</v>
      </c>
      <c r="M57" s="11" t="s">
        <v>578</v>
      </c>
    </row>
    <row r="58" spans="1:13" x14ac:dyDescent="0.25">
      <c r="A58" s="7">
        <v>29</v>
      </c>
      <c r="B58" s="7" t="s">
        <v>39</v>
      </c>
      <c r="C58" s="7">
        <v>2011</v>
      </c>
      <c r="D58" s="7" t="s">
        <v>501</v>
      </c>
      <c r="E58" s="7" t="s">
        <v>438</v>
      </c>
      <c r="F58" s="7" t="s">
        <v>462</v>
      </c>
      <c r="G58" s="7" t="s">
        <v>384</v>
      </c>
      <c r="H58" s="7" t="s">
        <v>564</v>
      </c>
      <c r="I58" s="7">
        <v>300000</v>
      </c>
      <c r="J58" s="12">
        <f t="shared" si="11"/>
        <v>25000</v>
      </c>
      <c r="K58" s="8">
        <f t="shared" si="12"/>
        <v>4615.3846153846152</v>
      </c>
      <c r="L58" s="8">
        <f t="shared" si="13"/>
        <v>384.61538461538458</v>
      </c>
      <c r="M58" s="11" t="s">
        <v>578</v>
      </c>
    </row>
    <row r="59" spans="1:13" x14ac:dyDescent="0.25">
      <c r="A59" s="7">
        <v>30</v>
      </c>
      <c r="B59" s="7" t="s">
        <v>42</v>
      </c>
      <c r="C59" s="7">
        <v>2011</v>
      </c>
      <c r="D59" s="7" t="s">
        <v>501</v>
      </c>
      <c r="E59" s="7" t="s">
        <v>437</v>
      </c>
      <c r="F59" s="7" t="s">
        <v>462</v>
      </c>
      <c r="G59" s="7" t="s">
        <v>43</v>
      </c>
      <c r="H59" s="7" t="s">
        <v>85</v>
      </c>
      <c r="I59" s="7">
        <v>300000</v>
      </c>
      <c r="J59" s="12">
        <f t="shared" si="11"/>
        <v>25000</v>
      </c>
      <c r="K59" s="8">
        <f t="shared" si="12"/>
        <v>4615.3846153846152</v>
      </c>
      <c r="L59" s="8">
        <f t="shared" si="13"/>
        <v>384.61538461538458</v>
      </c>
      <c r="M59" s="11" t="s">
        <v>578</v>
      </c>
    </row>
    <row r="60" spans="1:13" x14ac:dyDescent="0.25">
      <c r="A60" s="7">
        <v>31</v>
      </c>
      <c r="B60" s="7" t="s">
        <v>44</v>
      </c>
      <c r="C60" s="7">
        <v>2011</v>
      </c>
      <c r="D60" s="7" t="s">
        <v>501</v>
      </c>
      <c r="E60" s="7" t="s">
        <v>430</v>
      </c>
      <c r="F60" s="7" t="s">
        <v>462</v>
      </c>
      <c r="G60" s="7" t="s">
        <v>32</v>
      </c>
      <c r="H60" s="7" t="s">
        <v>386</v>
      </c>
      <c r="I60" s="7">
        <v>300000</v>
      </c>
      <c r="J60" s="12">
        <f t="shared" si="11"/>
        <v>25000</v>
      </c>
      <c r="K60" s="8">
        <f t="shared" si="12"/>
        <v>4615.3846153846152</v>
      </c>
      <c r="L60" s="8">
        <f t="shared" si="13"/>
        <v>384.61538461538458</v>
      </c>
      <c r="M60" s="11" t="s">
        <v>578</v>
      </c>
    </row>
    <row r="61" spans="1:13" x14ac:dyDescent="0.25">
      <c r="A61" s="7">
        <v>32</v>
      </c>
      <c r="B61" s="7" t="s">
        <v>45</v>
      </c>
      <c r="C61" s="7">
        <v>2011</v>
      </c>
      <c r="D61" s="7" t="s">
        <v>501</v>
      </c>
      <c r="E61" s="7" t="s">
        <v>427</v>
      </c>
      <c r="F61" s="7" t="s">
        <v>462</v>
      </c>
      <c r="G61" s="7" t="s">
        <v>387</v>
      </c>
      <c r="H61" s="7" t="s">
        <v>388</v>
      </c>
      <c r="I61" s="7">
        <v>300000</v>
      </c>
      <c r="J61" s="12">
        <f t="shared" si="11"/>
        <v>25000</v>
      </c>
      <c r="K61" s="8">
        <f t="shared" si="12"/>
        <v>4615.3846153846152</v>
      </c>
      <c r="L61" s="8">
        <f t="shared" si="13"/>
        <v>384.61538461538458</v>
      </c>
      <c r="M61" s="11" t="s">
        <v>578</v>
      </c>
    </row>
    <row r="62" spans="1:13" x14ac:dyDescent="0.25">
      <c r="A62" s="7">
        <v>33</v>
      </c>
      <c r="B62" s="7" t="s">
        <v>55</v>
      </c>
      <c r="C62" s="7">
        <v>2011</v>
      </c>
      <c r="D62" s="7" t="s">
        <v>501</v>
      </c>
      <c r="E62" s="7" t="s">
        <v>430</v>
      </c>
      <c r="F62" s="7" t="s">
        <v>462</v>
      </c>
      <c r="G62" s="7" t="s">
        <v>56</v>
      </c>
      <c r="H62" s="7" t="s">
        <v>90</v>
      </c>
      <c r="I62" s="7">
        <v>300000</v>
      </c>
      <c r="J62" s="12">
        <f t="shared" si="11"/>
        <v>25000</v>
      </c>
      <c r="K62" s="8">
        <f t="shared" si="12"/>
        <v>4615.3846153846152</v>
      </c>
      <c r="L62" s="8">
        <f t="shared" si="13"/>
        <v>384.61538461538458</v>
      </c>
      <c r="M62" s="11" t="s">
        <v>578</v>
      </c>
    </row>
    <row r="63" spans="1:13" x14ac:dyDescent="0.25">
      <c r="A63" s="7">
        <v>34</v>
      </c>
      <c r="B63" s="7" t="s">
        <v>19</v>
      </c>
      <c r="C63" s="7">
        <v>2011</v>
      </c>
      <c r="D63" s="7" t="s">
        <v>501</v>
      </c>
      <c r="E63" s="7" t="s">
        <v>432</v>
      </c>
      <c r="F63" s="7" t="s">
        <v>462</v>
      </c>
      <c r="G63" s="7" t="s">
        <v>20</v>
      </c>
      <c r="H63" s="7" t="s">
        <v>375</v>
      </c>
      <c r="I63" s="7">
        <v>300000</v>
      </c>
      <c r="J63" s="12">
        <f t="shared" si="11"/>
        <v>25000</v>
      </c>
      <c r="K63" s="8">
        <f t="shared" si="12"/>
        <v>4615.3846153846152</v>
      </c>
      <c r="L63" s="8">
        <f t="shared" si="13"/>
        <v>384.61538461538458</v>
      </c>
      <c r="M63" s="11" t="s">
        <v>578</v>
      </c>
    </row>
    <row r="64" spans="1:13" x14ac:dyDescent="0.25">
      <c r="A64" s="7">
        <v>35</v>
      </c>
      <c r="B64" s="7" t="s">
        <v>35</v>
      </c>
      <c r="C64" s="7">
        <v>2011</v>
      </c>
      <c r="D64" s="7" t="s">
        <v>501</v>
      </c>
      <c r="E64" s="7" t="s">
        <v>430</v>
      </c>
      <c r="F64" s="7" t="s">
        <v>462</v>
      </c>
      <c r="G64" s="7" t="s">
        <v>566</v>
      </c>
      <c r="H64" s="7" t="s">
        <v>73</v>
      </c>
      <c r="I64" s="7">
        <v>300000</v>
      </c>
      <c r="J64" s="12">
        <f t="shared" si="11"/>
        <v>25000</v>
      </c>
      <c r="K64" s="8">
        <f t="shared" si="12"/>
        <v>4615.3846153846152</v>
      </c>
      <c r="L64" s="8">
        <f t="shared" si="13"/>
        <v>384.61538461538458</v>
      </c>
      <c r="M64" s="11" t="s">
        <v>578</v>
      </c>
    </row>
    <row r="65" spans="1:14" x14ac:dyDescent="0.25">
      <c r="A65" s="7">
        <v>36</v>
      </c>
      <c r="B65" s="7" t="s">
        <v>41</v>
      </c>
      <c r="C65" s="7">
        <v>2011</v>
      </c>
      <c r="D65" s="7" t="s">
        <v>501</v>
      </c>
      <c r="E65" s="7" t="s">
        <v>439</v>
      </c>
      <c r="F65" s="7" t="s">
        <v>462</v>
      </c>
      <c r="G65" s="7" t="s">
        <v>385</v>
      </c>
      <c r="H65" s="7" t="s">
        <v>92</v>
      </c>
      <c r="I65" s="7">
        <v>300000</v>
      </c>
      <c r="J65" s="12">
        <f t="shared" si="11"/>
        <v>25000</v>
      </c>
      <c r="K65" s="8">
        <f t="shared" si="12"/>
        <v>4615.3846153846152</v>
      </c>
      <c r="L65" s="8">
        <f t="shared" si="13"/>
        <v>384.61538461538458</v>
      </c>
      <c r="M65" s="11" t="s">
        <v>578</v>
      </c>
    </row>
    <row r="66" spans="1:14" x14ac:dyDescent="0.25">
      <c r="A66" s="7">
        <v>37</v>
      </c>
      <c r="B66" s="7" t="s">
        <v>57</v>
      </c>
      <c r="C66" s="7">
        <v>2011</v>
      </c>
      <c r="D66" s="7" t="s">
        <v>501</v>
      </c>
      <c r="E66" s="7" t="s">
        <v>441</v>
      </c>
      <c r="F66" s="7" t="s">
        <v>462</v>
      </c>
      <c r="G66" s="7" t="s">
        <v>322</v>
      </c>
      <c r="H66" s="7" t="s">
        <v>225</v>
      </c>
      <c r="I66" s="7">
        <v>297156</v>
      </c>
      <c r="J66" s="12">
        <f t="shared" si="11"/>
        <v>24763</v>
      </c>
      <c r="K66" s="8">
        <f t="shared" si="12"/>
        <v>4571.6307692307691</v>
      </c>
      <c r="L66" s="8">
        <f t="shared" si="13"/>
        <v>380.96923076923076</v>
      </c>
      <c r="M66" s="11" t="s">
        <v>578</v>
      </c>
    </row>
    <row r="67" spans="1:14" x14ac:dyDescent="0.25">
      <c r="A67" s="7">
        <v>38</v>
      </c>
      <c r="B67" s="7" t="s">
        <v>53</v>
      </c>
      <c r="C67" s="7">
        <v>2011</v>
      </c>
      <c r="D67" s="7" t="s">
        <v>501</v>
      </c>
      <c r="E67" s="7" t="s">
        <v>430</v>
      </c>
      <c r="F67" s="7" t="s">
        <v>462</v>
      </c>
      <c r="G67" s="7" t="s">
        <v>54</v>
      </c>
      <c r="H67" s="7" t="s">
        <v>89</v>
      </c>
      <c r="I67" s="7">
        <v>280000</v>
      </c>
      <c r="J67" s="12">
        <f t="shared" si="11"/>
        <v>23333.333333333332</v>
      </c>
      <c r="K67" s="8">
        <f t="shared" si="12"/>
        <v>4307.6923076923076</v>
      </c>
      <c r="L67" s="8">
        <f t="shared" si="13"/>
        <v>358.97435897435895</v>
      </c>
      <c r="M67" s="6" t="s">
        <v>579</v>
      </c>
      <c r="N67" t="s">
        <v>584</v>
      </c>
    </row>
    <row r="68" spans="1:14" x14ac:dyDescent="0.25">
      <c r="A68" s="7">
        <v>39</v>
      </c>
      <c r="B68" s="7" t="s">
        <v>67</v>
      </c>
      <c r="C68" s="7">
        <v>2011</v>
      </c>
      <c r="D68" s="7" t="s">
        <v>501</v>
      </c>
      <c r="E68" s="7" t="s">
        <v>428</v>
      </c>
      <c r="F68" s="7" t="s">
        <v>462</v>
      </c>
      <c r="G68" s="7" t="s">
        <v>68</v>
      </c>
      <c r="H68" s="7" t="s">
        <v>92</v>
      </c>
      <c r="I68" s="7">
        <v>280000</v>
      </c>
      <c r="J68" s="12">
        <f t="shared" si="11"/>
        <v>23333.333333333332</v>
      </c>
      <c r="K68" s="8">
        <f t="shared" si="12"/>
        <v>4307.6923076923076</v>
      </c>
      <c r="L68" s="8">
        <f t="shared" si="13"/>
        <v>358.97435897435895</v>
      </c>
      <c r="M68" s="6" t="s">
        <v>579</v>
      </c>
      <c r="N68" t="s">
        <v>585</v>
      </c>
    </row>
    <row r="69" spans="1:14" x14ac:dyDescent="0.25">
      <c r="A69" s="7">
        <v>40</v>
      </c>
      <c r="B69" s="7" t="s">
        <v>350</v>
      </c>
      <c r="C69" s="7">
        <v>2011</v>
      </c>
      <c r="D69" s="7" t="s">
        <v>501</v>
      </c>
      <c r="E69" s="7" t="s">
        <v>438</v>
      </c>
      <c r="F69" s="7" t="s">
        <v>462</v>
      </c>
      <c r="G69" s="7" t="s">
        <v>164</v>
      </c>
      <c r="H69" s="7" t="s">
        <v>92</v>
      </c>
      <c r="I69" s="7">
        <v>276000</v>
      </c>
      <c r="J69" s="12">
        <f t="shared" si="11"/>
        <v>23000</v>
      </c>
      <c r="K69" s="8">
        <f t="shared" si="12"/>
        <v>4246.1538461538457</v>
      </c>
      <c r="L69" s="8">
        <f t="shared" si="13"/>
        <v>353.84615384615381</v>
      </c>
      <c r="M69" s="6" t="s">
        <v>579</v>
      </c>
      <c r="N69" t="s">
        <v>587</v>
      </c>
    </row>
    <row r="70" spans="1:14" x14ac:dyDescent="0.25">
      <c r="A70" s="7">
        <v>41</v>
      </c>
      <c r="B70" s="7" t="s">
        <v>69</v>
      </c>
      <c r="C70" s="7">
        <v>2011</v>
      </c>
      <c r="D70" s="7" t="s">
        <v>501</v>
      </c>
      <c r="E70" s="7" t="s">
        <v>430</v>
      </c>
      <c r="F70" s="7" t="s">
        <v>462</v>
      </c>
      <c r="G70" s="7" t="s">
        <v>10</v>
      </c>
      <c r="H70" s="7" t="s">
        <v>393</v>
      </c>
      <c r="I70" s="7">
        <v>252000</v>
      </c>
      <c r="J70" s="12">
        <f t="shared" si="11"/>
        <v>21000</v>
      </c>
      <c r="K70" s="8">
        <f t="shared" si="12"/>
        <v>3876.9230769230771</v>
      </c>
      <c r="L70" s="8">
        <f t="shared" si="13"/>
        <v>323.07692307692309</v>
      </c>
      <c r="M70" s="6" t="s">
        <v>579</v>
      </c>
      <c r="N70" t="s">
        <v>586</v>
      </c>
    </row>
    <row r="71" spans="1:14" x14ac:dyDescent="0.25">
      <c r="A71" s="7">
        <v>42</v>
      </c>
      <c r="B71" s="7" t="s">
        <v>3</v>
      </c>
      <c r="C71" s="7">
        <v>2011</v>
      </c>
      <c r="D71" s="7" t="s">
        <v>501</v>
      </c>
      <c r="E71" s="7" t="s">
        <v>427</v>
      </c>
      <c r="F71" s="7" t="s">
        <v>462</v>
      </c>
      <c r="G71" s="7" t="s">
        <v>367</v>
      </c>
      <c r="H71" s="7" t="s">
        <v>368</v>
      </c>
      <c r="I71" s="7">
        <v>240000</v>
      </c>
      <c r="J71" s="12">
        <f t="shared" si="11"/>
        <v>20000</v>
      </c>
      <c r="K71" s="8">
        <f t="shared" si="12"/>
        <v>3692.3076923076924</v>
      </c>
      <c r="L71" s="8">
        <f t="shared" si="13"/>
        <v>307.69230769230768</v>
      </c>
      <c r="M71" s="4" t="s">
        <v>580</v>
      </c>
      <c r="N71" t="s">
        <v>588</v>
      </c>
    </row>
    <row r="72" spans="1:14" x14ac:dyDescent="0.25">
      <c r="A72" s="7">
        <v>43</v>
      </c>
      <c r="B72" s="7" t="s">
        <v>66</v>
      </c>
      <c r="C72" s="7">
        <v>2011</v>
      </c>
      <c r="D72" s="7" t="s">
        <v>501</v>
      </c>
      <c r="E72" s="7" t="s">
        <v>443</v>
      </c>
      <c r="F72" s="7" t="s">
        <v>462</v>
      </c>
      <c r="G72" s="7" t="s">
        <v>591</v>
      </c>
      <c r="H72" s="7" t="s">
        <v>392</v>
      </c>
      <c r="I72" s="7">
        <v>216000</v>
      </c>
      <c r="J72" s="12">
        <f t="shared" si="11"/>
        <v>18000</v>
      </c>
      <c r="K72" s="8">
        <f t="shared" si="12"/>
        <v>3323.0769230769229</v>
      </c>
      <c r="L72" s="8">
        <f t="shared" si="13"/>
        <v>276.92307692307691</v>
      </c>
      <c r="M72" s="4" t="s">
        <v>580</v>
      </c>
      <c r="N72" t="s">
        <v>592</v>
      </c>
    </row>
    <row r="73" spans="1:14" x14ac:dyDescent="0.25">
      <c r="A73" s="7">
        <v>44</v>
      </c>
      <c r="B73" s="7" t="s">
        <v>46</v>
      </c>
      <c r="C73" s="7">
        <v>2011</v>
      </c>
      <c r="D73" s="7" t="s">
        <v>501</v>
      </c>
      <c r="E73" s="7" t="s">
        <v>430</v>
      </c>
      <c r="F73" s="7" t="s">
        <v>462</v>
      </c>
      <c r="G73" s="7" t="s">
        <v>40</v>
      </c>
      <c r="H73" s="7" t="s">
        <v>86</v>
      </c>
      <c r="I73" s="7">
        <v>192000</v>
      </c>
      <c r="J73" s="12">
        <f t="shared" si="11"/>
        <v>16000</v>
      </c>
      <c r="K73" s="8">
        <f t="shared" si="12"/>
        <v>2953.8461538461538</v>
      </c>
      <c r="L73" s="8">
        <f t="shared" si="13"/>
        <v>246.15384615384616</v>
      </c>
      <c r="M73" s="4" t="s">
        <v>580</v>
      </c>
      <c r="N73" t="s">
        <v>589</v>
      </c>
    </row>
    <row r="74" spans="1:14" x14ac:dyDescent="0.25">
      <c r="A74" s="7">
        <v>45</v>
      </c>
      <c r="B74" s="7" t="s">
        <v>61</v>
      </c>
      <c r="C74" s="7">
        <v>2011</v>
      </c>
      <c r="D74" s="7" t="s">
        <v>501</v>
      </c>
      <c r="E74" s="7" t="s">
        <v>442</v>
      </c>
      <c r="F74" s="7" t="s">
        <v>462</v>
      </c>
      <c r="G74" s="7" t="s">
        <v>62</v>
      </c>
      <c r="H74" s="7" t="s">
        <v>91</v>
      </c>
      <c r="I74" s="7">
        <v>180000</v>
      </c>
      <c r="J74" s="12">
        <f t="shared" si="11"/>
        <v>15000</v>
      </c>
      <c r="K74" s="8">
        <f t="shared" si="12"/>
        <v>2769.2307692307691</v>
      </c>
      <c r="L74" s="8">
        <f t="shared" si="13"/>
        <v>230.76923076923075</v>
      </c>
      <c r="M74" s="4" t="s">
        <v>580</v>
      </c>
      <c r="N74" t="s">
        <v>590</v>
      </c>
    </row>
    <row r="75" spans="1:14" x14ac:dyDescent="0.25">
      <c r="A75" s="7">
        <v>46</v>
      </c>
      <c r="B75" s="7" t="s">
        <v>11</v>
      </c>
      <c r="C75" s="7">
        <v>2011</v>
      </c>
      <c r="D75" s="7" t="s">
        <v>501</v>
      </c>
      <c r="E75" s="7" t="s">
        <v>430</v>
      </c>
      <c r="F75" s="7" t="s">
        <v>462</v>
      </c>
      <c r="G75" s="7" t="s">
        <v>12</v>
      </c>
      <c r="H75" s="7" t="s">
        <v>75</v>
      </c>
      <c r="I75" s="7">
        <v>144000</v>
      </c>
      <c r="J75" s="12">
        <f t="shared" si="11"/>
        <v>12000</v>
      </c>
      <c r="K75" s="8">
        <f t="shared" si="12"/>
        <v>2215.3846153846152</v>
      </c>
      <c r="L75" s="8">
        <f t="shared" si="13"/>
        <v>184.61538461538461</v>
      </c>
      <c r="M75" s="3" t="s">
        <v>581</v>
      </c>
      <c r="N75" t="s">
        <v>594</v>
      </c>
    </row>
    <row r="76" spans="1:14" x14ac:dyDescent="0.25">
      <c r="A76" s="7">
        <v>47</v>
      </c>
      <c r="B76" s="7" t="s">
        <v>48</v>
      </c>
      <c r="C76" s="7">
        <v>2011</v>
      </c>
      <c r="D76" s="7" t="s">
        <v>501</v>
      </c>
      <c r="E76" s="7" t="s">
        <v>440</v>
      </c>
      <c r="F76" s="7" t="s">
        <v>462</v>
      </c>
      <c r="G76" s="7" t="s">
        <v>49</v>
      </c>
      <c r="H76" s="7" t="s">
        <v>81</v>
      </c>
      <c r="I76" s="7">
        <v>120000</v>
      </c>
      <c r="J76" s="12">
        <f t="shared" si="11"/>
        <v>10000</v>
      </c>
      <c r="K76" s="8">
        <f t="shared" si="12"/>
        <v>1846.1538461538462</v>
      </c>
      <c r="L76" s="8">
        <f t="shared" si="13"/>
        <v>153.84615384615384</v>
      </c>
      <c r="M76" s="3" t="s">
        <v>581</v>
      </c>
      <c r="N76" t="s">
        <v>592</v>
      </c>
    </row>
    <row r="77" spans="1:14" x14ac:dyDescent="0.25">
      <c r="A77" s="7">
        <v>48</v>
      </c>
      <c r="B77" s="7" t="s">
        <v>7</v>
      </c>
      <c r="C77" s="7">
        <v>2011</v>
      </c>
      <c r="D77" s="7" t="s">
        <v>501</v>
      </c>
      <c r="E77" s="7" t="s">
        <v>430</v>
      </c>
      <c r="F77" s="7" t="s">
        <v>462</v>
      </c>
      <c r="G77" s="7" t="s">
        <v>8</v>
      </c>
      <c r="H77" s="7" t="s">
        <v>74</v>
      </c>
      <c r="I77" s="7">
        <v>100000</v>
      </c>
      <c r="J77" s="12">
        <f t="shared" si="11"/>
        <v>8333.3333333333339</v>
      </c>
      <c r="K77" s="8">
        <f t="shared" si="12"/>
        <v>1538.4615384615386</v>
      </c>
      <c r="L77" s="8">
        <f t="shared" si="13"/>
        <v>128.2051282051282</v>
      </c>
      <c r="M77" s="3" t="s">
        <v>581</v>
      </c>
      <c r="N77" t="s">
        <v>593</v>
      </c>
    </row>
    <row r="78" spans="1:14" x14ac:dyDescent="0.25">
      <c r="A78" s="7">
        <v>49</v>
      </c>
      <c r="B78" s="7" t="s">
        <v>105</v>
      </c>
      <c r="C78" s="7">
        <v>2012</v>
      </c>
      <c r="D78" s="7" t="s">
        <v>501</v>
      </c>
      <c r="E78" s="7" t="s">
        <v>430</v>
      </c>
      <c r="F78" s="7" t="s">
        <v>569</v>
      </c>
      <c r="G78" s="7" t="s">
        <v>298</v>
      </c>
      <c r="H78" s="7" t="s">
        <v>106</v>
      </c>
      <c r="I78" s="7">
        <v>1667520</v>
      </c>
      <c r="J78" s="12">
        <f t="shared" si="11"/>
        <v>138960</v>
      </c>
      <c r="K78" s="8">
        <f t="shared" si="12"/>
        <v>25654.153846153848</v>
      </c>
      <c r="L78" s="8">
        <f t="shared" si="13"/>
        <v>2137.8461538461538</v>
      </c>
      <c r="M78" s="11" t="s">
        <v>578</v>
      </c>
    </row>
    <row r="79" spans="1:14" x14ac:dyDescent="0.25">
      <c r="A79" s="7">
        <v>50</v>
      </c>
      <c r="B79" s="7" t="s">
        <v>123</v>
      </c>
      <c r="C79" s="7">
        <v>2012</v>
      </c>
      <c r="D79" s="7" t="s">
        <v>502</v>
      </c>
      <c r="E79" s="7" t="s">
        <v>430</v>
      </c>
      <c r="F79" s="7" t="s">
        <v>569</v>
      </c>
      <c r="G79" s="7" t="s">
        <v>298</v>
      </c>
      <c r="H79" s="7" t="s">
        <v>326</v>
      </c>
      <c r="I79" s="7">
        <v>962988</v>
      </c>
      <c r="J79" s="12">
        <f t="shared" si="11"/>
        <v>80249</v>
      </c>
      <c r="K79" s="8">
        <f t="shared" si="12"/>
        <v>14815.2</v>
      </c>
      <c r="L79" s="8">
        <f t="shared" si="13"/>
        <v>1234.6000000000001</v>
      </c>
      <c r="M79" s="11" t="s">
        <v>578</v>
      </c>
    </row>
    <row r="80" spans="1:14" x14ac:dyDescent="0.25">
      <c r="A80" s="7">
        <v>51</v>
      </c>
      <c r="B80" s="7" t="s">
        <v>112</v>
      </c>
      <c r="C80" s="7">
        <v>2012</v>
      </c>
      <c r="D80" s="7" t="s">
        <v>502</v>
      </c>
      <c r="E80" s="7" t="s">
        <v>430</v>
      </c>
      <c r="F80" s="7" t="s">
        <v>583</v>
      </c>
      <c r="G80" s="7" t="s">
        <v>113</v>
      </c>
      <c r="H80" s="7" t="s">
        <v>114</v>
      </c>
      <c r="I80" s="7">
        <v>250000</v>
      </c>
      <c r="J80" s="12">
        <f t="shared" ref="J80:J83" si="14">I80/12</f>
        <v>20833.333333333332</v>
      </c>
      <c r="K80" s="8">
        <f t="shared" ref="K80:K83" si="15">I80/65</f>
        <v>3846.1538461538462</v>
      </c>
      <c r="L80" s="8">
        <f t="shared" ref="L80:L83" si="16">K80/12</f>
        <v>320.5128205128205</v>
      </c>
      <c r="M80" s="6" t="s">
        <v>579</v>
      </c>
      <c r="N80" t="s">
        <v>595</v>
      </c>
    </row>
    <row r="81" spans="1:13" x14ac:dyDescent="0.25">
      <c r="A81" s="7">
        <v>52</v>
      </c>
      <c r="B81" s="7" t="s">
        <v>184</v>
      </c>
      <c r="C81" s="7">
        <v>2013</v>
      </c>
      <c r="D81" s="7" t="s">
        <v>502</v>
      </c>
      <c r="E81" s="7" t="s">
        <v>430</v>
      </c>
      <c r="F81" s="7" t="s">
        <v>567</v>
      </c>
      <c r="G81" s="7" t="s">
        <v>298</v>
      </c>
      <c r="H81" s="7" t="s">
        <v>185</v>
      </c>
      <c r="I81" s="7">
        <v>748296</v>
      </c>
      <c r="J81" s="12">
        <f t="shared" si="14"/>
        <v>62358</v>
      </c>
      <c r="K81" s="8">
        <f t="shared" si="15"/>
        <v>11512.246153846154</v>
      </c>
      <c r="L81" s="8">
        <f t="shared" si="16"/>
        <v>959.35384615384612</v>
      </c>
      <c r="M81" s="11" t="s">
        <v>578</v>
      </c>
    </row>
    <row r="82" spans="1:13" x14ac:dyDescent="0.25">
      <c r="A82" s="7">
        <v>53</v>
      </c>
      <c r="B82" s="7" t="s">
        <v>213</v>
      </c>
      <c r="C82" s="7">
        <v>2013</v>
      </c>
      <c r="D82" s="7" t="s">
        <v>502</v>
      </c>
      <c r="E82" s="7" t="s">
        <v>430</v>
      </c>
      <c r="F82" s="7" t="s">
        <v>567</v>
      </c>
      <c r="G82" s="7" t="s">
        <v>298</v>
      </c>
      <c r="H82" s="7" t="s">
        <v>214</v>
      </c>
      <c r="I82" s="7">
        <v>416880</v>
      </c>
      <c r="J82" s="12">
        <f t="shared" si="14"/>
        <v>34740</v>
      </c>
      <c r="K82" s="8">
        <f t="shared" si="15"/>
        <v>6413.5384615384619</v>
      </c>
      <c r="L82" s="8">
        <f t="shared" si="16"/>
        <v>534.46153846153845</v>
      </c>
      <c r="M82" s="11" t="s">
        <v>578</v>
      </c>
    </row>
    <row r="83" spans="1:13" x14ac:dyDescent="0.25">
      <c r="A83" s="7">
        <v>54</v>
      </c>
      <c r="B83" s="7" t="s">
        <v>205</v>
      </c>
      <c r="C83" s="7">
        <v>2013</v>
      </c>
      <c r="D83" s="7" t="s">
        <v>501</v>
      </c>
      <c r="E83" s="7" t="s">
        <v>430</v>
      </c>
      <c r="F83" s="7" t="s">
        <v>567</v>
      </c>
      <c r="G83" s="7" t="s">
        <v>206</v>
      </c>
      <c r="H83" s="7" t="s">
        <v>89</v>
      </c>
      <c r="I83" s="7">
        <v>336000</v>
      </c>
      <c r="J83" s="12">
        <f t="shared" si="14"/>
        <v>28000</v>
      </c>
      <c r="K83" s="8">
        <f t="shared" si="15"/>
        <v>5169.2307692307695</v>
      </c>
      <c r="L83" s="8">
        <f t="shared" si="16"/>
        <v>430.76923076923077</v>
      </c>
      <c r="M83" s="11" t="s">
        <v>578</v>
      </c>
    </row>
    <row r="85" spans="1:13" ht="23.25" x14ac:dyDescent="0.35">
      <c r="A85" s="143" t="s">
        <v>615</v>
      </c>
      <c r="B85" s="144"/>
      <c r="C85" s="144"/>
      <c r="D85" s="144"/>
      <c r="E85" s="144"/>
      <c r="F85" s="144"/>
      <c r="G85" s="144"/>
      <c r="H85" s="144"/>
      <c r="I85" s="144"/>
      <c r="J85" s="144"/>
      <c r="K85" s="144"/>
      <c r="L85" s="144"/>
      <c r="M85" s="144"/>
    </row>
    <row r="86" spans="1:13" s="10" customFormat="1" ht="45" x14ac:dyDescent="0.25">
      <c r="A86" s="9" t="s">
        <v>302</v>
      </c>
      <c r="B86" s="9" t="s">
        <v>303</v>
      </c>
      <c r="C86" s="9" t="s">
        <v>72</v>
      </c>
      <c r="D86" s="9" t="s">
        <v>535</v>
      </c>
      <c r="E86" s="9" t="s">
        <v>425</v>
      </c>
      <c r="F86" s="9" t="s">
        <v>426</v>
      </c>
      <c r="G86" s="9" t="s">
        <v>304</v>
      </c>
      <c r="H86" s="9" t="s">
        <v>305</v>
      </c>
      <c r="I86" s="9" t="s">
        <v>306</v>
      </c>
      <c r="J86" s="9" t="s">
        <v>307</v>
      </c>
      <c r="K86" s="9" t="s">
        <v>313</v>
      </c>
      <c r="L86" s="9" t="s">
        <v>314</v>
      </c>
      <c r="M86" s="9" t="s">
        <v>575</v>
      </c>
    </row>
    <row r="87" spans="1:13" x14ac:dyDescent="0.25">
      <c r="A87" s="7">
        <v>1</v>
      </c>
      <c r="B87" s="7" t="s">
        <v>571</v>
      </c>
      <c r="C87" s="7">
        <v>2011</v>
      </c>
      <c r="D87" s="7" t="s">
        <v>501</v>
      </c>
      <c r="E87" s="7" t="s">
        <v>572</v>
      </c>
      <c r="F87" s="7" t="s">
        <v>456</v>
      </c>
      <c r="G87" s="7" t="s">
        <v>573</v>
      </c>
      <c r="H87" s="7" t="s">
        <v>574</v>
      </c>
      <c r="I87" s="7">
        <v>300000</v>
      </c>
      <c r="J87" s="12">
        <v>25000</v>
      </c>
      <c r="K87" s="8">
        <v>4615.3846153846152</v>
      </c>
      <c r="L87" s="8">
        <v>384.61538461538458</v>
      </c>
      <c r="M87" s="11" t="s">
        <v>578</v>
      </c>
    </row>
    <row r="88" spans="1:13" x14ac:dyDescent="0.25">
      <c r="A88" s="7">
        <v>2</v>
      </c>
      <c r="B88" s="7" t="s">
        <v>127</v>
      </c>
      <c r="C88" s="7">
        <v>2012</v>
      </c>
      <c r="D88" s="7" t="s">
        <v>501</v>
      </c>
      <c r="E88" s="7" t="s">
        <v>436</v>
      </c>
      <c r="F88" s="7" t="s">
        <v>444</v>
      </c>
      <c r="G88" s="7" t="s">
        <v>128</v>
      </c>
      <c r="H88" s="7" t="s">
        <v>463</v>
      </c>
      <c r="I88" s="7">
        <v>540000</v>
      </c>
      <c r="J88" s="12">
        <v>45000</v>
      </c>
      <c r="K88" s="8">
        <v>8307.6923076923085</v>
      </c>
      <c r="L88" s="8">
        <v>692.30769230769238</v>
      </c>
      <c r="M88" s="11" t="s">
        <v>578</v>
      </c>
    </row>
    <row r="89" spans="1:13" x14ac:dyDescent="0.25">
      <c r="A89" s="7">
        <v>3</v>
      </c>
      <c r="B89" s="7" t="s">
        <v>182</v>
      </c>
      <c r="C89" s="7">
        <v>2012</v>
      </c>
      <c r="D89" s="7" t="s">
        <v>501</v>
      </c>
      <c r="E89" s="7" t="s">
        <v>452</v>
      </c>
      <c r="F89" s="7" t="s">
        <v>456</v>
      </c>
      <c r="G89" s="7" t="s">
        <v>183</v>
      </c>
      <c r="H89" s="7" t="s">
        <v>407</v>
      </c>
      <c r="I89" s="7">
        <v>420000</v>
      </c>
      <c r="J89" s="12">
        <v>35000</v>
      </c>
      <c r="K89" s="8">
        <v>6461.5384615384619</v>
      </c>
      <c r="L89" s="8">
        <v>538.46153846153845</v>
      </c>
      <c r="M89" s="11" t="s">
        <v>578</v>
      </c>
    </row>
    <row r="90" spans="1:13" x14ac:dyDescent="0.25">
      <c r="A90" s="7">
        <v>4</v>
      </c>
      <c r="B90" s="7" t="s">
        <v>140</v>
      </c>
      <c r="C90" s="7">
        <v>2012</v>
      </c>
      <c r="D90" s="7" t="s">
        <v>501</v>
      </c>
      <c r="E90" s="7" t="s">
        <v>448</v>
      </c>
      <c r="F90" s="7" t="s">
        <v>444</v>
      </c>
      <c r="G90" s="7" t="s">
        <v>141</v>
      </c>
      <c r="H90" s="7" t="s">
        <v>142</v>
      </c>
      <c r="I90" s="7">
        <v>410000</v>
      </c>
      <c r="J90" s="12">
        <v>34166.666666666664</v>
      </c>
      <c r="K90" s="8">
        <v>6307.6923076923076</v>
      </c>
      <c r="L90" s="8">
        <v>525.64102564102564</v>
      </c>
      <c r="M90" s="11" t="s">
        <v>578</v>
      </c>
    </row>
    <row r="91" spans="1:13" x14ac:dyDescent="0.25">
      <c r="A91" s="7">
        <v>5</v>
      </c>
      <c r="B91" s="7" t="s">
        <v>171</v>
      </c>
      <c r="C91" s="7">
        <v>2012</v>
      </c>
      <c r="D91" s="7" t="s">
        <v>501</v>
      </c>
      <c r="E91" s="7" t="s">
        <v>446</v>
      </c>
      <c r="F91" s="7" t="s">
        <v>444</v>
      </c>
      <c r="G91" s="7" t="s">
        <v>404</v>
      </c>
      <c r="H91" s="7" t="s">
        <v>405</v>
      </c>
      <c r="I91" s="7">
        <v>400000</v>
      </c>
      <c r="J91" s="12">
        <v>33333.333333333336</v>
      </c>
      <c r="K91" s="8">
        <v>6153.8461538461543</v>
      </c>
      <c r="L91" s="8">
        <v>512.82051282051282</v>
      </c>
      <c r="M91" s="11" t="s">
        <v>578</v>
      </c>
    </row>
    <row r="92" spans="1:13" x14ac:dyDescent="0.25">
      <c r="A92" s="7">
        <v>6</v>
      </c>
      <c r="B92" s="7" t="s">
        <v>159</v>
      </c>
      <c r="C92" s="7">
        <v>2012</v>
      </c>
      <c r="D92" s="7" t="s">
        <v>501</v>
      </c>
      <c r="E92" s="7" t="s">
        <v>450</v>
      </c>
      <c r="F92" s="7" t="s">
        <v>444</v>
      </c>
      <c r="G92" s="7" t="s">
        <v>160</v>
      </c>
      <c r="H92" s="7" t="s">
        <v>401</v>
      </c>
      <c r="I92" s="7">
        <v>385000</v>
      </c>
      <c r="J92" s="12">
        <v>32083.333333333332</v>
      </c>
      <c r="K92" s="8">
        <v>5923.0769230769229</v>
      </c>
      <c r="L92" s="8">
        <v>493.58974358974359</v>
      </c>
      <c r="M92" s="11" t="s">
        <v>578</v>
      </c>
    </row>
    <row r="93" spans="1:13" x14ac:dyDescent="0.25">
      <c r="A93" s="7">
        <v>7</v>
      </c>
      <c r="B93" s="7" t="s">
        <v>124</v>
      </c>
      <c r="C93" s="7">
        <v>2012</v>
      </c>
      <c r="D93" s="7" t="s">
        <v>501</v>
      </c>
      <c r="E93" s="7" t="s">
        <v>446</v>
      </c>
      <c r="F93" s="7" t="s">
        <v>444</v>
      </c>
      <c r="G93" s="7" t="s">
        <v>125</v>
      </c>
      <c r="H93" s="7" t="s">
        <v>396</v>
      </c>
      <c r="I93" s="7">
        <v>380000</v>
      </c>
      <c r="J93" s="12">
        <v>31666.666666666668</v>
      </c>
      <c r="K93" s="8">
        <v>5846.1538461538457</v>
      </c>
      <c r="L93" s="8">
        <v>487.17948717948713</v>
      </c>
      <c r="M93" s="11" t="s">
        <v>578</v>
      </c>
    </row>
    <row r="94" spans="1:13" x14ac:dyDescent="0.25">
      <c r="A94" s="7">
        <v>8</v>
      </c>
      <c r="B94" s="7" t="s">
        <v>149</v>
      </c>
      <c r="C94" s="7">
        <v>2012</v>
      </c>
      <c r="D94" s="7" t="s">
        <v>501</v>
      </c>
      <c r="E94" s="7" t="s">
        <v>428</v>
      </c>
      <c r="F94" s="7" t="s">
        <v>444</v>
      </c>
      <c r="G94" s="7" t="s">
        <v>141</v>
      </c>
      <c r="H94" s="7" t="s">
        <v>142</v>
      </c>
      <c r="I94" s="7">
        <v>360000</v>
      </c>
      <c r="J94" s="12">
        <v>30000</v>
      </c>
      <c r="K94" s="8">
        <v>5538.4615384615381</v>
      </c>
      <c r="L94" s="8">
        <v>461.53846153846149</v>
      </c>
      <c r="M94" s="11" t="s">
        <v>578</v>
      </c>
    </row>
    <row r="95" spans="1:13" x14ac:dyDescent="0.25">
      <c r="A95" s="7">
        <v>9</v>
      </c>
      <c r="B95" s="7" t="s">
        <v>94</v>
      </c>
      <c r="C95" s="7">
        <v>2012</v>
      </c>
      <c r="D95" s="7" t="s">
        <v>501</v>
      </c>
      <c r="E95" s="7" t="s">
        <v>430</v>
      </c>
      <c r="F95" s="7" t="s">
        <v>444</v>
      </c>
      <c r="G95" s="7" t="s">
        <v>95</v>
      </c>
      <c r="H95" s="7" t="s">
        <v>77</v>
      </c>
      <c r="I95" s="7">
        <v>348000</v>
      </c>
      <c r="J95" s="12">
        <v>29000</v>
      </c>
      <c r="K95" s="8">
        <v>5353.8461538461543</v>
      </c>
      <c r="L95" s="8">
        <v>446.15384615384619</v>
      </c>
      <c r="M95" s="11" t="s">
        <v>578</v>
      </c>
    </row>
    <row r="96" spans="1:13" x14ac:dyDescent="0.25">
      <c r="A96" s="7">
        <v>10</v>
      </c>
      <c r="B96" s="7" t="s">
        <v>129</v>
      </c>
      <c r="C96" s="7">
        <v>2012</v>
      </c>
      <c r="D96" s="7" t="s">
        <v>501</v>
      </c>
      <c r="E96" s="7" t="s">
        <v>447</v>
      </c>
      <c r="F96" s="7" t="s">
        <v>444</v>
      </c>
      <c r="G96" s="7" t="s">
        <v>130</v>
      </c>
      <c r="H96" s="7" t="s">
        <v>131</v>
      </c>
      <c r="I96" s="7">
        <v>325000</v>
      </c>
      <c r="J96" s="12">
        <v>27083.333333333332</v>
      </c>
      <c r="K96" s="8">
        <v>5000</v>
      </c>
      <c r="L96" s="8">
        <v>416.66666666666669</v>
      </c>
      <c r="M96" s="11" t="s">
        <v>578</v>
      </c>
    </row>
    <row r="97" spans="1:14" x14ac:dyDescent="0.25">
      <c r="A97" s="7">
        <v>11</v>
      </c>
      <c r="B97" s="7" t="s">
        <v>154</v>
      </c>
      <c r="C97" s="7">
        <v>2012</v>
      </c>
      <c r="D97" s="7" t="s">
        <v>501</v>
      </c>
      <c r="E97" s="7" t="s">
        <v>430</v>
      </c>
      <c r="F97" s="7" t="s">
        <v>444</v>
      </c>
      <c r="G97" s="7" t="s">
        <v>247</v>
      </c>
      <c r="H97" s="7" t="s">
        <v>119</v>
      </c>
      <c r="I97" s="7">
        <v>325000</v>
      </c>
      <c r="J97" s="12">
        <v>27083.333333333332</v>
      </c>
      <c r="K97" s="8">
        <v>5000</v>
      </c>
      <c r="L97" s="8">
        <v>416.66666666666669</v>
      </c>
      <c r="M97" s="11" t="s">
        <v>578</v>
      </c>
    </row>
    <row r="98" spans="1:14" x14ac:dyDescent="0.25">
      <c r="A98" s="7">
        <v>12</v>
      </c>
      <c r="B98" s="7" t="s">
        <v>102</v>
      </c>
      <c r="C98" s="7">
        <v>2012</v>
      </c>
      <c r="D98" s="7" t="s">
        <v>501</v>
      </c>
      <c r="E98" s="7" t="s">
        <v>430</v>
      </c>
      <c r="F98" s="7" t="s">
        <v>444</v>
      </c>
      <c r="G98" s="7" t="s">
        <v>1</v>
      </c>
      <c r="H98" s="7" t="s">
        <v>323</v>
      </c>
      <c r="I98" s="7">
        <v>300000</v>
      </c>
      <c r="J98" s="12">
        <v>25000</v>
      </c>
      <c r="K98" s="8">
        <v>4615.3846153846152</v>
      </c>
      <c r="L98" s="8">
        <v>384.61538461538458</v>
      </c>
      <c r="M98" s="11" t="s">
        <v>578</v>
      </c>
    </row>
    <row r="99" spans="1:14" x14ac:dyDescent="0.25">
      <c r="A99" s="7">
        <v>13</v>
      </c>
      <c r="B99" s="7" t="s">
        <v>163</v>
      </c>
      <c r="C99" s="7">
        <v>2012</v>
      </c>
      <c r="D99" s="7" t="s">
        <v>501</v>
      </c>
      <c r="E99" s="7" t="s">
        <v>429</v>
      </c>
      <c r="F99" s="7" t="s">
        <v>444</v>
      </c>
      <c r="G99" s="7" t="s">
        <v>164</v>
      </c>
      <c r="H99" s="7" t="s">
        <v>92</v>
      </c>
      <c r="I99" s="7">
        <v>300000</v>
      </c>
      <c r="J99" s="12">
        <v>25000</v>
      </c>
      <c r="K99" s="8">
        <v>4615.3846153846152</v>
      </c>
      <c r="L99" s="8">
        <v>384.61538461538458</v>
      </c>
      <c r="M99" s="11" t="s">
        <v>578</v>
      </c>
    </row>
    <row r="100" spans="1:14" x14ac:dyDescent="0.25">
      <c r="A100" s="7">
        <v>14</v>
      </c>
      <c r="B100" s="7" t="s">
        <v>157</v>
      </c>
      <c r="C100" s="7">
        <v>2012</v>
      </c>
      <c r="D100" s="7" t="s">
        <v>501</v>
      </c>
      <c r="E100" s="7" t="s">
        <v>450</v>
      </c>
      <c r="F100" s="7" t="s">
        <v>444</v>
      </c>
      <c r="G100" s="7" t="s">
        <v>16</v>
      </c>
      <c r="H100" s="7" t="s">
        <v>158</v>
      </c>
      <c r="I100" s="7">
        <v>295000</v>
      </c>
      <c r="J100" s="12">
        <v>24583.333333333332</v>
      </c>
      <c r="K100" s="8">
        <v>4538.4615384615381</v>
      </c>
      <c r="L100" s="8">
        <v>378.20512820512818</v>
      </c>
      <c r="M100" s="11" t="s">
        <v>578</v>
      </c>
    </row>
    <row r="101" spans="1:14" x14ac:dyDescent="0.25">
      <c r="A101" s="7">
        <v>15</v>
      </c>
      <c r="B101" s="7" t="s">
        <v>174</v>
      </c>
      <c r="C101" s="7">
        <v>2012</v>
      </c>
      <c r="D101" s="7" t="s">
        <v>501</v>
      </c>
      <c r="E101" s="7" t="s">
        <v>429</v>
      </c>
      <c r="F101" s="7" t="s">
        <v>444</v>
      </c>
      <c r="G101" s="7" t="s">
        <v>582</v>
      </c>
      <c r="H101" s="7" t="s">
        <v>406</v>
      </c>
      <c r="I101" s="7">
        <v>285000</v>
      </c>
      <c r="J101" s="12">
        <v>23750</v>
      </c>
      <c r="K101" s="8">
        <v>4384.6153846153848</v>
      </c>
      <c r="L101" s="8">
        <v>365.38461538461542</v>
      </c>
      <c r="M101" s="11" t="s">
        <v>578</v>
      </c>
      <c r="N101" t="s">
        <v>597</v>
      </c>
    </row>
    <row r="102" spans="1:14" x14ac:dyDescent="0.25">
      <c r="A102" s="7">
        <v>16</v>
      </c>
      <c r="B102" s="7" t="s">
        <v>136</v>
      </c>
      <c r="C102" s="7">
        <v>2012</v>
      </c>
      <c r="D102" s="7" t="s">
        <v>501</v>
      </c>
      <c r="E102" s="7" t="s">
        <v>430</v>
      </c>
      <c r="F102" s="7" t="s">
        <v>444</v>
      </c>
      <c r="G102" s="7" t="s">
        <v>0</v>
      </c>
      <c r="H102" s="7" t="s">
        <v>212</v>
      </c>
      <c r="I102" s="7">
        <v>280000</v>
      </c>
      <c r="J102" s="12">
        <v>23333.333333333332</v>
      </c>
      <c r="K102" s="8">
        <v>4307.6923076923076</v>
      </c>
      <c r="L102" s="8">
        <v>358.97435897435895</v>
      </c>
      <c r="M102" s="11" t="s">
        <v>578</v>
      </c>
      <c r="N102" t="s">
        <v>597</v>
      </c>
    </row>
    <row r="103" spans="1:14" x14ac:dyDescent="0.25">
      <c r="A103" s="7">
        <v>17</v>
      </c>
      <c r="B103" s="7" t="s">
        <v>103</v>
      </c>
      <c r="C103" s="7">
        <v>2012</v>
      </c>
      <c r="D103" s="7" t="s">
        <v>501</v>
      </c>
      <c r="E103" s="7" t="s">
        <v>445</v>
      </c>
      <c r="F103" s="7" t="s">
        <v>444</v>
      </c>
      <c r="G103" s="7" t="s">
        <v>324</v>
      </c>
      <c r="H103" s="7" t="s">
        <v>325</v>
      </c>
      <c r="I103" s="7">
        <v>279468</v>
      </c>
      <c r="J103" s="12">
        <v>23289</v>
      </c>
      <c r="K103" s="8">
        <v>4299.5076923076922</v>
      </c>
      <c r="L103" s="8">
        <v>358.2923076923077</v>
      </c>
      <c r="M103" s="11" t="s">
        <v>578</v>
      </c>
      <c r="N103" t="s">
        <v>596</v>
      </c>
    </row>
    <row r="104" spans="1:14" x14ac:dyDescent="0.25">
      <c r="A104" s="7">
        <v>18</v>
      </c>
      <c r="B104" s="7" t="s">
        <v>115</v>
      </c>
      <c r="C104" s="7">
        <v>2012</v>
      </c>
      <c r="D104" s="7" t="s">
        <v>501</v>
      </c>
      <c r="E104" s="7" t="s">
        <v>430</v>
      </c>
      <c r="F104" s="7" t="s">
        <v>444</v>
      </c>
      <c r="G104" s="7" t="s">
        <v>16</v>
      </c>
      <c r="H104" s="7" t="s">
        <v>116</v>
      </c>
      <c r="I104" s="7">
        <v>270000</v>
      </c>
      <c r="J104" s="12">
        <v>22500</v>
      </c>
      <c r="K104" s="8">
        <v>4153.8461538461543</v>
      </c>
      <c r="L104" s="8">
        <v>346.15384615384619</v>
      </c>
      <c r="M104" s="11" t="s">
        <v>578</v>
      </c>
      <c r="N104" t="s">
        <v>597</v>
      </c>
    </row>
    <row r="105" spans="1:14" x14ac:dyDescent="0.25">
      <c r="A105" s="7">
        <v>19</v>
      </c>
      <c r="B105" s="7" t="s">
        <v>155</v>
      </c>
      <c r="C105" s="7">
        <v>2012</v>
      </c>
      <c r="D105" s="7" t="s">
        <v>501</v>
      </c>
      <c r="E105" s="7" t="s">
        <v>429</v>
      </c>
      <c r="F105" s="7" t="s">
        <v>444</v>
      </c>
      <c r="G105" s="7" t="s">
        <v>156</v>
      </c>
      <c r="H105" s="7" t="s">
        <v>400</v>
      </c>
      <c r="I105" s="7">
        <v>270000</v>
      </c>
      <c r="J105" s="12">
        <v>22500</v>
      </c>
      <c r="K105" s="8">
        <v>4153.8461538461543</v>
      </c>
      <c r="L105" s="8">
        <v>346.15384615384619</v>
      </c>
      <c r="M105" s="11" t="s">
        <v>578</v>
      </c>
      <c r="N105" t="s">
        <v>597</v>
      </c>
    </row>
    <row r="106" spans="1:14" x14ac:dyDescent="0.25">
      <c r="A106" s="7">
        <v>20</v>
      </c>
      <c r="B106" s="7" t="s">
        <v>126</v>
      </c>
      <c r="C106" s="7">
        <v>2012</v>
      </c>
      <c r="D106" s="7" t="s">
        <v>501</v>
      </c>
      <c r="E106" s="7" t="s">
        <v>428</v>
      </c>
      <c r="F106" s="7" t="s">
        <v>444</v>
      </c>
      <c r="G106" s="7" t="s">
        <v>397</v>
      </c>
      <c r="H106" s="7" t="s">
        <v>398</v>
      </c>
      <c r="I106" s="7">
        <v>264000</v>
      </c>
      <c r="J106" s="12">
        <v>22000</v>
      </c>
      <c r="K106" s="8">
        <v>4061.5384615384614</v>
      </c>
      <c r="L106" s="8">
        <v>338.46153846153845</v>
      </c>
      <c r="M106" s="11" t="s">
        <v>578</v>
      </c>
      <c r="N106" t="s">
        <v>597</v>
      </c>
    </row>
    <row r="107" spans="1:14" x14ac:dyDescent="0.25">
      <c r="A107" s="7">
        <v>21</v>
      </c>
      <c r="B107" s="7" t="s">
        <v>117</v>
      </c>
      <c r="C107" s="7">
        <v>2012</v>
      </c>
      <c r="D107" s="7" t="s">
        <v>501</v>
      </c>
      <c r="E107" s="7" t="s">
        <v>430</v>
      </c>
      <c r="F107" s="7" t="s">
        <v>444</v>
      </c>
      <c r="G107" s="7" t="s">
        <v>118</v>
      </c>
      <c r="H107" s="7" t="s">
        <v>119</v>
      </c>
      <c r="I107" s="7">
        <v>250000</v>
      </c>
      <c r="J107" s="12">
        <v>20833.333333333332</v>
      </c>
      <c r="K107" s="8">
        <v>3846.1538461538462</v>
      </c>
      <c r="L107" s="8">
        <v>320.5128205128205</v>
      </c>
      <c r="M107" s="11" t="s">
        <v>578</v>
      </c>
      <c r="N107" t="s">
        <v>597</v>
      </c>
    </row>
    <row r="108" spans="1:14" x14ac:dyDescent="0.25">
      <c r="A108" s="7">
        <v>22</v>
      </c>
      <c r="B108" s="7" t="s">
        <v>146</v>
      </c>
      <c r="C108" s="7">
        <v>2012</v>
      </c>
      <c r="D108" s="7" t="s">
        <v>501</v>
      </c>
      <c r="E108" s="7" t="s">
        <v>430</v>
      </c>
      <c r="F108" s="7" t="s">
        <v>444</v>
      </c>
      <c r="G108" s="7" t="s">
        <v>147</v>
      </c>
      <c r="H108" s="7" t="s">
        <v>148</v>
      </c>
      <c r="I108" s="7">
        <v>250000</v>
      </c>
      <c r="J108" s="12">
        <v>20833.333333333332</v>
      </c>
      <c r="K108" s="8">
        <v>3846.1538461538462</v>
      </c>
      <c r="L108" s="8">
        <v>320.5128205128205</v>
      </c>
      <c r="M108" s="11" t="s">
        <v>578</v>
      </c>
      <c r="N108" t="s">
        <v>597</v>
      </c>
    </row>
    <row r="109" spans="1:14" x14ac:dyDescent="0.25">
      <c r="A109" s="7">
        <v>23</v>
      </c>
      <c r="B109" s="7" t="s">
        <v>161</v>
      </c>
      <c r="C109" s="7">
        <v>2012</v>
      </c>
      <c r="D109" s="7" t="s">
        <v>501</v>
      </c>
      <c r="E109" s="7" t="s">
        <v>430</v>
      </c>
      <c r="F109" s="7" t="s">
        <v>444</v>
      </c>
      <c r="G109" s="7" t="s">
        <v>2</v>
      </c>
      <c r="H109" s="7" t="s">
        <v>402</v>
      </c>
      <c r="I109" s="7">
        <v>250000</v>
      </c>
      <c r="J109" s="12">
        <v>20833.333333333332</v>
      </c>
      <c r="K109" s="8">
        <v>3846.1538461538462</v>
      </c>
      <c r="L109" s="8">
        <v>320.5128205128205</v>
      </c>
      <c r="M109" s="11" t="s">
        <v>578</v>
      </c>
      <c r="N109" t="s">
        <v>597</v>
      </c>
    </row>
    <row r="110" spans="1:14" x14ac:dyDescent="0.25">
      <c r="A110" s="7">
        <v>24</v>
      </c>
      <c r="B110" s="7" t="s">
        <v>180</v>
      </c>
      <c r="C110" s="7">
        <v>2012</v>
      </c>
      <c r="D110" s="7" t="s">
        <v>502</v>
      </c>
      <c r="E110" s="7" t="s">
        <v>430</v>
      </c>
      <c r="F110" s="7" t="s">
        <v>444</v>
      </c>
      <c r="G110" s="7" t="s">
        <v>181</v>
      </c>
      <c r="H110" s="7" t="s">
        <v>330</v>
      </c>
      <c r="I110" s="7">
        <v>250000</v>
      </c>
      <c r="J110" s="12">
        <v>20833.333333333332</v>
      </c>
      <c r="K110" s="8">
        <v>3846.1538461538462</v>
      </c>
      <c r="L110" s="8">
        <v>320.5128205128205</v>
      </c>
      <c r="M110" s="11" t="s">
        <v>578</v>
      </c>
      <c r="N110" t="s">
        <v>597</v>
      </c>
    </row>
    <row r="111" spans="1:14" ht="60" x14ac:dyDescent="0.25">
      <c r="A111" s="7">
        <v>25</v>
      </c>
      <c r="B111" s="7" t="s">
        <v>96</v>
      </c>
      <c r="C111" s="7">
        <v>2012</v>
      </c>
      <c r="D111" s="7" t="s">
        <v>501</v>
      </c>
      <c r="E111" s="7" t="s">
        <v>430</v>
      </c>
      <c r="F111" s="7" t="s">
        <v>444</v>
      </c>
      <c r="G111" s="7" t="s">
        <v>97</v>
      </c>
      <c r="H111" s="7" t="s">
        <v>395</v>
      </c>
      <c r="I111" s="7">
        <v>240000</v>
      </c>
      <c r="J111" s="12">
        <v>20000</v>
      </c>
      <c r="K111" s="8">
        <v>3692.3076923076924</v>
      </c>
      <c r="L111" s="8">
        <v>307.69230769230768</v>
      </c>
      <c r="M111" s="11" t="s">
        <v>578</v>
      </c>
      <c r="N111" s="14" t="s">
        <v>598</v>
      </c>
    </row>
    <row r="112" spans="1:14" x14ac:dyDescent="0.25">
      <c r="A112" s="7">
        <v>26</v>
      </c>
      <c r="B112" s="7" t="s">
        <v>109</v>
      </c>
      <c r="C112" s="7">
        <v>2012</v>
      </c>
      <c r="D112" s="7" t="s">
        <v>501</v>
      </c>
      <c r="E112" s="7" t="s">
        <v>430</v>
      </c>
      <c r="F112" s="7" t="s">
        <v>444</v>
      </c>
      <c r="G112" s="7" t="s">
        <v>110</v>
      </c>
      <c r="H112" s="7" t="s">
        <v>111</v>
      </c>
      <c r="I112" s="7">
        <v>240000</v>
      </c>
      <c r="J112" s="12">
        <v>20000</v>
      </c>
      <c r="K112" s="8">
        <v>3692.3076923076924</v>
      </c>
      <c r="L112" s="8">
        <v>307.69230769230768</v>
      </c>
      <c r="M112" s="11" t="s">
        <v>578</v>
      </c>
      <c r="N112" t="s">
        <v>597</v>
      </c>
    </row>
    <row r="113" spans="1:14" x14ac:dyDescent="0.25">
      <c r="A113" s="7">
        <v>27</v>
      </c>
      <c r="B113" s="7" t="s">
        <v>541</v>
      </c>
      <c r="C113" s="7">
        <v>2012</v>
      </c>
      <c r="D113" s="7" t="s">
        <v>501</v>
      </c>
      <c r="E113" s="7" t="s">
        <v>542</v>
      </c>
      <c r="F113" s="7" t="s">
        <v>444</v>
      </c>
      <c r="G113" s="7" t="s">
        <v>543</v>
      </c>
      <c r="H113" s="7" t="s">
        <v>544</v>
      </c>
      <c r="I113" s="7">
        <v>240000</v>
      </c>
      <c r="J113" s="12">
        <v>20000</v>
      </c>
      <c r="K113" s="8">
        <v>3692.3076923076924</v>
      </c>
      <c r="L113" s="8">
        <v>307.69230769230768</v>
      </c>
      <c r="M113" s="11" t="s">
        <v>578</v>
      </c>
      <c r="N113" t="s">
        <v>599</v>
      </c>
    </row>
    <row r="114" spans="1:14" ht="60" x14ac:dyDescent="0.25">
      <c r="A114" s="7">
        <v>28</v>
      </c>
      <c r="B114" s="7" t="s">
        <v>137</v>
      </c>
      <c r="C114" s="7">
        <v>2012</v>
      </c>
      <c r="D114" s="7" t="s">
        <v>501</v>
      </c>
      <c r="E114" s="7" t="s">
        <v>430</v>
      </c>
      <c r="F114" s="7" t="s">
        <v>444</v>
      </c>
      <c r="G114" s="7" t="s">
        <v>422</v>
      </c>
      <c r="H114" s="7" t="s">
        <v>423</v>
      </c>
      <c r="I114" s="7">
        <v>240000</v>
      </c>
      <c r="J114" s="12">
        <v>20000</v>
      </c>
      <c r="K114" s="8">
        <v>3692.3076923076924</v>
      </c>
      <c r="L114" s="8">
        <v>307.69230769230768</v>
      </c>
      <c r="M114" s="11" t="s">
        <v>578</v>
      </c>
      <c r="N114" s="14" t="s">
        <v>598</v>
      </c>
    </row>
    <row r="115" spans="1:14" x14ac:dyDescent="0.25">
      <c r="A115" s="7">
        <v>29</v>
      </c>
      <c r="B115" s="7" t="s">
        <v>172</v>
      </c>
      <c r="C115" s="7">
        <v>2012</v>
      </c>
      <c r="D115" s="7" t="s">
        <v>501</v>
      </c>
      <c r="E115" s="7" t="s">
        <v>429</v>
      </c>
      <c r="F115" s="7" t="s">
        <v>444</v>
      </c>
      <c r="G115" s="7" t="s">
        <v>173</v>
      </c>
      <c r="H115" s="7" t="s">
        <v>329</v>
      </c>
      <c r="I115" s="7">
        <v>230000</v>
      </c>
      <c r="J115" s="12">
        <v>19166.666666666668</v>
      </c>
      <c r="K115" s="8">
        <v>3538.4615384615386</v>
      </c>
      <c r="L115" s="8">
        <v>294.87179487179486</v>
      </c>
      <c r="M115" s="11" t="s">
        <v>578</v>
      </c>
      <c r="N115" t="s">
        <v>597</v>
      </c>
    </row>
    <row r="116" spans="1:14" x14ac:dyDescent="0.25">
      <c r="A116" s="7">
        <v>30</v>
      </c>
      <c r="B116" s="7" t="s">
        <v>144</v>
      </c>
      <c r="C116" s="7">
        <v>2012</v>
      </c>
      <c r="D116" s="7" t="s">
        <v>501</v>
      </c>
      <c r="E116" s="7" t="s">
        <v>449</v>
      </c>
      <c r="F116" s="7" t="s">
        <v>444</v>
      </c>
      <c r="G116" s="7" t="s">
        <v>145</v>
      </c>
      <c r="H116" s="7" t="s">
        <v>104</v>
      </c>
      <c r="I116" s="7">
        <v>225000</v>
      </c>
      <c r="J116" s="12">
        <v>18750</v>
      </c>
      <c r="K116" s="8">
        <v>3461.5384615384614</v>
      </c>
      <c r="L116" s="8">
        <v>288.46153846153845</v>
      </c>
      <c r="M116" s="11" t="s">
        <v>578</v>
      </c>
      <c r="N116" t="s">
        <v>597</v>
      </c>
    </row>
    <row r="117" spans="1:14" x14ac:dyDescent="0.25">
      <c r="A117" s="7">
        <v>31</v>
      </c>
      <c r="B117" s="7" t="s">
        <v>143</v>
      </c>
      <c r="C117" s="7">
        <v>2012</v>
      </c>
      <c r="D117" s="7" t="s">
        <v>501</v>
      </c>
      <c r="E117" s="7" t="s">
        <v>430</v>
      </c>
      <c r="F117" s="7" t="s">
        <v>444</v>
      </c>
      <c r="G117" s="7" t="s">
        <v>65</v>
      </c>
      <c r="H117" s="7" t="s">
        <v>399</v>
      </c>
      <c r="I117" s="7">
        <v>216000</v>
      </c>
      <c r="J117" s="12">
        <v>18000</v>
      </c>
      <c r="K117" s="8">
        <v>3323.0769230769229</v>
      </c>
      <c r="L117" s="8">
        <v>276.92307692307691</v>
      </c>
      <c r="M117" s="11" t="s">
        <v>578</v>
      </c>
      <c r="N117" t="s">
        <v>600</v>
      </c>
    </row>
    <row r="118" spans="1:14" x14ac:dyDescent="0.25">
      <c r="A118" s="7">
        <v>32</v>
      </c>
      <c r="B118" s="7" t="s">
        <v>165</v>
      </c>
      <c r="C118" s="7">
        <v>2012</v>
      </c>
      <c r="D118" s="7" t="s">
        <v>501</v>
      </c>
      <c r="E118" s="7" t="s">
        <v>430</v>
      </c>
      <c r="F118" s="7" t="s">
        <v>444</v>
      </c>
      <c r="G118" s="7" t="s">
        <v>166</v>
      </c>
      <c r="H118" s="7" t="s">
        <v>167</v>
      </c>
      <c r="I118" s="7">
        <v>216000</v>
      </c>
      <c r="J118" s="12">
        <v>18000</v>
      </c>
      <c r="K118" s="8">
        <v>3323.0769230769229</v>
      </c>
      <c r="L118" s="8">
        <v>276.92307692307691</v>
      </c>
      <c r="M118" s="11" t="s">
        <v>578</v>
      </c>
      <c r="N118" t="s">
        <v>597</v>
      </c>
    </row>
    <row r="119" spans="1:14" x14ac:dyDescent="0.25">
      <c r="A119" s="7">
        <v>33</v>
      </c>
      <c r="B119" s="7" t="s">
        <v>168</v>
      </c>
      <c r="C119" s="7">
        <v>2012</v>
      </c>
      <c r="D119" s="7" t="s">
        <v>501</v>
      </c>
      <c r="E119" s="7" t="s">
        <v>428</v>
      </c>
      <c r="F119" s="7" t="s">
        <v>444</v>
      </c>
      <c r="G119" s="7" t="s">
        <v>169</v>
      </c>
      <c r="H119" s="7" t="s">
        <v>170</v>
      </c>
      <c r="I119" s="7">
        <v>210000</v>
      </c>
      <c r="J119" s="12">
        <v>17500</v>
      </c>
      <c r="K119" s="8">
        <v>3230.7692307692309</v>
      </c>
      <c r="L119" s="8">
        <v>269.23076923076923</v>
      </c>
      <c r="M119" s="11" t="s">
        <v>578</v>
      </c>
      <c r="N119" t="s">
        <v>597</v>
      </c>
    </row>
    <row r="120" spans="1:14" x14ac:dyDescent="0.25">
      <c r="A120" s="7">
        <v>34</v>
      </c>
      <c r="B120" s="7" t="s">
        <v>100</v>
      </c>
      <c r="C120" s="7">
        <v>2012</v>
      </c>
      <c r="D120" s="7" t="s">
        <v>501</v>
      </c>
      <c r="E120" s="7" t="s">
        <v>430</v>
      </c>
      <c r="F120" s="7" t="s">
        <v>444</v>
      </c>
      <c r="G120" s="7" t="s">
        <v>101</v>
      </c>
      <c r="H120" s="7" t="s">
        <v>79</v>
      </c>
      <c r="I120" s="7">
        <v>200000</v>
      </c>
      <c r="J120" s="12">
        <v>16666.666666666668</v>
      </c>
      <c r="K120" s="8">
        <v>3076.9230769230771</v>
      </c>
      <c r="L120" s="8">
        <v>256.41025641025641</v>
      </c>
      <c r="M120" s="11" t="s">
        <v>578</v>
      </c>
      <c r="N120" t="s">
        <v>601</v>
      </c>
    </row>
    <row r="121" spans="1:14" x14ac:dyDescent="0.25">
      <c r="A121" s="7">
        <v>35</v>
      </c>
      <c r="B121" s="7" t="s">
        <v>107</v>
      </c>
      <c r="C121" s="7">
        <v>2012</v>
      </c>
      <c r="D121" s="7" t="s">
        <v>501</v>
      </c>
      <c r="E121" s="7" t="s">
        <v>432</v>
      </c>
      <c r="F121" s="7" t="s">
        <v>444</v>
      </c>
      <c r="G121" s="7" t="s">
        <v>108</v>
      </c>
      <c r="H121" s="7" t="s">
        <v>89</v>
      </c>
      <c r="I121" s="7">
        <v>200000</v>
      </c>
      <c r="J121" s="12">
        <v>16666.666666666668</v>
      </c>
      <c r="K121" s="8">
        <v>3076.9230769230771</v>
      </c>
      <c r="L121" s="8">
        <v>256.41025641025641</v>
      </c>
      <c r="M121" s="11" t="s">
        <v>578</v>
      </c>
      <c r="N121" t="s">
        <v>597</v>
      </c>
    </row>
    <row r="122" spans="1:14" x14ac:dyDescent="0.25">
      <c r="A122" s="7">
        <v>36</v>
      </c>
      <c r="B122" s="7" t="s">
        <v>121</v>
      </c>
      <c r="C122" s="7">
        <v>2012</v>
      </c>
      <c r="D122" s="7" t="s">
        <v>501</v>
      </c>
      <c r="E122" s="7" t="s">
        <v>430</v>
      </c>
      <c r="F122" s="7" t="s">
        <v>444</v>
      </c>
      <c r="G122" s="7" t="s">
        <v>122</v>
      </c>
      <c r="H122" s="7" t="s">
        <v>80</v>
      </c>
      <c r="I122" s="7">
        <v>200000</v>
      </c>
      <c r="J122" s="12">
        <v>16666.666666666668</v>
      </c>
      <c r="K122" s="8">
        <v>3076.9230769230771</v>
      </c>
      <c r="L122" s="8">
        <v>256.41025641025641</v>
      </c>
      <c r="M122" s="11" t="s">
        <v>578</v>
      </c>
      <c r="N122" t="s">
        <v>602</v>
      </c>
    </row>
    <row r="123" spans="1:14" x14ac:dyDescent="0.25">
      <c r="A123" s="7">
        <v>37</v>
      </c>
      <c r="B123" s="7" t="s">
        <v>138</v>
      </c>
      <c r="C123" s="7">
        <v>2012</v>
      </c>
      <c r="D123" s="7" t="s">
        <v>501</v>
      </c>
      <c r="E123" s="7" t="s">
        <v>430</v>
      </c>
      <c r="F123" s="7" t="s">
        <v>444</v>
      </c>
      <c r="G123" s="7" t="s">
        <v>139</v>
      </c>
      <c r="H123" s="7" t="s">
        <v>84</v>
      </c>
      <c r="I123" s="7">
        <v>200000</v>
      </c>
      <c r="J123" s="12">
        <v>16666.666666666668</v>
      </c>
      <c r="K123" s="8">
        <v>3076.9230769230771</v>
      </c>
      <c r="L123" s="8">
        <v>256.41025641025641</v>
      </c>
      <c r="M123" s="11" t="s">
        <v>578</v>
      </c>
      <c r="N123" t="s">
        <v>597</v>
      </c>
    </row>
    <row r="124" spans="1:14" x14ac:dyDescent="0.25">
      <c r="A124" s="7">
        <v>38</v>
      </c>
      <c r="B124" s="7" t="s">
        <v>150</v>
      </c>
      <c r="C124" s="7">
        <v>2012</v>
      </c>
      <c r="D124" s="7" t="s">
        <v>501</v>
      </c>
      <c r="E124" s="7" t="s">
        <v>450</v>
      </c>
      <c r="F124" s="7" t="s">
        <v>444</v>
      </c>
      <c r="G124" s="7" t="s">
        <v>151</v>
      </c>
      <c r="H124" s="7" t="s">
        <v>77</v>
      </c>
      <c r="I124" s="7">
        <v>200000</v>
      </c>
      <c r="J124" s="12">
        <v>16666.666666666668</v>
      </c>
      <c r="K124" s="8">
        <v>3076.9230769230771</v>
      </c>
      <c r="L124" s="8">
        <v>256.41025641025641</v>
      </c>
      <c r="M124" s="11" t="s">
        <v>578</v>
      </c>
      <c r="N124" t="s">
        <v>597</v>
      </c>
    </row>
    <row r="125" spans="1:14" x14ac:dyDescent="0.25">
      <c r="A125" s="7">
        <v>39</v>
      </c>
      <c r="B125" s="7" t="s">
        <v>177</v>
      </c>
      <c r="C125" s="7">
        <v>2012</v>
      </c>
      <c r="D125" s="7" t="s">
        <v>501</v>
      </c>
      <c r="E125" s="7" t="s">
        <v>451</v>
      </c>
      <c r="F125" s="7" t="s">
        <v>444</v>
      </c>
      <c r="G125" s="7" t="s">
        <v>178</v>
      </c>
      <c r="H125" s="7" t="s">
        <v>179</v>
      </c>
      <c r="I125" s="7">
        <v>200000</v>
      </c>
      <c r="J125" s="12">
        <v>16666.666666666668</v>
      </c>
      <c r="K125" s="8">
        <v>3076.9230769230771</v>
      </c>
      <c r="L125" s="8">
        <v>256.41025641025641</v>
      </c>
      <c r="M125" s="11" t="s">
        <v>578</v>
      </c>
      <c r="N125" t="s">
        <v>603</v>
      </c>
    </row>
    <row r="126" spans="1:14" x14ac:dyDescent="0.25">
      <c r="A126" s="7">
        <v>40</v>
      </c>
      <c r="B126" s="7" t="s">
        <v>162</v>
      </c>
      <c r="C126" s="7">
        <v>2012</v>
      </c>
      <c r="D126" s="7" t="s">
        <v>501</v>
      </c>
      <c r="E126" s="7" t="s">
        <v>430</v>
      </c>
      <c r="F126" s="7" t="s">
        <v>444</v>
      </c>
      <c r="G126" s="7" t="s">
        <v>403</v>
      </c>
      <c r="H126" s="7" t="s">
        <v>604</v>
      </c>
      <c r="I126" s="7">
        <v>192000</v>
      </c>
      <c r="J126" s="12">
        <v>16000</v>
      </c>
      <c r="K126" s="8">
        <v>2953.8461538461538</v>
      </c>
      <c r="L126" s="8">
        <v>246.15384615384616</v>
      </c>
      <c r="M126" s="11" t="s">
        <v>578</v>
      </c>
      <c r="N126" t="s">
        <v>597</v>
      </c>
    </row>
    <row r="127" spans="1:14" x14ac:dyDescent="0.25">
      <c r="A127" s="7">
        <v>41</v>
      </c>
      <c r="B127" s="7" t="s">
        <v>98</v>
      </c>
      <c r="C127" s="7">
        <v>2012</v>
      </c>
      <c r="D127" s="7" t="s">
        <v>501</v>
      </c>
      <c r="E127" s="7" t="s">
        <v>428</v>
      </c>
      <c r="F127" s="7" t="s">
        <v>444</v>
      </c>
      <c r="G127" s="7" t="s">
        <v>1</v>
      </c>
      <c r="H127" s="7" t="s">
        <v>99</v>
      </c>
      <c r="I127" s="7">
        <v>187000</v>
      </c>
      <c r="J127" s="12">
        <v>15583.333333333334</v>
      </c>
      <c r="K127" s="8">
        <v>2876.9230769230771</v>
      </c>
      <c r="L127" s="8">
        <v>239.74358974358975</v>
      </c>
      <c r="M127" s="11" t="s">
        <v>578</v>
      </c>
      <c r="N127" t="s">
        <v>597</v>
      </c>
    </row>
    <row r="128" spans="1:14" x14ac:dyDescent="0.25">
      <c r="A128" s="7">
        <v>42</v>
      </c>
      <c r="B128" s="7" t="s">
        <v>120</v>
      </c>
      <c r="C128" s="7">
        <v>2012</v>
      </c>
      <c r="D128" s="7" t="s">
        <v>501</v>
      </c>
      <c r="E128" s="7" t="s">
        <v>430</v>
      </c>
      <c r="F128" s="7" t="s">
        <v>444</v>
      </c>
      <c r="G128" s="7" t="s">
        <v>101</v>
      </c>
      <c r="H128" s="7" t="s">
        <v>119</v>
      </c>
      <c r="I128" s="7">
        <v>180000</v>
      </c>
      <c r="J128" s="12">
        <v>15000</v>
      </c>
      <c r="K128" s="8">
        <v>2769.2307692307691</v>
      </c>
      <c r="L128" s="8">
        <v>230.76923076923075</v>
      </c>
      <c r="M128" s="11" t="s">
        <v>578</v>
      </c>
      <c r="N128" t="s">
        <v>601</v>
      </c>
    </row>
    <row r="129" spans="1:14" ht="60" x14ac:dyDescent="0.25">
      <c r="A129" s="7">
        <v>43</v>
      </c>
      <c r="B129" s="7" t="s">
        <v>498</v>
      </c>
      <c r="C129" s="7">
        <v>2012</v>
      </c>
      <c r="D129" s="7" t="s">
        <v>501</v>
      </c>
      <c r="E129" s="7" t="s">
        <v>452</v>
      </c>
      <c r="F129" s="7" t="s">
        <v>444</v>
      </c>
      <c r="G129" s="7" t="s">
        <v>499</v>
      </c>
      <c r="H129" s="7" t="s">
        <v>500</v>
      </c>
      <c r="I129" s="7">
        <v>180000</v>
      </c>
      <c r="J129" s="12">
        <v>15000</v>
      </c>
      <c r="K129" s="8">
        <v>2769.2307692307691</v>
      </c>
      <c r="L129" s="8">
        <v>230.76923076923075</v>
      </c>
      <c r="M129" s="11" t="s">
        <v>578</v>
      </c>
      <c r="N129" s="14" t="s">
        <v>605</v>
      </c>
    </row>
    <row r="130" spans="1:14" ht="60" x14ac:dyDescent="0.25">
      <c r="A130" s="7">
        <v>44</v>
      </c>
      <c r="B130" s="7" t="s">
        <v>495</v>
      </c>
      <c r="C130" s="7">
        <v>2012</v>
      </c>
      <c r="D130" s="7" t="s">
        <v>501</v>
      </c>
      <c r="E130" s="7" t="s">
        <v>450</v>
      </c>
      <c r="F130" s="7" t="s">
        <v>444</v>
      </c>
      <c r="G130" s="7" t="s">
        <v>496</v>
      </c>
      <c r="H130" s="7" t="s">
        <v>497</v>
      </c>
      <c r="I130" s="7">
        <v>120000</v>
      </c>
      <c r="J130" s="12">
        <v>10000</v>
      </c>
      <c r="K130" s="8">
        <v>1846.1538461538462</v>
      </c>
      <c r="L130" s="8">
        <v>153.84615384615384</v>
      </c>
      <c r="M130" s="4" t="s">
        <v>580</v>
      </c>
      <c r="N130" s="14" t="s">
        <v>598</v>
      </c>
    </row>
    <row r="131" spans="1:14" x14ac:dyDescent="0.25">
      <c r="A131" s="7">
        <v>45</v>
      </c>
      <c r="B131" s="7" t="s">
        <v>132</v>
      </c>
      <c r="C131" s="7">
        <v>2012</v>
      </c>
      <c r="D131" s="7" t="s">
        <v>501</v>
      </c>
      <c r="E131" s="7" t="s">
        <v>430</v>
      </c>
      <c r="F131" s="7" t="s">
        <v>444</v>
      </c>
      <c r="G131" s="7" t="s">
        <v>133</v>
      </c>
      <c r="H131" s="7" t="s">
        <v>135</v>
      </c>
      <c r="I131" s="7">
        <v>100000</v>
      </c>
      <c r="J131" s="12">
        <v>8333.3333333333339</v>
      </c>
      <c r="K131" s="8">
        <v>1538.4615384615386</v>
      </c>
      <c r="L131" s="8">
        <v>128.2051282051282</v>
      </c>
      <c r="M131" s="3" t="s">
        <v>581</v>
      </c>
      <c r="N131" t="s">
        <v>606</v>
      </c>
    </row>
    <row r="132" spans="1:14" x14ac:dyDescent="0.25">
      <c r="A132" s="7">
        <v>46</v>
      </c>
      <c r="B132" s="7" t="s">
        <v>152</v>
      </c>
      <c r="C132" s="7">
        <v>2012</v>
      </c>
      <c r="D132" s="7" t="s">
        <v>501</v>
      </c>
      <c r="E132" s="7" t="s">
        <v>430</v>
      </c>
      <c r="F132" s="7" t="s">
        <v>444</v>
      </c>
      <c r="G132" s="7" t="s">
        <v>153</v>
      </c>
      <c r="H132" s="7" t="s">
        <v>81</v>
      </c>
      <c r="I132" s="7">
        <v>100000</v>
      </c>
      <c r="J132" s="12">
        <v>8333.3333333333339</v>
      </c>
      <c r="K132" s="8">
        <v>1538.4615384615386</v>
      </c>
      <c r="L132" s="8">
        <v>128.2051282051282</v>
      </c>
      <c r="M132" s="3" t="s">
        <v>581</v>
      </c>
      <c r="N132" t="s">
        <v>607</v>
      </c>
    </row>
    <row r="133" spans="1:14" x14ac:dyDescent="0.25">
      <c r="A133" s="7">
        <v>47</v>
      </c>
      <c r="B133" s="7" t="s">
        <v>175</v>
      </c>
      <c r="C133" s="7">
        <v>2012</v>
      </c>
      <c r="D133" s="7" t="s">
        <v>501</v>
      </c>
      <c r="E133" s="7" t="s">
        <v>437</v>
      </c>
      <c r="F133" s="7" t="s">
        <v>444</v>
      </c>
      <c r="G133" s="7" t="s">
        <v>176</v>
      </c>
      <c r="H133" s="7" t="s">
        <v>81</v>
      </c>
      <c r="I133" s="7">
        <v>100000</v>
      </c>
      <c r="J133" s="12">
        <v>8333.3333333333339</v>
      </c>
      <c r="K133" s="8">
        <v>1538.4615384615386</v>
      </c>
      <c r="L133" s="8">
        <v>128.2051282051282</v>
      </c>
      <c r="M133" s="3" t="s">
        <v>581</v>
      </c>
      <c r="N133" t="s">
        <v>608</v>
      </c>
    </row>
    <row r="134" spans="1:14" x14ac:dyDescent="0.25">
      <c r="A134" s="7">
        <v>48</v>
      </c>
      <c r="B134" s="7" t="s">
        <v>520</v>
      </c>
      <c r="C134" s="7">
        <v>2012</v>
      </c>
      <c r="D134" s="7" t="s">
        <v>501</v>
      </c>
      <c r="E134" s="7" t="s">
        <v>609</v>
      </c>
      <c r="F134" s="7" t="s">
        <v>444</v>
      </c>
      <c r="G134" s="7" t="s">
        <v>521</v>
      </c>
      <c r="H134" s="7" t="s">
        <v>92</v>
      </c>
      <c r="I134" s="7">
        <v>72000</v>
      </c>
      <c r="J134" s="12">
        <v>6000</v>
      </c>
      <c r="K134" s="8">
        <v>1107.6923076923076</v>
      </c>
      <c r="L134" s="8">
        <v>92.307692307692307</v>
      </c>
      <c r="M134" s="3" t="s">
        <v>581</v>
      </c>
      <c r="N134" t="s">
        <v>585</v>
      </c>
    </row>
    <row r="135" spans="1:14" x14ac:dyDescent="0.25">
      <c r="A135" s="7">
        <v>49</v>
      </c>
      <c r="B135" s="7" t="s">
        <v>207</v>
      </c>
      <c r="C135" s="7">
        <v>2013</v>
      </c>
      <c r="D135" s="7" t="s">
        <v>501</v>
      </c>
      <c r="E135" s="7" t="s">
        <v>434</v>
      </c>
      <c r="F135" s="7" t="s">
        <v>453</v>
      </c>
      <c r="G135" s="7" t="s">
        <v>415</v>
      </c>
      <c r="H135" s="7" t="s">
        <v>134</v>
      </c>
      <c r="I135" s="7">
        <v>1200000</v>
      </c>
      <c r="J135" s="12">
        <v>100000</v>
      </c>
      <c r="K135" s="8">
        <v>18461.538461538461</v>
      </c>
      <c r="L135" s="8">
        <v>1538.4615384615383</v>
      </c>
      <c r="M135" s="11" t="s">
        <v>578</v>
      </c>
    </row>
    <row r="136" spans="1:14" x14ac:dyDescent="0.25">
      <c r="A136" s="7">
        <v>50</v>
      </c>
      <c r="B136" s="7" t="s">
        <v>191</v>
      </c>
      <c r="C136" s="7">
        <v>2013</v>
      </c>
      <c r="D136" s="7" t="s">
        <v>501</v>
      </c>
      <c r="E136" s="7" t="s">
        <v>430</v>
      </c>
      <c r="F136" s="7" t="s">
        <v>453</v>
      </c>
      <c r="G136" s="7" t="s">
        <v>1</v>
      </c>
      <c r="H136" s="7" t="s">
        <v>79</v>
      </c>
      <c r="I136" s="7">
        <v>370000</v>
      </c>
      <c r="J136" s="12">
        <v>30833.333333333332</v>
      </c>
      <c r="K136" s="8">
        <v>5692.3076923076924</v>
      </c>
      <c r="L136" s="8">
        <v>474.35897435897436</v>
      </c>
      <c r="M136" s="11" t="s">
        <v>578</v>
      </c>
    </row>
    <row r="137" spans="1:14" x14ac:dyDescent="0.25">
      <c r="A137" s="7">
        <v>51</v>
      </c>
      <c r="B137" s="7" t="s">
        <v>219</v>
      </c>
      <c r="C137" s="7">
        <v>2013</v>
      </c>
      <c r="D137" s="7" t="s">
        <v>501</v>
      </c>
      <c r="E137" s="7" t="s">
        <v>434</v>
      </c>
      <c r="F137" s="7" t="s">
        <v>453</v>
      </c>
      <c r="G137" s="7" t="s">
        <v>315</v>
      </c>
      <c r="H137" s="7" t="s">
        <v>316</v>
      </c>
      <c r="I137" s="7">
        <v>325000</v>
      </c>
      <c r="J137" s="12">
        <v>27083.333333333332</v>
      </c>
      <c r="K137" s="8">
        <v>5000</v>
      </c>
      <c r="L137" s="8">
        <v>416.66666666666669</v>
      </c>
      <c r="M137" s="11" t="s">
        <v>578</v>
      </c>
    </row>
    <row r="138" spans="1:14" x14ac:dyDescent="0.25">
      <c r="A138" s="7">
        <v>52</v>
      </c>
      <c r="B138" s="7" t="s">
        <v>197</v>
      </c>
      <c r="C138" s="7">
        <v>2013</v>
      </c>
      <c r="D138" s="7" t="s">
        <v>502</v>
      </c>
      <c r="E138" s="7" t="s">
        <v>430</v>
      </c>
      <c r="F138" s="7" t="s">
        <v>453</v>
      </c>
      <c r="G138" s="7" t="s">
        <v>411</v>
      </c>
      <c r="H138" s="7" t="s">
        <v>134</v>
      </c>
      <c r="I138" s="7">
        <v>300000</v>
      </c>
      <c r="J138" s="12">
        <v>25000</v>
      </c>
      <c r="K138" s="8">
        <v>4615.3846153846152</v>
      </c>
      <c r="L138" s="8">
        <v>384.61538461538458</v>
      </c>
      <c r="M138" s="11" t="s">
        <v>578</v>
      </c>
    </row>
    <row r="139" spans="1:14" x14ac:dyDescent="0.25">
      <c r="A139" s="7">
        <v>53</v>
      </c>
      <c r="B139" s="7" t="s">
        <v>208</v>
      </c>
      <c r="C139" s="7">
        <v>2013</v>
      </c>
      <c r="D139" s="7" t="s">
        <v>501</v>
      </c>
      <c r="E139" s="7" t="s">
        <v>434</v>
      </c>
      <c r="F139" s="7" t="s">
        <v>453</v>
      </c>
      <c r="G139" s="7" t="s">
        <v>416</v>
      </c>
      <c r="H139" s="7" t="s">
        <v>417</v>
      </c>
      <c r="I139" s="7">
        <v>264000</v>
      </c>
      <c r="J139" s="12">
        <v>22000</v>
      </c>
      <c r="K139" s="8">
        <v>4061.5384615384614</v>
      </c>
      <c r="L139" s="8">
        <v>338.46153846153845</v>
      </c>
      <c r="M139" s="11" t="s">
        <v>578</v>
      </c>
    </row>
    <row r="140" spans="1:14" x14ac:dyDescent="0.25">
      <c r="A140" s="7">
        <v>54</v>
      </c>
      <c r="B140" s="7" t="s">
        <v>228</v>
      </c>
      <c r="C140" s="7">
        <v>2013</v>
      </c>
      <c r="D140" s="7" t="s">
        <v>501</v>
      </c>
      <c r="E140" s="7" t="s">
        <v>430</v>
      </c>
      <c r="F140" s="7" t="s">
        <v>453</v>
      </c>
      <c r="G140" s="7" t="s">
        <v>229</v>
      </c>
      <c r="H140" s="7" t="s">
        <v>230</v>
      </c>
      <c r="I140" s="7">
        <v>250000</v>
      </c>
      <c r="J140" s="12">
        <v>20833.333333333332</v>
      </c>
      <c r="K140" s="8">
        <v>3846.1538461538462</v>
      </c>
      <c r="L140" s="8">
        <v>320.5128205128205</v>
      </c>
      <c r="M140" s="11" t="s">
        <v>578</v>
      </c>
    </row>
    <row r="141" spans="1:14" x14ac:dyDescent="0.25">
      <c r="A141" s="7">
        <v>55</v>
      </c>
      <c r="B141" s="7" t="s">
        <v>200</v>
      </c>
      <c r="C141" s="7">
        <v>2013</v>
      </c>
      <c r="D141" s="7" t="s">
        <v>501</v>
      </c>
      <c r="E141" s="7" t="s">
        <v>434</v>
      </c>
      <c r="F141" s="7" t="s">
        <v>453</v>
      </c>
      <c r="G141" s="7" t="s">
        <v>201</v>
      </c>
      <c r="H141" s="7" t="s">
        <v>412</v>
      </c>
      <c r="I141" s="7">
        <v>240000</v>
      </c>
      <c r="J141" s="12">
        <v>20000</v>
      </c>
      <c r="K141" s="8">
        <v>3692.3076923076924</v>
      </c>
      <c r="L141" s="8">
        <v>307.69230769230768</v>
      </c>
      <c r="M141" s="11" t="s">
        <v>578</v>
      </c>
    </row>
    <row r="142" spans="1:14" x14ac:dyDescent="0.25">
      <c r="A142" s="7">
        <v>56</v>
      </c>
      <c r="B142" s="7" t="s">
        <v>209</v>
      </c>
      <c r="C142" s="7">
        <v>2013</v>
      </c>
      <c r="D142" s="7" t="s">
        <v>501</v>
      </c>
      <c r="E142" s="7" t="s">
        <v>430</v>
      </c>
      <c r="F142" s="7" t="s">
        <v>453</v>
      </c>
      <c r="G142" s="7" t="s">
        <v>147</v>
      </c>
      <c r="H142" s="7" t="s">
        <v>119</v>
      </c>
      <c r="I142" s="7">
        <v>217000</v>
      </c>
      <c r="J142" s="12">
        <v>18083.333333333332</v>
      </c>
      <c r="K142" s="8">
        <v>3338.4615384615386</v>
      </c>
      <c r="L142" s="8">
        <v>278.20512820512823</v>
      </c>
      <c r="M142" s="11" t="s">
        <v>578</v>
      </c>
    </row>
    <row r="143" spans="1:14" x14ac:dyDescent="0.25">
      <c r="A143" s="7">
        <v>57</v>
      </c>
      <c r="B143" s="7" t="s">
        <v>192</v>
      </c>
      <c r="C143" s="7">
        <v>2013</v>
      </c>
      <c r="D143" s="7" t="s">
        <v>501</v>
      </c>
      <c r="E143" s="7" t="s">
        <v>437</v>
      </c>
      <c r="F143" s="7" t="s">
        <v>453</v>
      </c>
      <c r="G143" s="7" t="s">
        <v>193</v>
      </c>
      <c r="H143" s="7" t="s">
        <v>119</v>
      </c>
      <c r="I143" s="7">
        <v>216000</v>
      </c>
      <c r="J143" s="12">
        <v>18000</v>
      </c>
      <c r="K143" s="8">
        <v>3323.0769230769229</v>
      </c>
      <c r="L143" s="8">
        <v>276.92307692307691</v>
      </c>
      <c r="M143" s="11" t="s">
        <v>578</v>
      </c>
    </row>
    <row r="144" spans="1:14" x14ac:dyDescent="0.25">
      <c r="A144" s="7">
        <v>58</v>
      </c>
      <c r="B144" s="7" t="s">
        <v>202</v>
      </c>
      <c r="C144" s="7">
        <v>2013</v>
      </c>
      <c r="D144" s="7" t="s">
        <v>501</v>
      </c>
      <c r="E144" s="7" t="s">
        <v>430</v>
      </c>
      <c r="F144" s="7" t="s">
        <v>453</v>
      </c>
      <c r="G144" s="7" t="s">
        <v>413</v>
      </c>
      <c r="H144" s="7" t="s">
        <v>414</v>
      </c>
      <c r="I144" s="7">
        <v>210000</v>
      </c>
      <c r="J144" s="12">
        <v>17500</v>
      </c>
      <c r="K144" s="8">
        <v>3230.7692307692309</v>
      </c>
      <c r="L144" s="8">
        <v>269.23076923076923</v>
      </c>
      <c r="M144" s="11" t="s">
        <v>578</v>
      </c>
    </row>
    <row r="145" spans="1:13" x14ac:dyDescent="0.25">
      <c r="A145" s="7">
        <v>59</v>
      </c>
      <c r="B145" s="7" t="s">
        <v>195</v>
      </c>
      <c r="C145" s="7">
        <v>2013</v>
      </c>
      <c r="D145" s="7" t="s">
        <v>501</v>
      </c>
      <c r="E145" s="7" t="s">
        <v>430</v>
      </c>
      <c r="F145" s="7" t="s">
        <v>453</v>
      </c>
      <c r="G145" s="7" t="s">
        <v>196</v>
      </c>
      <c r="H145" s="7" t="s">
        <v>410</v>
      </c>
      <c r="I145" s="7">
        <v>204000</v>
      </c>
      <c r="J145" s="12">
        <v>17000</v>
      </c>
      <c r="K145" s="8">
        <v>3138.4615384615386</v>
      </c>
      <c r="L145" s="8">
        <v>261.53846153846155</v>
      </c>
      <c r="M145" s="11" t="s">
        <v>578</v>
      </c>
    </row>
    <row r="146" spans="1:13" x14ac:dyDescent="0.25">
      <c r="A146" s="7">
        <v>60</v>
      </c>
      <c r="B146" s="7" t="s">
        <v>233</v>
      </c>
      <c r="C146" s="7">
        <v>2013</v>
      </c>
      <c r="D146" s="7" t="s">
        <v>501</v>
      </c>
      <c r="E146" s="7" t="s">
        <v>430</v>
      </c>
      <c r="F146" s="7" t="s">
        <v>453</v>
      </c>
      <c r="G146" s="7" t="s">
        <v>420</v>
      </c>
      <c r="H146" s="7" t="s">
        <v>421</v>
      </c>
      <c r="I146" s="7">
        <v>204000</v>
      </c>
      <c r="J146" s="12">
        <v>17000</v>
      </c>
      <c r="K146" s="8">
        <v>3138.4615384615386</v>
      </c>
      <c r="L146" s="8">
        <v>261.53846153846155</v>
      </c>
      <c r="M146" s="11" t="s">
        <v>578</v>
      </c>
    </row>
    <row r="147" spans="1:13" x14ac:dyDescent="0.25">
      <c r="A147" s="7">
        <v>61</v>
      </c>
      <c r="B147" s="7" t="s">
        <v>194</v>
      </c>
      <c r="C147" s="7">
        <v>2013</v>
      </c>
      <c r="D147" s="7" t="s">
        <v>502</v>
      </c>
      <c r="E147" s="7" t="s">
        <v>437</v>
      </c>
      <c r="F147" s="7" t="s">
        <v>453</v>
      </c>
      <c r="G147" s="7" t="s">
        <v>147</v>
      </c>
      <c r="H147" s="7" t="s">
        <v>409</v>
      </c>
      <c r="I147" s="7">
        <v>200000</v>
      </c>
      <c r="J147" s="12">
        <v>16666.666666666668</v>
      </c>
      <c r="K147" s="8">
        <v>3076.9230769230771</v>
      </c>
      <c r="L147" s="8">
        <v>256.41025641025641</v>
      </c>
      <c r="M147" s="11" t="s">
        <v>578</v>
      </c>
    </row>
    <row r="148" spans="1:13" x14ac:dyDescent="0.25">
      <c r="A148" s="7">
        <v>62</v>
      </c>
      <c r="B148" s="7" t="s">
        <v>221</v>
      </c>
      <c r="C148" s="7">
        <v>2013</v>
      </c>
      <c r="D148" s="7" t="s">
        <v>501</v>
      </c>
      <c r="E148" s="7" t="s">
        <v>437</v>
      </c>
      <c r="F148" s="7" t="s">
        <v>453</v>
      </c>
      <c r="G148" s="7" t="s">
        <v>222</v>
      </c>
      <c r="H148" s="7" t="s">
        <v>203</v>
      </c>
      <c r="I148" s="7">
        <v>200000</v>
      </c>
      <c r="J148" s="12">
        <v>16666.666666666668</v>
      </c>
      <c r="K148" s="8">
        <v>3076.9230769230771</v>
      </c>
      <c r="L148" s="8">
        <v>256.41025641025641</v>
      </c>
      <c r="M148" s="11" t="s">
        <v>578</v>
      </c>
    </row>
    <row r="149" spans="1:13" x14ac:dyDescent="0.25">
      <c r="A149" s="7">
        <v>63</v>
      </c>
      <c r="B149" s="7" t="s">
        <v>309</v>
      </c>
      <c r="C149" s="7">
        <v>2013</v>
      </c>
      <c r="D149" s="7" t="s">
        <v>501</v>
      </c>
      <c r="E149" s="7" t="s">
        <v>430</v>
      </c>
      <c r="F149" s="7" t="s">
        <v>453</v>
      </c>
      <c r="G149" s="7" t="s">
        <v>311</v>
      </c>
      <c r="H149" s="7" t="s">
        <v>312</v>
      </c>
      <c r="I149" s="7">
        <v>180000</v>
      </c>
      <c r="J149" s="12">
        <v>15000</v>
      </c>
      <c r="K149" s="8">
        <v>2769.2307692307691</v>
      </c>
      <c r="L149" s="8">
        <v>230.76923076923075</v>
      </c>
      <c r="M149" s="11" t="s">
        <v>578</v>
      </c>
    </row>
    <row r="150" spans="1:13" x14ac:dyDescent="0.25">
      <c r="A150" s="7">
        <v>64</v>
      </c>
      <c r="B150" s="7" t="s">
        <v>186</v>
      </c>
      <c r="C150" s="7">
        <v>2013</v>
      </c>
      <c r="D150" s="7" t="s">
        <v>501</v>
      </c>
      <c r="E150" s="7" t="s">
        <v>428</v>
      </c>
      <c r="F150" s="7" t="s">
        <v>453</v>
      </c>
      <c r="G150" s="7" t="s">
        <v>2</v>
      </c>
      <c r="H150" s="7" t="s">
        <v>331</v>
      </c>
      <c r="I150" s="7">
        <v>180000</v>
      </c>
      <c r="J150" s="12">
        <v>15000</v>
      </c>
      <c r="K150" s="8">
        <v>2769.2307692307691</v>
      </c>
      <c r="L150" s="8">
        <v>230.76923076923075</v>
      </c>
      <c r="M150" s="11" t="s">
        <v>578</v>
      </c>
    </row>
    <row r="151" spans="1:13" x14ac:dyDescent="0.25">
      <c r="A151" s="7">
        <v>65</v>
      </c>
      <c r="B151" s="7" t="s">
        <v>188</v>
      </c>
      <c r="C151" s="7">
        <v>2013</v>
      </c>
      <c r="D151" s="7" t="s">
        <v>501</v>
      </c>
      <c r="E151" s="7" t="s">
        <v>437</v>
      </c>
      <c r="F151" s="7" t="s">
        <v>453</v>
      </c>
      <c r="G151" s="7" t="s">
        <v>28</v>
      </c>
      <c r="H151" s="7" t="s">
        <v>119</v>
      </c>
      <c r="I151" s="7">
        <v>180000</v>
      </c>
      <c r="J151" s="12">
        <v>15000</v>
      </c>
      <c r="K151" s="8">
        <v>2769.2307692307691</v>
      </c>
      <c r="L151" s="8">
        <v>230.76923076923075</v>
      </c>
      <c r="M151" s="11" t="s">
        <v>578</v>
      </c>
    </row>
    <row r="152" spans="1:13" x14ac:dyDescent="0.25">
      <c r="A152" s="7">
        <v>66</v>
      </c>
      <c r="B152" s="7" t="s">
        <v>189</v>
      </c>
      <c r="C152" s="7">
        <v>2013</v>
      </c>
      <c r="D152" s="7" t="s">
        <v>501</v>
      </c>
      <c r="E152" s="7" t="s">
        <v>430</v>
      </c>
      <c r="F152" s="7" t="s">
        <v>453</v>
      </c>
      <c r="G152" s="7" t="s">
        <v>190</v>
      </c>
      <c r="H152" s="7" t="s">
        <v>408</v>
      </c>
      <c r="I152" s="7">
        <v>180000</v>
      </c>
      <c r="J152" s="12">
        <v>15000</v>
      </c>
      <c r="K152" s="8">
        <v>2769.2307692307691</v>
      </c>
      <c r="L152" s="8">
        <v>230.76923076923075</v>
      </c>
      <c r="M152" s="11" t="s">
        <v>578</v>
      </c>
    </row>
    <row r="153" spans="1:13" x14ac:dyDescent="0.25">
      <c r="A153" s="7">
        <v>67</v>
      </c>
      <c r="B153" s="7" t="s">
        <v>210</v>
      </c>
      <c r="C153" s="7">
        <v>2013</v>
      </c>
      <c r="D153" s="7" t="s">
        <v>501</v>
      </c>
      <c r="E153" s="7" t="s">
        <v>432</v>
      </c>
      <c r="F153" s="7" t="s">
        <v>453</v>
      </c>
      <c r="G153" s="7" t="s">
        <v>211</v>
      </c>
      <c r="H153" s="7" t="s">
        <v>418</v>
      </c>
      <c r="I153" s="7">
        <v>180000</v>
      </c>
      <c r="J153" s="12">
        <v>15000</v>
      </c>
      <c r="K153" s="8">
        <v>2769.2307692307691</v>
      </c>
      <c r="L153" s="8">
        <v>230.76923076923075</v>
      </c>
      <c r="M153" s="11" t="s">
        <v>578</v>
      </c>
    </row>
    <row r="154" spans="1:13" x14ac:dyDescent="0.25">
      <c r="A154" s="7">
        <v>68</v>
      </c>
      <c r="B154" s="7" t="s">
        <v>226</v>
      </c>
      <c r="C154" s="7">
        <v>2013</v>
      </c>
      <c r="D154" s="7" t="s">
        <v>501</v>
      </c>
      <c r="E154" s="7" t="s">
        <v>437</v>
      </c>
      <c r="F154" s="7" t="s">
        <v>453</v>
      </c>
      <c r="G154" s="7" t="s">
        <v>227</v>
      </c>
      <c r="H154" s="7" t="s">
        <v>119</v>
      </c>
      <c r="I154" s="7">
        <v>180000</v>
      </c>
      <c r="J154" s="12">
        <v>15000</v>
      </c>
      <c r="K154" s="8">
        <v>2769.2307692307691</v>
      </c>
      <c r="L154" s="8">
        <v>230.76923076923075</v>
      </c>
      <c r="M154" s="11" t="s">
        <v>578</v>
      </c>
    </row>
    <row r="155" spans="1:13" x14ac:dyDescent="0.25">
      <c r="A155" s="7">
        <v>69</v>
      </c>
      <c r="B155" s="7" t="s">
        <v>231</v>
      </c>
      <c r="C155" s="7">
        <v>2013</v>
      </c>
      <c r="D155" s="7" t="s">
        <v>502</v>
      </c>
      <c r="E155" s="7" t="s">
        <v>437</v>
      </c>
      <c r="F155" s="7" t="s">
        <v>453</v>
      </c>
      <c r="G155" s="7" t="s">
        <v>232</v>
      </c>
      <c r="H155" s="7" t="s">
        <v>82</v>
      </c>
      <c r="I155" s="7">
        <v>180000</v>
      </c>
      <c r="J155" s="12">
        <v>15000</v>
      </c>
      <c r="K155" s="8">
        <v>2769.2307692307691</v>
      </c>
      <c r="L155" s="8">
        <v>230.76923076923075</v>
      </c>
      <c r="M155" s="11" t="s">
        <v>578</v>
      </c>
    </row>
    <row r="156" spans="1:13" x14ac:dyDescent="0.25">
      <c r="A156" s="7">
        <v>70</v>
      </c>
      <c r="B156" s="7" t="s">
        <v>358</v>
      </c>
      <c r="C156" s="7">
        <v>2013</v>
      </c>
      <c r="D156" s="7" t="s">
        <v>501</v>
      </c>
      <c r="E156" s="7" t="s">
        <v>432</v>
      </c>
      <c r="F156" s="7" t="s">
        <v>453</v>
      </c>
      <c r="G156" s="7" t="s">
        <v>0</v>
      </c>
      <c r="H156" s="7" t="s">
        <v>359</v>
      </c>
      <c r="I156" s="7">
        <v>176000</v>
      </c>
      <c r="J156" s="12">
        <v>14666.666666666666</v>
      </c>
      <c r="K156" s="8">
        <v>2707.6923076923076</v>
      </c>
      <c r="L156" s="8">
        <v>225.64102564102564</v>
      </c>
      <c r="M156" s="6" t="s">
        <v>579</v>
      </c>
    </row>
    <row r="157" spans="1:13" x14ac:dyDescent="0.25">
      <c r="A157" s="7">
        <v>71</v>
      </c>
      <c r="B157" s="7" t="s">
        <v>216</v>
      </c>
      <c r="C157" s="7">
        <v>2013</v>
      </c>
      <c r="D157" s="7" t="s">
        <v>502</v>
      </c>
      <c r="E157" s="7" t="s">
        <v>430</v>
      </c>
      <c r="F157" s="7" t="s">
        <v>453</v>
      </c>
      <c r="G157" s="7" t="s">
        <v>217</v>
      </c>
      <c r="H157" s="7" t="s">
        <v>218</v>
      </c>
      <c r="I157" s="7">
        <v>168000</v>
      </c>
      <c r="J157" s="12">
        <v>14000</v>
      </c>
      <c r="K157" s="8">
        <v>2584.6153846153848</v>
      </c>
      <c r="L157" s="8">
        <v>215.38461538461539</v>
      </c>
      <c r="M157" s="6" t="s">
        <v>579</v>
      </c>
    </row>
    <row r="158" spans="1:13" x14ac:dyDescent="0.25">
      <c r="A158" s="7">
        <v>72</v>
      </c>
      <c r="B158" s="7" t="s">
        <v>220</v>
      </c>
      <c r="C158" s="7">
        <v>2013</v>
      </c>
      <c r="D158" s="7" t="s">
        <v>501</v>
      </c>
      <c r="E158" s="7" t="s">
        <v>437</v>
      </c>
      <c r="F158" s="7" t="s">
        <v>453</v>
      </c>
      <c r="G158" s="7" t="s">
        <v>227</v>
      </c>
      <c r="H158" s="7" t="s">
        <v>119</v>
      </c>
      <c r="I158" s="7">
        <v>140000</v>
      </c>
      <c r="J158" s="12">
        <v>11666.666666666666</v>
      </c>
      <c r="K158" s="8">
        <v>2153.8461538461538</v>
      </c>
      <c r="L158" s="8">
        <v>179.48717948717947</v>
      </c>
      <c r="M158" s="4" t="s">
        <v>580</v>
      </c>
    </row>
    <row r="159" spans="1:13" x14ac:dyDescent="0.25">
      <c r="A159" s="7">
        <v>73</v>
      </c>
      <c r="B159" s="7" t="s">
        <v>503</v>
      </c>
      <c r="C159" s="7">
        <v>2013</v>
      </c>
      <c r="D159" s="7" t="s">
        <v>501</v>
      </c>
      <c r="E159" s="7" t="s">
        <v>450</v>
      </c>
      <c r="F159" s="7" t="s">
        <v>453</v>
      </c>
      <c r="G159" s="7" t="s">
        <v>504</v>
      </c>
      <c r="H159" s="7" t="s">
        <v>505</v>
      </c>
      <c r="I159" s="7">
        <v>133200</v>
      </c>
      <c r="J159" s="12">
        <v>11100</v>
      </c>
      <c r="K159" s="8">
        <v>2049.2307692307691</v>
      </c>
      <c r="L159" s="8">
        <v>170.76923076923075</v>
      </c>
      <c r="M159" s="4" t="s">
        <v>580</v>
      </c>
    </row>
    <row r="160" spans="1:13" x14ac:dyDescent="0.25">
      <c r="A160" s="7">
        <v>74</v>
      </c>
      <c r="B160" s="7" t="s">
        <v>464</v>
      </c>
      <c r="C160" s="7">
        <v>2013</v>
      </c>
      <c r="D160" s="7" t="s">
        <v>501</v>
      </c>
      <c r="E160" s="7" t="s">
        <v>465</v>
      </c>
      <c r="F160" s="7" t="s">
        <v>456</v>
      </c>
      <c r="G160" s="7" t="s">
        <v>466</v>
      </c>
      <c r="H160" s="7" t="s">
        <v>467</v>
      </c>
      <c r="I160" s="7">
        <v>132000</v>
      </c>
      <c r="J160" s="12">
        <v>11000</v>
      </c>
      <c r="K160" s="8">
        <v>2030.7692307692307</v>
      </c>
      <c r="L160" s="8">
        <v>169.23076923076923</v>
      </c>
      <c r="M160" s="4" t="s">
        <v>580</v>
      </c>
    </row>
    <row r="161" spans="1:13" x14ac:dyDescent="0.25">
      <c r="A161" s="7">
        <v>75</v>
      </c>
      <c r="B161" s="7" t="s">
        <v>522</v>
      </c>
      <c r="C161" s="7">
        <v>2013</v>
      </c>
      <c r="D161" s="7" t="s">
        <v>501</v>
      </c>
      <c r="E161" s="7" t="s">
        <v>428</v>
      </c>
      <c r="F161" s="7" t="s">
        <v>453</v>
      </c>
      <c r="G161" s="7" t="s">
        <v>523</v>
      </c>
      <c r="H161" s="7" t="s">
        <v>524</v>
      </c>
      <c r="I161" s="7">
        <v>132000</v>
      </c>
      <c r="J161" s="12">
        <v>11000</v>
      </c>
      <c r="K161" s="8">
        <v>2030.7692307692307</v>
      </c>
      <c r="L161" s="8">
        <v>169.23076923076923</v>
      </c>
      <c r="M161" s="4" t="s">
        <v>580</v>
      </c>
    </row>
    <row r="162" spans="1:13" x14ac:dyDescent="0.25">
      <c r="A162" s="7">
        <v>76</v>
      </c>
      <c r="B162" s="7" t="s">
        <v>215</v>
      </c>
      <c r="C162" s="7">
        <v>2013</v>
      </c>
      <c r="D162" s="7" t="s">
        <v>501</v>
      </c>
      <c r="E162" s="7" t="s">
        <v>437</v>
      </c>
      <c r="F162" s="7" t="s">
        <v>453</v>
      </c>
      <c r="G162" s="7" t="s">
        <v>419</v>
      </c>
      <c r="H162" s="7" t="s">
        <v>92</v>
      </c>
      <c r="I162" s="7">
        <v>126000</v>
      </c>
      <c r="J162" s="12">
        <v>10500</v>
      </c>
      <c r="K162" s="8">
        <v>1938.4615384615386</v>
      </c>
      <c r="L162" s="8">
        <v>161.53846153846155</v>
      </c>
      <c r="M162" s="4" t="s">
        <v>580</v>
      </c>
    </row>
    <row r="163" spans="1:13" x14ac:dyDescent="0.25">
      <c r="A163" s="7">
        <v>77</v>
      </c>
      <c r="B163" s="7" t="s">
        <v>204</v>
      </c>
      <c r="C163" s="7">
        <v>2013</v>
      </c>
      <c r="D163" s="7" t="s">
        <v>501</v>
      </c>
      <c r="E163" s="7" t="s">
        <v>454</v>
      </c>
      <c r="F163" s="7" t="s">
        <v>456</v>
      </c>
      <c r="G163" s="7" t="s">
        <v>525</v>
      </c>
      <c r="H163" s="7" t="s">
        <v>526</v>
      </c>
      <c r="I163" s="7">
        <v>120000</v>
      </c>
      <c r="J163" s="12">
        <v>10000</v>
      </c>
      <c r="K163" s="8">
        <v>1846.1538461538462</v>
      </c>
      <c r="L163" s="8">
        <v>153.84615384615384</v>
      </c>
      <c r="M163" s="4" t="s">
        <v>580</v>
      </c>
    </row>
    <row r="164" spans="1:13" x14ac:dyDescent="0.25">
      <c r="A164" s="7">
        <v>78</v>
      </c>
      <c r="B164" s="7" t="s">
        <v>198</v>
      </c>
      <c r="C164" s="7">
        <v>2013</v>
      </c>
      <c r="D164" s="7" t="s">
        <v>501</v>
      </c>
      <c r="E164" s="7" t="s">
        <v>437</v>
      </c>
      <c r="F164" s="7" t="s">
        <v>453</v>
      </c>
      <c r="G164" s="7" t="s">
        <v>199</v>
      </c>
      <c r="H164" s="7" t="s">
        <v>332</v>
      </c>
      <c r="I164" s="7">
        <v>100000</v>
      </c>
      <c r="J164" s="12">
        <v>8333.3333333333339</v>
      </c>
      <c r="K164" s="8">
        <v>1538.4615384615386</v>
      </c>
      <c r="L164" s="8">
        <v>128.2051282051282</v>
      </c>
      <c r="M164" s="3" t="s">
        <v>581</v>
      </c>
    </row>
    <row r="165" spans="1:13" x14ac:dyDescent="0.25">
      <c r="A165" s="7">
        <v>79</v>
      </c>
      <c r="B165" s="7" t="s">
        <v>355</v>
      </c>
      <c r="C165" s="7">
        <v>2013</v>
      </c>
      <c r="D165" s="7" t="s">
        <v>501</v>
      </c>
      <c r="E165" s="7" t="s">
        <v>455</v>
      </c>
      <c r="F165" s="7" t="s">
        <v>456</v>
      </c>
      <c r="G165" s="7" t="s">
        <v>356</v>
      </c>
      <c r="H165" s="7" t="s">
        <v>357</v>
      </c>
      <c r="I165" s="7">
        <v>96000</v>
      </c>
      <c r="J165" s="12">
        <v>8000</v>
      </c>
      <c r="K165" s="8">
        <v>1476.9230769230769</v>
      </c>
      <c r="L165" s="8">
        <v>123.07692307692308</v>
      </c>
      <c r="M165" s="3" t="s">
        <v>581</v>
      </c>
    </row>
    <row r="166" spans="1:13" x14ac:dyDescent="0.25">
      <c r="A166" s="7">
        <v>80</v>
      </c>
      <c r="B166" s="7" t="s">
        <v>223</v>
      </c>
      <c r="C166" s="7">
        <v>2013</v>
      </c>
      <c r="D166" s="7" t="s">
        <v>501</v>
      </c>
      <c r="E166" s="7" t="s">
        <v>437</v>
      </c>
      <c r="F166" s="7" t="s">
        <v>453</v>
      </c>
      <c r="G166" s="7" t="s">
        <v>224</v>
      </c>
      <c r="H166" s="7" t="s">
        <v>225</v>
      </c>
      <c r="I166" s="7">
        <v>90000</v>
      </c>
      <c r="J166" s="12">
        <v>7500</v>
      </c>
      <c r="K166" s="8">
        <v>1384.6153846153845</v>
      </c>
      <c r="L166" s="8">
        <v>115.38461538461537</v>
      </c>
      <c r="M166" s="3" t="s">
        <v>581</v>
      </c>
    </row>
    <row r="167" spans="1:13" x14ac:dyDescent="0.25">
      <c r="A167" s="7">
        <v>81</v>
      </c>
      <c r="B167" s="7" t="s">
        <v>253</v>
      </c>
      <c r="C167" s="7">
        <v>2014</v>
      </c>
      <c r="D167" s="7" t="s">
        <v>501</v>
      </c>
      <c r="E167" s="7" t="s">
        <v>432</v>
      </c>
      <c r="F167" s="7" t="s">
        <v>456</v>
      </c>
      <c r="G167" s="7" t="s">
        <v>141</v>
      </c>
      <c r="H167" s="7" t="s">
        <v>77</v>
      </c>
      <c r="I167" s="7">
        <v>324000</v>
      </c>
      <c r="J167" s="12">
        <v>27000</v>
      </c>
      <c r="K167" s="8">
        <v>4984.6153846153848</v>
      </c>
      <c r="L167" s="8">
        <v>415.38461538461542</v>
      </c>
      <c r="M167" s="11" t="s">
        <v>578</v>
      </c>
    </row>
    <row r="168" spans="1:13" x14ac:dyDescent="0.25">
      <c r="A168" s="7">
        <v>82</v>
      </c>
      <c r="B168" s="7" t="s">
        <v>351</v>
      </c>
      <c r="C168" s="7">
        <v>2014</v>
      </c>
      <c r="D168" s="7" t="s">
        <v>501</v>
      </c>
      <c r="E168" s="7" t="s">
        <v>430</v>
      </c>
      <c r="F168" s="7" t="s">
        <v>456</v>
      </c>
      <c r="G168" s="7" t="s">
        <v>40</v>
      </c>
      <c r="H168" s="7" t="s">
        <v>352</v>
      </c>
      <c r="I168" s="7">
        <v>300000</v>
      </c>
      <c r="J168" s="12">
        <v>25000</v>
      </c>
      <c r="K168" s="8">
        <v>4615.3846153846152</v>
      </c>
      <c r="L168" s="8">
        <v>384.61538461538458</v>
      </c>
      <c r="M168" s="11" t="s">
        <v>578</v>
      </c>
    </row>
    <row r="169" spans="1:13" x14ac:dyDescent="0.25">
      <c r="A169" s="7">
        <v>83</v>
      </c>
      <c r="B169" s="7" t="s">
        <v>336</v>
      </c>
      <c r="C169" s="7">
        <v>2014</v>
      </c>
      <c r="D169" s="7" t="s">
        <v>501</v>
      </c>
      <c r="E169" s="7" t="s">
        <v>430</v>
      </c>
      <c r="F169" s="7" t="s">
        <v>456</v>
      </c>
      <c r="G169" s="7" t="s">
        <v>337</v>
      </c>
      <c r="H169" s="7" t="s">
        <v>310</v>
      </c>
      <c r="I169" s="7">
        <v>256800</v>
      </c>
      <c r="J169" s="12">
        <v>21400</v>
      </c>
      <c r="K169" s="8">
        <v>3950.7692307692309</v>
      </c>
      <c r="L169" s="8">
        <v>329.23076923076923</v>
      </c>
      <c r="M169" s="11" t="s">
        <v>578</v>
      </c>
    </row>
    <row r="170" spans="1:13" x14ac:dyDescent="0.25">
      <c r="A170" s="7">
        <v>84</v>
      </c>
      <c r="B170" s="7" t="s">
        <v>470</v>
      </c>
      <c r="C170" s="7">
        <v>2014</v>
      </c>
      <c r="D170" s="7" t="s">
        <v>501</v>
      </c>
      <c r="E170" s="7" t="s">
        <v>430</v>
      </c>
      <c r="F170" s="7" t="s">
        <v>456</v>
      </c>
      <c r="G170" s="7" t="s">
        <v>471</v>
      </c>
      <c r="H170" s="7" t="s">
        <v>472</v>
      </c>
      <c r="I170" s="7">
        <v>250000</v>
      </c>
      <c r="J170" s="12">
        <v>20833.333333333332</v>
      </c>
      <c r="K170" s="8">
        <v>3846.1538461538462</v>
      </c>
      <c r="L170" s="8">
        <v>320.5128205128205</v>
      </c>
      <c r="M170" s="11" t="s">
        <v>578</v>
      </c>
    </row>
    <row r="171" spans="1:13" x14ac:dyDescent="0.25">
      <c r="A171" s="7">
        <v>85</v>
      </c>
      <c r="B171" s="7" t="s">
        <v>239</v>
      </c>
      <c r="C171" s="7">
        <v>2014</v>
      </c>
      <c r="D171" s="7" t="s">
        <v>501</v>
      </c>
      <c r="E171" s="7" t="s">
        <v>430</v>
      </c>
      <c r="F171" s="7" t="s">
        <v>456</v>
      </c>
      <c r="G171" s="7" t="s">
        <v>240</v>
      </c>
      <c r="H171" s="7" t="s">
        <v>241</v>
      </c>
      <c r="I171" s="7">
        <v>240000</v>
      </c>
      <c r="J171" s="12">
        <v>20000</v>
      </c>
      <c r="K171" s="8">
        <v>3692.3076923076924</v>
      </c>
      <c r="L171" s="8">
        <v>307.69230769230768</v>
      </c>
      <c r="M171" s="11" t="s">
        <v>578</v>
      </c>
    </row>
    <row r="172" spans="1:13" x14ac:dyDescent="0.25">
      <c r="A172" s="7">
        <v>86</v>
      </c>
      <c r="B172" s="7" t="s">
        <v>246</v>
      </c>
      <c r="C172" s="7">
        <v>2014</v>
      </c>
      <c r="D172" s="7" t="s">
        <v>501</v>
      </c>
      <c r="E172" s="7" t="s">
        <v>432</v>
      </c>
      <c r="F172" s="7" t="s">
        <v>456</v>
      </c>
      <c r="G172" s="7" t="s">
        <v>247</v>
      </c>
      <c r="H172" s="7" t="s">
        <v>119</v>
      </c>
      <c r="I172" s="7">
        <v>218445</v>
      </c>
      <c r="J172" s="12">
        <v>18203.75</v>
      </c>
      <c r="K172" s="8">
        <v>3360.6923076923076</v>
      </c>
      <c r="L172" s="8">
        <v>280.05769230769232</v>
      </c>
      <c r="M172" s="11" t="s">
        <v>578</v>
      </c>
    </row>
    <row r="173" spans="1:13" x14ac:dyDescent="0.25">
      <c r="A173" s="7">
        <v>87</v>
      </c>
      <c r="B173" s="7" t="s">
        <v>242</v>
      </c>
      <c r="C173" s="7">
        <v>2014</v>
      </c>
      <c r="D173" s="7" t="s">
        <v>501</v>
      </c>
      <c r="E173" s="7" t="s">
        <v>437</v>
      </c>
      <c r="F173" s="7" t="s">
        <v>456</v>
      </c>
      <c r="G173" s="7" t="s">
        <v>333</v>
      </c>
      <c r="H173" s="7" t="s">
        <v>134</v>
      </c>
      <c r="I173" s="7">
        <v>200000</v>
      </c>
      <c r="J173" s="12">
        <v>16666.666666666668</v>
      </c>
      <c r="K173" s="8">
        <v>3076.9230769230771</v>
      </c>
      <c r="L173" s="8">
        <v>256.41025641025641</v>
      </c>
      <c r="M173" s="11" t="s">
        <v>578</v>
      </c>
    </row>
    <row r="174" spans="1:13" x14ac:dyDescent="0.25">
      <c r="A174" s="7">
        <v>88</v>
      </c>
      <c r="B174" s="7" t="s">
        <v>255</v>
      </c>
      <c r="C174" s="7">
        <v>2014</v>
      </c>
      <c r="D174" s="7" t="s">
        <v>501</v>
      </c>
      <c r="E174" s="7" t="s">
        <v>430</v>
      </c>
      <c r="F174" s="7" t="s">
        <v>456</v>
      </c>
      <c r="G174" s="7" t="s">
        <v>256</v>
      </c>
      <c r="H174" s="7" t="s">
        <v>257</v>
      </c>
      <c r="I174" s="7">
        <v>200000</v>
      </c>
      <c r="J174" s="12">
        <v>16666.666666666668</v>
      </c>
      <c r="K174" s="8">
        <v>3076.9230769230771</v>
      </c>
      <c r="L174" s="8">
        <v>256.41025641025641</v>
      </c>
      <c r="M174" s="11" t="s">
        <v>578</v>
      </c>
    </row>
    <row r="175" spans="1:13" x14ac:dyDescent="0.25">
      <c r="A175" s="7">
        <v>89</v>
      </c>
      <c r="B175" s="7" t="s">
        <v>540</v>
      </c>
      <c r="C175" s="7">
        <v>2014</v>
      </c>
      <c r="D175" s="7" t="s">
        <v>501</v>
      </c>
      <c r="E175" s="7" t="s">
        <v>430</v>
      </c>
      <c r="F175" s="7" t="s">
        <v>456</v>
      </c>
      <c r="G175" s="7" t="s">
        <v>536</v>
      </c>
      <c r="H175" s="7" t="s">
        <v>537</v>
      </c>
      <c r="I175" s="7">
        <v>200000</v>
      </c>
      <c r="J175" s="12">
        <v>16666.666666666668</v>
      </c>
      <c r="K175" s="8">
        <v>3076.9230769230771</v>
      </c>
      <c r="L175" s="8">
        <v>256.41025641025641</v>
      </c>
      <c r="M175" s="11" t="s">
        <v>578</v>
      </c>
    </row>
    <row r="176" spans="1:13" x14ac:dyDescent="0.25">
      <c r="A176" s="7">
        <v>90</v>
      </c>
      <c r="B176" s="7" t="s">
        <v>248</v>
      </c>
      <c r="C176" s="7">
        <v>2014</v>
      </c>
      <c r="D176" s="7" t="s">
        <v>501</v>
      </c>
      <c r="E176" s="7" t="s">
        <v>430</v>
      </c>
      <c r="F176" s="7" t="s">
        <v>456</v>
      </c>
      <c r="G176" s="7" t="s">
        <v>249</v>
      </c>
      <c r="H176" s="7" t="s">
        <v>250</v>
      </c>
      <c r="I176" s="7">
        <v>192000</v>
      </c>
      <c r="J176" s="12">
        <v>16000</v>
      </c>
      <c r="K176" s="8">
        <v>2953.8461538461538</v>
      </c>
      <c r="L176" s="8">
        <v>246.15384615384616</v>
      </c>
      <c r="M176" s="11" t="s">
        <v>578</v>
      </c>
    </row>
    <row r="177" spans="1:13" x14ac:dyDescent="0.25">
      <c r="A177" s="7">
        <v>91</v>
      </c>
      <c r="B177" s="7" t="s">
        <v>527</v>
      </c>
      <c r="C177" s="7">
        <v>2014</v>
      </c>
      <c r="D177" s="7" t="s">
        <v>501</v>
      </c>
      <c r="E177" s="7" t="s">
        <v>430</v>
      </c>
      <c r="F177" s="7" t="s">
        <v>456</v>
      </c>
      <c r="G177" s="7" t="s">
        <v>528</v>
      </c>
      <c r="H177" s="7" t="s">
        <v>526</v>
      </c>
      <c r="I177" s="7">
        <v>180000</v>
      </c>
      <c r="J177" s="12">
        <v>15000</v>
      </c>
      <c r="K177" s="8">
        <v>2769.2307692307691</v>
      </c>
      <c r="L177" s="8">
        <v>230.76923076923075</v>
      </c>
      <c r="M177" s="11" t="s">
        <v>578</v>
      </c>
    </row>
    <row r="178" spans="1:13" x14ac:dyDescent="0.25">
      <c r="A178" s="7">
        <v>92</v>
      </c>
      <c r="B178" s="7" t="s">
        <v>243</v>
      </c>
      <c r="C178" s="7">
        <v>2014</v>
      </c>
      <c r="D178" s="7" t="s">
        <v>502</v>
      </c>
      <c r="E178" s="7" t="s">
        <v>430</v>
      </c>
      <c r="F178" s="7" t="s">
        <v>456</v>
      </c>
      <c r="G178" s="7" t="s">
        <v>21</v>
      </c>
      <c r="H178" s="7" t="s">
        <v>119</v>
      </c>
      <c r="I178" s="7">
        <v>180000</v>
      </c>
      <c r="J178" s="12">
        <v>15000</v>
      </c>
      <c r="K178" s="8">
        <v>2769.2307692307691</v>
      </c>
      <c r="L178" s="8">
        <v>230.76923076923075</v>
      </c>
      <c r="M178" s="11" t="s">
        <v>578</v>
      </c>
    </row>
    <row r="179" spans="1:13" x14ac:dyDescent="0.25">
      <c r="A179" s="7">
        <v>93</v>
      </c>
      <c r="B179" s="7" t="s">
        <v>251</v>
      </c>
      <c r="C179" s="7">
        <v>2014</v>
      </c>
      <c r="D179" s="7" t="s">
        <v>501</v>
      </c>
      <c r="E179" s="7" t="s">
        <v>430</v>
      </c>
      <c r="F179" s="7" t="s">
        <v>456</v>
      </c>
      <c r="G179" s="7" t="s">
        <v>40</v>
      </c>
      <c r="H179" s="7" t="s">
        <v>119</v>
      </c>
      <c r="I179" s="7">
        <v>180000</v>
      </c>
      <c r="J179" s="12">
        <v>15000</v>
      </c>
      <c r="K179" s="8">
        <v>2769.2307692307691</v>
      </c>
      <c r="L179" s="8">
        <v>230.76923076923075</v>
      </c>
      <c r="M179" s="11" t="s">
        <v>578</v>
      </c>
    </row>
    <row r="180" spans="1:13" x14ac:dyDescent="0.25">
      <c r="A180" s="7">
        <v>94</v>
      </c>
      <c r="B180" s="7" t="s">
        <v>260</v>
      </c>
      <c r="C180" s="7">
        <v>2014</v>
      </c>
      <c r="D180" s="7" t="s">
        <v>501</v>
      </c>
      <c r="E180" s="7" t="s">
        <v>430</v>
      </c>
      <c r="F180" s="7" t="s">
        <v>456</v>
      </c>
      <c r="G180" s="7" t="s">
        <v>68</v>
      </c>
      <c r="H180" s="7" t="s">
        <v>92</v>
      </c>
      <c r="I180" s="7">
        <v>180000</v>
      </c>
      <c r="J180" s="12">
        <v>15000</v>
      </c>
      <c r="K180" s="8">
        <v>2769.2307692307691</v>
      </c>
      <c r="L180" s="8">
        <v>230.76923076923075</v>
      </c>
      <c r="M180" s="11" t="s">
        <v>578</v>
      </c>
    </row>
    <row r="181" spans="1:13" x14ac:dyDescent="0.25">
      <c r="A181" s="7">
        <v>95</v>
      </c>
      <c r="B181" s="7" t="s">
        <v>265</v>
      </c>
      <c r="C181" s="7">
        <v>2014</v>
      </c>
      <c r="D181" s="7" t="s">
        <v>501</v>
      </c>
      <c r="E181" s="7" t="s">
        <v>430</v>
      </c>
      <c r="F181" s="7" t="s">
        <v>456</v>
      </c>
      <c r="G181" s="7" t="s">
        <v>266</v>
      </c>
      <c r="H181" s="7" t="s">
        <v>267</v>
      </c>
      <c r="I181" s="7">
        <v>180000</v>
      </c>
      <c r="J181" s="12">
        <v>15000</v>
      </c>
      <c r="K181" s="8">
        <v>2769.2307692307691</v>
      </c>
      <c r="L181" s="8">
        <v>230.76923076923075</v>
      </c>
      <c r="M181" s="11" t="s">
        <v>578</v>
      </c>
    </row>
    <row r="182" spans="1:13" x14ac:dyDescent="0.25">
      <c r="A182" s="7">
        <v>96</v>
      </c>
      <c r="B182" s="7" t="s">
        <v>308</v>
      </c>
      <c r="C182" s="7">
        <v>2014</v>
      </c>
      <c r="D182" s="7" t="s">
        <v>501</v>
      </c>
      <c r="E182" s="7" t="s">
        <v>430</v>
      </c>
      <c r="F182" s="7" t="s">
        <v>456</v>
      </c>
      <c r="G182" s="7" t="s">
        <v>40</v>
      </c>
      <c r="H182" s="7" t="s">
        <v>119</v>
      </c>
      <c r="I182" s="7">
        <v>170000</v>
      </c>
      <c r="J182" s="12">
        <v>14166.666666666666</v>
      </c>
      <c r="K182" s="8">
        <v>2615.3846153846152</v>
      </c>
      <c r="L182" s="8">
        <v>217.94871794871793</v>
      </c>
      <c r="M182" s="6" t="s">
        <v>579</v>
      </c>
    </row>
    <row r="183" spans="1:13" x14ac:dyDescent="0.25">
      <c r="A183" s="7">
        <v>97</v>
      </c>
      <c r="B183" s="7" t="s">
        <v>234</v>
      </c>
      <c r="C183" s="7">
        <v>2014</v>
      </c>
      <c r="D183" s="7" t="s">
        <v>501</v>
      </c>
      <c r="E183" s="7" t="s">
        <v>457</v>
      </c>
      <c r="F183" s="7" t="s">
        <v>456</v>
      </c>
      <c r="G183" s="7" t="s">
        <v>235</v>
      </c>
      <c r="H183" s="7" t="s">
        <v>236</v>
      </c>
      <c r="I183" s="7">
        <v>150000</v>
      </c>
      <c r="J183" s="12">
        <v>12500</v>
      </c>
      <c r="K183" s="8">
        <v>2307.6923076923076</v>
      </c>
      <c r="L183" s="8">
        <v>192.30769230769229</v>
      </c>
      <c r="M183" s="6" t="s">
        <v>579</v>
      </c>
    </row>
    <row r="184" spans="1:13" x14ac:dyDescent="0.25">
      <c r="A184" s="7">
        <v>98</v>
      </c>
      <c r="B184" s="7" t="s">
        <v>252</v>
      </c>
      <c r="C184" s="7">
        <v>2014</v>
      </c>
      <c r="D184" s="7" t="s">
        <v>501</v>
      </c>
      <c r="E184" s="7" t="s">
        <v>430</v>
      </c>
      <c r="F184" s="7" t="s">
        <v>456</v>
      </c>
      <c r="G184" s="7" t="s">
        <v>468</v>
      </c>
      <c r="H184" s="7" t="s">
        <v>469</v>
      </c>
      <c r="I184" s="7">
        <v>150000</v>
      </c>
      <c r="J184" s="12">
        <v>12500</v>
      </c>
      <c r="K184" s="8">
        <v>2307.6923076923076</v>
      </c>
      <c r="L184" s="8">
        <v>192.30769230769229</v>
      </c>
      <c r="M184" s="6" t="s">
        <v>579</v>
      </c>
    </row>
    <row r="185" spans="1:13" x14ac:dyDescent="0.25">
      <c r="A185" s="7">
        <v>99</v>
      </c>
      <c r="B185" s="7" t="s">
        <v>254</v>
      </c>
      <c r="C185" s="7">
        <v>2014</v>
      </c>
      <c r="D185" s="7" t="s">
        <v>501</v>
      </c>
      <c r="E185" s="7" t="s">
        <v>428</v>
      </c>
      <c r="F185" s="7" t="s">
        <v>456</v>
      </c>
      <c r="G185" s="7" t="s">
        <v>28</v>
      </c>
      <c r="H185" s="7" t="s">
        <v>342</v>
      </c>
      <c r="I185" s="7">
        <v>144000</v>
      </c>
      <c r="J185" s="12">
        <v>12000</v>
      </c>
      <c r="K185" s="8">
        <v>2215.3846153846152</v>
      </c>
      <c r="L185" s="8">
        <v>184.61538461538461</v>
      </c>
      <c r="M185" s="6" t="s">
        <v>579</v>
      </c>
    </row>
    <row r="186" spans="1:13" x14ac:dyDescent="0.25">
      <c r="A186" s="7">
        <v>100</v>
      </c>
      <c r="B186" s="7" t="s">
        <v>506</v>
      </c>
      <c r="C186" s="7">
        <v>2014</v>
      </c>
      <c r="D186" s="7" t="s">
        <v>501</v>
      </c>
      <c r="E186" s="7" t="s">
        <v>507</v>
      </c>
      <c r="F186" s="7" t="s">
        <v>456</v>
      </c>
      <c r="G186" s="7" t="s">
        <v>508</v>
      </c>
      <c r="H186" s="7" t="s">
        <v>515</v>
      </c>
      <c r="I186" s="7">
        <v>144000</v>
      </c>
      <c r="J186" s="12">
        <v>12000</v>
      </c>
      <c r="K186" s="8">
        <v>2215.3846153846152</v>
      </c>
      <c r="L186" s="8">
        <v>184.61538461538461</v>
      </c>
      <c r="M186" s="6" t="s">
        <v>579</v>
      </c>
    </row>
    <row r="187" spans="1:13" x14ac:dyDescent="0.25">
      <c r="A187" s="7">
        <v>101</v>
      </c>
      <c r="B187" s="7" t="s">
        <v>509</v>
      </c>
      <c r="C187" s="7">
        <v>2014</v>
      </c>
      <c r="D187" s="7" t="s">
        <v>501</v>
      </c>
      <c r="E187" s="7" t="s">
        <v>430</v>
      </c>
      <c r="F187" s="7" t="s">
        <v>456</v>
      </c>
      <c r="G187" s="7" t="s">
        <v>510</v>
      </c>
      <c r="H187" s="7" t="s">
        <v>84</v>
      </c>
      <c r="I187" s="7">
        <v>144000</v>
      </c>
      <c r="J187" s="12">
        <v>12000</v>
      </c>
      <c r="K187" s="8">
        <v>2215.3846153846152</v>
      </c>
      <c r="L187" s="8">
        <v>184.61538461538461</v>
      </c>
      <c r="M187" s="6" t="s">
        <v>579</v>
      </c>
    </row>
    <row r="188" spans="1:13" x14ac:dyDescent="0.25">
      <c r="A188" s="7">
        <v>102</v>
      </c>
      <c r="B188" s="7" t="s">
        <v>353</v>
      </c>
      <c r="C188" s="7">
        <v>2014</v>
      </c>
      <c r="D188" s="7" t="s">
        <v>501</v>
      </c>
      <c r="E188" s="7" t="s">
        <v>430</v>
      </c>
      <c r="F188" s="7" t="s">
        <v>456</v>
      </c>
      <c r="G188" s="7" t="s">
        <v>354</v>
      </c>
      <c r="H188" s="7" t="s">
        <v>119</v>
      </c>
      <c r="I188" s="7">
        <v>132000</v>
      </c>
      <c r="J188" s="12">
        <v>11000</v>
      </c>
      <c r="K188" s="8">
        <v>2030.7692307692307</v>
      </c>
      <c r="L188" s="8">
        <v>169.23076923076923</v>
      </c>
      <c r="M188" s="4" t="s">
        <v>580</v>
      </c>
    </row>
    <row r="189" spans="1:13" x14ac:dyDescent="0.25">
      <c r="A189" s="7">
        <v>103</v>
      </c>
      <c r="B189" s="7" t="s">
        <v>539</v>
      </c>
      <c r="C189" s="7">
        <v>2014</v>
      </c>
      <c r="D189" s="7" t="s">
        <v>501</v>
      </c>
      <c r="E189" s="7" t="s">
        <v>430</v>
      </c>
      <c r="F189" s="7" t="s">
        <v>456</v>
      </c>
      <c r="G189" s="7" t="s">
        <v>516</v>
      </c>
      <c r="H189" s="7" t="s">
        <v>515</v>
      </c>
      <c r="I189" s="7">
        <v>132000</v>
      </c>
      <c r="J189" s="12">
        <v>11000</v>
      </c>
      <c r="K189" s="8">
        <v>2030.7692307692307</v>
      </c>
      <c r="L189" s="8">
        <v>169.23076923076923</v>
      </c>
      <c r="M189" s="4" t="s">
        <v>580</v>
      </c>
    </row>
    <row r="190" spans="1:13" x14ac:dyDescent="0.25">
      <c r="A190" s="7">
        <v>104</v>
      </c>
      <c r="B190" s="7" t="s">
        <v>511</v>
      </c>
      <c r="C190" s="7">
        <v>2014</v>
      </c>
      <c r="D190" s="7" t="s">
        <v>501</v>
      </c>
      <c r="E190" s="7" t="s">
        <v>512</v>
      </c>
      <c r="F190" s="7" t="s">
        <v>456</v>
      </c>
      <c r="G190" s="7" t="s">
        <v>513</v>
      </c>
      <c r="H190" s="7" t="s">
        <v>514</v>
      </c>
      <c r="I190" s="7">
        <v>132000</v>
      </c>
      <c r="J190" s="12">
        <v>11000</v>
      </c>
      <c r="K190" s="8">
        <v>2030.7692307692307</v>
      </c>
      <c r="L190" s="8">
        <v>169.23076923076923</v>
      </c>
      <c r="M190" s="4" t="s">
        <v>580</v>
      </c>
    </row>
    <row r="191" spans="1:13" x14ac:dyDescent="0.25">
      <c r="A191" s="7">
        <v>105</v>
      </c>
      <c r="B191" s="7" t="s">
        <v>360</v>
      </c>
      <c r="C191" s="7">
        <v>2014</v>
      </c>
      <c r="D191" s="7" t="s">
        <v>501</v>
      </c>
      <c r="E191" s="7" t="s">
        <v>455</v>
      </c>
      <c r="F191" s="7" t="s">
        <v>456</v>
      </c>
      <c r="G191" s="7" t="s">
        <v>361</v>
      </c>
      <c r="H191" s="7" t="s">
        <v>362</v>
      </c>
      <c r="I191" s="7">
        <v>120000</v>
      </c>
      <c r="J191" s="12">
        <v>10000</v>
      </c>
      <c r="K191" s="8">
        <v>1846.1538461538462</v>
      </c>
      <c r="L191" s="8">
        <v>153.84615384615384</v>
      </c>
      <c r="M191" s="4" t="s">
        <v>580</v>
      </c>
    </row>
    <row r="192" spans="1:13" x14ac:dyDescent="0.25">
      <c r="A192" s="7">
        <v>106</v>
      </c>
      <c r="B192" s="7" t="s">
        <v>237</v>
      </c>
      <c r="C192" s="7">
        <v>2014</v>
      </c>
      <c r="D192" s="7" t="s">
        <v>501</v>
      </c>
      <c r="E192" s="7" t="s">
        <v>437</v>
      </c>
      <c r="F192" s="7" t="s">
        <v>456</v>
      </c>
      <c r="G192" s="7" t="s">
        <v>238</v>
      </c>
      <c r="H192" s="7" t="s">
        <v>77</v>
      </c>
      <c r="I192" s="7">
        <v>100000</v>
      </c>
      <c r="J192" s="12">
        <v>8333.3333333333339</v>
      </c>
      <c r="K192" s="8">
        <v>1538.4615384615386</v>
      </c>
      <c r="L192" s="8">
        <v>128.2051282051282</v>
      </c>
      <c r="M192" s="3" t="s">
        <v>581</v>
      </c>
    </row>
    <row r="193" spans="1:13" x14ac:dyDescent="0.25">
      <c r="A193" s="7">
        <v>107</v>
      </c>
      <c r="B193" s="7" t="s">
        <v>244</v>
      </c>
      <c r="C193" s="7">
        <v>2014</v>
      </c>
      <c r="D193" s="7" t="s">
        <v>501</v>
      </c>
      <c r="E193" s="7" t="s">
        <v>437</v>
      </c>
      <c r="F193" s="7" t="s">
        <v>456</v>
      </c>
      <c r="G193" s="7" t="s">
        <v>245</v>
      </c>
      <c r="H193" s="7" t="s">
        <v>334</v>
      </c>
      <c r="I193" s="7">
        <v>100000</v>
      </c>
      <c r="J193" s="12">
        <v>8333.3333333333339</v>
      </c>
      <c r="K193" s="8">
        <v>1538.4615384615386</v>
      </c>
      <c r="L193" s="8">
        <v>128.2051282051282</v>
      </c>
      <c r="M193" s="3" t="s">
        <v>581</v>
      </c>
    </row>
    <row r="194" spans="1:13" x14ac:dyDescent="0.25">
      <c r="A194" s="7">
        <v>108</v>
      </c>
      <c r="B194" s="7" t="s">
        <v>258</v>
      </c>
      <c r="C194" s="7">
        <v>2014</v>
      </c>
      <c r="D194" s="7" t="s">
        <v>501</v>
      </c>
      <c r="E194" s="7" t="s">
        <v>430</v>
      </c>
      <c r="F194" s="7" t="s">
        <v>456</v>
      </c>
      <c r="G194" s="7" t="s">
        <v>259</v>
      </c>
      <c r="H194" s="7" t="s">
        <v>77</v>
      </c>
      <c r="I194" s="7">
        <v>100000</v>
      </c>
      <c r="J194" s="12">
        <v>8333.3333333333339</v>
      </c>
      <c r="K194" s="8">
        <v>1538.4615384615386</v>
      </c>
      <c r="L194" s="8">
        <v>128.2051282051282</v>
      </c>
      <c r="M194" s="3" t="s">
        <v>581</v>
      </c>
    </row>
    <row r="195" spans="1:13" x14ac:dyDescent="0.25">
      <c r="A195" s="7">
        <v>109</v>
      </c>
      <c r="B195" s="7" t="s">
        <v>261</v>
      </c>
      <c r="C195" s="7">
        <v>2014</v>
      </c>
      <c r="D195" s="7" t="s">
        <v>501</v>
      </c>
      <c r="E195" s="7" t="s">
        <v>437</v>
      </c>
      <c r="F195" s="7" t="s">
        <v>456</v>
      </c>
      <c r="G195" s="7" t="s">
        <v>262</v>
      </c>
      <c r="H195" s="7" t="s">
        <v>263</v>
      </c>
      <c r="I195" s="7">
        <v>100000</v>
      </c>
      <c r="J195" s="12">
        <v>8333.3333333333339</v>
      </c>
      <c r="K195" s="8">
        <v>1538.4615384615386</v>
      </c>
      <c r="L195" s="8">
        <v>128.2051282051282</v>
      </c>
      <c r="M195" s="3" t="s">
        <v>581</v>
      </c>
    </row>
    <row r="196" spans="1:13" x14ac:dyDescent="0.25">
      <c r="A196" s="7">
        <v>110</v>
      </c>
      <c r="B196" s="7" t="s">
        <v>264</v>
      </c>
      <c r="C196" s="7">
        <v>2014</v>
      </c>
      <c r="D196" s="7" t="s">
        <v>501</v>
      </c>
      <c r="E196" s="7" t="s">
        <v>437</v>
      </c>
      <c r="F196" s="7" t="s">
        <v>456</v>
      </c>
      <c r="G196" s="7" t="s">
        <v>335</v>
      </c>
      <c r="H196" s="7" t="s">
        <v>134</v>
      </c>
      <c r="I196" s="7">
        <v>100000</v>
      </c>
      <c r="J196" s="12">
        <v>8333.3333333333339</v>
      </c>
      <c r="K196" s="8">
        <v>1538.4615384615386</v>
      </c>
      <c r="L196" s="8">
        <v>128.2051282051282</v>
      </c>
      <c r="M196" s="3" t="s">
        <v>581</v>
      </c>
    </row>
    <row r="197" spans="1:13" x14ac:dyDescent="0.25">
      <c r="A197" s="7">
        <v>111</v>
      </c>
      <c r="B197" s="7" t="s">
        <v>276</v>
      </c>
      <c r="C197" s="7">
        <v>2015</v>
      </c>
      <c r="D197" s="7" t="s">
        <v>502</v>
      </c>
      <c r="E197" s="7" t="s">
        <v>459</v>
      </c>
      <c r="F197" s="7" t="s">
        <v>570</v>
      </c>
      <c r="G197" s="7" t="s">
        <v>298</v>
      </c>
      <c r="H197" s="7" t="s">
        <v>277</v>
      </c>
      <c r="I197" s="7">
        <v>644076</v>
      </c>
      <c r="J197" s="12">
        <v>53673</v>
      </c>
      <c r="K197" s="8">
        <v>9908.8615384615387</v>
      </c>
      <c r="L197" s="8">
        <v>825.73846153846159</v>
      </c>
      <c r="M197" s="11" t="s">
        <v>578</v>
      </c>
    </row>
    <row r="198" spans="1:13" x14ac:dyDescent="0.25">
      <c r="A198" s="7">
        <v>112</v>
      </c>
      <c r="B198" s="7" t="s">
        <v>273</v>
      </c>
      <c r="C198" s="7">
        <v>2015</v>
      </c>
      <c r="D198" s="7" t="s">
        <v>502</v>
      </c>
      <c r="E198" s="7" t="s">
        <v>459</v>
      </c>
      <c r="F198" s="7" t="s">
        <v>570</v>
      </c>
      <c r="G198" s="7" t="s">
        <v>298</v>
      </c>
      <c r="H198" s="7" t="s">
        <v>341</v>
      </c>
      <c r="I198" s="7">
        <v>521100</v>
      </c>
      <c r="J198" s="12">
        <v>43425</v>
      </c>
      <c r="K198" s="8">
        <v>8016.9230769230771</v>
      </c>
      <c r="L198" s="8">
        <v>668.07692307692309</v>
      </c>
      <c r="M198" s="11" t="s">
        <v>578</v>
      </c>
    </row>
    <row r="199" spans="1:13" x14ac:dyDescent="0.25">
      <c r="A199" s="7">
        <v>113</v>
      </c>
      <c r="B199" s="7" t="s">
        <v>274</v>
      </c>
      <c r="C199" s="7">
        <v>2015</v>
      </c>
      <c r="D199" s="7" t="s">
        <v>502</v>
      </c>
      <c r="E199" s="7" t="s">
        <v>459</v>
      </c>
      <c r="F199" s="7" t="s">
        <v>570</v>
      </c>
      <c r="G199" s="7" t="s">
        <v>298</v>
      </c>
      <c r="H199" s="7" t="s">
        <v>275</v>
      </c>
      <c r="I199" s="7">
        <v>521100</v>
      </c>
      <c r="J199" s="12">
        <v>43425</v>
      </c>
      <c r="K199" s="8">
        <v>8016.9230769230771</v>
      </c>
      <c r="L199" s="8">
        <v>668.07692307692309</v>
      </c>
      <c r="M199" s="11" t="s">
        <v>578</v>
      </c>
    </row>
    <row r="200" spans="1:13" x14ac:dyDescent="0.25">
      <c r="A200" s="7">
        <v>114</v>
      </c>
      <c r="B200" s="7" t="s">
        <v>279</v>
      </c>
      <c r="C200" s="7">
        <v>2015</v>
      </c>
      <c r="D200" s="7" t="s">
        <v>502</v>
      </c>
      <c r="E200" s="7" t="s">
        <v>459</v>
      </c>
      <c r="F200" s="7" t="s">
        <v>570</v>
      </c>
      <c r="G200" s="7" t="s">
        <v>298</v>
      </c>
      <c r="H200" s="7" t="s">
        <v>348</v>
      </c>
      <c r="I200" s="7">
        <v>416880</v>
      </c>
      <c r="J200" s="12">
        <v>34740</v>
      </c>
      <c r="K200" s="8">
        <v>6413.5384615384619</v>
      </c>
      <c r="L200" s="8">
        <v>534.46153846153845</v>
      </c>
      <c r="M200" s="11" t="s">
        <v>578</v>
      </c>
    </row>
    <row r="201" spans="1:13" x14ac:dyDescent="0.25">
      <c r="A201" s="7">
        <v>115</v>
      </c>
      <c r="B201" s="7" t="s">
        <v>550</v>
      </c>
      <c r="C201" s="7">
        <v>2015</v>
      </c>
      <c r="D201" s="7" t="s">
        <v>501</v>
      </c>
      <c r="E201" s="7" t="s">
        <v>432</v>
      </c>
      <c r="F201" s="7" t="s">
        <v>456</v>
      </c>
      <c r="G201" s="7" t="s">
        <v>551</v>
      </c>
      <c r="H201" s="7" t="s">
        <v>552</v>
      </c>
      <c r="I201" s="7">
        <v>360000</v>
      </c>
      <c r="J201" s="12">
        <v>30000</v>
      </c>
      <c r="K201" s="8">
        <v>5538.4615384615381</v>
      </c>
      <c r="L201" s="8">
        <v>461.53846153846149</v>
      </c>
      <c r="M201" s="11" t="s">
        <v>578</v>
      </c>
    </row>
    <row r="202" spans="1:13" x14ac:dyDescent="0.25">
      <c r="A202" s="7">
        <v>116</v>
      </c>
      <c r="B202" s="7" t="s">
        <v>547</v>
      </c>
      <c r="C202" s="7">
        <v>2015</v>
      </c>
      <c r="D202" s="7" t="s">
        <v>501</v>
      </c>
      <c r="E202" s="7" t="s">
        <v>430</v>
      </c>
      <c r="F202" s="7" t="s">
        <v>456</v>
      </c>
      <c r="G202" s="7" t="s">
        <v>548</v>
      </c>
      <c r="H202" s="7" t="s">
        <v>549</v>
      </c>
      <c r="I202" s="7">
        <v>276000</v>
      </c>
      <c r="J202" s="12">
        <v>23000</v>
      </c>
      <c r="K202" s="8">
        <v>4246.1538461538457</v>
      </c>
      <c r="L202" s="8">
        <v>353.84615384615381</v>
      </c>
      <c r="M202" s="11" t="s">
        <v>578</v>
      </c>
    </row>
    <row r="203" spans="1:13" x14ac:dyDescent="0.25">
      <c r="A203" s="7">
        <v>117</v>
      </c>
      <c r="B203" s="7" t="s">
        <v>553</v>
      </c>
      <c r="C203" s="7">
        <v>2015</v>
      </c>
      <c r="D203" s="7" t="s">
        <v>501</v>
      </c>
      <c r="E203" s="7" t="s">
        <v>430</v>
      </c>
      <c r="F203" s="7" t="s">
        <v>456</v>
      </c>
      <c r="G203" s="7" t="s">
        <v>554</v>
      </c>
      <c r="H203" s="7" t="s">
        <v>555</v>
      </c>
      <c r="I203" s="7">
        <v>240000</v>
      </c>
      <c r="J203" s="12">
        <v>20000</v>
      </c>
      <c r="K203" s="8">
        <v>3692.3076923076924</v>
      </c>
      <c r="L203" s="8">
        <v>307.69230769230768</v>
      </c>
      <c r="M203" s="11" t="s">
        <v>578</v>
      </c>
    </row>
    <row r="204" spans="1:13" x14ac:dyDescent="0.25">
      <c r="A204" s="7">
        <v>118</v>
      </c>
      <c r="B204" s="7" t="s">
        <v>558</v>
      </c>
      <c r="C204" s="7">
        <v>2015</v>
      </c>
      <c r="D204" s="7" t="s">
        <v>501</v>
      </c>
      <c r="E204" s="7" t="s">
        <v>430</v>
      </c>
      <c r="F204" s="7" t="s">
        <v>456</v>
      </c>
      <c r="G204" s="7" t="s">
        <v>68</v>
      </c>
      <c r="H204" s="7" t="s">
        <v>92</v>
      </c>
      <c r="I204" s="7">
        <v>230000</v>
      </c>
      <c r="J204" s="12">
        <v>19166.666666666668</v>
      </c>
      <c r="K204" s="8">
        <v>3538.4615384615386</v>
      </c>
      <c r="L204" s="8">
        <v>294.87179487179486</v>
      </c>
      <c r="M204" s="11" t="s">
        <v>578</v>
      </c>
    </row>
    <row r="205" spans="1:13" x14ac:dyDescent="0.25">
      <c r="A205" s="7">
        <v>119</v>
      </c>
      <c r="B205" s="7" t="s">
        <v>556</v>
      </c>
      <c r="C205" s="7">
        <v>2015</v>
      </c>
      <c r="D205" s="7" t="s">
        <v>501</v>
      </c>
      <c r="E205" s="7" t="s">
        <v>430</v>
      </c>
      <c r="F205" s="7" t="s">
        <v>456</v>
      </c>
      <c r="G205" s="7" t="s">
        <v>557</v>
      </c>
      <c r="H205" s="7" t="s">
        <v>421</v>
      </c>
      <c r="I205" s="7">
        <v>216000</v>
      </c>
      <c r="J205" s="12">
        <v>18000</v>
      </c>
      <c r="K205" s="8">
        <v>3323.0769230769229</v>
      </c>
      <c r="L205" s="8">
        <v>276.92307692307691</v>
      </c>
      <c r="M205" s="11" t="s">
        <v>578</v>
      </c>
    </row>
    <row r="206" spans="1:13" x14ac:dyDescent="0.25">
      <c r="A206" s="7">
        <v>120</v>
      </c>
      <c r="B206" s="7" t="s">
        <v>278</v>
      </c>
      <c r="C206" s="7">
        <v>2015</v>
      </c>
      <c r="D206" s="7" t="s">
        <v>502</v>
      </c>
      <c r="E206" s="7" t="s">
        <v>460</v>
      </c>
      <c r="F206" s="7" t="s">
        <v>456</v>
      </c>
      <c r="G206" s="7" t="s">
        <v>516</v>
      </c>
      <c r="H206" s="7" t="s">
        <v>517</v>
      </c>
      <c r="I206" s="7">
        <v>180000</v>
      </c>
      <c r="J206" s="12">
        <v>15000</v>
      </c>
      <c r="K206" s="8">
        <v>2769.2307692307691</v>
      </c>
      <c r="L206" s="8">
        <v>230.76923076923075</v>
      </c>
      <c r="M206" s="11" t="s">
        <v>578</v>
      </c>
    </row>
    <row r="207" spans="1:13" x14ac:dyDescent="0.25">
      <c r="A207" s="7">
        <v>121</v>
      </c>
      <c r="B207" s="7" t="s">
        <v>282</v>
      </c>
      <c r="C207" s="7">
        <v>2015</v>
      </c>
      <c r="D207" s="7" t="s">
        <v>502</v>
      </c>
      <c r="E207" s="7" t="s">
        <v>437</v>
      </c>
      <c r="F207" s="7" t="s">
        <v>456</v>
      </c>
      <c r="G207" s="7" t="s">
        <v>545</v>
      </c>
      <c r="H207" s="7" t="s">
        <v>546</v>
      </c>
      <c r="I207" s="7">
        <v>160800</v>
      </c>
      <c r="J207" s="12">
        <v>13400</v>
      </c>
      <c r="K207" s="8">
        <v>2473.8461538461538</v>
      </c>
      <c r="L207" s="8">
        <v>206.15384615384616</v>
      </c>
      <c r="M207" s="6" t="s">
        <v>579</v>
      </c>
    </row>
    <row r="208" spans="1:13" x14ac:dyDescent="0.25">
      <c r="A208" s="7">
        <v>122</v>
      </c>
      <c r="B208" s="7" t="s">
        <v>280</v>
      </c>
      <c r="C208" s="7">
        <v>2015</v>
      </c>
      <c r="D208" s="7" t="s">
        <v>501</v>
      </c>
      <c r="E208" s="7" t="s">
        <v>437</v>
      </c>
      <c r="F208" s="7" t="s">
        <v>456</v>
      </c>
      <c r="G208" s="7" t="s">
        <v>281</v>
      </c>
      <c r="H208" s="7" t="s">
        <v>81</v>
      </c>
      <c r="I208" s="7">
        <v>156000</v>
      </c>
      <c r="J208" s="12">
        <v>13000</v>
      </c>
      <c r="K208" s="8">
        <v>2400</v>
      </c>
      <c r="L208" s="8">
        <v>200</v>
      </c>
      <c r="M208" s="6" t="s">
        <v>579</v>
      </c>
    </row>
    <row r="209" spans="1:13" x14ac:dyDescent="0.25">
      <c r="A209" s="7">
        <v>123</v>
      </c>
      <c r="B209" s="7" t="s">
        <v>272</v>
      </c>
      <c r="C209" s="7">
        <v>2015</v>
      </c>
      <c r="D209" s="7" t="s">
        <v>502</v>
      </c>
      <c r="E209" s="7" t="s">
        <v>458</v>
      </c>
      <c r="F209" s="7" t="s">
        <v>456</v>
      </c>
      <c r="G209" s="7" t="s">
        <v>339</v>
      </c>
      <c r="H209" s="7" t="s">
        <v>340</v>
      </c>
      <c r="I209" s="7">
        <v>120000</v>
      </c>
      <c r="J209" s="12">
        <v>10000</v>
      </c>
      <c r="K209" s="8">
        <v>1846.1538461538462</v>
      </c>
      <c r="L209" s="8">
        <v>153.84615384615384</v>
      </c>
      <c r="M209" s="4" t="s">
        <v>580</v>
      </c>
    </row>
    <row r="210" spans="1:13" x14ac:dyDescent="0.25">
      <c r="A210" s="7">
        <v>124</v>
      </c>
      <c r="B210" s="7" t="s">
        <v>268</v>
      </c>
      <c r="C210" s="7">
        <v>2015</v>
      </c>
      <c r="D210" s="7" t="s">
        <v>501</v>
      </c>
      <c r="E210" s="7" t="s">
        <v>437</v>
      </c>
      <c r="F210" s="7" t="s">
        <v>456</v>
      </c>
      <c r="G210" s="7" t="s">
        <v>269</v>
      </c>
      <c r="H210" s="7" t="s">
        <v>81</v>
      </c>
      <c r="I210" s="7">
        <v>100000</v>
      </c>
      <c r="J210" s="12">
        <v>8333.3333333333339</v>
      </c>
      <c r="K210" s="8">
        <v>1538.4615384615386</v>
      </c>
      <c r="L210" s="8">
        <v>128.2051282051282</v>
      </c>
      <c r="M210" s="3" t="s">
        <v>581</v>
      </c>
    </row>
    <row r="211" spans="1:13" x14ac:dyDescent="0.25">
      <c r="A211" s="7">
        <v>125</v>
      </c>
      <c r="B211" s="7" t="s">
        <v>270</v>
      </c>
      <c r="C211" s="7">
        <v>2015</v>
      </c>
      <c r="D211" s="7" t="s">
        <v>501</v>
      </c>
      <c r="E211" s="7" t="s">
        <v>437</v>
      </c>
      <c r="F211" s="7" t="s">
        <v>456</v>
      </c>
      <c r="G211" s="7" t="s">
        <v>271</v>
      </c>
      <c r="H211" s="7" t="s">
        <v>338</v>
      </c>
      <c r="I211" s="7">
        <v>100000</v>
      </c>
      <c r="J211" s="12">
        <v>8333.3333333333339</v>
      </c>
      <c r="K211" s="8">
        <v>1538.4615384615386</v>
      </c>
      <c r="L211" s="8">
        <v>128.2051282051282</v>
      </c>
      <c r="M211" s="3" t="s">
        <v>581</v>
      </c>
    </row>
    <row r="212" spans="1:13" x14ac:dyDescent="0.25">
      <c r="A212" s="7">
        <v>126</v>
      </c>
      <c r="B212" s="7" t="s">
        <v>285</v>
      </c>
      <c r="C212" s="7">
        <v>2016</v>
      </c>
      <c r="D212" s="7" t="s">
        <v>502</v>
      </c>
      <c r="E212" s="7" t="s">
        <v>460</v>
      </c>
      <c r="F212" s="7" t="s">
        <v>456</v>
      </c>
      <c r="G212" s="7" t="s">
        <v>298</v>
      </c>
      <c r="H212" s="7" t="s">
        <v>343</v>
      </c>
      <c r="I212" s="7">
        <v>312000</v>
      </c>
      <c r="J212" s="12">
        <v>26000</v>
      </c>
      <c r="K212" s="8">
        <v>4800</v>
      </c>
      <c r="L212" s="8">
        <v>400</v>
      </c>
      <c r="M212" s="11" t="s">
        <v>578</v>
      </c>
    </row>
    <row r="213" spans="1:13" x14ac:dyDescent="0.25">
      <c r="A213" s="7">
        <v>127</v>
      </c>
      <c r="B213" s="7" t="s">
        <v>290</v>
      </c>
      <c r="C213" s="7">
        <v>2016</v>
      </c>
      <c r="D213" s="7" t="s">
        <v>502</v>
      </c>
      <c r="E213" s="7" t="s">
        <v>460</v>
      </c>
      <c r="F213" s="7" t="s">
        <v>456</v>
      </c>
      <c r="G213" s="7" t="s">
        <v>298</v>
      </c>
      <c r="H213" s="7" t="s">
        <v>343</v>
      </c>
      <c r="I213" s="7">
        <v>312000</v>
      </c>
      <c r="J213" s="12">
        <v>26000</v>
      </c>
      <c r="K213" s="8">
        <v>4800</v>
      </c>
      <c r="L213" s="8">
        <v>400</v>
      </c>
      <c r="M213" s="11" t="s">
        <v>578</v>
      </c>
    </row>
    <row r="214" spans="1:13" x14ac:dyDescent="0.25">
      <c r="A214" s="7">
        <v>128</v>
      </c>
      <c r="B214" s="7" t="s">
        <v>291</v>
      </c>
      <c r="C214" s="7">
        <v>2016</v>
      </c>
      <c r="D214" s="7" t="s">
        <v>502</v>
      </c>
      <c r="E214" s="7" t="s">
        <v>460</v>
      </c>
      <c r="F214" s="7" t="s">
        <v>456</v>
      </c>
      <c r="G214" s="7" t="s">
        <v>298</v>
      </c>
      <c r="H214" s="7" t="s">
        <v>343</v>
      </c>
      <c r="I214" s="7">
        <v>312000</v>
      </c>
      <c r="J214" s="12">
        <v>26000</v>
      </c>
      <c r="K214" s="8">
        <v>4800</v>
      </c>
      <c r="L214" s="8">
        <v>400</v>
      </c>
      <c r="M214" s="11" t="s">
        <v>578</v>
      </c>
    </row>
    <row r="215" spans="1:13" x14ac:dyDescent="0.25">
      <c r="A215" s="7">
        <v>129</v>
      </c>
      <c r="B215" s="7" t="s">
        <v>292</v>
      </c>
      <c r="C215" s="7">
        <v>2016</v>
      </c>
      <c r="D215" s="7" t="s">
        <v>502</v>
      </c>
      <c r="E215" s="7" t="s">
        <v>460</v>
      </c>
      <c r="F215" s="7" t="s">
        <v>456</v>
      </c>
      <c r="G215" s="7" t="s">
        <v>298</v>
      </c>
      <c r="H215" s="7" t="s">
        <v>343</v>
      </c>
      <c r="I215" s="7">
        <v>312000</v>
      </c>
      <c r="J215" s="12">
        <v>26000</v>
      </c>
      <c r="K215" s="8">
        <v>4800</v>
      </c>
      <c r="L215" s="8">
        <v>400</v>
      </c>
      <c r="M215" s="11" t="s">
        <v>578</v>
      </c>
    </row>
    <row r="216" spans="1:13" x14ac:dyDescent="0.25">
      <c r="A216" s="7">
        <v>130</v>
      </c>
      <c r="B216" s="7" t="s">
        <v>293</v>
      </c>
      <c r="C216" s="7">
        <v>2016</v>
      </c>
      <c r="D216" s="7" t="s">
        <v>502</v>
      </c>
      <c r="E216" s="7" t="s">
        <v>460</v>
      </c>
      <c r="F216" s="7" t="s">
        <v>456</v>
      </c>
      <c r="G216" s="7" t="s">
        <v>298</v>
      </c>
      <c r="H216" s="7" t="s">
        <v>343</v>
      </c>
      <c r="I216" s="7">
        <v>312000</v>
      </c>
      <c r="J216" s="12">
        <v>26000</v>
      </c>
      <c r="K216" s="8">
        <v>4800</v>
      </c>
      <c r="L216" s="8">
        <v>400</v>
      </c>
      <c r="M216" s="11" t="s">
        <v>578</v>
      </c>
    </row>
    <row r="217" spans="1:13" x14ac:dyDescent="0.25">
      <c r="A217" s="7">
        <v>131</v>
      </c>
      <c r="B217" s="7" t="s">
        <v>294</v>
      </c>
      <c r="C217" s="7">
        <v>2016</v>
      </c>
      <c r="D217" s="7" t="s">
        <v>502</v>
      </c>
      <c r="E217" s="7" t="s">
        <v>460</v>
      </c>
      <c r="F217" s="7" t="s">
        <v>456</v>
      </c>
      <c r="G217" s="7" t="s">
        <v>298</v>
      </c>
      <c r="H217" s="7" t="s">
        <v>343</v>
      </c>
      <c r="I217" s="7">
        <v>312000</v>
      </c>
      <c r="J217" s="12">
        <v>26000</v>
      </c>
      <c r="K217" s="8">
        <v>4800</v>
      </c>
      <c r="L217" s="8">
        <v>400</v>
      </c>
      <c r="M217" s="11" t="s">
        <v>578</v>
      </c>
    </row>
    <row r="218" spans="1:13" x14ac:dyDescent="0.25">
      <c r="A218" s="7">
        <v>132</v>
      </c>
      <c r="B218" s="7" t="s">
        <v>283</v>
      </c>
      <c r="C218" s="7">
        <v>2016</v>
      </c>
      <c r="D218" s="7" t="s">
        <v>501</v>
      </c>
      <c r="E218" s="7" t="s">
        <v>437</v>
      </c>
      <c r="F218" s="7" t="s">
        <v>456</v>
      </c>
      <c r="G218" s="7" t="s">
        <v>284</v>
      </c>
      <c r="H218" s="7" t="s">
        <v>119</v>
      </c>
      <c r="I218" s="7">
        <v>180000</v>
      </c>
      <c r="J218" s="12">
        <v>15000</v>
      </c>
      <c r="K218" s="8">
        <v>2769.2307692307691</v>
      </c>
      <c r="L218" s="8">
        <v>230.76923076923075</v>
      </c>
      <c r="M218" s="11" t="s">
        <v>578</v>
      </c>
    </row>
    <row r="219" spans="1:13" x14ac:dyDescent="0.25">
      <c r="A219" s="7">
        <v>133</v>
      </c>
      <c r="B219" s="7" t="s">
        <v>529</v>
      </c>
      <c r="C219" s="7">
        <v>2016</v>
      </c>
      <c r="D219" s="7" t="s">
        <v>501</v>
      </c>
      <c r="E219" s="7" t="s">
        <v>437</v>
      </c>
      <c r="F219" s="7" t="s">
        <v>456</v>
      </c>
      <c r="G219" s="7" t="s">
        <v>530</v>
      </c>
      <c r="H219" s="7" t="s">
        <v>81</v>
      </c>
      <c r="I219" s="7">
        <v>120000</v>
      </c>
      <c r="J219" s="12">
        <v>10000</v>
      </c>
      <c r="K219" s="8">
        <v>1846.1538461538462</v>
      </c>
      <c r="L219" s="8">
        <v>153.84615384615384</v>
      </c>
      <c r="M219" s="4" t="s">
        <v>580</v>
      </c>
    </row>
    <row r="220" spans="1:13" x14ac:dyDescent="0.25">
      <c r="A220" s="7">
        <v>134</v>
      </c>
      <c r="B220" s="7" t="s">
        <v>286</v>
      </c>
      <c r="C220" s="7">
        <v>2016</v>
      </c>
      <c r="D220" s="7" t="s">
        <v>501</v>
      </c>
      <c r="E220" s="7" t="s">
        <v>437</v>
      </c>
      <c r="F220" s="7" t="s">
        <v>456</v>
      </c>
      <c r="G220" s="7" t="s">
        <v>287</v>
      </c>
      <c r="H220" s="7" t="s">
        <v>288</v>
      </c>
      <c r="I220" s="7">
        <v>100000</v>
      </c>
      <c r="J220" s="12">
        <v>8333.3333333333339</v>
      </c>
      <c r="K220" s="8">
        <v>1538.4615384615386</v>
      </c>
      <c r="L220" s="8">
        <v>128.2051282051282</v>
      </c>
      <c r="M220" s="3" t="s">
        <v>581</v>
      </c>
    </row>
    <row r="221" spans="1:13" x14ac:dyDescent="0.25">
      <c r="A221" s="7">
        <v>135</v>
      </c>
      <c r="B221" s="7" t="s">
        <v>289</v>
      </c>
      <c r="C221" s="7">
        <v>2016</v>
      </c>
      <c r="D221" s="7" t="s">
        <v>501</v>
      </c>
      <c r="E221" s="7" t="s">
        <v>437</v>
      </c>
      <c r="F221" s="7" t="s">
        <v>456</v>
      </c>
      <c r="G221" s="7" t="s">
        <v>333</v>
      </c>
      <c r="H221" s="7" t="s">
        <v>344</v>
      </c>
      <c r="I221" s="7">
        <v>100000</v>
      </c>
      <c r="J221" s="12">
        <v>8333.3333333333339</v>
      </c>
      <c r="K221" s="8">
        <v>1538.4615384615386</v>
      </c>
      <c r="L221" s="8">
        <v>128.2051282051282</v>
      </c>
      <c r="M221" s="3" t="s">
        <v>581</v>
      </c>
    </row>
    <row r="222" spans="1:13" x14ac:dyDescent="0.25">
      <c r="A222" s="7">
        <v>136</v>
      </c>
      <c r="B222" s="7" t="s">
        <v>297</v>
      </c>
      <c r="C222" s="7">
        <v>2017</v>
      </c>
      <c r="D222" s="7" t="s">
        <v>502</v>
      </c>
      <c r="E222" s="7" t="s">
        <v>460</v>
      </c>
      <c r="F222" s="7" t="s">
        <v>456</v>
      </c>
      <c r="G222" s="7" t="s">
        <v>298</v>
      </c>
      <c r="H222" s="7" t="s">
        <v>343</v>
      </c>
      <c r="I222" s="7">
        <v>324000</v>
      </c>
      <c r="J222" s="12">
        <v>27000</v>
      </c>
      <c r="K222" s="8">
        <v>4984.6153846153848</v>
      </c>
      <c r="L222" s="8">
        <v>415.38461538461542</v>
      </c>
      <c r="M222" s="11" t="s">
        <v>578</v>
      </c>
    </row>
    <row r="223" spans="1:13" x14ac:dyDescent="0.25">
      <c r="A223" s="7">
        <v>137</v>
      </c>
      <c r="B223" s="7" t="s">
        <v>299</v>
      </c>
      <c r="C223" s="7">
        <v>2017</v>
      </c>
      <c r="D223" s="7" t="s">
        <v>502</v>
      </c>
      <c r="E223" s="7" t="s">
        <v>461</v>
      </c>
      <c r="F223" s="7" t="s">
        <v>456</v>
      </c>
      <c r="G223" s="7" t="s">
        <v>298</v>
      </c>
      <c r="H223" s="7" t="s">
        <v>343</v>
      </c>
      <c r="I223" s="7">
        <v>324000</v>
      </c>
      <c r="J223" s="12">
        <v>27000</v>
      </c>
      <c r="K223" s="8">
        <v>4984.6153846153848</v>
      </c>
      <c r="L223" s="8">
        <v>415.38461538461542</v>
      </c>
      <c r="M223" s="11" t="s">
        <v>578</v>
      </c>
    </row>
    <row r="224" spans="1:13" x14ac:dyDescent="0.25">
      <c r="A224" s="7">
        <v>138</v>
      </c>
      <c r="B224" s="7" t="s">
        <v>300</v>
      </c>
      <c r="C224" s="7">
        <v>2017</v>
      </c>
      <c r="D224" s="7" t="s">
        <v>502</v>
      </c>
      <c r="E224" s="7" t="s">
        <v>461</v>
      </c>
      <c r="F224" s="7" t="s">
        <v>456</v>
      </c>
      <c r="G224" s="7" t="s">
        <v>298</v>
      </c>
      <c r="H224" s="7" t="s">
        <v>343</v>
      </c>
      <c r="I224" s="7">
        <v>324000</v>
      </c>
      <c r="J224" s="12">
        <v>27000</v>
      </c>
      <c r="K224" s="8">
        <v>4984.6153846153848</v>
      </c>
      <c r="L224" s="8">
        <v>415.38461538461542</v>
      </c>
      <c r="M224" s="11" t="s">
        <v>578</v>
      </c>
    </row>
    <row r="225" spans="1:13" x14ac:dyDescent="0.25">
      <c r="A225" s="7">
        <v>139</v>
      </c>
      <c r="B225" s="7" t="s">
        <v>301</v>
      </c>
      <c r="C225" s="7">
        <v>2017</v>
      </c>
      <c r="D225" s="7" t="s">
        <v>502</v>
      </c>
      <c r="E225" s="7" t="s">
        <v>460</v>
      </c>
      <c r="F225" s="7" t="s">
        <v>456</v>
      </c>
      <c r="G225" s="7" t="s">
        <v>298</v>
      </c>
      <c r="H225" s="7" t="s">
        <v>343</v>
      </c>
      <c r="I225" s="7">
        <v>324000</v>
      </c>
      <c r="J225" s="12">
        <v>27000</v>
      </c>
      <c r="K225" s="8">
        <v>4984.6153846153848</v>
      </c>
      <c r="L225" s="8">
        <v>415.38461538461542</v>
      </c>
      <c r="M225" s="11" t="s">
        <v>578</v>
      </c>
    </row>
    <row r="226" spans="1:13" x14ac:dyDescent="0.25">
      <c r="A226" s="7">
        <v>140</v>
      </c>
      <c r="B226" s="7" t="s">
        <v>531</v>
      </c>
      <c r="C226" s="7">
        <v>2017</v>
      </c>
      <c r="D226" s="7" t="s">
        <v>501</v>
      </c>
      <c r="E226" s="7" t="s">
        <v>437</v>
      </c>
      <c r="F226" s="7" t="s">
        <v>456</v>
      </c>
      <c r="G226" s="7" t="s">
        <v>532</v>
      </c>
      <c r="H226" s="7" t="s">
        <v>81</v>
      </c>
      <c r="I226" s="7">
        <v>144000</v>
      </c>
      <c r="J226" s="12">
        <v>12000</v>
      </c>
      <c r="K226" s="8">
        <v>2215.3846153846152</v>
      </c>
      <c r="L226" s="8">
        <v>184.61538461538461</v>
      </c>
      <c r="M226" s="6" t="s">
        <v>579</v>
      </c>
    </row>
    <row r="227" spans="1:13" x14ac:dyDescent="0.25">
      <c r="A227" s="7">
        <v>141</v>
      </c>
      <c r="B227" s="7" t="s">
        <v>295</v>
      </c>
      <c r="C227" s="7">
        <v>2017</v>
      </c>
      <c r="D227" s="7" t="s">
        <v>501</v>
      </c>
      <c r="E227" s="7" t="s">
        <v>437</v>
      </c>
      <c r="F227" s="7" t="s">
        <v>456</v>
      </c>
      <c r="G227" s="7" t="s">
        <v>296</v>
      </c>
      <c r="H227" s="7" t="s">
        <v>187</v>
      </c>
      <c r="I227" s="7">
        <v>138000</v>
      </c>
      <c r="J227" s="12">
        <v>11500</v>
      </c>
      <c r="K227" s="8">
        <v>2123.0769230769229</v>
      </c>
      <c r="L227" s="8">
        <v>176.92307692307691</v>
      </c>
      <c r="M227" s="4" t="s">
        <v>580</v>
      </c>
    </row>
    <row r="228" spans="1:13" x14ac:dyDescent="0.25">
      <c r="A228" s="7">
        <v>142</v>
      </c>
      <c r="B228" s="7" t="s">
        <v>363</v>
      </c>
      <c r="C228" s="7">
        <v>2017</v>
      </c>
      <c r="D228" s="7" t="s">
        <v>501</v>
      </c>
      <c r="E228" s="7" t="s">
        <v>437</v>
      </c>
      <c r="F228" s="7" t="s">
        <v>456</v>
      </c>
      <c r="G228" s="7" t="s">
        <v>364</v>
      </c>
      <c r="H228" s="7" t="s">
        <v>365</v>
      </c>
      <c r="I228" s="7">
        <v>126000</v>
      </c>
      <c r="J228" s="12">
        <v>10500</v>
      </c>
      <c r="K228" s="8">
        <v>1938.4615384615386</v>
      </c>
      <c r="L228" s="8">
        <v>161.53846153846155</v>
      </c>
      <c r="M228" s="4" t="s">
        <v>580</v>
      </c>
    </row>
    <row r="229" spans="1:13" x14ac:dyDescent="0.25">
      <c r="A229" s="7">
        <v>143</v>
      </c>
      <c r="B229" s="7" t="s">
        <v>533</v>
      </c>
      <c r="C229" s="7">
        <v>2017</v>
      </c>
      <c r="D229" s="7" t="s">
        <v>501</v>
      </c>
      <c r="E229" s="7" t="s">
        <v>437</v>
      </c>
      <c r="F229" s="7" t="s">
        <v>456</v>
      </c>
      <c r="G229" s="7" t="s">
        <v>534</v>
      </c>
      <c r="H229" s="7" t="s">
        <v>467</v>
      </c>
      <c r="I229" s="7">
        <v>120000</v>
      </c>
      <c r="J229" s="12">
        <v>10000</v>
      </c>
      <c r="K229" s="8">
        <v>1846.1538461538462</v>
      </c>
      <c r="L229" s="8">
        <v>153.84615384615384</v>
      </c>
      <c r="M229" s="4" t="s">
        <v>580</v>
      </c>
    </row>
  </sheetData>
  <autoFilter ref="A29:M83" xr:uid="{00000000-0009-0000-0000-000009000000}"/>
  <mergeCells count="8">
    <mergeCell ref="A3:J3"/>
    <mergeCell ref="A28:M28"/>
    <mergeCell ref="A85:M85"/>
    <mergeCell ref="B17:C17"/>
    <mergeCell ref="D17:E17"/>
    <mergeCell ref="F17:G17"/>
    <mergeCell ref="H17:I17"/>
    <mergeCell ref="M16:W16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Jr_Salary Details_2011-17</vt:lpstr>
      <vt:lpstr>Sr_Salary Details_2011-18</vt:lpstr>
      <vt:lpstr>Summary - Sr. CCP-Intl Band</vt:lpstr>
      <vt:lpstr>Sheet3</vt:lpstr>
      <vt:lpstr>Sr_Salary Details_2011-17-new</vt:lpstr>
      <vt:lpstr>Summary - Sr. CCP-CH India band</vt:lpstr>
      <vt:lpstr>Comparative data</vt:lpstr>
      <vt:lpstr>Sheet5</vt:lpstr>
      <vt:lpstr>Data as per new requirement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MEGHANA</dc:creator>
  <cp:lastModifiedBy>Pro</cp:lastModifiedBy>
  <cp:lastPrinted>2018-12-22T07:44:12Z</cp:lastPrinted>
  <dcterms:created xsi:type="dcterms:W3CDTF">2017-09-06T10:46:37Z</dcterms:created>
  <dcterms:modified xsi:type="dcterms:W3CDTF">2019-11-12T10:43:03Z</dcterms:modified>
</cp:coreProperties>
</file>