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dutta/Desktop/WIP/Walmart/Data/"/>
    </mc:Choice>
  </mc:AlternateContent>
  <bookViews>
    <workbookView xWindow="80" yWindow="460" windowWidth="24960" windowHeight="13760" tabRatio="50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Sheet1!$Y$25:$Y$45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" i="3" l="1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S5" i="3"/>
  <c r="AA5" i="3"/>
  <c r="AI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S12" i="3"/>
  <c r="S6" i="3"/>
  <c r="S7" i="3"/>
  <c r="S8" i="3"/>
  <c r="S9" i="3"/>
  <c r="S10" i="3"/>
  <c r="S11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CB31" i="1"/>
  <c r="CB32" i="1"/>
  <c r="CB33" i="1"/>
  <c r="CE27" i="1"/>
  <c r="CE28" i="1"/>
  <c r="CE29" i="1"/>
  <c r="CE30" i="1"/>
  <c r="CE31" i="1"/>
  <c r="CE32" i="1"/>
  <c r="CE33" i="1"/>
  <c r="CE34" i="1"/>
  <c r="CE35" i="1"/>
  <c r="AQ34" i="1"/>
  <c r="AQ35" i="1"/>
  <c r="AQ36" i="1"/>
  <c r="AQ37" i="1"/>
  <c r="AQ29" i="1"/>
  <c r="AQ30" i="1"/>
  <c r="AQ31" i="1"/>
  <c r="AQ32" i="1"/>
  <c r="AQ33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25" i="1"/>
  <c r="DP26" i="1"/>
  <c r="DP27" i="1"/>
  <c r="DP28" i="1"/>
  <c r="DP29" i="1"/>
  <c r="DP30" i="1"/>
  <c r="DP31" i="1"/>
  <c r="DP32" i="1"/>
  <c r="DP33" i="1"/>
  <c r="DP34" i="1"/>
  <c r="DP25" i="1"/>
  <c r="DM26" i="1"/>
  <c r="DM27" i="1"/>
  <c r="DM28" i="1"/>
  <c r="DM29" i="1"/>
  <c r="DM30" i="1"/>
  <c r="DM31" i="1"/>
  <c r="DM25" i="1"/>
  <c r="DJ26" i="1"/>
  <c r="DJ27" i="1"/>
  <c r="DJ28" i="1"/>
  <c r="DJ29" i="1"/>
  <c r="DJ30" i="1"/>
  <c r="DJ31" i="1"/>
  <c r="DJ32" i="1"/>
  <c r="DJ25" i="1"/>
  <c r="DG26" i="1"/>
  <c r="DG27" i="1"/>
  <c r="DG28" i="1"/>
  <c r="DG29" i="1"/>
  <c r="DG30" i="1"/>
  <c r="DG31" i="1"/>
  <c r="DG32" i="1"/>
  <c r="DG25" i="1"/>
  <c r="DA33" i="1"/>
  <c r="DA34" i="1"/>
  <c r="DA35" i="1"/>
  <c r="DA36" i="1"/>
  <c r="DA37" i="1"/>
  <c r="DA38" i="1"/>
  <c r="DA39" i="1"/>
  <c r="DA40" i="1"/>
  <c r="DA41" i="1"/>
  <c r="DA42" i="1"/>
  <c r="DD30" i="1"/>
  <c r="DD31" i="1"/>
  <c r="DD32" i="1"/>
  <c r="DD26" i="1"/>
  <c r="DD27" i="1"/>
  <c r="DD28" i="1"/>
  <c r="DD29" i="1"/>
  <c r="DD25" i="1"/>
  <c r="DA29" i="1"/>
  <c r="DA30" i="1"/>
  <c r="DA31" i="1"/>
  <c r="DA32" i="1"/>
  <c r="DA26" i="1"/>
  <c r="DA27" i="1"/>
  <c r="DA28" i="1"/>
  <c r="DA25" i="1"/>
  <c r="CX26" i="1"/>
  <c r="CX25" i="1"/>
  <c r="CU26" i="1"/>
  <c r="CU27" i="1"/>
  <c r="CU28" i="1"/>
  <c r="CU29" i="1"/>
  <c r="CU25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26" i="1"/>
  <c r="CR25" i="1"/>
  <c r="CO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25" i="1"/>
  <c r="CI26" i="1"/>
  <c r="CI25" i="1"/>
  <c r="CE26" i="1"/>
  <c r="CE25" i="1"/>
  <c r="CB26" i="1"/>
  <c r="CB27" i="1"/>
  <c r="CB28" i="1"/>
  <c r="CB29" i="1"/>
  <c r="CB30" i="1"/>
  <c r="CB25" i="1"/>
  <c r="BX26" i="1"/>
  <c r="BX27" i="1"/>
  <c r="BX28" i="1"/>
  <c r="BX25" i="1"/>
  <c r="BU26" i="1"/>
  <c r="BU27" i="1"/>
  <c r="BU28" i="1"/>
  <c r="BU29" i="1"/>
  <c r="BU30" i="1"/>
  <c r="BU31" i="1"/>
  <c r="BU25" i="1"/>
  <c r="AQ28" i="1"/>
  <c r="AQ26" i="1"/>
  <c r="AQ27" i="1"/>
  <c r="AQ25" i="1"/>
  <c r="AK26" i="1"/>
  <c r="AK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2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26" i="1"/>
  <c r="AA27" i="1"/>
  <c r="AA28" i="1"/>
  <c r="AA29" i="1"/>
  <c r="AA30" i="1"/>
  <c r="AA31" i="1"/>
  <c r="AA32" i="1"/>
  <c r="AA33" i="1"/>
  <c r="AA34" i="1"/>
  <c r="AA35" i="1"/>
  <c r="AA25" i="1"/>
  <c r="W25" i="1"/>
  <c r="K25" i="1"/>
  <c r="AV19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25" i="1"/>
  <c r="L4" i="2"/>
  <c r="L5" i="2"/>
  <c r="L3" i="2"/>
  <c r="K6" i="2"/>
  <c r="F4" i="2"/>
  <c r="F5" i="2"/>
  <c r="F6" i="2"/>
  <c r="F7" i="2"/>
  <c r="F3" i="2"/>
  <c r="E7" i="2"/>
  <c r="K9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</calcChain>
</file>

<file path=xl/sharedStrings.xml><?xml version="1.0" encoding="utf-8"?>
<sst xmlns="http://schemas.openxmlformats.org/spreadsheetml/2006/main" count="1638" uniqueCount="261">
  <si>
    <t>all</t>
  </si>
  <si>
    <t>GROCERY DRY GOODS              88718.0</t>
  </si>
  <si>
    <t>DSD GROCERY                    79814.0</t>
  </si>
  <si>
    <t>PRODUCE                        52813.0</t>
  </si>
  <si>
    <t>DAIRY                          50550.0</t>
  </si>
  <si>
    <t>PERSONAL CARE                  44819.0</t>
  </si>
  <si>
    <t>IMPULSE MERCHANDISE            31811.0</t>
  </si>
  <si>
    <t>HOUSEHOLD CHEMICALS/SUPP       26915.0</t>
  </si>
  <si>
    <t>PHARMACY OTC                   25620.0</t>
  </si>
  <si>
    <t>FROZEN FOODS                   25368.0</t>
  </si>
  <si>
    <t>HOUSEHOLD PAPER GOODS          17986.0</t>
  </si>
  <si>
    <t>COMM BREAD                     17516.0</t>
  </si>
  <si>
    <t>BEAUTY                         15077.0</t>
  </si>
  <si>
    <t>INFANT CONSUMABLE HARDLINES    13149.0</t>
  </si>
  <si>
    <t>PETS AND SUPPLIES              12592.0</t>
  </si>
  <si>
    <t>CANDY, TOBACCO, COOKIES        11745.0</t>
  </si>
  <si>
    <t>MENS WEAR                      11690.0</t>
  </si>
  <si>
    <t>MEAT - FRESH &amp; FROZEN          10882.0</t>
  </si>
  <si>
    <t>SERVICE DELI                   10777.0</t>
  </si>
  <si>
    <t>PRE PACKED DELI                10722.0</t>
  </si>
  <si>
    <t>CELEBRATION                     9957.0</t>
  </si>
  <si>
    <t>FINANCIAL SERVICES              8983.0</t>
  </si>
  <si>
    <t>BAKERY                          8304.0</t>
  </si>
  <si>
    <t>COOK AND DINE                   8102.0</t>
  </si>
  <si>
    <t>OFFICE SUPPLIES                 7736.0</t>
  </si>
  <si>
    <t>LADIESWEAR                      7351.0</t>
  </si>
  <si>
    <t>HOME MANAGEMENT                 7290.0</t>
  </si>
  <si>
    <t>GROCERY DRY GOODS</t>
  </si>
  <si>
    <t>DSD GROCERY</t>
  </si>
  <si>
    <t>DAIRY</t>
  </si>
  <si>
    <t>PRODUCE</t>
  </si>
  <si>
    <t>FROZEN FOODS</t>
  </si>
  <si>
    <t>PERSONAL CARE</t>
  </si>
  <si>
    <t>HOUSEHOLD CHEMICALS/SUPP</t>
  </si>
  <si>
    <t>COMM BREAD</t>
  </si>
  <si>
    <t>HOUSEHOLD PAPER GOODS</t>
  </si>
  <si>
    <t>PHARMACY OTC</t>
  </si>
  <si>
    <t>PRE PACKED DELI</t>
  </si>
  <si>
    <t>IMPULSE MERCHANDISE</t>
  </si>
  <si>
    <t>MEAT - FRESH &amp; FROZEN</t>
  </si>
  <si>
    <t>PETS AND SUPPLIES</t>
  </si>
  <si>
    <t>CANDY, TOBACCO, COOKIES</t>
  </si>
  <si>
    <t>BEAUTY</t>
  </si>
  <si>
    <t>INFANT CONSUMABLE HARDLINES</t>
  </si>
  <si>
    <t>SERVICE DELI</t>
  </si>
  <si>
    <t>BAKERY</t>
  </si>
  <si>
    <t>COOK AND DINE</t>
  </si>
  <si>
    <t>LIQUOR,WINE,BEER</t>
  </si>
  <si>
    <t>CELEBRATION</t>
  </si>
  <si>
    <t>SEAFOOD</t>
  </si>
  <si>
    <t>HOME MANAGEMENT</t>
  </si>
  <si>
    <t>MENS WEAR</t>
  </si>
  <si>
    <t>MAJOR FOCUS ON GROCERY</t>
  </si>
  <si>
    <t>OFFICE SUPPLIES</t>
  </si>
  <si>
    <t>AUTOMOTIVE</t>
  </si>
  <si>
    <t>HARDWARE</t>
  </si>
  <si>
    <t>SPORTING GOODS</t>
  </si>
  <si>
    <t>LADIESWEAR</t>
  </si>
  <si>
    <t>SHOES</t>
  </si>
  <si>
    <t>TOYS</t>
  </si>
  <si>
    <t>ELECTRONICS</t>
  </si>
  <si>
    <t>LAWN AND GARDEN</t>
  </si>
  <si>
    <t>JEWELRY AND SUNGLASSES</t>
  </si>
  <si>
    <t>FABRICS AND CRAFTS</t>
  </si>
  <si>
    <t>BOYS WEAR</t>
  </si>
  <si>
    <t>WIRELESS</t>
  </si>
  <si>
    <t>HOME DECOR</t>
  </si>
  <si>
    <t>MEDIA AND GAMING</t>
  </si>
  <si>
    <t>HORTICULTURE AND ACCESS</t>
  </si>
  <si>
    <t>Grocery Short Trip</t>
  </si>
  <si>
    <t>Home Care</t>
  </si>
  <si>
    <t>Personal Care/Impulse Purchase/Beauty</t>
  </si>
  <si>
    <t>No. of items &gt;=5</t>
  </si>
  <si>
    <t>No. of Items &gt;=10</t>
  </si>
  <si>
    <t>No. of items &lt;=4</t>
  </si>
  <si>
    <t xml:space="preserve">Core Food </t>
  </si>
  <si>
    <t>Clothes/Shoes - Menswear + Ladies Wear +shoes</t>
  </si>
  <si>
    <t>Food Focus</t>
  </si>
  <si>
    <t>No. of item &lt;= 4</t>
  </si>
  <si>
    <t xml:space="preserve">Pharma = OTC +RX </t>
  </si>
  <si>
    <t>PHARMACY RX</t>
  </si>
  <si>
    <t>OPTICAL - FRAMES</t>
  </si>
  <si>
    <t>Mixed Bag ---- Spread over many categories other than food</t>
  </si>
  <si>
    <t>Clothing /shoes</t>
  </si>
  <si>
    <t>No. of item &lt;= 5 to 10</t>
  </si>
  <si>
    <t>Financial Services</t>
  </si>
  <si>
    <t>No. of item &gt;= 5</t>
  </si>
  <si>
    <t>Personal Care, Beauty, Pharma OTC</t>
  </si>
  <si>
    <t>Core Food</t>
  </si>
  <si>
    <t>Non Core Food</t>
  </si>
  <si>
    <t>Personal Items</t>
  </si>
  <si>
    <t>Pharma</t>
  </si>
  <si>
    <t>GIRLS WEAR, 4-6X  AND 7-14</t>
  </si>
  <si>
    <t>SLEEPWEAR/FOUNDATIONS</t>
  </si>
  <si>
    <t>BRAS &amp; SHAPEWEAR</t>
  </si>
  <si>
    <t>SWIMWEAR/OUTERWEAR</t>
  </si>
  <si>
    <t>INFANT APPAREL</t>
  </si>
  <si>
    <t>PLUS AND MATERNITY</t>
  </si>
  <si>
    <t>LADIES SOCKS</t>
  </si>
  <si>
    <t>MENSWEAR</t>
  </si>
  <si>
    <t>Clothing/Shoes</t>
  </si>
  <si>
    <t>Trip Type</t>
  </si>
  <si>
    <t>Slab</t>
  </si>
  <si>
    <t>Count</t>
  </si>
  <si>
    <t>Perentage</t>
  </si>
  <si>
    <t>6         1        1056</t>
  </si>
  <si>
    <t xml:space="preserve">          2         168</t>
  </si>
  <si>
    <t xml:space="preserve">          3          53</t>
  </si>
  <si>
    <t>FINANCIAL SERVICES</t>
  </si>
  <si>
    <t>BATH AND SHOWER</t>
  </si>
  <si>
    <t>1-HR PHOTO</t>
  </si>
  <si>
    <t>PAINT AND ACCESSORIES</t>
  </si>
  <si>
    <t>1    231</t>
  </si>
  <si>
    <t>2    233</t>
  </si>
  <si>
    <t>3     85</t>
  </si>
  <si>
    <t>Slab 1&amp;2</t>
  </si>
  <si>
    <t>BOOKS AND MAGAZINES</t>
  </si>
  <si>
    <t>Slab 1&amp; 2</t>
  </si>
  <si>
    <t>1    309</t>
  </si>
  <si>
    <t>2    261</t>
  </si>
  <si>
    <t>3     67</t>
  </si>
  <si>
    <t>Slab 1 &amp; 2</t>
  </si>
  <si>
    <t>BEDDING</t>
  </si>
  <si>
    <t>ACCESSORIES</t>
  </si>
  <si>
    <t>0      1</t>
  </si>
  <si>
    <t>1    653</t>
  </si>
  <si>
    <t>2    197</t>
  </si>
  <si>
    <t>3     77</t>
  </si>
  <si>
    <t>Slab1</t>
  </si>
  <si>
    <t>PLAYERS AND ELECTRONICS</t>
  </si>
  <si>
    <t>CAMERAS AND SUPPLIES</t>
  </si>
  <si>
    <t>1    3588</t>
  </si>
  <si>
    <t>2     763</t>
  </si>
  <si>
    <t>3     242</t>
  </si>
  <si>
    <t>1    3555</t>
  </si>
  <si>
    <t>2    1470</t>
  </si>
  <si>
    <t>3     727</t>
  </si>
  <si>
    <t>0        1</t>
  </si>
  <si>
    <t>1    12093</t>
  </si>
  <si>
    <t>2       65</t>
  </si>
  <si>
    <t>3        2</t>
  </si>
  <si>
    <t>1    9426</t>
  </si>
  <si>
    <t>2      36</t>
  </si>
  <si>
    <t>3       2</t>
  </si>
  <si>
    <t>Slab 1</t>
  </si>
  <si>
    <t>1    263</t>
  </si>
  <si>
    <t>2    434</t>
  </si>
  <si>
    <t>3    281</t>
  </si>
  <si>
    <t>Slab 1, 2 &amp; 3</t>
  </si>
  <si>
    <t>1    935</t>
  </si>
  <si>
    <t>2    987</t>
  </si>
  <si>
    <t>3    687</t>
  </si>
  <si>
    <t>High no. of prodts. Bought /trip</t>
  </si>
  <si>
    <t>Slab 1,2,3</t>
  </si>
  <si>
    <t>FURNITURE</t>
  </si>
  <si>
    <t>1    1144</t>
  </si>
  <si>
    <t>2    1676</t>
  </si>
  <si>
    <t>3     878</t>
  </si>
  <si>
    <t>1    219</t>
  </si>
  <si>
    <t>2    220</t>
  </si>
  <si>
    <t>3     64</t>
  </si>
  <si>
    <t>Slab 1,2</t>
  </si>
  <si>
    <t>Home Improvemnet</t>
  </si>
  <si>
    <t>1    242</t>
  </si>
  <si>
    <t>2    306</t>
  </si>
  <si>
    <t>3    237</t>
  </si>
  <si>
    <t>Gardening - Home Improvement</t>
  </si>
  <si>
    <t>1    627</t>
  </si>
  <si>
    <t>2    358</t>
  </si>
  <si>
    <t>3     96</t>
  </si>
  <si>
    <t>SHEER HOSIERY</t>
  </si>
  <si>
    <t>1    499</t>
  </si>
  <si>
    <t>2     73</t>
  </si>
  <si>
    <t>3     22</t>
  </si>
  <si>
    <t>1    633</t>
  </si>
  <si>
    <t>2    817</t>
  </si>
  <si>
    <t>3    534</t>
  </si>
  <si>
    <t>Infant stuff</t>
  </si>
  <si>
    <t>1    288</t>
  </si>
  <si>
    <t>2    617</t>
  </si>
  <si>
    <t>3    410</t>
  </si>
  <si>
    <t>1    226</t>
  </si>
  <si>
    <t>2    311</t>
  </si>
  <si>
    <t>3    182</t>
  </si>
  <si>
    <t>Pet Supplies Top list</t>
  </si>
  <si>
    <t>0       1</t>
  </si>
  <si>
    <t>1     542</t>
  </si>
  <si>
    <t>2    1002</t>
  </si>
  <si>
    <t>3     485</t>
  </si>
  <si>
    <t>Grocery</t>
  </si>
  <si>
    <t>1     775</t>
  </si>
  <si>
    <t>2    1492</t>
  </si>
  <si>
    <t>3     738</t>
  </si>
  <si>
    <t>1     345</t>
  </si>
  <si>
    <t>2     789</t>
  </si>
  <si>
    <t>3    1654</t>
  </si>
  <si>
    <t>Slab 2,3</t>
  </si>
  <si>
    <t>1     500</t>
  </si>
  <si>
    <t>2    1105</t>
  </si>
  <si>
    <t>3    1306</t>
  </si>
  <si>
    <t>1     739</t>
  </si>
  <si>
    <t>2    3639</t>
  </si>
  <si>
    <t>3    5518</t>
  </si>
  <si>
    <t>FINANCIAL SERVIC</t>
  </si>
  <si>
    <t>FABRICS AND CRAF</t>
  </si>
  <si>
    <t>HORTICULTURE AND</t>
  </si>
  <si>
    <t>GIRLS WEAR, 4-6X</t>
  </si>
  <si>
    <t>GIRLS WEAR, 4-6X AND 7-14</t>
  </si>
  <si>
    <t>1       4</t>
  </si>
  <si>
    <t>2      17</t>
  </si>
  <si>
    <t>3    6109</t>
  </si>
  <si>
    <t>1     81</t>
  </si>
  <si>
    <t>2    265</t>
  </si>
  <si>
    <t>1    235</t>
  </si>
  <si>
    <t>2    727</t>
  </si>
  <si>
    <t>3    896</t>
  </si>
  <si>
    <t>1     86</t>
  </si>
  <si>
    <t>2    565</t>
  </si>
  <si>
    <t>3    221</t>
  </si>
  <si>
    <t>1       7</t>
  </si>
  <si>
    <t>2     128</t>
  </si>
  <si>
    <t>3    1052</t>
  </si>
  <si>
    <t>OPTICAL - LENSES</t>
  </si>
  <si>
    <t>1    3590</t>
  </si>
  <si>
    <t>2      43</t>
  </si>
  <si>
    <t>3      10</t>
  </si>
  <si>
    <t>LARGE HOUSEHOLD GOODS</t>
  </si>
  <si>
    <t>non Core</t>
  </si>
  <si>
    <t>Food very low</t>
  </si>
  <si>
    <t>Core</t>
  </si>
  <si>
    <t>No Core</t>
  </si>
  <si>
    <t>Personal Care/Impulse</t>
  </si>
  <si>
    <t>EleCTRONICS /Gaming/Camera</t>
  </si>
  <si>
    <t>Home  , Kitchenware &amp; Bedding Items</t>
  </si>
  <si>
    <t>Clothing/Accessories/Shoes</t>
  </si>
  <si>
    <t>CORE  (DSD GROCERY 51.78%)</t>
  </si>
  <si>
    <t xml:space="preserve">FOOD 82% </t>
  </si>
  <si>
    <t xml:space="preserve">PRODUCE 32%  </t>
  </si>
  <si>
    <t>DSD GROCERY 9%</t>
  </si>
  <si>
    <t>DIRECT STORE DELIVERY</t>
  </si>
  <si>
    <t>FOOD 75%</t>
  </si>
  <si>
    <t>PRODUCE 4.9%</t>
  </si>
  <si>
    <t xml:space="preserve">DAIRY </t>
  </si>
  <si>
    <t xml:space="preserve">GROCERY </t>
  </si>
  <si>
    <t>MIXED BAG - CLOTHING/ACCESSORIES/IMPULSE /FOOD</t>
  </si>
  <si>
    <t>No dominant Category</t>
  </si>
  <si>
    <t>precision</t>
  </si>
  <si>
    <t>recall  f1</t>
  </si>
  <si>
    <t>support</t>
  </si>
  <si>
    <t>f1</t>
  </si>
  <si>
    <t>recall</t>
  </si>
  <si>
    <t>f1-score</t>
  </si>
  <si>
    <t>SVM Linear</t>
  </si>
  <si>
    <t xml:space="preserve">RFC </t>
  </si>
  <si>
    <t>SVM RBF</t>
  </si>
  <si>
    <t>Diff</t>
  </si>
  <si>
    <t>Logistic</t>
  </si>
  <si>
    <t>Accuracy: 0.670</t>
  </si>
  <si>
    <t>preci</t>
  </si>
  <si>
    <t>sion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</si>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</sst>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FF0000"/>
      <name val="Courier New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0" borderId="0" xfId="0" applyFont="1" applyFill="1"/>
    <xf numFmtId="0" fontId="0" fillId="0" borderId="0" xfId="0" applyFill="1"/>
    <xf numFmtId="0" fontId="0" fillId="4" borderId="0" xfId="0" applyFill="1"/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0" xfId="0" applyFill="1"/>
    <xf numFmtId="2" fontId="0" fillId="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6" borderId="0" xfId="0" applyFont="1" applyFill="1"/>
    <xf numFmtId="2" fontId="0" fillId="3" borderId="0" xfId="0" applyNumberForma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7" borderId="0" xfId="0" applyFont="1" applyFill="1"/>
    <xf numFmtId="0" fontId="0" fillId="7" borderId="0" xfId="0" applyFill="1"/>
    <xf numFmtId="0" fontId="4" fillId="6" borderId="0" xfId="0" applyFont="1" applyFill="1" applyBorder="1"/>
    <xf numFmtId="0" fontId="0" fillId="2" borderId="0" xfId="0" applyFill="1" applyBorder="1"/>
    <xf numFmtId="2" fontId="0" fillId="0" borderId="0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4" fillId="3" borderId="0" xfId="0" applyFont="1" applyFill="1" applyBorder="1"/>
    <xf numFmtId="0" fontId="0" fillId="3" borderId="0" xfId="0" applyFill="1" applyBorder="1"/>
    <xf numFmtId="2" fontId="0" fillId="3" borderId="0" xfId="0" applyNumberFormat="1" applyFill="1" applyBorder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0" fillId="0" borderId="0" xfId="0" applyBorder="1"/>
    <xf numFmtId="0" fontId="4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/>
    <xf numFmtId="2" fontId="4" fillId="3" borderId="1" xfId="0" applyNumberFormat="1" applyFont="1" applyFill="1" applyBorder="1" applyAlignment="1">
      <alignment horizontal="center"/>
    </xf>
    <xf numFmtId="0" fontId="4" fillId="0" borderId="1" xfId="0" applyFont="1" applyBorder="1"/>
    <xf numFmtId="2" fontId="0" fillId="0" borderId="1" xfId="0" applyNumberFormat="1" applyFill="1" applyBorder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/>
    </xf>
    <xf numFmtId="0" fontId="0" fillId="6" borderId="0" xfId="0" applyFill="1" applyBorder="1"/>
    <xf numFmtId="2" fontId="0" fillId="6" borderId="0" xfId="0" applyNumberForma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4" fillId="8" borderId="0" xfId="0" applyFont="1" applyFill="1"/>
    <xf numFmtId="0" fontId="0" fillId="8" borderId="0" xfId="0" applyFill="1"/>
    <xf numFmtId="2" fontId="0" fillId="8" borderId="0" xfId="0" applyNumberFormat="1" applyFill="1" applyAlignment="1">
      <alignment horizontal="center"/>
    </xf>
    <xf numFmtId="2" fontId="4" fillId="8" borderId="0" xfId="0" applyNumberFormat="1" applyFont="1" applyFill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0" fillId="2" borderId="1" xfId="0" applyNumberFormat="1" applyFill="1" applyBorder="1"/>
    <xf numFmtId="164" fontId="0" fillId="0" borderId="0" xfId="0" applyNumberFormat="1" applyFill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7" fillId="0" borderId="0" xfId="0" applyFont="1"/>
    <xf numFmtId="2" fontId="0" fillId="9" borderId="0" xfId="0" applyNumberFormat="1" applyFill="1"/>
    <xf numFmtId="0" fontId="4" fillId="9" borderId="0" xfId="0" applyFont="1" applyFill="1"/>
    <xf numFmtId="0" fontId="4" fillId="10" borderId="0" xfId="0" applyFont="1" applyFill="1"/>
    <xf numFmtId="0" fontId="0" fillId="10" borderId="0" xfId="0" applyFill="1"/>
    <xf numFmtId="0" fontId="0" fillId="11" borderId="0" xfId="0" applyFill="1"/>
    <xf numFmtId="0" fontId="4" fillId="11" borderId="0" xfId="0" applyFont="1" applyFill="1"/>
    <xf numFmtId="0" fontId="0" fillId="12" borderId="0" xfId="0" applyFill="1"/>
    <xf numFmtId="0" fontId="4" fillId="12" borderId="0" xfId="0" applyFont="1" applyFill="1"/>
    <xf numFmtId="0" fontId="0" fillId="13" borderId="0" xfId="0" applyFill="1"/>
    <xf numFmtId="0" fontId="0" fillId="8" borderId="0" xfId="0" applyFill="1" applyBorder="1"/>
    <xf numFmtId="2" fontId="0" fillId="8" borderId="0" xfId="0" applyNumberFormat="1" applyFill="1" applyBorder="1" applyAlignment="1">
      <alignment horizontal="center"/>
    </xf>
    <xf numFmtId="0" fontId="0" fillId="8" borderId="1" xfId="0" applyFill="1" applyBorder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0" fillId="14" borderId="1" xfId="0" applyFill="1" applyBorder="1"/>
    <xf numFmtId="2" fontId="0" fillId="13" borderId="0" xfId="0" applyNumberFormat="1" applyFill="1" applyAlignment="1">
      <alignment horizontal="center"/>
    </xf>
    <xf numFmtId="2" fontId="0" fillId="13" borderId="0" xfId="0" applyNumberFormat="1" applyFill="1"/>
    <xf numFmtId="164" fontId="0" fillId="13" borderId="0" xfId="0" applyNumberFormat="1" applyFill="1" applyAlignment="1">
      <alignment horizontal="center"/>
    </xf>
    <xf numFmtId="0" fontId="4" fillId="15" borderId="0" xfId="0" applyFont="1" applyFill="1"/>
    <xf numFmtId="0" fontId="0" fillId="15" borderId="0" xfId="0" applyFill="1"/>
    <xf numFmtId="9" fontId="0" fillId="13" borderId="0" xfId="1" applyFont="1" applyFill="1" applyAlignment="1">
      <alignment horizontal="center"/>
    </xf>
    <xf numFmtId="9" fontId="0" fillId="0" borderId="0" xfId="0" applyNumberFormat="1"/>
    <xf numFmtId="9" fontId="0" fillId="6" borderId="0" xfId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7" borderId="0" xfId="0" applyNumberFormat="1" applyFill="1" applyAlignment="1">
      <alignment horizontal="center"/>
    </xf>
    <xf numFmtId="9" fontId="0" fillId="13" borderId="0" xfId="0" applyNumberFormat="1" applyFill="1"/>
    <xf numFmtId="0" fontId="4" fillId="13" borderId="0" xfId="0" applyFont="1" applyFill="1" applyAlignment="1">
      <alignment wrapText="1"/>
    </xf>
    <xf numFmtId="0" fontId="0" fillId="16" borderId="0" xfId="0" applyFill="1"/>
    <xf numFmtId="0" fontId="8" fillId="0" borderId="0" xfId="0" applyFont="1"/>
    <xf numFmtId="0" fontId="2" fillId="0" borderId="0" xfId="0" applyFont="1"/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S127"/>
  <sheetViews>
    <sheetView tabSelected="1" showRuler="0" topLeftCell="BB9" zoomScale="95" zoomScaleNormal="96" workbookViewId="0">
      <selection activeCell="Q24" sqref="Q24"/>
    </sheetView>
  </sheetViews>
  <sheetFormatPr baseColWidth="10" defaultRowHeight="16" x14ac:dyDescent="0.2"/>
  <cols>
    <col min="8" max="8" width="16.5" customWidth="1"/>
    <col min="9" max="9" width="29.1640625" customWidth="1"/>
    <col min="11" max="11" width="11.6640625" style="7" bestFit="1" customWidth="1"/>
    <col min="12" max="12" width="5.6640625" style="13" customWidth="1"/>
    <col min="13" max="13" width="35.6640625" customWidth="1"/>
    <col min="17" max="17" width="22.6640625" customWidth="1"/>
    <col min="19" max="19" width="11.6640625" bestFit="1" customWidth="1"/>
    <col min="21" max="21" width="29.33203125" customWidth="1"/>
    <col min="25" max="25" width="25.6640625" customWidth="1"/>
    <col min="28" max="28" width="25.5" customWidth="1"/>
    <col min="31" max="31" width="32.1640625" customWidth="1"/>
    <col min="34" max="34" width="11.83203125" customWidth="1"/>
    <col min="35" max="35" width="19.5" style="58" customWidth="1"/>
    <col min="41" max="41" width="31.1640625" customWidth="1"/>
    <col min="47" max="47" width="36.1640625" customWidth="1"/>
    <col min="51" max="51" width="33.33203125" customWidth="1"/>
    <col min="55" max="55" width="40" customWidth="1"/>
    <col min="59" max="59" width="28.1640625" customWidth="1"/>
    <col min="63" max="63" width="37.6640625" customWidth="1"/>
    <col min="67" max="67" width="30.6640625" customWidth="1"/>
    <col min="69" max="69" width="11.6640625" bestFit="1" customWidth="1"/>
    <col min="71" max="71" width="31.6640625" customWidth="1"/>
    <col min="74" max="74" width="33.83203125" customWidth="1"/>
    <col min="78" max="78" width="37.33203125" customWidth="1"/>
    <col min="81" max="81" width="32.5" customWidth="1"/>
    <col min="85" max="85" width="35.5" customWidth="1"/>
    <col min="88" max="88" width="35.6640625" customWidth="1"/>
    <col min="91" max="91" width="30.33203125" customWidth="1"/>
    <col min="94" max="94" width="30.1640625" customWidth="1"/>
    <col min="96" max="96" width="11.83203125" bestFit="1" customWidth="1"/>
    <col min="97" max="97" width="33.33203125" customWidth="1"/>
    <col min="100" max="100" width="32.6640625" customWidth="1"/>
    <col min="103" max="103" width="37.5" customWidth="1"/>
    <col min="106" max="106" width="31" customWidth="1"/>
    <col min="109" max="109" width="36.33203125" customWidth="1"/>
    <col min="111" max="111" width="22.33203125" customWidth="1"/>
    <col min="112" max="112" width="30.6640625" customWidth="1"/>
    <col min="115" max="115" width="31.1640625" customWidth="1"/>
    <col min="118" max="118" width="30" customWidth="1"/>
    <col min="121" max="121" width="31.6640625" customWidth="1"/>
  </cols>
  <sheetData>
    <row r="3" spans="8:121" x14ac:dyDescent="0.2">
      <c r="I3" t="s">
        <v>88</v>
      </c>
      <c r="M3" t="s">
        <v>70</v>
      </c>
      <c r="O3" t="s">
        <v>100</v>
      </c>
    </row>
    <row r="4" spans="8:121" ht="19" x14ac:dyDescent="0.25">
      <c r="I4" s="21" t="s">
        <v>27</v>
      </c>
      <c r="M4" s="25" t="s">
        <v>33</v>
      </c>
      <c r="O4" s="4" t="s">
        <v>51</v>
      </c>
    </row>
    <row r="5" spans="8:121" ht="19" x14ac:dyDescent="0.25">
      <c r="I5" s="21" t="s">
        <v>28</v>
      </c>
      <c r="M5" s="30" t="s">
        <v>35</v>
      </c>
      <c r="O5" s="1" t="s">
        <v>57</v>
      </c>
    </row>
    <row r="6" spans="8:121" ht="19" x14ac:dyDescent="0.25">
      <c r="I6" s="21" t="s">
        <v>29</v>
      </c>
      <c r="O6" s="1" t="s">
        <v>92</v>
      </c>
    </row>
    <row r="7" spans="8:121" ht="19" x14ac:dyDescent="0.25">
      <c r="I7" s="21" t="s">
        <v>30</v>
      </c>
      <c r="M7" t="s">
        <v>90</v>
      </c>
      <c r="O7" s="1" t="s">
        <v>64</v>
      </c>
    </row>
    <row r="8" spans="8:121" ht="19" x14ac:dyDescent="0.25">
      <c r="I8" s="21" t="s">
        <v>31</v>
      </c>
      <c r="M8" s="4" t="s">
        <v>32</v>
      </c>
      <c r="O8" s="1" t="s">
        <v>93</v>
      </c>
    </row>
    <row r="9" spans="8:121" ht="19" x14ac:dyDescent="0.25">
      <c r="I9" s="16" t="s">
        <v>34</v>
      </c>
      <c r="J9" s="38">
        <v>2942</v>
      </c>
      <c r="K9" s="39">
        <f t="shared" ref="K9" si="0">J9/$J$23*100</f>
        <v>2.7685242692865075</v>
      </c>
      <c r="M9" s="4" t="s">
        <v>42</v>
      </c>
      <c r="O9" s="1" t="s">
        <v>94</v>
      </c>
    </row>
    <row r="10" spans="8:121" ht="19" x14ac:dyDescent="0.25">
      <c r="H10" t="s">
        <v>89</v>
      </c>
      <c r="I10" s="43" t="s">
        <v>39</v>
      </c>
      <c r="M10" s="4" t="s">
        <v>38</v>
      </c>
      <c r="O10" s="1" t="s">
        <v>58</v>
      </c>
    </row>
    <row r="11" spans="8:121" ht="19" x14ac:dyDescent="0.25">
      <c r="I11" s="43" t="s">
        <v>41</v>
      </c>
      <c r="O11" s="1" t="s">
        <v>95</v>
      </c>
    </row>
    <row r="12" spans="8:121" ht="19" x14ac:dyDescent="0.25">
      <c r="I12" s="43" t="s">
        <v>45</v>
      </c>
      <c r="M12" s="6" t="s">
        <v>91</v>
      </c>
      <c r="O12" s="1" t="s">
        <v>96</v>
      </c>
      <c r="U12" s="1" t="s">
        <v>102</v>
      </c>
      <c r="CY12" s="62" t="s">
        <v>240</v>
      </c>
      <c r="DB12" s="62" t="s">
        <v>236</v>
      </c>
    </row>
    <row r="13" spans="8:121" ht="19" x14ac:dyDescent="0.25">
      <c r="I13" s="43" t="s">
        <v>37</v>
      </c>
      <c r="M13" s="4" t="s">
        <v>36</v>
      </c>
      <c r="O13" s="1" t="s">
        <v>97</v>
      </c>
      <c r="U13" s="1" t="s">
        <v>137</v>
      </c>
      <c r="AB13" s="1" t="s">
        <v>102</v>
      </c>
      <c r="CY13" s="62" t="s">
        <v>235</v>
      </c>
      <c r="DA13">
        <v>69</v>
      </c>
      <c r="DB13" s="62" t="s">
        <v>237</v>
      </c>
    </row>
    <row r="14" spans="8:121" ht="19" x14ac:dyDescent="0.25">
      <c r="I14" s="43" t="s">
        <v>46</v>
      </c>
      <c r="M14" s="4" t="s">
        <v>80</v>
      </c>
      <c r="O14" s="1" t="s">
        <v>98</v>
      </c>
      <c r="Q14" s="1" t="s">
        <v>102</v>
      </c>
      <c r="U14" s="1" t="s">
        <v>138</v>
      </c>
      <c r="Y14" s="1" t="s">
        <v>102</v>
      </c>
      <c r="AB14" s="1" t="s">
        <v>131</v>
      </c>
      <c r="AE14" s="1" t="s">
        <v>102</v>
      </c>
      <c r="AI14" s="59" t="s">
        <v>102</v>
      </c>
      <c r="AO14" s="1" t="s">
        <v>102</v>
      </c>
      <c r="AY14" t="s">
        <v>101</v>
      </c>
      <c r="AZ14" s="1" t="s">
        <v>115</v>
      </c>
      <c r="BC14" s="53" t="s">
        <v>101</v>
      </c>
      <c r="BD14" s="1" t="s">
        <v>102</v>
      </c>
      <c r="CG14" s="62" t="s">
        <v>166</v>
      </c>
      <c r="CH14" s="62">
        <v>64</v>
      </c>
      <c r="CY14" s="62" t="s">
        <v>241</v>
      </c>
      <c r="DA14">
        <v>5.79</v>
      </c>
      <c r="DB14" s="66" t="s">
        <v>238</v>
      </c>
      <c r="DC14" t="s">
        <v>239</v>
      </c>
      <c r="DE14" s="62" t="s">
        <v>243</v>
      </c>
      <c r="DF14" s="80">
        <v>0.8</v>
      </c>
    </row>
    <row r="15" spans="8:121" ht="19" x14ac:dyDescent="0.25">
      <c r="I15" s="43" t="s">
        <v>47</v>
      </c>
      <c r="J15" s="1" t="s">
        <v>102</v>
      </c>
      <c r="O15" s="1" t="s">
        <v>63</v>
      </c>
      <c r="Q15" s="61" t="s">
        <v>141</v>
      </c>
      <c r="U15" s="1" t="s">
        <v>139</v>
      </c>
      <c r="Y15" s="1" t="s">
        <v>134</v>
      </c>
      <c r="AB15" s="1" t="s">
        <v>132</v>
      </c>
      <c r="AE15" s="1" t="s">
        <v>155</v>
      </c>
      <c r="AI15" s="59" t="s">
        <v>223</v>
      </c>
      <c r="AO15" s="1" t="s">
        <v>190</v>
      </c>
      <c r="AU15" s="1" t="s">
        <v>102</v>
      </c>
      <c r="AY15">
        <v>18</v>
      </c>
      <c r="AZ15" s="1" t="s">
        <v>112</v>
      </c>
      <c r="BC15" s="53">
        <v>20</v>
      </c>
      <c r="BD15" s="1" t="s">
        <v>118</v>
      </c>
      <c r="CC15" s="62" t="s">
        <v>162</v>
      </c>
      <c r="CD15">
        <v>47</v>
      </c>
    </row>
    <row r="16" spans="8:121" ht="19" x14ac:dyDescent="0.25">
      <c r="I16" s="43" t="s">
        <v>49</v>
      </c>
      <c r="J16" s="1" t="s">
        <v>200</v>
      </c>
      <c r="M16" s="1" t="s">
        <v>102</v>
      </c>
      <c r="O16" s="1" t="s">
        <v>99</v>
      </c>
      <c r="Q16" s="1" t="s">
        <v>142</v>
      </c>
      <c r="U16" s="1" t="s">
        <v>140</v>
      </c>
      <c r="Y16" s="1" t="s">
        <v>135</v>
      </c>
      <c r="AB16" s="1" t="s">
        <v>133</v>
      </c>
      <c r="AE16" s="1" t="s">
        <v>156</v>
      </c>
      <c r="AI16" s="59" t="s">
        <v>224</v>
      </c>
      <c r="AO16" s="1" t="s">
        <v>191</v>
      </c>
      <c r="AU16" s="1" t="s">
        <v>131</v>
      </c>
      <c r="AV16">
        <v>3588</v>
      </c>
      <c r="AZ16" s="1" t="s">
        <v>113</v>
      </c>
      <c r="BD16" s="1" t="s">
        <v>119</v>
      </c>
      <c r="BZ16" s="62" t="s">
        <v>233</v>
      </c>
      <c r="CA16" s="62">
        <v>46.73</v>
      </c>
      <c r="DB16" s="1" t="s">
        <v>102</v>
      </c>
      <c r="DE16" s="1" t="s">
        <v>102</v>
      </c>
      <c r="DH16" s="1" t="s">
        <v>102</v>
      </c>
      <c r="DK16" s="1" t="s">
        <v>102</v>
      </c>
      <c r="DN16" s="1" t="s">
        <v>102</v>
      </c>
      <c r="DQ16" s="1" t="s">
        <v>102</v>
      </c>
    </row>
    <row r="17" spans="3:123" ht="19" x14ac:dyDescent="0.25">
      <c r="J17" s="1" t="s">
        <v>201</v>
      </c>
      <c r="M17" s="1" t="s">
        <v>208</v>
      </c>
      <c r="Q17" s="1" t="s">
        <v>143</v>
      </c>
      <c r="Y17" s="1" t="s">
        <v>136</v>
      </c>
      <c r="AE17" s="1" t="s">
        <v>157</v>
      </c>
      <c r="AI17" s="59" t="s">
        <v>225</v>
      </c>
      <c r="AO17" s="1" t="s">
        <v>192</v>
      </c>
      <c r="AU17" s="1" t="s">
        <v>132</v>
      </c>
      <c r="AV17">
        <v>763</v>
      </c>
      <c r="AZ17" s="1" t="s">
        <v>114</v>
      </c>
      <c r="BD17" s="1" t="s">
        <v>120</v>
      </c>
      <c r="BG17" s="1" t="s">
        <v>102</v>
      </c>
      <c r="BK17" s="1" t="s">
        <v>102</v>
      </c>
      <c r="BO17" s="1" t="s">
        <v>102</v>
      </c>
      <c r="BS17" s="1" t="s">
        <v>102</v>
      </c>
      <c r="BV17" s="1" t="s">
        <v>102</v>
      </c>
      <c r="CC17" s="1" t="s">
        <v>102</v>
      </c>
      <c r="CG17" s="1" t="s">
        <v>102</v>
      </c>
      <c r="CJ17" s="1" t="s">
        <v>102</v>
      </c>
      <c r="CM17" s="1" t="s">
        <v>102</v>
      </c>
      <c r="CP17" s="1" t="s">
        <v>102</v>
      </c>
      <c r="CS17" s="1" t="s">
        <v>102</v>
      </c>
      <c r="CV17" s="1" t="s">
        <v>102</v>
      </c>
      <c r="CY17" s="1" t="s">
        <v>102</v>
      </c>
      <c r="DB17" s="1" t="s">
        <v>193</v>
      </c>
      <c r="DE17" s="1" t="s">
        <v>185</v>
      </c>
      <c r="DH17" s="1" t="s">
        <v>211</v>
      </c>
      <c r="DK17" s="1" t="s">
        <v>213</v>
      </c>
      <c r="DN17" s="1" t="s">
        <v>216</v>
      </c>
      <c r="DQ17" s="1" t="s">
        <v>219</v>
      </c>
    </row>
    <row r="18" spans="3:123" ht="19" x14ac:dyDescent="0.25">
      <c r="J18" s="1" t="s">
        <v>202</v>
      </c>
      <c r="M18" s="1" t="s">
        <v>209</v>
      </c>
      <c r="Q18" s="1" t="s">
        <v>144</v>
      </c>
      <c r="U18" s="61" t="s">
        <v>144</v>
      </c>
      <c r="Y18" s="1" t="s">
        <v>161</v>
      </c>
      <c r="AB18" s="66" t="s">
        <v>161</v>
      </c>
      <c r="AU18" s="1" t="s">
        <v>133</v>
      </c>
      <c r="AV18">
        <v>242</v>
      </c>
      <c r="BG18" s="1" t="s">
        <v>118</v>
      </c>
      <c r="BK18" s="1" t="s">
        <v>124</v>
      </c>
      <c r="BO18" s="1" t="s">
        <v>145</v>
      </c>
      <c r="BS18" s="1" t="s">
        <v>112</v>
      </c>
      <c r="BV18" s="1" t="s">
        <v>118</v>
      </c>
      <c r="BZ18" s="1" t="s">
        <v>102</v>
      </c>
      <c r="CC18" s="1" t="s">
        <v>158</v>
      </c>
      <c r="CG18" s="1" t="s">
        <v>163</v>
      </c>
      <c r="CJ18" s="1" t="s">
        <v>167</v>
      </c>
      <c r="CM18" s="1" t="s">
        <v>171</v>
      </c>
      <c r="CP18" s="1" t="s">
        <v>174</v>
      </c>
      <c r="CS18" s="1" t="s">
        <v>178</v>
      </c>
      <c r="CV18" s="1" t="s">
        <v>181</v>
      </c>
      <c r="CY18" s="1" t="s">
        <v>185</v>
      </c>
      <c r="DB18" s="1" t="s">
        <v>194</v>
      </c>
      <c r="DE18" s="1" t="s">
        <v>197</v>
      </c>
      <c r="DH18" s="1" t="s">
        <v>212</v>
      </c>
      <c r="DK18" s="1" t="s">
        <v>214</v>
      </c>
      <c r="DN18" s="1" t="s">
        <v>217</v>
      </c>
      <c r="DQ18" s="1" t="s">
        <v>220</v>
      </c>
    </row>
    <row r="19" spans="3:123" ht="19" x14ac:dyDescent="0.25">
      <c r="I19" s="43" t="s">
        <v>196</v>
      </c>
      <c r="M19" s="61" t="s">
        <v>210</v>
      </c>
      <c r="Q19" s="60" t="s">
        <v>82</v>
      </c>
      <c r="Y19" s="47" t="s">
        <v>77</v>
      </c>
      <c r="AE19" s="66" t="s">
        <v>153</v>
      </c>
      <c r="AF19" s="62"/>
      <c r="AI19" s="66" t="s">
        <v>144</v>
      </c>
      <c r="AV19">
        <f>SUM(AV16:AV18)</f>
        <v>4593</v>
      </c>
      <c r="BG19" s="1" t="s">
        <v>119</v>
      </c>
      <c r="BK19" s="1" t="s">
        <v>125</v>
      </c>
      <c r="BO19" s="1" t="s">
        <v>146</v>
      </c>
      <c r="BS19" s="1" t="s">
        <v>113</v>
      </c>
      <c r="BV19" s="1" t="s">
        <v>119</v>
      </c>
      <c r="BZ19" s="1" t="s">
        <v>149</v>
      </c>
      <c r="CC19" s="1" t="s">
        <v>159</v>
      </c>
      <c r="CG19" s="1" t="s">
        <v>164</v>
      </c>
      <c r="CJ19" s="1" t="s">
        <v>168</v>
      </c>
      <c r="CM19" s="1" t="s">
        <v>172</v>
      </c>
      <c r="CP19" s="1" t="s">
        <v>175</v>
      </c>
      <c r="CS19" s="1" t="s">
        <v>179</v>
      </c>
      <c r="CV19" s="1" t="s">
        <v>182</v>
      </c>
      <c r="CY19" s="1" t="s">
        <v>186</v>
      </c>
      <c r="DB19" s="1" t="s">
        <v>195</v>
      </c>
      <c r="DE19" s="1" t="s">
        <v>198</v>
      </c>
      <c r="DH19" s="1" t="s">
        <v>165</v>
      </c>
      <c r="DK19" s="1" t="s">
        <v>215</v>
      </c>
      <c r="DN19" s="1" t="s">
        <v>218</v>
      </c>
      <c r="DQ19" s="66" t="s">
        <v>221</v>
      </c>
    </row>
    <row r="20" spans="3:123" ht="19" x14ac:dyDescent="0.25">
      <c r="I20" s="60" t="s">
        <v>75</v>
      </c>
      <c r="J20" s="60">
        <v>49.2</v>
      </c>
      <c r="M20" s="60" t="s">
        <v>75</v>
      </c>
      <c r="N20" s="60">
        <v>61</v>
      </c>
      <c r="O20" s="60" t="s">
        <v>227</v>
      </c>
      <c r="P20" s="60">
        <v>6.05</v>
      </c>
      <c r="Q20" s="60" t="s">
        <v>228</v>
      </c>
      <c r="U20" s="60" t="s">
        <v>88</v>
      </c>
      <c r="V20" s="60"/>
      <c r="W20" s="60">
        <v>48.6</v>
      </c>
      <c r="Y20" s="1" t="s">
        <v>229</v>
      </c>
      <c r="Z20">
        <v>47.59</v>
      </c>
      <c r="AB20" s="62" t="s">
        <v>79</v>
      </c>
      <c r="AC20">
        <v>57.89</v>
      </c>
      <c r="AE20" s="62" t="s">
        <v>83</v>
      </c>
      <c r="AF20" s="62">
        <v>56.86</v>
      </c>
      <c r="AO20" s="66" t="s">
        <v>153</v>
      </c>
      <c r="AP20" s="62"/>
      <c r="AQ20" s="62"/>
      <c r="BG20" s="1" t="s">
        <v>120</v>
      </c>
      <c r="BK20" s="1" t="s">
        <v>126</v>
      </c>
      <c r="BO20" s="1" t="s">
        <v>147</v>
      </c>
      <c r="BS20" s="1" t="s">
        <v>114</v>
      </c>
      <c r="BV20" s="1" t="s">
        <v>120</v>
      </c>
      <c r="BZ20" s="1" t="s">
        <v>150</v>
      </c>
      <c r="CC20" s="1" t="s">
        <v>160</v>
      </c>
      <c r="CG20" s="1" t="s">
        <v>165</v>
      </c>
      <c r="CJ20" s="1" t="s">
        <v>169</v>
      </c>
      <c r="CM20" s="1" t="s">
        <v>173</v>
      </c>
      <c r="CP20" s="1" t="s">
        <v>176</v>
      </c>
      <c r="CS20" s="1" t="s">
        <v>180</v>
      </c>
      <c r="CV20" s="1" t="s">
        <v>183</v>
      </c>
      <c r="CY20" s="1" t="s">
        <v>187</v>
      </c>
      <c r="DE20" s="1" t="s">
        <v>199</v>
      </c>
      <c r="DH20" s="66" t="s">
        <v>244</v>
      </c>
    </row>
    <row r="21" spans="3:123" ht="57" x14ac:dyDescent="0.25">
      <c r="I21" s="60" t="s">
        <v>70</v>
      </c>
      <c r="J21" s="60">
        <v>8.77</v>
      </c>
      <c r="M21" s="60" t="s">
        <v>70</v>
      </c>
      <c r="N21" s="60">
        <v>7.36</v>
      </c>
      <c r="O21" s="60"/>
      <c r="P21" s="60"/>
      <c r="Q21" s="60" t="s">
        <v>76</v>
      </c>
      <c r="U21" s="60" t="s">
        <v>90</v>
      </c>
      <c r="V21" s="60"/>
      <c r="W21" s="60">
        <v>27.21</v>
      </c>
      <c r="Y21" s="1" t="s">
        <v>230</v>
      </c>
      <c r="Z21">
        <v>25.96</v>
      </c>
      <c r="AB21" s="62" t="s">
        <v>231</v>
      </c>
      <c r="AC21">
        <v>10.36</v>
      </c>
      <c r="AI21" s="62" t="s">
        <v>85</v>
      </c>
      <c r="AJ21">
        <v>80</v>
      </c>
      <c r="AO21" s="62" t="s">
        <v>87</v>
      </c>
      <c r="AP21" s="62">
        <v>70</v>
      </c>
      <c r="AQ21" s="62" t="s">
        <v>90</v>
      </c>
      <c r="AU21" s="66" t="s">
        <v>144</v>
      </c>
      <c r="BK21" s="1" t="s">
        <v>127</v>
      </c>
      <c r="BZ21" s="1" t="s">
        <v>151</v>
      </c>
      <c r="CJ21" s="66" t="s">
        <v>234</v>
      </c>
      <c r="CK21" s="62">
        <v>60</v>
      </c>
      <c r="CY21" s="1" t="s">
        <v>188</v>
      </c>
      <c r="DK21" s="81" t="s">
        <v>244</v>
      </c>
      <c r="DN21" s="81" t="s">
        <v>244</v>
      </c>
      <c r="DQ21" s="81" t="s">
        <v>244</v>
      </c>
    </row>
    <row r="22" spans="3:123" ht="17" customHeight="1" x14ac:dyDescent="0.25">
      <c r="I22" s="60" t="s">
        <v>71</v>
      </c>
      <c r="J22" s="60">
        <v>14.62</v>
      </c>
      <c r="M22" s="60" t="s">
        <v>52</v>
      </c>
      <c r="N22" s="60"/>
      <c r="O22" s="60"/>
      <c r="P22" s="60"/>
      <c r="Q22" t="s">
        <v>69</v>
      </c>
      <c r="U22" s="60" t="s">
        <v>70</v>
      </c>
      <c r="V22" s="60"/>
      <c r="W22" s="60">
        <v>7.39</v>
      </c>
      <c r="Y22" s="62" t="s">
        <v>117</v>
      </c>
      <c r="AO22" t="s">
        <v>128</v>
      </c>
      <c r="BK22" s="66" t="s">
        <v>232</v>
      </c>
      <c r="BL22" s="62">
        <v>35</v>
      </c>
      <c r="BZ22" t="s">
        <v>152</v>
      </c>
      <c r="CC22" s="66" t="s">
        <v>161</v>
      </c>
      <c r="CG22" s="66" t="s">
        <v>153</v>
      </c>
      <c r="CJ22" s="66" t="s">
        <v>161</v>
      </c>
      <c r="CM22" s="66" t="s">
        <v>144</v>
      </c>
      <c r="CP22" s="66" t="s">
        <v>153</v>
      </c>
      <c r="CS22" s="66" t="s">
        <v>153</v>
      </c>
      <c r="CT22" s="62"/>
      <c r="CV22" s="1" t="s">
        <v>153</v>
      </c>
      <c r="CY22" s="66" t="s">
        <v>153</v>
      </c>
      <c r="DB22" s="1" t="s">
        <v>153</v>
      </c>
      <c r="DE22" s="1" t="s">
        <v>196</v>
      </c>
      <c r="DH22" s="1" t="s">
        <v>153</v>
      </c>
      <c r="DK22" s="1" t="s">
        <v>153</v>
      </c>
      <c r="DN22" s="1" t="s">
        <v>153</v>
      </c>
      <c r="DQ22" s="1" t="s">
        <v>196</v>
      </c>
    </row>
    <row r="23" spans="3:123" ht="19" x14ac:dyDescent="0.25">
      <c r="I23" t="s">
        <v>72</v>
      </c>
      <c r="J23" s="1">
        <v>106266</v>
      </c>
      <c r="M23" t="s">
        <v>73</v>
      </c>
      <c r="O23" s="1">
        <v>205114</v>
      </c>
      <c r="Q23" t="s">
        <v>74</v>
      </c>
      <c r="R23" s="1">
        <v>16941</v>
      </c>
      <c r="U23" t="s">
        <v>74</v>
      </c>
      <c r="V23" s="1">
        <v>23483</v>
      </c>
      <c r="Y23" t="s">
        <v>78</v>
      </c>
      <c r="Z23" s="1">
        <v>27037</v>
      </c>
      <c r="AB23" t="s">
        <v>78</v>
      </c>
      <c r="AC23" s="1">
        <v>15544</v>
      </c>
      <c r="AE23" t="s">
        <v>84</v>
      </c>
      <c r="AI23" s="58" t="s">
        <v>78</v>
      </c>
      <c r="AO23" t="s">
        <v>86</v>
      </c>
      <c r="AU23" t="s">
        <v>78</v>
      </c>
      <c r="AV23" s="1">
        <v>3951</v>
      </c>
      <c r="AY23" s="62" t="s">
        <v>117</v>
      </c>
      <c r="BC23" s="62" t="s">
        <v>117</v>
      </c>
      <c r="BG23" s="66" t="s">
        <v>121</v>
      </c>
      <c r="BK23" s="66" t="s">
        <v>161</v>
      </c>
      <c r="BL23" s="62"/>
      <c r="BO23" s="66" t="s">
        <v>148</v>
      </c>
      <c r="BS23" s="66" t="s">
        <v>153</v>
      </c>
      <c r="BV23" s="66" t="s">
        <v>117</v>
      </c>
      <c r="BZ23" s="66" t="s">
        <v>153</v>
      </c>
      <c r="CJ23" s="62"/>
      <c r="CP23" s="66" t="s">
        <v>177</v>
      </c>
      <c r="CQ23">
        <v>55</v>
      </c>
      <c r="CS23" s="66" t="s">
        <v>70</v>
      </c>
      <c r="CT23" s="62">
        <v>56</v>
      </c>
      <c r="CV23" s="1" t="s">
        <v>184</v>
      </c>
      <c r="CY23" s="1" t="s">
        <v>189</v>
      </c>
      <c r="CZ23">
        <v>86.15</v>
      </c>
      <c r="DB23" s="1" t="s">
        <v>189</v>
      </c>
      <c r="DC23" s="76">
        <v>0.82</v>
      </c>
      <c r="DE23" s="66" t="s">
        <v>242</v>
      </c>
      <c r="DF23" s="80">
        <v>0.25</v>
      </c>
      <c r="DH23" s="66" t="s">
        <v>245</v>
      </c>
      <c r="DK23" s="66" t="s">
        <v>245</v>
      </c>
    </row>
    <row r="24" spans="3:123" ht="19" x14ac:dyDescent="0.25">
      <c r="C24" t="s">
        <v>0</v>
      </c>
      <c r="I24">
        <v>39</v>
      </c>
      <c r="M24">
        <v>40</v>
      </c>
      <c r="Q24">
        <v>9</v>
      </c>
      <c r="U24">
        <v>8</v>
      </c>
      <c r="Y24">
        <v>7</v>
      </c>
      <c r="AB24">
        <v>5</v>
      </c>
      <c r="AE24">
        <v>25</v>
      </c>
      <c r="AF24" s="1">
        <v>29131</v>
      </c>
      <c r="AI24" s="58">
        <v>3</v>
      </c>
      <c r="AJ24" s="1">
        <v>7279</v>
      </c>
      <c r="AO24">
        <v>36</v>
      </c>
      <c r="AP24" s="1">
        <v>24486</v>
      </c>
      <c r="AS24" s="1"/>
      <c r="AU24">
        <v>6</v>
      </c>
      <c r="AY24">
        <v>18</v>
      </c>
      <c r="BA24" s="1">
        <v>3417</v>
      </c>
      <c r="BC24">
        <v>20</v>
      </c>
      <c r="BD24" s="1">
        <v>3549</v>
      </c>
      <c r="BG24">
        <v>21</v>
      </c>
      <c r="BH24" s="1">
        <v>4956</v>
      </c>
      <c r="BK24">
        <v>22</v>
      </c>
      <c r="BL24" s="1">
        <v>3896</v>
      </c>
      <c r="BO24">
        <v>15</v>
      </c>
      <c r="BQ24" s="1">
        <v>8980</v>
      </c>
      <c r="BS24">
        <v>18</v>
      </c>
      <c r="BU24" s="1">
        <v>3417</v>
      </c>
      <c r="BV24">
        <v>20</v>
      </c>
      <c r="BX24" s="1">
        <v>3549</v>
      </c>
      <c r="BZ24">
        <v>24</v>
      </c>
      <c r="CA24" s="1">
        <v>21398</v>
      </c>
      <c r="CC24">
        <v>26</v>
      </c>
      <c r="CD24" s="1">
        <v>2953</v>
      </c>
      <c r="CG24">
        <v>27</v>
      </c>
      <c r="CH24" s="1">
        <v>6474</v>
      </c>
      <c r="CJ24">
        <v>30</v>
      </c>
      <c r="CK24" s="1">
        <v>5202</v>
      </c>
      <c r="CM24">
        <v>31</v>
      </c>
      <c r="CN24" s="1">
        <v>1853</v>
      </c>
      <c r="CP24">
        <v>32</v>
      </c>
      <c r="CQ24" s="1">
        <v>16441</v>
      </c>
      <c r="CS24">
        <v>33</v>
      </c>
      <c r="CT24" s="1">
        <v>11451</v>
      </c>
      <c r="CV24">
        <v>34</v>
      </c>
      <c r="CW24" s="1">
        <v>5985</v>
      </c>
      <c r="CY24">
        <v>35</v>
      </c>
      <c r="CZ24" s="1">
        <v>15862</v>
      </c>
      <c r="DB24">
        <v>37</v>
      </c>
      <c r="DC24" s="1">
        <v>43354</v>
      </c>
      <c r="DE24">
        <v>38</v>
      </c>
      <c r="DF24" s="1">
        <v>34746</v>
      </c>
      <c r="DH24" s="82">
        <v>41</v>
      </c>
      <c r="DI24" s="1">
        <v>6030</v>
      </c>
      <c r="DK24" s="82">
        <v>42</v>
      </c>
      <c r="DL24" s="1">
        <v>21671</v>
      </c>
      <c r="DN24">
        <v>43</v>
      </c>
      <c r="DO24" s="1">
        <v>6981</v>
      </c>
      <c r="DQ24">
        <v>44</v>
      </c>
      <c r="DR24" s="1">
        <v>23230</v>
      </c>
    </row>
    <row r="25" spans="3:123" s="3" customFormat="1" ht="19" x14ac:dyDescent="0.25">
      <c r="C25" s="2" t="s">
        <v>1</v>
      </c>
      <c r="I25" s="21" t="s">
        <v>27</v>
      </c>
      <c r="J25" s="40">
        <v>15481</v>
      </c>
      <c r="K25" s="41">
        <f>J25/$J$23*100</f>
        <v>14.568159147798919</v>
      </c>
      <c r="L25" s="24"/>
      <c r="M25" s="21" t="s">
        <v>27</v>
      </c>
      <c r="N25" s="40">
        <v>42450</v>
      </c>
      <c r="O25" s="42">
        <f>N25/205114*100</f>
        <v>20.695808184716789</v>
      </c>
      <c r="Q25" s="1" t="s">
        <v>51</v>
      </c>
      <c r="R25" s="38">
        <v>1396</v>
      </c>
      <c r="S25" s="39">
        <f>R25/$R$23*100</f>
        <v>8.2403636148987651</v>
      </c>
      <c r="U25" s="16" t="s">
        <v>28</v>
      </c>
      <c r="V25" s="38">
        <v>5013</v>
      </c>
      <c r="W25" s="15">
        <f>V25/$V$23*100</f>
        <v>21.347357662990248</v>
      </c>
      <c r="Y25" s="16" t="s">
        <v>27</v>
      </c>
      <c r="Z25" s="40">
        <v>4444</v>
      </c>
      <c r="AA25" s="41">
        <f>Z25/27037*100</f>
        <v>16.436734844842256</v>
      </c>
      <c r="AB25" s="1" t="s">
        <v>36</v>
      </c>
      <c r="AC25" s="3">
        <v>6272</v>
      </c>
      <c r="AD25" s="15">
        <f>AC25/15544*100</f>
        <v>40.349974266598046</v>
      </c>
      <c r="AE25" s="67" t="s">
        <v>51</v>
      </c>
      <c r="AF25" s="68">
        <v>5681</v>
      </c>
      <c r="AG25" s="15">
        <f>AF25/29131*100</f>
        <v>19.501561909992791</v>
      </c>
      <c r="AI25" s="1" t="s">
        <v>108</v>
      </c>
      <c r="AJ25" s="3">
        <v>5829</v>
      </c>
      <c r="AK25" s="3">
        <f>AJ25/AJ24*100</f>
        <v>80.079681274900395</v>
      </c>
      <c r="AO25" s="66" t="s">
        <v>32</v>
      </c>
      <c r="AP25" s="62">
        <v>9754</v>
      </c>
      <c r="AQ25" s="70">
        <f>AP25/24486*100</f>
        <v>39.835007759536062</v>
      </c>
      <c r="AT25" s="9"/>
      <c r="AU25" s="66" t="s">
        <v>47</v>
      </c>
      <c r="AV25" s="62">
        <v>1218</v>
      </c>
      <c r="AW25" s="71">
        <f>AV25/$AV$23*100</f>
        <v>30.827638572513287</v>
      </c>
      <c r="AY25" s="66" t="s">
        <v>59</v>
      </c>
      <c r="AZ25" s="62">
        <v>1379</v>
      </c>
      <c r="BA25" s="72">
        <f>AZ25/3417*100</f>
        <v>40.357038337723154</v>
      </c>
      <c r="BC25" s="66" t="s">
        <v>54</v>
      </c>
      <c r="BD25" s="62">
        <v>1932</v>
      </c>
      <c r="BE25" s="70">
        <f>BD25/3549*100</f>
        <v>54.437869822485204</v>
      </c>
      <c r="BG25" s="66" t="s">
        <v>53</v>
      </c>
      <c r="BH25" s="62">
        <v>1706</v>
      </c>
      <c r="BI25" s="70">
        <f>BH25/4956*100</f>
        <v>34.422921711057306</v>
      </c>
      <c r="BK25" s="55" t="s">
        <v>60</v>
      </c>
      <c r="BL25" s="3">
        <v>647</v>
      </c>
      <c r="BM25" s="54">
        <f>BL25/3896*100</f>
        <v>16.606776180698152</v>
      </c>
      <c r="BO25" s="66" t="s">
        <v>48</v>
      </c>
      <c r="BP25" s="62">
        <v>3079</v>
      </c>
      <c r="BQ25" s="70">
        <f>BP25/8980*100</f>
        <v>34.287305122494431</v>
      </c>
      <c r="BS25" s="66" t="s">
        <v>59</v>
      </c>
      <c r="BT25" s="62">
        <v>1379</v>
      </c>
      <c r="BU25" s="12">
        <f>BT25/3417*100</f>
        <v>40.357038337723154</v>
      </c>
      <c r="BV25" s="66" t="s">
        <v>54</v>
      </c>
      <c r="BW25" s="62">
        <v>1932</v>
      </c>
      <c r="BX25" s="71">
        <f>BW25/3649*100</f>
        <v>52.946012606193484</v>
      </c>
      <c r="BZ25" s="73" t="s">
        <v>46</v>
      </c>
      <c r="CA25" s="74">
        <v>2671</v>
      </c>
      <c r="CB25" s="10">
        <f>CA25/21398*100</f>
        <v>12.482474997663333</v>
      </c>
      <c r="CC25" s="56" t="s">
        <v>55</v>
      </c>
      <c r="CD25" s="57">
        <v>904</v>
      </c>
      <c r="CE25" s="3">
        <f>CD25/2953*100</f>
        <v>30.61293599729089</v>
      </c>
      <c r="CG25" s="66" t="s">
        <v>68</v>
      </c>
      <c r="CH25" s="62">
        <v>2394</v>
      </c>
      <c r="CI25" s="62">
        <f>CH25/6474*100</f>
        <v>36.978683966635771</v>
      </c>
      <c r="CJ25" s="56" t="s">
        <v>58</v>
      </c>
      <c r="CK25" s="57">
        <v>1154</v>
      </c>
      <c r="CL25" s="7">
        <f>CK25/5202*100</f>
        <v>22.183775470972702</v>
      </c>
      <c r="CM25" s="66" t="s">
        <v>65</v>
      </c>
      <c r="CN25" s="62">
        <v>1006</v>
      </c>
      <c r="CO25" s="62">
        <f>CN25/CN24*100</f>
        <v>54.290339989206693</v>
      </c>
      <c r="CP25" s="66" t="s">
        <v>43</v>
      </c>
      <c r="CQ25" s="62">
        <v>6589</v>
      </c>
      <c r="CR25" s="72">
        <f>CQ25/16411*100</f>
        <v>40.149899457680824</v>
      </c>
      <c r="CS25" s="56" t="s">
        <v>33</v>
      </c>
      <c r="CT25" s="57">
        <v>4857</v>
      </c>
      <c r="CU25" s="7">
        <f>CT25/11451*100</f>
        <v>42.415509562483628</v>
      </c>
      <c r="CV25" s="66" t="s">
        <v>40</v>
      </c>
      <c r="CW25" s="62">
        <v>3645</v>
      </c>
      <c r="CX25" s="62">
        <f>CW25/5985*100</f>
        <v>60.902255639097746</v>
      </c>
      <c r="CY25" s="16" t="s">
        <v>28</v>
      </c>
      <c r="CZ25" s="38">
        <v>8214</v>
      </c>
      <c r="DA25" s="62">
        <f>CZ25/15862*100</f>
        <v>51.784138191905186</v>
      </c>
      <c r="DB25" s="16" t="s">
        <v>30</v>
      </c>
      <c r="DC25" s="38">
        <v>13797</v>
      </c>
      <c r="DD25" s="77">
        <f>DC25/43354</f>
        <v>0.31824053143885223</v>
      </c>
      <c r="DE25" s="19" t="s">
        <v>29</v>
      </c>
      <c r="DF25" s="20">
        <v>8844</v>
      </c>
      <c r="DG25" s="79">
        <f>DF25/34746*100</f>
        <v>25.453289587290623</v>
      </c>
      <c r="DH25" s="56" t="s">
        <v>38</v>
      </c>
      <c r="DI25" s="57">
        <v>379</v>
      </c>
      <c r="DJ25" s="10">
        <f>DI25/6030*100</f>
        <v>6.285240464344942</v>
      </c>
      <c r="DK25" s="1" t="s">
        <v>38</v>
      </c>
      <c r="DL25" s="3">
        <v>1436</v>
      </c>
      <c r="DM25" s="3">
        <f>DL25/21671*100</f>
        <v>6.6263670342854502</v>
      </c>
      <c r="DN25" s="1" t="s">
        <v>32</v>
      </c>
      <c r="DO25" s="3">
        <v>551</v>
      </c>
      <c r="DP25" s="3">
        <f>DO25/6981*100</f>
        <v>7.8928520269302389</v>
      </c>
      <c r="DQ25" s="1" t="s">
        <v>32</v>
      </c>
      <c r="DR25" s="3">
        <v>2091</v>
      </c>
      <c r="DS25" s="3">
        <f>DR25/23230*100</f>
        <v>9.0012914334911756</v>
      </c>
    </row>
    <row r="26" spans="3:123" s="3" customFormat="1" ht="19" x14ac:dyDescent="0.25">
      <c r="C26" s="2" t="s">
        <v>2</v>
      </c>
      <c r="I26" s="21" t="s">
        <v>28</v>
      </c>
      <c r="J26" s="40">
        <v>14828</v>
      </c>
      <c r="K26" s="41">
        <f t="shared" ref="K26:K48" si="1">J26/$J$23*100</f>
        <v>13.953663448327781</v>
      </c>
      <c r="L26" s="24"/>
      <c r="M26" s="21" t="s">
        <v>28</v>
      </c>
      <c r="N26" s="40">
        <v>26515</v>
      </c>
      <c r="O26" s="42">
        <f t="shared" ref="O26:O48" si="2">N26/205114*100</f>
        <v>12.92695769182016</v>
      </c>
      <c r="Q26" s="1" t="s">
        <v>38</v>
      </c>
      <c r="R26" s="5">
        <v>1356</v>
      </c>
      <c r="S26" s="17">
        <f t="shared" ref="S26:S47" si="3">R26/$R$23*100</f>
        <v>8.0042500442712932</v>
      </c>
      <c r="U26" s="4" t="s">
        <v>32</v>
      </c>
      <c r="V26" s="5">
        <v>2711</v>
      </c>
      <c r="W26" s="15">
        <f t="shared" ref="W26:W47" si="4">V26/$V$23*100</f>
        <v>11.544521568794448</v>
      </c>
      <c r="Y26" s="4" t="s">
        <v>44</v>
      </c>
      <c r="Z26" s="26">
        <v>3956</v>
      </c>
      <c r="AA26" s="27">
        <f t="shared" ref="AA26:AA64" si="5">Z26/27037*100</f>
        <v>14.631800865480638</v>
      </c>
      <c r="AB26" s="1" t="s">
        <v>80</v>
      </c>
      <c r="AC26" s="3">
        <v>2727</v>
      </c>
      <c r="AD26" s="15">
        <f t="shared" ref="AD26:AD64" si="6">AC26/15544*100</f>
        <v>17.543746783324757</v>
      </c>
      <c r="AE26" s="67" t="s">
        <v>57</v>
      </c>
      <c r="AF26" s="68">
        <v>3779</v>
      </c>
      <c r="AG26" s="15">
        <f t="shared" ref="AG26:AG64" si="7">AF26/29131*100</f>
        <v>12.972434863204146</v>
      </c>
      <c r="AI26" s="1" t="s">
        <v>38</v>
      </c>
      <c r="AJ26" s="3">
        <v>801</v>
      </c>
      <c r="AK26" s="3">
        <f>AJ26/AJ24*100</f>
        <v>11.004258826761918</v>
      </c>
      <c r="AO26" s="66" t="s">
        <v>42</v>
      </c>
      <c r="AP26" s="62">
        <v>4227</v>
      </c>
      <c r="AQ26" s="70">
        <f t="shared" ref="AQ26:AQ27" si="8">AP26/24486*100</f>
        <v>17.262925753491793</v>
      </c>
      <c r="AU26" s="66" t="s">
        <v>41</v>
      </c>
      <c r="AV26" s="62">
        <v>807</v>
      </c>
      <c r="AW26" s="71">
        <f t="shared" ref="AW26:AW64" si="9">AV26/$AV$23*100</f>
        <v>20.425208807896738</v>
      </c>
      <c r="AY26" s="66" t="s">
        <v>38</v>
      </c>
      <c r="AZ26" s="62">
        <v>423</v>
      </c>
      <c r="BA26" s="72">
        <f t="shared" ref="BA26:BA64" si="10">AZ26/3417*100</f>
        <v>12.37928007023705</v>
      </c>
      <c r="BC26" s="66" t="s">
        <v>28</v>
      </c>
      <c r="BD26" s="62">
        <v>243</v>
      </c>
      <c r="BE26" s="70">
        <f t="shared" ref="BE26:BE64" si="11">BD26/3549*100</f>
        <v>6.8469991546914617</v>
      </c>
      <c r="BG26" s="66" t="s">
        <v>63</v>
      </c>
      <c r="BH26" s="62">
        <v>1544</v>
      </c>
      <c r="BI26" s="70">
        <f t="shared" ref="BI26:BI64" si="12">BH26/4956*100</f>
        <v>31.154156577885388</v>
      </c>
      <c r="BK26" s="55" t="s">
        <v>67</v>
      </c>
      <c r="BL26" s="3">
        <v>486</v>
      </c>
      <c r="BM26" s="54">
        <f t="shared" ref="BM26:BM64" si="13">BL26/3896*100</f>
        <v>12.474332648870638</v>
      </c>
      <c r="BO26" s="6" t="s">
        <v>28</v>
      </c>
      <c r="BP26" s="7">
        <v>877</v>
      </c>
      <c r="BQ26" s="15">
        <f t="shared" ref="BQ26:BQ64" si="14">BP26/8980*100</f>
        <v>9.7661469933184843</v>
      </c>
      <c r="BS26" s="66" t="s">
        <v>38</v>
      </c>
      <c r="BT26" s="62">
        <v>423</v>
      </c>
      <c r="BU26" s="12">
        <f t="shared" ref="BU26:BU31" si="15">BT26/3417*100</f>
        <v>12.37928007023705</v>
      </c>
      <c r="BV26" s="1" t="s">
        <v>28</v>
      </c>
      <c r="BW26" s="3">
        <v>243</v>
      </c>
      <c r="BX26" s="9">
        <f t="shared" ref="BX26:BX28" si="16">BW26/3649*100</f>
        <v>6.659358728418745</v>
      </c>
      <c r="BZ26" s="73" t="s">
        <v>50</v>
      </c>
      <c r="CA26" s="74">
        <v>2646</v>
      </c>
      <c r="CB26" s="10">
        <f t="shared" ref="CB26:CB33" si="17">CA26/21398*100</f>
        <v>12.36564164875222</v>
      </c>
      <c r="CC26" s="56" t="s">
        <v>111</v>
      </c>
      <c r="CD26" s="57">
        <v>493</v>
      </c>
      <c r="CE26" s="3">
        <f>CD26/2953*100</f>
        <v>16.6948865560447</v>
      </c>
      <c r="CG26" s="66" t="s">
        <v>61</v>
      </c>
      <c r="CH26" s="62">
        <v>1767</v>
      </c>
      <c r="CI26" s="62">
        <f>CH26/6474*100</f>
        <v>27.293790546802594</v>
      </c>
      <c r="CJ26" s="56" t="s">
        <v>62</v>
      </c>
      <c r="CK26" s="57">
        <v>563</v>
      </c>
      <c r="CL26" s="7">
        <f t="shared" ref="CL26:CL37" si="18">CK26/5202*100</f>
        <v>10.822760476739715</v>
      </c>
      <c r="CM26" s="56" t="s">
        <v>38</v>
      </c>
      <c r="CN26" s="57">
        <v>139</v>
      </c>
      <c r="CP26" s="66" t="s">
        <v>96</v>
      </c>
      <c r="CQ26" s="62">
        <v>2467</v>
      </c>
      <c r="CR26" s="72">
        <f>CQ26/16411*100</f>
        <v>15.032600085308633</v>
      </c>
      <c r="CS26" s="56" t="s">
        <v>35</v>
      </c>
      <c r="CT26" s="57">
        <v>1651</v>
      </c>
      <c r="CU26" s="7">
        <f t="shared" ref="CU26:CU29" si="19">CT26/11451*100</f>
        <v>14.417954763776089</v>
      </c>
      <c r="CV26" s="1" t="s">
        <v>28</v>
      </c>
      <c r="CW26" s="3">
        <v>269</v>
      </c>
      <c r="CX26" s="62">
        <f>CW26/5985*100</f>
        <v>4.4945697577276524</v>
      </c>
      <c r="CY26" s="66" t="s">
        <v>38</v>
      </c>
      <c r="CZ26" s="62">
        <v>2189</v>
      </c>
      <c r="DA26" s="62">
        <f t="shared" ref="DA26:DA42" si="20">CZ26/15862*100</f>
        <v>13.800277392510402</v>
      </c>
      <c r="DB26" s="16" t="s">
        <v>27</v>
      </c>
      <c r="DC26" s="38">
        <v>6718</v>
      </c>
      <c r="DD26" s="77">
        <f t="shared" ref="DD26:DD32" si="21">DC26/43354</f>
        <v>0.15495686672510034</v>
      </c>
      <c r="DE26" s="19" t="s">
        <v>27</v>
      </c>
      <c r="DF26" s="20">
        <v>8049</v>
      </c>
      <c r="DG26" s="79">
        <f>DF26/34746*100</f>
        <v>23.165256432395097</v>
      </c>
      <c r="DH26" s="56" t="s">
        <v>32</v>
      </c>
      <c r="DI26" s="57">
        <v>355</v>
      </c>
      <c r="DJ26" s="10">
        <f t="shared" ref="DJ26:DJ32" si="22">DI26/6030*100</f>
        <v>5.8872305140961858</v>
      </c>
      <c r="DK26" s="1" t="s">
        <v>48</v>
      </c>
      <c r="DL26" s="3">
        <v>1335</v>
      </c>
      <c r="DM26" s="3">
        <f t="shared" ref="DM26:DM31" si="23">DL26/21671*100</f>
        <v>6.1603064002584098</v>
      </c>
      <c r="DN26" s="1" t="s">
        <v>38</v>
      </c>
      <c r="DO26" s="3">
        <v>530</v>
      </c>
      <c r="DP26" s="3">
        <f t="shared" ref="DP26:DP34" si="24">DO26/6981*100</f>
        <v>7.592035524996418</v>
      </c>
      <c r="DQ26" s="1" t="s">
        <v>28</v>
      </c>
      <c r="DR26" s="3">
        <v>1580</v>
      </c>
      <c r="DS26" s="3">
        <f t="shared" ref="DS26:DS38" si="25">DR26/23230*100</f>
        <v>6.8015497201894108</v>
      </c>
    </row>
    <row r="27" spans="3:123" ht="19" x14ac:dyDescent="0.25">
      <c r="C27" s="1" t="s">
        <v>3</v>
      </c>
      <c r="I27" s="25" t="s">
        <v>32</v>
      </c>
      <c r="J27" s="26">
        <v>8595</v>
      </c>
      <c r="K27" s="27">
        <f t="shared" si="1"/>
        <v>8.0881937778781552</v>
      </c>
      <c r="L27" s="24"/>
      <c r="M27" s="21" t="s">
        <v>29</v>
      </c>
      <c r="N27" s="40">
        <v>20426</v>
      </c>
      <c r="O27" s="42">
        <f t="shared" si="2"/>
        <v>9.9583646167497104</v>
      </c>
      <c r="Q27" s="1" t="s">
        <v>54</v>
      </c>
      <c r="R27" s="5">
        <v>969</v>
      </c>
      <c r="S27" s="17">
        <f t="shared" si="3"/>
        <v>5.7198512484505049</v>
      </c>
      <c r="U27" s="4" t="s">
        <v>38</v>
      </c>
      <c r="V27" s="5">
        <v>2557</v>
      </c>
      <c r="W27" s="15">
        <f t="shared" si="4"/>
        <v>10.888728016011582</v>
      </c>
      <c r="Y27" s="16" t="s">
        <v>30</v>
      </c>
      <c r="Z27" s="40">
        <v>3171</v>
      </c>
      <c r="AA27" s="41">
        <f t="shared" si="5"/>
        <v>11.728372230646892</v>
      </c>
      <c r="AB27" s="1" t="s">
        <v>32</v>
      </c>
      <c r="AC27">
        <v>1031</v>
      </c>
      <c r="AD27" s="15">
        <f t="shared" si="6"/>
        <v>6.6327843540916112</v>
      </c>
      <c r="AE27" s="67" t="s">
        <v>92</v>
      </c>
      <c r="AF27" s="68">
        <v>1850</v>
      </c>
      <c r="AG27" s="15">
        <f t="shared" si="7"/>
        <v>6.3506230476125092</v>
      </c>
      <c r="AI27" s="1" t="s">
        <v>226</v>
      </c>
      <c r="AJ27">
        <v>76</v>
      </c>
      <c r="AO27" s="66" t="s">
        <v>36</v>
      </c>
      <c r="AP27" s="62">
        <v>1769</v>
      </c>
      <c r="AQ27" s="70">
        <f t="shared" si="8"/>
        <v>7.2245364698194887</v>
      </c>
      <c r="AU27" s="1" t="s">
        <v>28</v>
      </c>
      <c r="AV27">
        <v>428</v>
      </c>
      <c r="AW27" s="9">
        <f t="shared" si="9"/>
        <v>10.832700582131107</v>
      </c>
      <c r="AY27" s="1" t="s">
        <v>28</v>
      </c>
      <c r="AZ27">
        <v>225</v>
      </c>
      <c r="BA27" s="51">
        <f t="shared" si="10"/>
        <v>6.5847234416154521</v>
      </c>
      <c r="BC27" s="1" t="s">
        <v>38</v>
      </c>
      <c r="BD27">
        <v>153</v>
      </c>
      <c r="BE27" s="15">
        <f t="shared" si="11"/>
        <v>4.3110735418427728</v>
      </c>
      <c r="BG27" s="1" t="s">
        <v>38</v>
      </c>
      <c r="BH27">
        <v>285</v>
      </c>
      <c r="BI27" s="15">
        <f t="shared" si="12"/>
        <v>5.7506053268765136</v>
      </c>
      <c r="BK27" s="55" t="s">
        <v>110</v>
      </c>
      <c r="BL27">
        <v>244</v>
      </c>
      <c r="BM27" s="54">
        <f t="shared" si="13"/>
        <v>6.2628336755646812</v>
      </c>
      <c r="BO27" s="1" t="s">
        <v>38</v>
      </c>
      <c r="BP27">
        <v>616</v>
      </c>
      <c r="BQ27" s="15">
        <f t="shared" si="14"/>
        <v>6.8596881959910911</v>
      </c>
      <c r="BS27" s="1" t="s">
        <v>28</v>
      </c>
      <c r="BT27">
        <v>225</v>
      </c>
      <c r="BU27" s="12">
        <f t="shared" si="15"/>
        <v>6.5847234416154521</v>
      </c>
      <c r="BV27" s="1" t="s">
        <v>38</v>
      </c>
      <c r="BW27">
        <v>153</v>
      </c>
      <c r="BX27" s="9">
        <f t="shared" si="16"/>
        <v>4.1929295697451359</v>
      </c>
      <c r="BZ27" s="73" t="s">
        <v>109</v>
      </c>
      <c r="CA27" s="74">
        <v>1729</v>
      </c>
      <c r="CB27" s="10">
        <f t="shared" si="17"/>
        <v>8.080194410692588</v>
      </c>
      <c r="CC27" s="1" t="s">
        <v>28</v>
      </c>
      <c r="CD27">
        <v>173</v>
      </c>
      <c r="CE27" s="3">
        <f t="shared" ref="CE27:CE35" si="26">CD27/2953*100</f>
        <v>5.8584490348797837</v>
      </c>
      <c r="CG27" s="1" t="s">
        <v>32</v>
      </c>
      <c r="CH27">
        <v>239</v>
      </c>
      <c r="CJ27" s="56" t="s">
        <v>38</v>
      </c>
      <c r="CK27" s="57">
        <v>403</v>
      </c>
      <c r="CL27" s="7">
        <f t="shared" si="18"/>
        <v>7.7470203767781616</v>
      </c>
      <c r="CM27" s="1" t="s">
        <v>28</v>
      </c>
      <c r="CN27">
        <v>84</v>
      </c>
      <c r="CP27" s="1" t="s">
        <v>28</v>
      </c>
      <c r="CQ27">
        <v>1018</v>
      </c>
      <c r="CR27" s="51">
        <f t="shared" ref="CR27:CR44" si="27">CQ27/16411*100</f>
        <v>6.2031564194747428</v>
      </c>
      <c r="CS27" s="1" t="s">
        <v>28</v>
      </c>
      <c r="CT27">
        <v>827</v>
      </c>
      <c r="CU27" s="7">
        <f t="shared" si="19"/>
        <v>7.2220766745262424</v>
      </c>
      <c r="CV27" s="1" t="s">
        <v>38</v>
      </c>
      <c r="CW27">
        <v>216</v>
      </c>
      <c r="CY27" s="16" t="s">
        <v>27</v>
      </c>
      <c r="CZ27" s="38">
        <v>910</v>
      </c>
      <c r="DA27" s="62">
        <f t="shared" si="20"/>
        <v>5.7369814651368047</v>
      </c>
      <c r="DB27" s="16" t="s">
        <v>29</v>
      </c>
      <c r="DC27" s="38">
        <v>4214</v>
      </c>
      <c r="DD27" s="77">
        <f t="shared" si="21"/>
        <v>9.7199797019882822E-2</v>
      </c>
      <c r="DE27" s="19" t="s">
        <v>28</v>
      </c>
      <c r="DF27" s="20">
        <v>4685</v>
      </c>
      <c r="DG27" s="79">
        <f t="shared" ref="DG26:DG32" si="28">DF27/34746*100</f>
        <v>13.483566453692511</v>
      </c>
      <c r="DH27" s="56" t="s">
        <v>58</v>
      </c>
      <c r="DI27" s="57">
        <v>351</v>
      </c>
      <c r="DJ27" s="10">
        <f t="shared" si="22"/>
        <v>5.8208955223880592</v>
      </c>
      <c r="DK27" s="1" t="s">
        <v>32</v>
      </c>
      <c r="DL27">
        <v>942</v>
      </c>
      <c r="DM27" s="3">
        <f t="shared" si="23"/>
        <v>4.3468229431036871</v>
      </c>
      <c r="DN27" s="1" t="s">
        <v>28</v>
      </c>
      <c r="DO27">
        <v>530</v>
      </c>
      <c r="DP27" s="3">
        <f t="shared" si="24"/>
        <v>7.592035524996418</v>
      </c>
      <c r="DQ27" s="1" t="s">
        <v>27</v>
      </c>
      <c r="DR27">
        <v>1246</v>
      </c>
      <c r="DS27" s="3">
        <f t="shared" si="25"/>
        <v>5.3637537666810164</v>
      </c>
    </row>
    <row r="28" spans="3:123" ht="19" x14ac:dyDescent="0.25">
      <c r="C28" s="1" t="s">
        <v>4</v>
      </c>
      <c r="I28" s="21" t="s">
        <v>29</v>
      </c>
      <c r="J28" s="40">
        <v>7568</v>
      </c>
      <c r="K28" s="41">
        <f t="shared" si="1"/>
        <v>7.1217510774848014</v>
      </c>
      <c r="L28" s="24"/>
      <c r="M28" s="21" t="s">
        <v>30</v>
      </c>
      <c r="N28" s="40">
        <v>17417</v>
      </c>
      <c r="O28" s="42">
        <f t="shared" si="2"/>
        <v>8.4913755277552969</v>
      </c>
      <c r="Q28" s="1" t="s">
        <v>53</v>
      </c>
      <c r="R28" s="38">
        <v>766</v>
      </c>
      <c r="S28" s="39">
        <f t="shared" si="3"/>
        <v>4.5215748775160849</v>
      </c>
      <c r="U28" s="16" t="s">
        <v>30</v>
      </c>
      <c r="V28" s="38">
        <v>1977</v>
      </c>
      <c r="W28" s="15">
        <f t="shared" si="4"/>
        <v>8.4188561938423536</v>
      </c>
      <c r="Y28" s="16" t="s">
        <v>31</v>
      </c>
      <c r="Z28" s="40">
        <v>2922</v>
      </c>
      <c r="AA28" s="41">
        <f t="shared" si="5"/>
        <v>10.807412064948034</v>
      </c>
      <c r="AB28" s="1" t="s">
        <v>28</v>
      </c>
      <c r="AC28">
        <v>717</v>
      </c>
      <c r="AD28" s="15">
        <f t="shared" si="6"/>
        <v>4.6127123005661348</v>
      </c>
      <c r="AE28" s="67" t="s">
        <v>64</v>
      </c>
      <c r="AF28" s="68">
        <v>1741</v>
      </c>
      <c r="AG28" s="15">
        <f t="shared" si="7"/>
        <v>5.9764512031856096</v>
      </c>
      <c r="AI28" s="1" t="s">
        <v>28</v>
      </c>
      <c r="AJ28">
        <v>56</v>
      </c>
      <c r="AO28" s="66" t="s">
        <v>38</v>
      </c>
      <c r="AP28" s="62">
        <v>1307</v>
      </c>
      <c r="AQ28" s="70">
        <f>AP28/24486*100</f>
        <v>5.3377440169893005</v>
      </c>
      <c r="AU28" s="1" t="s">
        <v>38</v>
      </c>
      <c r="AV28">
        <v>248</v>
      </c>
      <c r="AW28" s="9">
        <f t="shared" si="9"/>
        <v>6.2768919260946587</v>
      </c>
      <c r="AY28" s="1" t="s">
        <v>48</v>
      </c>
      <c r="AZ28">
        <v>205</v>
      </c>
      <c r="BA28" s="51">
        <f t="shared" si="10"/>
        <v>5.9994146912496342</v>
      </c>
      <c r="BC28" s="1" t="s">
        <v>32</v>
      </c>
      <c r="BD28">
        <v>147</v>
      </c>
      <c r="BE28" s="15">
        <f t="shared" si="11"/>
        <v>4.1420118343195274</v>
      </c>
      <c r="BG28" s="1" t="s">
        <v>48</v>
      </c>
      <c r="BH28">
        <v>172</v>
      </c>
      <c r="BI28" s="15">
        <f t="shared" si="12"/>
        <v>3.4705407586763521</v>
      </c>
      <c r="BK28" s="1" t="s">
        <v>28</v>
      </c>
      <c r="BL28">
        <v>233</v>
      </c>
      <c r="BM28" s="49">
        <f t="shared" si="13"/>
        <v>5.9804928131416837</v>
      </c>
      <c r="BO28" s="1" t="s">
        <v>30</v>
      </c>
      <c r="BP28">
        <v>589</v>
      </c>
      <c r="BQ28" s="15">
        <f t="shared" si="14"/>
        <v>6.5590200445434306</v>
      </c>
      <c r="BS28" s="1" t="s">
        <v>48</v>
      </c>
      <c r="BT28">
        <v>205</v>
      </c>
      <c r="BU28" s="12">
        <f t="shared" si="15"/>
        <v>5.9994146912496342</v>
      </c>
      <c r="BV28" s="1" t="s">
        <v>32</v>
      </c>
      <c r="BW28">
        <v>147</v>
      </c>
      <c r="BX28" s="9">
        <f t="shared" si="16"/>
        <v>4.0285009591668954</v>
      </c>
      <c r="BZ28" s="73" t="s">
        <v>66</v>
      </c>
      <c r="CA28" s="74">
        <v>1678</v>
      </c>
      <c r="CB28" s="10">
        <f t="shared" si="17"/>
        <v>7.8418543789139177</v>
      </c>
      <c r="CC28" s="1" t="s">
        <v>38</v>
      </c>
      <c r="CD28">
        <v>148</v>
      </c>
      <c r="CE28" s="3">
        <f t="shared" si="26"/>
        <v>5.0118523535387736</v>
      </c>
      <c r="CG28" s="1" t="s">
        <v>30</v>
      </c>
      <c r="CH28">
        <v>200</v>
      </c>
      <c r="CJ28" s="1" t="s">
        <v>28</v>
      </c>
      <c r="CK28">
        <v>348</v>
      </c>
      <c r="CL28" s="7">
        <f t="shared" si="18"/>
        <v>6.6897347174163775</v>
      </c>
      <c r="CM28" s="1" t="s">
        <v>27</v>
      </c>
      <c r="CN28">
        <v>63</v>
      </c>
      <c r="CP28" s="1" t="s">
        <v>27</v>
      </c>
      <c r="CQ28">
        <v>692</v>
      </c>
      <c r="CR28" s="51">
        <f t="shared" si="27"/>
        <v>4.2166839315093529</v>
      </c>
      <c r="CS28" s="1" t="s">
        <v>32</v>
      </c>
      <c r="CT28">
        <v>643</v>
      </c>
      <c r="CU28" s="7">
        <f t="shared" si="19"/>
        <v>5.615230110907345</v>
      </c>
      <c r="CV28" s="1" t="s">
        <v>27</v>
      </c>
      <c r="CW28">
        <v>213</v>
      </c>
      <c r="CY28" s="16" t="s">
        <v>30</v>
      </c>
      <c r="CZ28" s="38">
        <v>779</v>
      </c>
      <c r="DA28" s="62">
        <f t="shared" si="20"/>
        <v>4.9111083091665622</v>
      </c>
      <c r="DB28" s="16" t="s">
        <v>28</v>
      </c>
      <c r="DC28" s="38">
        <v>3818</v>
      </c>
      <c r="DD28" s="77">
        <f t="shared" si="21"/>
        <v>8.8065691747012967E-2</v>
      </c>
      <c r="DE28" s="19" t="s">
        <v>30</v>
      </c>
      <c r="DF28" s="20">
        <v>2244</v>
      </c>
      <c r="DG28" s="79">
        <f t="shared" si="28"/>
        <v>6.4582973579692631</v>
      </c>
      <c r="DH28" s="56" t="s">
        <v>28</v>
      </c>
      <c r="DI28" s="57">
        <v>345</v>
      </c>
      <c r="DJ28" s="10">
        <f t="shared" si="22"/>
        <v>5.721393034825871</v>
      </c>
      <c r="DK28" s="1" t="s">
        <v>28</v>
      </c>
      <c r="DL28">
        <v>936</v>
      </c>
      <c r="DM28" s="3">
        <f t="shared" si="23"/>
        <v>4.3191361727654467</v>
      </c>
      <c r="DN28" s="1" t="s">
        <v>36</v>
      </c>
      <c r="DO28">
        <v>341</v>
      </c>
      <c r="DP28" s="3">
        <f t="shared" si="24"/>
        <v>4.884687007592035</v>
      </c>
      <c r="DQ28" s="1" t="s">
        <v>36</v>
      </c>
      <c r="DR28">
        <v>1021</v>
      </c>
      <c r="DS28" s="3">
        <f t="shared" si="25"/>
        <v>4.3951786482996127</v>
      </c>
    </row>
    <row r="29" spans="3:123" ht="19" x14ac:dyDescent="0.25">
      <c r="C29" s="4" t="s">
        <v>5</v>
      </c>
      <c r="D29" s="5"/>
      <c r="E29" s="5"/>
      <c r="I29" s="21" t="s">
        <v>30</v>
      </c>
      <c r="J29" s="40">
        <v>6681</v>
      </c>
      <c r="K29" s="41">
        <f t="shared" si="1"/>
        <v>6.2870532437468238</v>
      </c>
      <c r="L29" s="24"/>
      <c r="M29" s="21" t="s">
        <v>31</v>
      </c>
      <c r="N29" s="40">
        <v>11398</v>
      </c>
      <c r="O29" s="42">
        <f t="shared" si="2"/>
        <v>5.5569098160047581</v>
      </c>
      <c r="Q29" s="1" t="s">
        <v>48</v>
      </c>
      <c r="R29" s="38">
        <v>740</v>
      </c>
      <c r="S29" s="39">
        <f t="shared" si="3"/>
        <v>4.3681010566082286</v>
      </c>
      <c r="U29" s="16" t="s">
        <v>29</v>
      </c>
      <c r="V29" s="38">
        <v>1892</v>
      </c>
      <c r="W29" s="15">
        <f t="shared" si="4"/>
        <v>8.0568922199037605</v>
      </c>
      <c r="Y29" s="16" t="s">
        <v>28</v>
      </c>
      <c r="Z29" s="40">
        <v>2330</v>
      </c>
      <c r="AA29" s="41">
        <f t="shared" si="5"/>
        <v>8.6178200244109924</v>
      </c>
      <c r="AB29" s="1" t="s">
        <v>38</v>
      </c>
      <c r="AC29">
        <v>579</v>
      </c>
      <c r="AD29" s="15">
        <f t="shared" si="6"/>
        <v>3.7249099330931545</v>
      </c>
      <c r="AE29" s="1" t="s">
        <v>32</v>
      </c>
      <c r="AF29">
        <v>1612</v>
      </c>
      <c r="AG29" s="15">
        <f t="shared" si="7"/>
        <v>5.5336239744601974</v>
      </c>
      <c r="AI29" s="1" t="s">
        <v>36</v>
      </c>
      <c r="AJ29">
        <v>47</v>
      </c>
      <c r="AO29" s="1" t="s">
        <v>28</v>
      </c>
      <c r="AP29">
        <v>1116</v>
      </c>
      <c r="AQ29" s="70">
        <f t="shared" ref="AQ29:AQ37" si="29">AP29/24486*100</f>
        <v>4.5577064444988977</v>
      </c>
      <c r="AU29" s="1" t="s">
        <v>27</v>
      </c>
      <c r="AV29">
        <v>187</v>
      </c>
      <c r="AW29" s="9">
        <f t="shared" si="9"/>
        <v>4.7329789926600867</v>
      </c>
      <c r="AY29" s="1" t="s">
        <v>32</v>
      </c>
      <c r="AZ29">
        <v>112</v>
      </c>
      <c r="BA29" s="51">
        <f t="shared" si="10"/>
        <v>3.2777290020485808</v>
      </c>
      <c r="BC29" s="1" t="s">
        <v>27</v>
      </c>
      <c r="BD29">
        <v>114</v>
      </c>
      <c r="BE29" s="15">
        <f t="shared" si="11"/>
        <v>3.2121724429416734</v>
      </c>
      <c r="BG29" s="1" t="s">
        <v>28</v>
      </c>
      <c r="BH29">
        <v>153</v>
      </c>
      <c r="BI29" s="15">
        <f t="shared" si="12"/>
        <v>3.0871670702179177</v>
      </c>
      <c r="BK29" s="1" t="s">
        <v>38</v>
      </c>
      <c r="BL29">
        <v>194</v>
      </c>
      <c r="BM29" s="49">
        <f t="shared" si="13"/>
        <v>4.979466119096509</v>
      </c>
      <c r="BO29" s="1" t="s">
        <v>35</v>
      </c>
      <c r="BP29">
        <v>552</v>
      </c>
      <c r="BQ29" s="15">
        <f t="shared" si="14"/>
        <v>6.1469933184855234</v>
      </c>
      <c r="BS29" s="1" t="s">
        <v>32</v>
      </c>
      <c r="BT29">
        <v>112</v>
      </c>
      <c r="BU29" s="12">
        <f t="shared" si="15"/>
        <v>3.2777290020485808</v>
      </c>
      <c r="BV29" s="1" t="s">
        <v>27</v>
      </c>
      <c r="BW29">
        <v>114</v>
      </c>
      <c r="BZ29" s="73" t="s">
        <v>122</v>
      </c>
      <c r="CA29" s="74">
        <v>1276</v>
      </c>
      <c r="CB29" s="10">
        <f t="shared" si="17"/>
        <v>5.9631741284232174</v>
      </c>
      <c r="CC29" s="1" t="s">
        <v>32</v>
      </c>
      <c r="CD29">
        <v>138</v>
      </c>
      <c r="CE29" s="3">
        <f t="shared" si="26"/>
        <v>4.6732136810023706</v>
      </c>
      <c r="CG29" s="1" t="s">
        <v>27</v>
      </c>
      <c r="CH29">
        <v>177</v>
      </c>
      <c r="CJ29" s="56" t="s">
        <v>51</v>
      </c>
      <c r="CK29">
        <v>324</v>
      </c>
      <c r="CL29" s="7">
        <f t="shared" si="18"/>
        <v>6.2283737024221448</v>
      </c>
      <c r="CM29" s="1" t="s">
        <v>32</v>
      </c>
      <c r="CN29">
        <v>58</v>
      </c>
      <c r="CP29" s="1" t="s">
        <v>38</v>
      </c>
      <c r="CQ29">
        <v>645</v>
      </c>
      <c r="CR29" s="51">
        <f t="shared" si="27"/>
        <v>3.9302906587045272</v>
      </c>
      <c r="CS29" s="1" t="s">
        <v>27</v>
      </c>
      <c r="CT29">
        <v>590</v>
      </c>
      <c r="CU29" s="7">
        <f t="shared" si="19"/>
        <v>5.1523884376910312</v>
      </c>
      <c r="CV29" s="1" t="s">
        <v>32</v>
      </c>
      <c r="CW29">
        <v>194</v>
      </c>
      <c r="CY29" s="66" t="s">
        <v>41</v>
      </c>
      <c r="CZ29" s="62">
        <v>599</v>
      </c>
      <c r="DA29" s="62">
        <f t="shared" si="20"/>
        <v>3.7763207666120291</v>
      </c>
      <c r="DB29" s="66" t="s">
        <v>39</v>
      </c>
      <c r="DC29" s="62">
        <v>3088</v>
      </c>
      <c r="DD29" s="75">
        <f t="shared" si="21"/>
        <v>7.1227568390459933E-2</v>
      </c>
      <c r="DE29" s="19" t="s">
        <v>34</v>
      </c>
      <c r="DF29" s="20">
        <v>1875</v>
      </c>
      <c r="DG29" s="79">
        <f t="shared" si="28"/>
        <v>5.3963046106026589</v>
      </c>
      <c r="DH29" s="56" t="s">
        <v>51</v>
      </c>
      <c r="DI29" s="57">
        <v>270</v>
      </c>
      <c r="DJ29" s="10">
        <f t="shared" si="22"/>
        <v>4.4776119402985071</v>
      </c>
      <c r="DK29" s="1" t="s">
        <v>59</v>
      </c>
      <c r="DL29">
        <v>933</v>
      </c>
      <c r="DM29" s="3">
        <f t="shared" si="23"/>
        <v>4.3052927875963274</v>
      </c>
      <c r="DN29" s="1" t="s">
        <v>27</v>
      </c>
      <c r="DO29">
        <v>333</v>
      </c>
      <c r="DP29" s="3">
        <f t="shared" si="24"/>
        <v>4.7700902449505804</v>
      </c>
      <c r="DQ29" s="1" t="s">
        <v>38</v>
      </c>
      <c r="DR29">
        <v>1008</v>
      </c>
      <c r="DS29" s="3">
        <f t="shared" si="25"/>
        <v>4.3392165303486872</v>
      </c>
    </row>
    <row r="30" spans="3:123" ht="19" x14ac:dyDescent="0.25">
      <c r="C30" s="4" t="s">
        <v>6</v>
      </c>
      <c r="D30" s="5"/>
      <c r="E30" s="5"/>
      <c r="I30" s="25" t="s">
        <v>33</v>
      </c>
      <c r="J30" s="26">
        <v>5504</v>
      </c>
      <c r="K30" s="27">
        <f t="shared" si="1"/>
        <v>5.1794553290798557</v>
      </c>
      <c r="L30" s="24"/>
      <c r="M30" s="25" t="s">
        <v>32</v>
      </c>
      <c r="N30" s="26">
        <v>10936</v>
      </c>
      <c r="O30" s="28">
        <f t="shared" si="2"/>
        <v>5.3316692180933529</v>
      </c>
      <c r="Q30" s="1" t="s">
        <v>56</v>
      </c>
      <c r="R30" s="38">
        <v>658</v>
      </c>
      <c r="S30" s="39">
        <f t="shared" si="3"/>
        <v>3.8840682368219115</v>
      </c>
      <c r="U30" s="16" t="s">
        <v>27</v>
      </c>
      <c r="V30" s="38">
        <v>1647</v>
      </c>
      <c r="W30" s="15">
        <f t="shared" si="4"/>
        <v>7.0135842950219311</v>
      </c>
      <c r="Y30" s="43" t="s">
        <v>39</v>
      </c>
      <c r="Z30" s="63">
        <v>1799</v>
      </c>
      <c r="AA30" s="64">
        <f t="shared" si="5"/>
        <v>6.6538447312941518</v>
      </c>
      <c r="AB30" s="1" t="s">
        <v>27</v>
      </c>
      <c r="AC30">
        <v>480</v>
      </c>
      <c r="AD30" s="15">
        <f t="shared" si="6"/>
        <v>3.0880082346886257</v>
      </c>
      <c r="AE30" s="1" t="s">
        <v>28</v>
      </c>
      <c r="AF30">
        <v>1459</v>
      </c>
      <c r="AG30" s="15">
        <f t="shared" si="7"/>
        <v>5.0084102845765681</v>
      </c>
      <c r="AI30" s="1" t="s">
        <v>32</v>
      </c>
      <c r="AJ30">
        <v>41</v>
      </c>
      <c r="AO30" s="1" t="s">
        <v>27</v>
      </c>
      <c r="AP30">
        <v>786</v>
      </c>
      <c r="AQ30" s="70">
        <f t="shared" si="29"/>
        <v>3.2099975496201907</v>
      </c>
      <c r="AU30" s="1" t="s">
        <v>30</v>
      </c>
      <c r="AV30">
        <v>144</v>
      </c>
      <c r="AW30" s="9">
        <f t="shared" si="9"/>
        <v>3.6446469248291571</v>
      </c>
      <c r="AY30" s="1" t="s">
        <v>30</v>
      </c>
      <c r="AZ30">
        <v>88</v>
      </c>
      <c r="BA30" s="51">
        <f t="shared" si="10"/>
        <v>2.5753585016095992</v>
      </c>
      <c r="BC30" s="1" t="s">
        <v>36</v>
      </c>
      <c r="BD30">
        <v>90</v>
      </c>
      <c r="BE30" s="15">
        <f t="shared" si="11"/>
        <v>2.5359256128486898</v>
      </c>
      <c r="BG30" s="1" t="s">
        <v>116</v>
      </c>
      <c r="BH30">
        <v>103</v>
      </c>
      <c r="BI30" s="15">
        <f t="shared" si="12"/>
        <v>2.0782889426957221</v>
      </c>
      <c r="BK30" s="1" t="s">
        <v>27</v>
      </c>
      <c r="BL30">
        <v>169</v>
      </c>
      <c r="BM30" s="49">
        <f t="shared" si="13"/>
        <v>4.3377823408624225</v>
      </c>
      <c r="BO30" s="1" t="s">
        <v>27</v>
      </c>
      <c r="BP30">
        <v>538</v>
      </c>
      <c r="BQ30" s="15">
        <f t="shared" si="14"/>
        <v>5.9910913140311806</v>
      </c>
      <c r="BS30" s="1" t="s">
        <v>30</v>
      </c>
      <c r="BT30">
        <v>88</v>
      </c>
      <c r="BU30" s="12">
        <f t="shared" si="15"/>
        <v>2.5753585016095992</v>
      </c>
      <c r="BV30" s="1" t="s">
        <v>36</v>
      </c>
      <c r="BW30">
        <v>90</v>
      </c>
      <c r="BZ30" s="1" t="s">
        <v>32</v>
      </c>
      <c r="CA30">
        <v>1076</v>
      </c>
      <c r="CB30" s="10">
        <f t="shared" si="17"/>
        <v>5.0285073371343119</v>
      </c>
      <c r="CC30" s="1" t="s">
        <v>30</v>
      </c>
      <c r="CD30">
        <v>106</v>
      </c>
      <c r="CE30" s="3">
        <f t="shared" si="26"/>
        <v>3.5895699288858789</v>
      </c>
      <c r="CG30" s="1" t="s">
        <v>28</v>
      </c>
      <c r="CH30">
        <v>175</v>
      </c>
      <c r="CJ30" s="56" t="s">
        <v>32</v>
      </c>
      <c r="CK30">
        <v>243</v>
      </c>
      <c r="CL30" s="7">
        <f t="shared" si="18"/>
        <v>4.6712802768166091</v>
      </c>
      <c r="CM30" s="1" t="s">
        <v>30</v>
      </c>
      <c r="CN30">
        <v>48</v>
      </c>
      <c r="CP30" s="1" t="s">
        <v>32</v>
      </c>
      <c r="CQ30">
        <v>609</v>
      </c>
      <c r="CR30" s="51">
        <f t="shared" si="27"/>
        <v>3.7109255986838097</v>
      </c>
      <c r="CS30" s="1" t="s">
        <v>38</v>
      </c>
      <c r="CT30">
        <v>383</v>
      </c>
      <c r="CV30" s="1" t="s">
        <v>36</v>
      </c>
      <c r="CW30">
        <v>120</v>
      </c>
      <c r="CY30" s="16" t="s">
        <v>29</v>
      </c>
      <c r="CZ30" s="38">
        <v>476</v>
      </c>
      <c r="DA30" s="62">
        <f t="shared" si="20"/>
        <v>3.0008826125330978</v>
      </c>
      <c r="DB30" s="16" t="s">
        <v>34</v>
      </c>
      <c r="DC30" s="38">
        <v>1391</v>
      </c>
      <c r="DD30" s="77">
        <f>DC30/43354</f>
        <v>3.2084698067075701E-2</v>
      </c>
      <c r="DE30" s="19" t="s">
        <v>31</v>
      </c>
      <c r="DF30" s="20">
        <v>1633</v>
      </c>
      <c r="DG30" s="79">
        <f t="shared" si="28"/>
        <v>4.6998215621942094</v>
      </c>
      <c r="DH30" s="1" t="s">
        <v>55</v>
      </c>
      <c r="DI30">
        <v>232</v>
      </c>
      <c r="DJ30" s="10">
        <f t="shared" si="22"/>
        <v>3.8474295190713104</v>
      </c>
      <c r="DK30" s="1" t="s">
        <v>51</v>
      </c>
      <c r="DL30">
        <v>912</v>
      </c>
      <c r="DM30" s="3">
        <f t="shared" si="23"/>
        <v>4.2083890914124868</v>
      </c>
      <c r="DN30" s="1" t="s">
        <v>53</v>
      </c>
      <c r="DO30">
        <v>315</v>
      </c>
      <c r="DP30" s="3">
        <f t="shared" si="24"/>
        <v>4.5122475290073059</v>
      </c>
      <c r="DQ30" s="1" t="s">
        <v>33</v>
      </c>
      <c r="DR30">
        <v>990</v>
      </c>
      <c r="DS30" s="3">
        <f t="shared" si="25"/>
        <v>4.2617305208781753</v>
      </c>
    </row>
    <row r="31" spans="3:123" ht="19" x14ac:dyDescent="0.25">
      <c r="C31" s="1" t="s">
        <v>7</v>
      </c>
      <c r="I31" s="25" t="s">
        <v>36</v>
      </c>
      <c r="J31" s="26">
        <v>5059</v>
      </c>
      <c r="K31" s="27">
        <f t="shared" si="1"/>
        <v>4.7606948600681305</v>
      </c>
      <c r="L31" s="24"/>
      <c r="M31" s="25" t="s">
        <v>33</v>
      </c>
      <c r="N31" s="26">
        <v>8789</v>
      </c>
      <c r="O31" s="28">
        <f t="shared" si="2"/>
        <v>4.2849342316955443</v>
      </c>
      <c r="Q31" s="1" t="s">
        <v>57</v>
      </c>
      <c r="R31" s="5">
        <v>654</v>
      </c>
      <c r="S31" s="17">
        <f t="shared" si="3"/>
        <v>3.8604568797591643</v>
      </c>
      <c r="U31" s="4" t="s">
        <v>42</v>
      </c>
      <c r="V31" s="5">
        <v>1122</v>
      </c>
      <c r="W31" s="15">
        <f t="shared" si="4"/>
        <v>4.7779244559894396</v>
      </c>
      <c r="Y31" s="4" t="s">
        <v>34</v>
      </c>
      <c r="Z31" s="26">
        <v>1655</v>
      </c>
      <c r="AA31" s="27">
        <f t="shared" si="5"/>
        <v>6.1212412619743315</v>
      </c>
      <c r="AB31" s="1" t="s">
        <v>81</v>
      </c>
      <c r="AC31">
        <v>479</v>
      </c>
      <c r="AD31" s="15">
        <f t="shared" si="6"/>
        <v>3.0815748841996915</v>
      </c>
      <c r="AE31" s="1" t="s">
        <v>38</v>
      </c>
      <c r="AF31">
        <v>1407</v>
      </c>
      <c r="AG31" s="15">
        <f t="shared" si="7"/>
        <v>4.8299062854004324</v>
      </c>
      <c r="AI31" s="1" t="s">
        <v>51</v>
      </c>
      <c r="AJ31">
        <v>35</v>
      </c>
      <c r="AO31" s="1" t="s">
        <v>30</v>
      </c>
      <c r="AP31">
        <v>551</v>
      </c>
      <c r="AQ31" s="70">
        <f t="shared" si="29"/>
        <v>2.2502654578126275</v>
      </c>
      <c r="AU31" s="1" t="s">
        <v>31</v>
      </c>
      <c r="AV31">
        <v>102</v>
      </c>
      <c r="AW31" s="9">
        <f t="shared" si="9"/>
        <v>2.5816249050873199</v>
      </c>
      <c r="AY31" s="1" t="s">
        <v>27</v>
      </c>
      <c r="AZ31">
        <v>78</v>
      </c>
      <c r="BA31" s="51">
        <f t="shared" si="10"/>
        <v>2.2827041264266899</v>
      </c>
      <c r="BC31" s="1" t="s">
        <v>30</v>
      </c>
      <c r="BD31">
        <v>72</v>
      </c>
      <c r="BE31" s="15">
        <f t="shared" si="11"/>
        <v>2.0287404902789516</v>
      </c>
      <c r="BG31" s="1" t="s">
        <v>32</v>
      </c>
      <c r="BH31">
        <v>79</v>
      </c>
      <c r="BI31" s="15">
        <f t="shared" si="12"/>
        <v>1.5940274414850686</v>
      </c>
      <c r="BK31" s="1" t="s">
        <v>32</v>
      </c>
      <c r="BL31">
        <v>126</v>
      </c>
      <c r="BM31" s="49">
        <f t="shared" si="13"/>
        <v>3.2340862422997949</v>
      </c>
      <c r="BO31" s="1" t="s">
        <v>53</v>
      </c>
      <c r="BP31">
        <v>308</v>
      </c>
      <c r="BQ31" s="15">
        <f t="shared" si="14"/>
        <v>3.4298440979955456</v>
      </c>
      <c r="BS31" s="1" t="s">
        <v>27</v>
      </c>
      <c r="BT31">
        <v>78</v>
      </c>
      <c r="BU31" s="12">
        <f t="shared" si="15"/>
        <v>2.2827041264266899</v>
      </c>
      <c r="BV31" s="1" t="s">
        <v>30</v>
      </c>
      <c r="BW31">
        <v>72</v>
      </c>
      <c r="BZ31" s="1" t="s">
        <v>28</v>
      </c>
      <c r="CA31">
        <v>951</v>
      </c>
      <c r="CB31" s="10">
        <f t="shared" si="17"/>
        <v>4.4443405925787456</v>
      </c>
      <c r="CC31" s="1" t="s">
        <v>27</v>
      </c>
      <c r="CD31">
        <v>105</v>
      </c>
      <c r="CE31" s="3">
        <f t="shared" si="26"/>
        <v>3.5557060616322382</v>
      </c>
      <c r="CG31" s="1" t="s">
        <v>40</v>
      </c>
      <c r="CH31">
        <v>158</v>
      </c>
      <c r="CJ31" s="56" t="s">
        <v>123</v>
      </c>
      <c r="CK31">
        <v>184</v>
      </c>
      <c r="CL31" s="7">
        <f t="shared" si="18"/>
        <v>3.5371011149557861</v>
      </c>
      <c r="CM31" s="1" t="s">
        <v>36</v>
      </c>
      <c r="CN31">
        <v>44</v>
      </c>
      <c r="CP31" s="1" t="s">
        <v>29</v>
      </c>
      <c r="CQ31">
        <v>488</v>
      </c>
      <c r="CR31" s="51">
        <f t="shared" si="27"/>
        <v>2.973615258058619</v>
      </c>
      <c r="CS31" s="1" t="s">
        <v>30</v>
      </c>
      <c r="CT31">
        <v>342</v>
      </c>
      <c r="CV31" s="1" t="s">
        <v>30</v>
      </c>
      <c r="CW31">
        <v>118</v>
      </c>
      <c r="CY31" s="16" t="s">
        <v>34</v>
      </c>
      <c r="CZ31" s="38">
        <v>316</v>
      </c>
      <c r="DA31" s="62">
        <f t="shared" si="20"/>
        <v>1.9921825747068467</v>
      </c>
      <c r="DB31" s="66" t="s">
        <v>31</v>
      </c>
      <c r="DC31" s="62">
        <v>1310</v>
      </c>
      <c r="DD31" s="75">
        <f t="shared" si="21"/>
        <v>3.0216358352170503E-2</v>
      </c>
      <c r="DE31" s="19" t="s">
        <v>37</v>
      </c>
      <c r="DF31" s="20">
        <v>967</v>
      </c>
      <c r="DG31" s="79">
        <f t="shared" si="28"/>
        <v>2.7830541645081448</v>
      </c>
      <c r="DH31" s="1" t="s">
        <v>46</v>
      </c>
      <c r="DI31">
        <v>227</v>
      </c>
      <c r="DJ31" s="10">
        <f t="shared" si="22"/>
        <v>3.7645107794361525</v>
      </c>
      <c r="DK31" s="1" t="s">
        <v>53</v>
      </c>
      <c r="DL31">
        <v>870</v>
      </c>
      <c r="DM31" s="3">
        <f t="shared" si="23"/>
        <v>4.0145816990448067</v>
      </c>
      <c r="DN31" s="1" t="s">
        <v>42</v>
      </c>
      <c r="DO31">
        <v>237</v>
      </c>
      <c r="DP31" s="3">
        <f t="shared" si="24"/>
        <v>3.3949290932531158</v>
      </c>
      <c r="DQ31" s="1" t="s">
        <v>42</v>
      </c>
      <c r="DR31">
        <v>909</v>
      </c>
      <c r="DS31" s="3">
        <f t="shared" si="25"/>
        <v>3.9130434782608701</v>
      </c>
    </row>
    <row r="32" spans="3:123" ht="19" x14ac:dyDescent="0.25">
      <c r="C32" s="1" t="s">
        <v>8</v>
      </c>
      <c r="I32" s="21" t="s">
        <v>31</v>
      </c>
      <c r="J32" s="40">
        <v>4806</v>
      </c>
      <c r="K32" s="41">
        <f t="shared" si="1"/>
        <v>4.5226130653266337</v>
      </c>
      <c r="L32" s="24"/>
      <c r="M32" s="21" t="s">
        <v>34</v>
      </c>
      <c r="N32" s="40">
        <v>6976</v>
      </c>
      <c r="O32" s="42">
        <f t="shared" si="2"/>
        <v>3.4010355217098782</v>
      </c>
      <c r="Q32" s="1" t="s">
        <v>55</v>
      </c>
      <c r="R32" s="5">
        <v>638</v>
      </c>
      <c r="S32" s="17">
        <f t="shared" si="3"/>
        <v>3.7660114515081755</v>
      </c>
      <c r="U32" s="4" t="s">
        <v>33</v>
      </c>
      <c r="V32" s="5">
        <v>1019</v>
      </c>
      <c r="W32" s="15">
        <f t="shared" si="4"/>
        <v>4.3393092875697317</v>
      </c>
      <c r="Y32" s="4" t="s">
        <v>29</v>
      </c>
      <c r="Z32" s="26">
        <v>1407</v>
      </c>
      <c r="AA32" s="27">
        <f t="shared" si="5"/>
        <v>5.2039797314790848</v>
      </c>
      <c r="AB32" s="1" t="s">
        <v>30</v>
      </c>
      <c r="AC32">
        <v>446</v>
      </c>
      <c r="AD32" s="15">
        <f t="shared" si="6"/>
        <v>2.8692743180648481</v>
      </c>
      <c r="AE32" s="67" t="s">
        <v>93</v>
      </c>
      <c r="AF32" s="68">
        <v>926</v>
      </c>
      <c r="AG32" s="15">
        <f t="shared" si="7"/>
        <v>3.1787442930211802</v>
      </c>
      <c r="AI32" s="1" t="s">
        <v>41</v>
      </c>
      <c r="AJ32">
        <v>25</v>
      </c>
      <c r="AO32" s="1" t="s">
        <v>33</v>
      </c>
      <c r="AP32">
        <v>507</v>
      </c>
      <c r="AQ32" s="70">
        <f t="shared" si="29"/>
        <v>2.0705709384954667</v>
      </c>
      <c r="AU32" s="1" t="s">
        <v>29</v>
      </c>
      <c r="AV32">
        <v>94</v>
      </c>
      <c r="AW32" s="9">
        <f t="shared" si="9"/>
        <v>2.3791445203745885</v>
      </c>
      <c r="AY32" s="1" t="s">
        <v>29</v>
      </c>
      <c r="AZ32">
        <v>58</v>
      </c>
      <c r="BA32" s="51">
        <f t="shared" si="10"/>
        <v>1.6973953760608722</v>
      </c>
      <c r="BC32" s="1" t="s">
        <v>29</v>
      </c>
      <c r="BD32">
        <v>66</v>
      </c>
      <c r="BE32" s="15">
        <f t="shared" si="11"/>
        <v>1.8596787827557058</v>
      </c>
      <c r="BG32" s="1" t="s">
        <v>36</v>
      </c>
      <c r="BH32">
        <v>65</v>
      </c>
      <c r="BI32" s="15">
        <f t="shared" si="12"/>
        <v>1.3115415657788538</v>
      </c>
      <c r="BK32" s="1" t="s">
        <v>29</v>
      </c>
      <c r="BL32">
        <v>112</v>
      </c>
      <c r="BM32" s="49">
        <f t="shared" si="13"/>
        <v>2.8747433264887063</v>
      </c>
      <c r="BO32" s="1" t="s">
        <v>45</v>
      </c>
      <c r="BP32">
        <v>248</v>
      </c>
      <c r="BQ32" s="15">
        <f t="shared" si="14"/>
        <v>2.761692650334076</v>
      </c>
      <c r="BS32" s="1" t="s">
        <v>29</v>
      </c>
      <c r="BT32">
        <v>58</v>
      </c>
      <c r="BV32" s="1" t="s">
        <v>29</v>
      </c>
      <c r="BW32">
        <v>66</v>
      </c>
      <c r="BZ32" s="1" t="s">
        <v>33</v>
      </c>
      <c r="CA32">
        <v>904</v>
      </c>
      <c r="CB32" s="10">
        <f t="shared" si="17"/>
        <v>4.2246938966258529</v>
      </c>
      <c r="CC32" s="1" t="s">
        <v>36</v>
      </c>
      <c r="CD32">
        <v>69</v>
      </c>
      <c r="CE32" s="3">
        <f t="shared" si="26"/>
        <v>2.3366068405011853</v>
      </c>
      <c r="CG32" s="1" t="s">
        <v>38</v>
      </c>
      <c r="CH32">
        <v>157</v>
      </c>
      <c r="CJ32" s="1" t="s">
        <v>27</v>
      </c>
      <c r="CK32">
        <v>170</v>
      </c>
      <c r="CL32" s="7">
        <f t="shared" si="18"/>
        <v>3.2679738562091507</v>
      </c>
      <c r="CM32" s="1" t="s">
        <v>33</v>
      </c>
      <c r="CN32">
        <v>31</v>
      </c>
      <c r="CP32" s="1" t="s">
        <v>30</v>
      </c>
      <c r="CQ32">
        <v>339</v>
      </c>
      <c r="CR32" s="51">
        <f t="shared" si="27"/>
        <v>2.0656876485284261</v>
      </c>
      <c r="CS32" s="1" t="s">
        <v>29</v>
      </c>
      <c r="CT32">
        <v>274</v>
      </c>
      <c r="CV32" s="1" t="s">
        <v>29</v>
      </c>
      <c r="CW32">
        <v>117</v>
      </c>
      <c r="CY32" s="16" t="s">
        <v>45</v>
      </c>
      <c r="CZ32" s="38">
        <v>256</v>
      </c>
      <c r="DA32" s="62">
        <f t="shared" si="20"/>
        <v>1.6139200605220023</v>
      </c>
      <c r="DB32" s="66" t="s">
        <v>37</v>
      </c>
      <c r="DC32" s="62">
        <v>1055</v>
      </c>
      <c r="DD32" s="75">
        <f t="shared" si="21"/>
        <v>2.4334548138580062E-2</v>
      </c>
      <c r="DE32" s="1" t="s">
        <v>38</v>
      </c>
      <c r="DF32">
        <v>958</v>
      </c>
      <c r="DG32" s="78">
        <f t="shared" si="28"/>
        <v>2.7571519023772519</v>
      </c>
      <c r="DH32" s="1" t="s">
        <v>56</v>
      </c>
      <c r="DI32">
        <v>197</v>
      </c>
      <c r="DJ32" s="10">
        <f t="shared" si="22"/>
        <v>3.2669983416252073</v>
      </c>
      <c r="DK32" s="1" t="s">
        <v>96</v>
      </c>
      <c r="DL32">
        <v>867</v>
      </c>
      <c r="DN32" s="1" t="s">
        <v>48</v>
      </c>
      <c r="DO32">
        <v>236</v>
      </c>
      <c r="DP32" s="3">
        <f t="shared" si="24"/>
        <v>3.3806044979229335</v>
      </c>
      <c r="DQ32" s="1" t="s">
        <v>29</v>
      </c>
      <c r="DR32">
        <v>806</v>
      </c>
      <c r="DS32" s="3">
        <f t="shared" si="25"/>
        <v>3.4696513129573829</v>
      </c>
    </row>
    <row r="33" spans="3:123" ht="19" x14ac:dyDescent="0.25">
      <c r="C33" s="1" t="s">
        <v>9</v>
      </c>
      <c r="I33" s="30" t="s">
        <v>38</v>
      </c>
      <c r="J33" s="31">
        <v>4644</v>
      </c>
      <c r="K33" s="32">
        <f t="shared" si="1"/>
        <v>4.3701654339111284</v>
      </c>
      <c r="L33" s="33"/>
      <c r="M33" s="30" t="s">
        <v>35</v>
      </c>
      <c r="N33" s="31">
        <v>6300</v>
      </c>
      <c r="O33" s="35">
        <f t="shared" si="2"/>
        <v>3.0714626987918914</v>
      </c>
      <c r="P33" s="34"/>
      <c r="Q33" s="1" t="s">
        <v>58</v>
      </c>
      <c r="R33" s="31">
        <v>626</v>
      </c>
      <c r="S33" s="32">
        <f t="shared" si="3"/>
        <v>3.6951773803199339</v>
      </c>
      <c r="T33" s="34"/>
      <c r="U33" s="30" t="s">
        <v>35</v>
      </c>
      <c r="V33" s="31">
        <v>717</v>
      </c>
      <c r="W33" s="37">
        <f t="shared" si="4"/>
        <v>3.0532725801643741</v>
      </c>
      <c r="Y33" s="43" t="s">
        <v>45</v>
      </c>
      <c r="Z33" s="65">
        <v>1144</v>
      </c>
      <c r="AA33" s="64">
        <f t="shared" si="5"/>
        <v>4.2312386729296891</v>
      </c>
      <c r="AB33" s="1" t="s">
        <v>29</v>
      </c>
      <c r="AC33" s="34">
        <v>274</v>
      </c>
      <c r="AD33" s="15">
        <f t="shared" si="6"/>
        <v>1.7627380339680907</v>
      </c>
      <c r="AE33" s="67" t="s">
        <v>94</v>
      </c>
      <c r="AF33" s="69">
        <v>840</v>
      </c>
      <c r="AG33" s="15">
        <f t="shared" si="7"/>
        <v>2.8835261405375716</v>
      </c>
      <c r="AI33" s="1" t="s">
        <v>42</v>
      </c>
      <c r="AJ33" s="34">
        <v>24</v>
      </c>
      <c r="AK33" s="34"/>
      <c r="AL33" s="34"/>
      <c r="AM33" s="34"/>
      <c r="AO33" s="1" t="s">
        <v>29</v>
      </c>
      <c r="AP33" s="34">
        <v>392</v>
      </c>
      <c r="AQ33" s="70">
        <f t="shared" si="29"/>
        <v>1.6009148084619784</v>
      </c>
      <c r="AR33" s="34"/>
      <c r="AS33" s="34"/>
      <c r="AU33" s="36" t="s">
        <v>32</v>
      </c>
      <c r="AV33" s="34">
        <v>71</v>
      </c>
      <c r="AW33" s="50">
        <f t="shared" si="9"/>
        <v>1.7970134143254872</v>
      </c>
      <c r="AY33" s="36" t="s">
        <v>53</v>
      </c>
      <c r="AZ33" s="34">
        <v>57</v>
      </c>
      <c r="BA33" s="52">
        <f t="shared" si="10"/>
        <v>1.6681299385425814</v>
      </c>
      <c r="BC33" s="1" t="s">
        <v>40</v>
      </c>
      <c r="BD33">
        <v>60</v>
      </c>
      <c r="BE33" s="15">
        <f t="shared" si="11"/>
        <v>1.6906170752324601</v>
      </c>
      <c r="BG33" s="1" t="s">
        <v>35</v>
      </c>
      <c r="BH33">
        <v>64</v>
      </c>
      <c r="BI33" s="15">
        <f t="shared" si="12"/>
        <v>1.2913640032284099</v>
      </c>
      <c r="BK33" s="1" t="s">
        <v>30</v>
      </c>
      <c r="BL33">
        <v>104</v>
      </c>
      <c r="BM33" s="49">
        <f t="shared" si="13"/>
        <v>2.6694045174537986</v>
      </c>
      <c r="BO33" s="1" t="s">
        <v>41</v>
      </c>
      <c r="BP33">
        <v>225</v>
      </c>
      <c r="BQ33" s="15">
        <f t="shared" si="14"/>
        <v>2.5055679287305122</v>
      </c>
      <c r="BS33" s="1" t="s">
        <v>53</v>
      </c>
      <c r="BT33">
        <v>57</v>
      </c>
      <c r="BV33" s="1" t="s">
        <v>40</v>
      </c>
      <c r="BW33">
        <v>60</v>
      </c>
      <c r="BZ33" s="1" t="s">
        <v>38</v>
      </c>
      <c r="CA33">
        <v>894</v>
      </c>
      <c r="CB33" s="10">
        <f t="shared" si="17"/>
        <v>4.1779605570614073</v>
      </c>
      <c r="CC33" s="1" t="s">
        <v>29</v>
      </c>
      <c r="CD33">
        <v>68</v>
      </c>
      <c r="CE33" s="3">
        <f t="shared" si="26"/>
        <v>2.3027429732475451</v>
      </c>
      <c r="CG33" s="1" t="s">
        <v>36</v>
      </c>
      <c r="CH33">
        <v>114</v>
      </c>
      <c r="CJ33" s="1" t="s">
        <v>36</v>
      </c>
      <c r="CK33">
        <v>140</v>
      </c>
      <c r="CL33" s="7">
        <f t="shared" si="18"/>
        <v>2.6912725874663588</v>
      </c>
      <c r="CM33" s="1" t="s">
        <v>41</v>
      </c>
      <c r="CN33">
        <v>26</v>
      </c>
      <c r="CP33" s="1" t="s">
        <v>33</v>
      </c>
      <c r="CQ33">
        <v>333</v>
      </c>
      <c r="CR33" s="51">
        <f t="shared" si="27"/>
        <v>2.0291268051916398</v>
      </c>
      <c r="CS33" s="1" t="s">
        <v>36</v>
      </c>
      <c r="CT33">
        <v>155</v>
      </c>
      <c r="CV33" s="1" t="s">
        <v>33</v>
      </c>
      <c r="CW33">
        <v>95</v>
      </c>
      <c r="CY33" s="1" t="s">
        <v>33</v>
      </c>
      <c r="CZ33">
        <v>240</v>
      </c>
      <c r="DA33" s="62">
        <f t="shared" si="20"/>
        <v>1.513050056739377</v>
      </c>
      <c r="DB33" s="1" t="s">
        <v>38</v>
      </c>
      <c r="DC33">
        <v>876</v>
      </c>
      <c r="DE33" s="1" t="s">
        <v>33</v>
      </c>
      <c r="DF33">
        <v>662</v>
      </c>
      <c r="DH33" s="1" t="s">
        <v>27</v>
      </c>
      <c r="DI33">
        <v>174</v>
      </c>
      <c r="DK33" s="1" t="s">
        <v>63</v>
      </c>
      <c r="DL33">
        <v>808</v>
      </c>
      <c r="DN33" s="1" t="s">
        <v>33</v>
      </c>
      <c r="DO33">
        <v>227</v>
      </c>
      <c r="DP33" s="3">
        <f t="shared" si="24"/>
        <v>3.2516831399512962</v>
      </c>
      <c r="DQ33" s="1" t="s">
        <v>48</v>
      </c>
      <c r="DR33">
        <v>752</v>
      </c>
      <c r="DS33" s="3">
        <f t="shared" si="25"/>
        <v>3.237193284545846</v>
      </c>
    </row>
    <row r="34" spans="3:123" ht="19" x14ac:dyDescent="0.25">
      <c r="C34" s="1" t="s">
        <v>10</v>
      </c>
      <c r="I34" s="4" t="s">
        <v>35</v>
      </c>
      <c r="J34" s="5">
        <v>3815</v>
      </c>
      <c r="K34" s="17">
        <f t="shared" si="1"/>
        <v>3.5900476163589481</v>
      </c>
      <c r="L34" s="14"/>
      <c r="M34" s="4" t="s">
        <v>36</v>
      </c>
      <c r="N34" s="5">
        <v>5218</v>
      </c>
      <c r="O34" s="18">
        <f t="shared" si="2"/>
        <v>2.5439511686184266</v>
      </c>
      <c r="Q34" s="1" t="s">
        <v>59</v>
      </c>
      <c r="R34" s="5">
        <v>588</v>
      </c>
      <c r="S34" s="17">
        <f t="shared" si="3"/>
        <v>3.4708694882238356</v>
      </c>
      <c r="U34" s="4" t="s">
        <v>36</v>
      </c>
      <c r="V34" s="5">
        <v>638</v>
      </c>
      <c r="W34" s="15">
        <f t="shared" si="4"/>
        <v>2.7168590043861518</v>
      </c>
      <c r="Y34" s="43" t="s">
        <v>37</v>
      </c>
      <c r="Z34" s="44">
        <v>1035</v>
      </c>
      <c r="AA34" s="64">
        <f t="shared" si="5"/>
        <v>3.8280874357362134</v>
      </c>
      <c r="AB34" s="1" t="s">
        <v>42</v>
      </c>
      <c r="AC34">
        <v>246</v>
      </c>
      <c r="AD34" s="15">
        <f t="shared" si="6"/>
        <v>1.5826042202779209</v>
      </c>
      <c r="AE34" s="1" t="s">
        <v>27</v>
      </c>
      <c r="AF34">
        <v>767</v>
      </c>
      <c r="AG34" s="15">
        <f t="shared" si="7"/>
        <v>2.6329339878479971</v>
      </c>
      <c r="AI34" s="1" t="s">
        <v>54</v>
      </c>
      <c r="AJ34">
        <v>22</v>
      </c>
      <c r="AO34" s="1" t="s">
        <v>35</v>
      </c>
      <c r="AP34">
        <v>334</v>
      </c>
      <c r="AQ34" s="70">
        <f>AP34/24486*100</f>
        <v>1.3640447602711754</v>
      </c>
      <c r="AU34" s="1" t="s">
        <v>35</v>
      </c>
      <c r="AV34">
        <v>62</v>
      </c>
      <c r="AW34" s="9">
        <f t="shared" si="9"/>
        <v>1.5692229815236647</v>
      </c>
      <c r="AY34" s="1" t="s">
        <v>36</v>
      </c>
      <c r="AZ34">
        <v>55</v>
      </c>
      <c r="BA34" s="51">
        <f t="shared" si="10"/>
        <v>1.6095990635059996</v>
      </c>
      <c r="BC34" s="1" t="s">
        <v>42</v>
      </c>
      <c r="BD34">
        <v>59</v>
      </c>
      <c r="BE34" s="15">
        <f t="shared" si="11"/>
        <v>1.6624401239785855</v>
      </c>
      <c r="BG34" s="1" t="s">
        <v>33</v>
      </c>
      <c r="BH34">
        <v>58</v>
      </c>
      <c r="BI34" s="15">
        <f t="shared" si="12"/>
        <v>1.1702986279257466</v>
      </c>
      <c r="BK34" s="55" t="s">
        <v>129</v>
      </c>
      <c r="BL34">
        <v>101</v>
      </c>
      <c r="BM34" s="54">
        <f t="shared" si="13"/>
        <v>2.5924024640657084</v>
      </c>
      <c r="BO34" s="1" t="s">
        <v>29</v>
      </c>
      <c r="BP34">
        <v>210</v>
      </c>
      <c r="BQ34" s="15">
        <f t="shared" si="14"/>
        <v>2.338530066815145</v>
      </c>
      <c r="BS34" s="1" t="s">
        <v>36</v>
      </c>
      <c r="BT34">
        <v>55</v>
      </c>
      <c r="BV34" s="1" t="s">
        <v>42</v>
      </c>
      <c r="BW34">
        <v>59</v>
      </c>
      <c r="BZ34" s="1" t="s">
        <v>27</v>
      </c>
      <c r="CA34">
        <v>797</v>
      </c>
      <c r="CC34" s="56" t="s">
        <v>50</v>
      </c>
      <c r="CD34" s="57">
        <v>57</v>
      </c>
      <c r="CE34" s="3">
        <f t="shared" si="26"/>
        <v>1.930240433457501</v>
      </c>
      <c r="CG34" s="1" t="s">
        <v>33</v>
      </c>
      <c r="CH34">
        <v>79</v>
      </c>
      <c r="CJ34" s="1" t="s">
        <v>30</v>
      </c>
      <c r="CK34">
        <v>125</v>
      </c>
      <c r="CL34" s="7">
        <f t="shared" si="18"/>
        <v>2.4029219530949635</v>
      </c>
      <c r="CM34" s="1" t="s">
        <v>108</v>
      </c>
      <c r="CN34">
        <v>25</v>
      </c>
      <c r="CP34" s="1" t="s">
        <v>36</v>
      </c>
      <c r="CQ34">
        <v>277</v>
      </c>
      <c r="CR34" s="51">
        <f t="shared" si="27"/>
        <v>1.6878922673816343</v>
      </c>
      <c r="CS34" s="1" t="s">
        <v>50</v>
      </c>
      <c r="CT34">
        <v>137</v>
      </c>
      <c r="CV34" s="1" t="s">
        <v>42</v>
      </c>
      <c r="CW34">
        <v>71</v>
      </c>
      <c r="CY34" s="1" t="s">
        <v>35</v>
      </c>
      <c r="CZ34">
        <v>238</v>
      </c>
      <c r="DA34" s="62">
        <f t="shared" si="20"/>
        <v>1.5004413062665489</v>
      </c>
      <c r="DB34" s="1" t="s">
        <v>33</v>
      </c>
      <c r="DC34">
        <v>783</v>
      </c>
      <c r="DE34" s="1" t="s">
        <v>32</v>
      </c>
      <c r="DF34">
        <v>618</v>
      </c>
      <c r="DH34" s="1" t="s">
        <v>109</v>
      </c>
      <c r="DI34">
        <v>160</v>
      </c>
      <c r="DK34" s="1" t="s">
        <v>57</v>
      </c>
      <c r="DL34">
        <v>690</v>
      </c>
      <c r="DN34" s="1" t="s">
        <v>30</v>
      </c>
      <c r="DO34">
        <v>221</v>
      </c>
      <c r="DP34" s="3">
        <f t="shared" si="24"/>
        <v>3.1657355679702048</v>
      </c>
      <c r="DQ34" s="1" t="s">
        <v>30</v>
      </c>
      <c r="DR34">
        <v>710</v>
      </c>
      <c r="DS34" s="3">
        <f t="shared" si="25"/>
        <v>3.0563925957813169</v>
      </c>
    </row>
    <row r="35" spans="3:123" ht="19" x14ac:dyDescent="0.25">
      <c r="C35" s="1" t="s">
        <v>11</v>
      </c>
      <c r="I35" s="16" t="s">
        <v>34</v>
      </c>
      <c r="J35" s="38">
        <v>2942</v>
      </c>
      <c r="K35" s="39">
        <f t="shared" si="1"/>
        <v>2.7685242692865075</v>
      </c>
      <c r="L35" s="14"/>
      <c r="M35" s="43" t="s">
        <v>37</v>
      </c>
      <c r="N35" s="44">
        <v>4934</v>
      </c>
      <c r="O35" s="46">
        <f t="shared" si="2"/>
        <v>2.405491580291935</v>
      </c>
      <c r="P35" s="8"/>
      <c r="Q35" s="1" t="s">
        <v>28</v>
      </c>
      <c r="R35" s="44">
        <v>563</v>
      </c>
      <c r="S35" s="45">
        <f t="shared" si="3"/>
        <v>3.3232985065816658</v>
      </c>
      <c r="U35" s="43" t="s">
        <v>41</v>
      </c>
      <c r="V35" s="44">
        <v>627</v>
      </c>
      <c r="W35" s="15">
        <f t="shared" si="4"/>
        <v>2.6700166077588041</v>
      </c>
      <c r="Y35" s="1" t="s">
        <v>38</v>
      </c>
      <c r="Z35">
        <v>668</v>
      </c>
      <c r="AA35" s="23">
        <f t="shared" si="5"/>
        <v>2.4706883160113917</v>
      </c>
      <c r="AB35" s="1" t="s">
        <v>41</v>
      </c>
      <c r="AC35">
        <v>153</v>
      </c>
      <c r="AD35" s="15">
        <f t="shared" si="6"/>
        <v>0.98430262480699948</v>
      </c>
      <c r="AE35" s="1" t="s">
        <v>36</v>
      </c>
      <c r="AF35">
        <v>660</v>
      </c>
      <c r="AG35" s="15">
        <f t="shared" si="7"/>
        <v>2.2656276818509493</v>
      </c>
      <c r="AI35" s="1" t="s">
        <v>30</v>
      </c>
      <c r="AJ35">
        <v>21</v>
      </c>
      <c r="AO35" s="1" t="s">
        <v>41</v>
      </c>
      <c r="AP35">
        <v>276</v>
      </c>
      <c r="AQ35" s="70">
        <f t="shared" si="29"/>
        <v>1.1271747120803726</v>
      </c>
      <c r="AU35" s="1" t="s">
        <v>33</v>
      </c>
      <c r="AV35">
        <v>59</v>
      </c>
      <c r="AW35" s="9">
        <f t="shared" si="9"/>
        <v>1.4932928372563907</v>
      </c>
      <c r="AY35" s="1" t="s">
        <v>63</v>
      </c>
      <c r="AZ35">
        <v>47</v>
      </c>
      <c r="BA35" s="51">
        <f t="shared" si="10"/>
        <v>1.3754755633596722</v>
      </c>
      <c r="BC35" s="1" t="s">
        <v>55</v>
      </c>
      <c r="BD35">
        <v>59</v>
      </c>
      <c r="BE35" s="15">
        <f t="shared" si="11"/>
        <v>1.6624401239785855</v>
      </c>
      <c r="BG35" s="1" t="s">
        <v>59</v>
      </c>
      <c r="BH35">
        <v>57</v>
      </c>
      <c r="BI35" s="15">
        <f t="shared" si="12"/>
        <v>1.1501210653753027</v>
      </c>
      <c r="BK35" s="1" t="s">
        <v>108</v>
      </c>
      <c r="BL35">
        <v>94</v>
      </c>
      <c r="BM35" s="49">
        <f t="shared" si="13"/>
        <v>2.4127310061601643</v>
      </c>
      <c r="BO35" s="1" t="s">
        <v>63</v>
      </c>
      <c r="BP35">
        <v>171</v>
      </c>
      <c r="BQ35" s="15">
        <f t="shared" si="14"/>
        <v>1.9042316258351892</v>
      </c>
      <c r="BS35" s="1" t="s">
        <v>63</v>
      </c>
      <c r="BT35">
        <v>47</v>
      </c>
      <c r="BV35" s="1" t="s">
        <v>55</v>
      </c>
      <c r="BW35">
        <v>59</v>
      </c>
      <c r="BZ35" s="1" t="s">
        <v>30</v>
      </c>
      <c r="CA35">
        <v>621</v>
      </c>
      <c r="CC35" s="56" t="s">
        <v>61</v>
      </c>
      <c r="CD35" s="57">
        <v>56</v>
      </c>
      <c r="CE35" s="3">
        <f t="shared" si="26"/>
        <v>1.8963765662038605</v>
      </c>
      <c r="CG35" s="1" t="s">
        <v>55</v>
      </c>
      <c r="CH35">
        <v>61</v>
      </c>
      <c r="CJ35" s="1" t="s">
        <v>29</v>
      </c>
      <c r="CK35">
        <v>105</v>
      </c>
      <c r="CL35" s="7">
        <f t="shared" si="18"/>
        <v>2.0184544405997693</v>
      </c>
      <c r="CM35" s="1" t="s">
        <v>40</v>
      </c>
      <c r="CN35">
        <v>25</v>
      </c>
      <c r="CP35" s="1" t="s">
        <v>58</v>
      </c>
      <c r="CQ35">
        <v>266</v>
      </c>
      <c r="CR35" s="51">
        <f t="shared" si="27"/>
        <v>1.6208640545975261</v>
      </c>
      <c r="CS35" s="1" t="s">
        <v>42</v>
      </c>
      <c r="CT35">
        <v>118</v>
      </c>
      <c r="CV35" s="1" t="s">
        <v>31</v>
      </c>
      <c r="CW35">
        <v>69</v>
      </c>
      <c r="CY35" s="1" t="s">
        <v>31</v>
      </c>
      <c r="CZ35">
        <v>225</v>
      </c>
      <c r="DA35" s="62">
        <f t="shared" si="20"/>
        <v>1.4184844281931661</v>
      </c>
      <c r="DB35" s="1" t="s">
        <v>32</v>
      </c>
      <c r="DC35">
        <v>723</v>
      </c>
      <c r="DE35" s="1" t="s">
        <v>45</v>
      </c>
      <c r="DF35">
        <v>597</v>
      </c>
      <c r="DH35" s="1" t="s">
        <v>48</v>
      </c>
      <c r="DI35">
        <v>159</v>
      </c>
      <c r="DK35" s="1" t="s">
        <v>58</v>
      </c>
      <c r="DL35">
        <v>623</v>
      </c>
      <c r="DN35" s="1" t="s">
        <v>63</v>
      </c>
      <c r="DO35">
        <v>180</v>
      </c>
      <c r="DQ35" s="1" t="s">
        <v>53</v>
      </c>
      <c r="DR35">
        <v>603</v>
      </c>
      <c r="DS35" s="3">
        <f t="shared" si="25"/>
        <v>2.5957813172621611</v>
      </c>
    </row>
    <row r="36" spans="3:123" ht="19" x14ac:dyDescent="0.25">
      <c r="C36" s="1" t="s">
        <v>12</v>
      </c>
      <c r="I36" s="43" t="s">
        <v>41</v>
      </c>
      <c r="J36" s="44">
        <v>2783</v>
      </c>
      <c r="K36" s="45">
        <f t="shared" si="1"/>
        <v>2.6188997421564753</v>
      </c>
      <c r="L36" s="14"/>
      <c r="M36" s="4" t="s">
        <v>38</v>
      </c>
      <c r="N36" s="5">
        <v>4902</v>
      </c>
      <c r="O36" s="18">
        <f t="shared" si="2"/>
        <v>2.3898904999171191</v>
      </c>
      <c r="P36" s="5"/>
      <c r="Q36" s="1" t="s">
        <v>60</v>
      </c>
      <c r="R36" s="5">
        <v>500</v>
      </c>
      <c r="S36" s="17">
        <f t="shared" si="3"/>
        <v>2.9514196328433977</v>
      </c>
      <c r="U36" s="4" t="s">
        <v>40</v>
      </c>
      <c r="V36" s="5">
        <v>565</v>
      </c>
      <c r="W36" s="15">
        <f t="shared" si="4"/>
        <v>2.4059958267683004</v>
      </c>
      <c r="Y36" s="43" t="s">
        <v>49</v>
      </c>
      <c r="Z36" s="44">
        <v>427</v>
      </c>
      <c r="AA36" s="64">
        <f t="shared" si="5"/>
        <v>1.5793172319414135</v>
      </c>
      <c r="AB36" s="1" t="s">
        <v>33</v>
      </c>
      <c r="AC36">
        <v>151</v>
      </c>
      <c r="AD36" s="15">
        <f t="shared" si="6"/>
        <v>0.97143592382913024</v>
      </c>
      <c r="AE36" s="1" t="s">
        <v>30</v>
      </c>
      <c r="AF36">
        <v>655</v>
      </c>
      <c r="AG36" s="15">
        <f t="shared" si="7"/>
        <v>2.2484638357763211</v>
      </c>
      <c r="AI36" s="1" t="s">
        <v>48</v>
      </c>
      <c r="AJ36">
        <v>17</v>
      </c>
      <c r="AO36" s="1" t="s">
        <v>48</v>
      </c>
      <c r="AP36">
        <v>211</v>
      </c>
      <c r="AQ36" s="70">
        <f t="shared" si="29"/>
        <v>0.86171689945274843</v>
      </c>
      <c r="AU36" s="1" t="s">
        <v>44</v>
      </c>
      <c r="AV36">
        <v>57</v>
      </c>
      <c r="AW36" s="9">
        <f t="shared" si="9"/>
        <v>1.4426727410782081</v>
      </c>
      <c r="AY36" s="1" t="s">
        <v>43</v>
      </c>
      <c r="AZ36">
        <v>39</v>
      </c>
      <c r="BA36" s="51">
        <f t="shared" si="10"/>
        <v>1.1413520632133449</v>
      </c>
      <c r="BC36" s="1" t="s">
        <v>33</v>
      </c>
      <c r="BD36">
        <v>51</v>
      </c>
      <c r="BE36" s="15">
        <f t="shared" si="11"/>
        <v>1.4370245139475908</v>
      </c>
      <c r="BG36" s="1" t="s">
        <v>27</v>
      </c>
      <c r="BH36">
        <v>50</v>
      </c>
      <c r="BI36" s="15">
        <f t="shared" si="12"/>
        <v>1.0088781275221952</v>
      </c>
      <c r="BK36" s="1" t="s">
        <v>33</v>
      </c>
      <c r="BL36">
        <v>94</v>
      </c>
      <c r="BM36" s="49">
        <f t="shared" si="13"/>
        <v>2.4127310061601643</v>
      </c>
      <c r="BO36" s="1" t="s">
        <v>44</v>
      </c>
      <c r="BP36">
        <v>148</v>
      </c>
      <c r="BQ36" s="15">
        <f t="shared" si="14"/>
        <v>1.6481069042316259</v>
      </c>
      <c r="BS36" s="1" t="s">
        <v>43</v>
      </c>
      <c r="BT36">
        <v>39</v>
      </c>
      <c r="BV36" s="1" t="s">
        <v>33</v>
      </c>
      <c r="BW36">
        <v>51</v>
      </c>
      <c r="BZ36" s="1" t="s">
        <v>29</v>
      </c>
      <c r="CA36">
        <v>512</v>
      </c>
      <c r="CC36" s="1" t="s">
        <v>53</v>
      </c>
      <c r="CD36">
        <v>50</v>
      </c>
      <c r="CG36" s="1" t="s">
        <v>48</v>
      </c>
      <c r="CH36">
        <v>60</v>
      </c>
      <c r="CJ36" s="56" t="s">
        <v>92</v>
      </c>
      <c r="CK36">
        <v>87</v>
      </c>
      <c r="CL36" s="7">
        <f t="shared" si="18"/>
        <v>1.6724336793540944</v>
      </c>
      <c r="CM36" s="1" t="s">
        <v>29</v>
      </c>
      <c r="CN36">
        <v>24</v>
      </c>
      <c r="CP36" s="1" t="s">
        <v>48</v>
      </c>
      <c r="CQ36">
        <v>234</v>
      </c>
      <c r="CR36" s="51">
        <f t="shared" si="27"/>
        <v>1.4258728901346658</v>
      </c>
      <c r="CS36" s="1" t="s">
        <v>41</v>
      </c>
      <c r="CT36">
        <v>118</v>
      </c>
      <c r="CV36" s="1" t="s">
        <v>54</v>
      </c>
      <c r="CW36">
        <v>61</v>
      </c>
      <c r="CY36" s="1" t="s">
        <v>32</v>
      </c>
      <c r="CZ36">
        <v>204</v>
      </c>
      <c r="DA36" s="62">
        <f t="shared" si="20"/>
        <v>1.2860925482284706</v>
      </c>
      <c r="DB36" s="1" t="s">
        <v>35</v>
      </c>
      <c r="DC36">
        <v>698</v>
      </c>
      <c r="DE36" s="1" t="s">
        <v>35</v>
      </c>
      <c r="DF36">
        <v>533</v>
      </c>
      <c r="DH36" s="1" t="s">
        <v>59</v>
      </c>
      <c r="DI36">
        <v>157</v>
      </c>
      <c r="DK36" s="1" t="s">
        <v>27</v>
      </c>
      <c r="DL36">
        <v>595</v>
      </c>
      <c r="DN36" s="1" t="s">
        <v>46</v>
      </c>
      <c r="DO36">
        <v>166</v>
      </c>
      <c r="DQ36" s="1" t="s">
        <v>46</v>
      </c>
      <c r="DR36">
        <v>589</v>
      </c>
      <c r="DS36" s="3">
        <f t="shared" si="25"/>
        <v>2.5355144210073179</v>
      </c>
    </row>
    <row r="37" spans="3:123" ht="19" x14ac:dyDescent="0.25">
      <c r="C37" s="1" t="s">
        <v>13</v>
      </c>
      <c r="I37" s="4" t="s">
        <v>42</v>
      </c>
      <c r="J37" s="5">
        <v>2298</v>
      </c>
      <c r="K37" s="17">
        <f t="shared" si="1"/>
        <v>2.162497882671786</v>
      </c>
      <c r="L37" s="14"/>
      <c r="M37" s="43" t="s">
        <v>39</v>
      </c>
      <c r="N37" s="44">
        <v>4084</v>
      </c>
      <c r="O37" s="46">
        <f t="shared" si="2"/>
        <v>1.9910878828358864</v>
      </c>
      <c r="P37" s="8"/>
      <c r="Q37" s="1" t="s">
        <v>50</v>
      </c>
      <c r="R37" s="38">
        <v>496</v>
      </c>
      <c r="S37" s="39">
        <f t="shared" si="3"/>
        <v>2.9278082757806505</v>
      </c>
      <c r="U37" s="16" t="s">
        <v>34</v>
      </c>
      <c r="V37" s="38">
        <v>495</v>
      </c>
      <c r="W37" s="15">
        <f t="shared" si="4"/>
        <v>2.107907848230635</v>
      </c>
      <c r="Y37" s="1" t="s">
        <v>35</v>
      </c>
      <c r="Z37">
        <v>267</v>
      </c>
      <c r="AA37" s="23">
        <f t="shared" si="5"/>
        <v>0.98753559936383473</v>
      </c>
      <c r="AB37" s="1" t="s">
        <v>31</v>
      </c>
      <c r="AC37">
        <v>131</v>
      </c>
      <c r="AD37" s="15">
        <f t="shared" si="6"/>
        <v>0.84276891405043741</v>
      </c>
      <c r="AE37" s="1" t="s">
        <v>42</v>
      </c>
      <c r="AF37">
        <v>590</v>
      </c>
      <c r="AG37" s="15">
        <f t="shared" si="7"/>
        <v>2.0253338368061513</v>
      </c>
      <c r="AI37" s="1" t="s">
        <v>56</v>
      </c>
      <c r="AJ37">
        <v>16</v>
      </c>
      <c r="AO37" s="1" t="s">
        <v>31</v>
      </c>
      <c r="AP37">
        <v>201</v>
      </c>
      <c r="AQ37" s="70">
        <f t="shared" si="29"/>
        <v>0.82087723597157569</v>
      </c>
      <c r="AU37" s="1" t="s">
        <v>36</v>
      </c>
      <c r="AV37">
        <v>53</v>
      </c>
      <c r="AW37" s="9">
        <f t="shared" si="9"/>
        <v>1.3414325487218426</v>
      </c>
      <c r="AY37" s="1" t="s">
        <v>42</v>
      </c>
      <c r="AZ37">
        <v>39</v>
      </c>
      <c r="BA37" s="51">
        <f t="shared" si="10"/>
        <v>1.1413520632133449</v>
      </c>
      <c r="BC37" s="1" t="s">
        <v>108</v>
      </c>
      <c r="BD37">
        <v>46</v>
      </c>
      <c r="BE37" s="15">
        <f t="shared" si="11"/>
        <v>1.2961397576782192</v>
      </c>
      <c r="BG37" s="1" t="s">
        <v>56</v>
      </c>
      <c r="BH37">
        <v>46</v>
      </c>
      <c r="BI37" s="15">
        <f t="shared" si="12"/>
        <v>0.92816787732041961</v>
      </c>
      <c r="BK37" s="55" t="s">
        <v>130</v>
      </c>
      <c r="BL37">
        <v>79</v>
      </c>
      <c r="BM37" s="54">
        <f t="shared" si="13"/>
        <v>2.0277207392197125</v>
      </c>
      <c r="BO37" s="1" t="s">
        <v>32</v>
      </c>
      <c r="BP37">
        <v>146</v>
      </c>
      <c r="BQ37" s="15">
        <f t="shared" si="14"/>
        <v>1.6258351893095768</v>
      </c>
      <c r="BS37" s="1" t="s">
        <v>42</v>
      </c>
      <c r="BT37">
        <v>39</v>
      </c>
      <c r="BV37" s="1" t="s">
        <v>108</v>
      </c>
      <c r="BW37">
        <v>46</v>
      </c>
      <c r="BZ37" s="1" t="s">
        <v>55</v>
      </c>
      <c r="CA37">
        <v>446</v>
      </c>
      <c r="CC37" s="1" t="s">
        <v>33</v>
      </c>
      <c r="CD37">
        <v>47</v>
      </c>
      <c r="CG37" s="1" t="s">
        <v>42</v>
      </c>
      <c r="CH37">
        <v>59</v>
      </c>
      <c r="CJ37" s="56" t="s">
        <v>57</v>
      </c>
      <c r="CK37">
        <v>80</v>
      </c>
      <c r="CL37" s="7">
        <f t="shared" si="18"/>
        <v>1.5378700499807767</v>
      </c>
      <c r="CM37" s="1" t="s">
        <v>47</v>
      </c>
      <c r="CN37">
        <v>24</v>
      </c>
      <c r="CP37" s="1" t="s">
        <v>42</v>
      </c>
      <c r="CQ37">
        <v>193</v>
      </c>
      <c r="CR37" s="51">
        <f t="shared" si="27"/>
        <v>1.1760404606666262</v>
      </c>
      <c r="CS37" s="1" t="s">
        <v>31</v>
      </c>
      <c r="CT37">
        <v>112</v>
      </c>
      <c r="CV37" s="1" t="s">
        <v>55</v>
      </c>
      <c r="CW37">
        <v>56</v>
      </c>
      <c r="CY37" s="1" t="s">
        <v>44</v>
      </c>
      <c r="CZ37">
        <v>153</v>
      </c>
      <c r="DA37" s="62">
        <f t="shared" si="20"/>
        <v>0.96456941117135286</v>
      </c>
      <c r="DB37" s="1" t="s">
        <v>45</v>
      </c>
      <c r="DC37">
        <v>641</v>
      </c>
      <c r="DE37" s="1" t="s">
        <v>41</v>
      </c>
      <c r="DF37">
        <v>368</v>
      </c>
      <c r="DH37" s="1" t="s">
        <v>36</v>
      </c>
      <c r="DI37">
        <v>155</v>
      </c>
      <c r="DK37" s="1" t="s">
        <v>61</v>
      </c>
      <c r="DL37">
        <v>548</v>
      </c>
      <c r="DN37" s="1" t="s">
        <v>29</v>
      </c>
      <c r="DO37">
        <v>163</v>
      </c>
      <c r="DQ37" s="1" t="s">
        <v>51</v>
      </c>
      <c r="DR37">
        <v>588</v>
      </c>
      <c r="DS37" s="3">
        <f t="shared" si="25"/>
        <v>2.5312096427034008</v>
      </c>
    </row>
    <row r="38" spans="3:123" ht="19" x14ac:dyDescent="0.25">
      <c r="C38" s="1" t="s">
        <v>14</v>
      </c>
      <c r="I38" s="4" t="s">
        <v>40</v>
      </c>
      <c r="J38" s="5">
        <v>1890</v>
      </c>
      <c r="K38" s="17">
        <f t="shared" si="1"/>
        <v>1.7785556998475522</v>
      </c>
      <c r="L38" s="14"/>
      <c r="M38" s="4" t="s">
        <v>40</v>
      </c>
      <c r="N38" s="5">
        <v>4009</v>
      </c>
      <c r="O38" s="18">
        <f t="shared" si="2"/>
        <v>1.9545228507074113</v>
      </c>
      <c r="Q38" s="1" t="s">
        <v>61</v>
      </c>
      <c r="R38" s="44">
        <v>455</v>
      </c>
      <c r="S38" s="45">
        <f t="shared" si="3"/>
        <v>2.685791865887492</v>
      </c>
      <c r="U38" s="43" t="s">
        <v>45</v>
      </c>
      <c r="V38" s="44">
        <v>488</v>
      </c>
      <c r="W38" s="15">
        <f t="shared" si="4"/>
        <v>2.0780990503768684</v>
      </c>
      <c r="Y38" s="1" t="s">
        <v>33</v>
      </c>
      <c r="Z38">
        <v>227</v>
      </c>
      <c r="AA38" s="23">
        <f t="shared" si="5"/>
        <v>0.83959019121944012</v>
      </c>
      <c r="AB38" s="1" t="s">
        <v>35</v>
      </c>
      <c r="AC38">
        <v>129</v>
      </c>
      <c r="AD38" s="15">
        <f t="shared" si="6"/>
        <v>0.82990221307256817</v>
      </c>
      <c r="AE38" s="67" t="s">
        <v>58</v>
      </c>
      <c r="AF38" s="68">
        <v>546</v>
      </c>
      <c r="AG38" s="15">
        <f t="shared" si="7"/>
        <v>1.8742919913494214</v>
      </c>
      <c r="AI38" s="1" t="s">
        <v>50</v>
      </c>
      <c r="AJ38">
        <v>16</v>
      </c>
      <c r="AO38" s="1" t="s">
        <v>40</v>
      </c>
      <c r="AP38">
        <v>195</v>
      </c>
      <c r="AQ38" s="15"/>
      <c r="AU38" s="1" t="s">
        <v>34</v>
      </c>
      <c r="AV38">
        <v>41</v>
      </c>
      <c r="AW38" s="9">
        <f t="shared" si="9"/>
        <v>1.0377119716527461</v>
      </c>
      <c r="AY38" s="1" t="s">
        <v>96</v>
      </c>
      <c r="AZ38">
        <v>37</v>
      </c>
      <c r="BA38" s="51">
        <f t="shared" si="10"/>
        <v>1.0828211881767631</v>
      </c>
      <c r="BC38" s="1" t="s">
        <v>56</v>
      </c>
      <c r="BD38">
        <v>32</v>
      </c>
      <c r="BE38" s="15">
        <f t="shared" si="11"/>
        <v>0.90166244012397856</v>
      </c>
      <c r="BG38" s="1" t="s">
        <v>30</v>
      </c>
      <c r="BH38">
        <v>45</v>
      </c>
      <c r="BI38" s="15">
        <f t="shared" si="12"/>
        <v>0.90799031476997571</v>
      </c>
      <c r="BK38" s="1" t="s">
        <v>36</v>
      </c>
      <c r="BL38">
        <v>74</v>
      </c>
      <c r="BM38" s="49">
        <f t="shared" si="13"/>
        <v>1.8993839835728954</v>
      </c>
      <c r="BO38" s="1" t="s">
        <v>31</v>
      </c>
      <c r="BP38">
        <v>136</v>
      </c>
      <c r="BQ38" s="15">
        <f t="shared" si="14"/>
        <v>1.5144766146993318</v>
      </c>
      <c r="BS38" s="1" t="s">
        <v>96</v>
      </c>
      <c r="BT38">
        <v>37</v>
      </c>
      <c r="BV38" s="1" t="s">
        <v>56</v>
      </c>
      <c r="BW38">
        <v>32</v>
      </c>
      <c r="BZ38" s="1" t="s">
        <v>42</v>
      </c>
      <c r="CA38">
        <v>414</v>
      </c>
      <c r="CC38" s="1" t="s">
        <v>41</v>
      </c>
      <c r="CD38">
        <v>42</v>
      </c>
      <c r="CG38" s="1" t="s">
        <v>29</v>
      </c>
      <c r="CH38">
        <v>59</v>
      </c>
      <c r="CJ38" s="1" t="s">
        <v>42</v>
      </c>
      <c r="CK38">
        <v>75</v>
      </c>
      <c r="CM38" s="1" t="s">
        <v>35</v>
      </c>
      <c r="CN38">
        <v>20</v>
      </c>
      <c r="CP38" s="1" t="s">
        <v>59</v>
      </c>
      <c r="CQ38">
        <v>184</v>
      </c>
      <c r="CR38" s="51">
        <f t="shared" si="27"/>
        <v>1.1211991956614467</v>
      </c>
      <c r="CS38" s="1" t="s">
        <v>34</v>
      </c>
      <c r="CT38">
        <v>98</v>
      </c>
      <c r="CV38" s="1" t="s">
        <v>41</v>
      </c>
      <c r="CW38">
        <v>56</v>
      </c>
      <c r="CY38" s="1" t="s">
        <v>36</v>
      </c>
      <c r="CZ38">
        <v>152</v>
      </c>
      <c r="DA38" s="62">
        <f t="shared" si="20"/>
        <v>0.95826503593493884</v>
      </c>
      <c r="DB38" s="1" t="s">
        <v>44</v>
      </c>
      <c r="DC38">
        <v>609</v>
      </c>
      <c r="DE38" s="1" t="s">
        <v>36</v>
      </c>
      <c r="DF38">
        <v>358</v>
      </c>
      <c r="DH38" s="1" t="s">
        <v>96</v>
      </c>
      <c r="DI38">
        <v>154</v>
      </c>
      <c r="DK38" s="1" t="s">
        <v>50</v>
      </c>
      <c r="DL38">
        <v>535</v>
      </c>
      <c r="DN38" s="1" t="s">
        <v>50</v>
      </c>
      <c r="DO38">
        <v>150</v>
      </c>
      <c r="DQ38" s="1" t="s">
        <v>35</v>
      </c>
      <c r="DR38">
        <v>576</v>
      </c>
      <c r="DS38" s="3">
        <f t="shared" si="25"/>
        <v>2.4795523030563924</v>
      </c>
    </row>
    <row r="39" spans="3:123" ht="19" x14ac:dyDescent="0.25">
      <c r="C39" s="1" t="s">
        <v>15</v>
      </c>
      <c r="I39" s="43" t="s">
        <v>37</v>
      </c>
      <c r="J39" s="44">
        <v>1682</v>
      </c>
      <c r="K39" s="45">
        <f t="shared" si="1"/>
        <v>1.5828204693881391</v>
      </c>
      <c r="L39" s="14"/>
      <c r="M39" s="43" t="s">
        <v>41</v>
      </c>
      <c r="N39" s="44">
        <v>3400</v>
      </c>
      <c r="O39" s="46">
        <f t="shared" si="2"/>
        <v>1.6576147898241953</v>
      </c>
      <c r="Q39" s="1" t="s">
        <v>62</v>
      </c>
      <c r="R39" s="38">
        <v>451</v>
      </c>
      <c r="S39" s="39">
        <f t="shared" si="3"/>
        <v>2.6621805088247448</v>
      </c>
      <c r="U39" s="16" t="s">
        <v>31</v>
      </c>
      <c r="V39" s="38">
        <v>449</v>
      </c>
      <c r="W39" s="15">
        <f t="shared" si="4"/>
        <v>1.9120214623344547</v>
      </c>
      <c r="Y39" s="1" t="s">
        <v>32</v>
      </c>
      <c r="Z39">
        <v>215</v>
      </c>
      <c r="AA39" s="23">
        <f t="shared" si="5"/>
        <v>0.7952065687761215</v>
      </c>
      <c r="AB39" s="1" t="s">
        <v>40</v>
      </c>
      <c r="AC39">
        <v>115</v>
      </c>
      <c r="AD39" s="15">
        <f t="shared" si="6"/>
        <v>0.73983530622748328</v>
      </c>
      <c r="AE39" s="1" t="s">
        <v>29</v>
      </c>
      <c r="AF39">
        <v>472</v>
      </c>
      <c r="AG39" s="15">
        <f t="shared" si="7"/>
        <v>1.6202670694449213</v>
      </c>
      <c r="AI39" s="1" t="s">
        <v>60</v>
      </c>
      <c r="AJ39">
        <v>14</v>
      </c>
      <c r="AO39" s="1" t="s">
        <v>53</v>
      </c>
      <c r="AP39">
        <v>175</v>
      </c>
      <c r="AQ39" s="15"/>
      <c r="AU39" s="1" t="s">
        <v>40</v>
      </c>
      <c r="AV39">
        <v>38</v>
      </c>
      <c r="AW39" s="9">
        <f t="shared" si="9"/>
        <v>0.96178182738547202</v>
      </c>
      <c r="AY39" s="1" t="s">
        <v>35</v>
      </c>
      <c r="AZ39">
        <v>36</v>
      </c>
      <c r="BA39" s="51">
        <f t="shared" si="10"/>
        <v>1.0535557506584723</v>
      </c>
      <c r="BC39" s="1" t="s">
        <v>51</v>
      </c>
      <c r="BD39">
        <v>32</v>
      </c>
      <c r="BE39" s="15">
        <f t="shared" si="11"/>
        <v>0.90166244012397856</v>
      </c>
      <c r="BG39" s="1" t="s">
        <v>29</v>
      </c>
      <c r="BH39">
        <v>43</v>
      </c>
      <c r="BI39" s="15">
        <f t="shared" si="12"/>
        <v>0.86763518966908804</v>
      </c>
      <c r="BK39" s="1" t="s">
        <v>41</v>
      </c>
      <c r="BL39">
        <v>66</v>
      </c>
      <c r="BM39" s="49">
        <f t="shared" si="13"/>
        <v>1.6940451745379879</v>
      </c>
      <c r="BO39" s="1" t="s">
        <v>36</v>
      </c>
      <c r="BP39">
        <v>87</v>
      </c>
      <c r="BQ39" s="15">
        <f t="shared" si="14"/>
        <v>0.96881959910913129</v>
      </c>
      <c r="BS39" s="1" t="s">
        <v>35</v>
      </c>
      <c r="BT39">
        <v>36</v>
      </c>
      <c r="BV39" s="1" t="s">
        <v>51</v>
      </c>
      <c r="BW39">
        <v>32</v>
      </c>
      <c r="BZ39" s="1" t="s">
        <v>36</v>
      </c>
      <c r="CA39">
        <v>407</v>
      </c>
      <c r="CC39" s="1" t="s">
        <v>54</v>
      </c>
      <c r="CD39">
        <v>41</v>
      </c>
      <c r="CG39" s="1" t="s">
        <v>46</v>
      </c>
      <c r="CH39">
        <v>51</v>
      </c>
      <c r="CJ39" s="1" t="s">
        <v>53</v>
      </c>
      <c r="CK39">
        <v>74</v>
      </c>
      <c r="CM39" s="1" t="s">
        <v>51</v>
      </c>
      <c r="CN39">
        <v>20</v>
      </c>
      <c r="CP39" s="1" t="s">
        <v>35</v>
      </c>
      <c r="CQ39">
        <v>171</v>
      </c>
      <c r="CR39" s="51">
        <f t="shared" si="27"/>
        <v>1.0419840350984095</v>
      </c>
      <c r="CS39" s="1" t="s">
        <v>109</v>
      </c>
      <c r="CT39">
        <v>94</v>
      </c>
      <c r="CV39" s="1" t="s">
        <v>61</v>
      </c>
      <c r="CW39">
        <v>54</v>
      </c>
      <c r="CY39" s="1" t="s">
        <v>37</v>
      </c>
      <c r="CZ39">
        <v>95</v>
      </c>
      <c r="DA39" s="62">
        <f t="shared" si="20"/>
        <v>0.59891564745933679</v>
      </c>
      <c r="DB39" s="1" t="s">
        <v>36</v>
      </c>
      <c r="DC39">
        <v>469</v>
      </c>
      <c r="DE39" s="1" t="s">
        <v>44</v>
      </c>
      <c r="DF39">
        <v>270</v>
      </c>
      <c r="DH39" s="1" t="s">
        <v>92</v>
      </c>
      <c r="DI39">
        <v>137</v>
      </c>
      <c r="DK39" s="1" t="s">
        <v>46</v>
      </c>
      <c r="DL39">
        <v>528</v>
      </c>
      <c r="DN39" s="1" t="s">
        <v>54</v>
      </c>
      <c r="DO39">
        <v>135</v>
      </c>
      <c r="DQ39" s="1" t="s">
        <v>40</v>
      </c>
      <c r="DR39">
        <v>526</v>
      </c>
    </row>
    <row r="40" spans="3:123" ht="19" x14ac:dyDescent="0.25">
      <c r="C40" s="1" t="s">
        <v>16</v>
      </c>
      <c r="I40" s="1" t="s">
        <v>44</v>
      </c>
      <c r="J40">
        <v>1674</v>
      </c>
      <c r="K40" s="15">
        <f t="shared" si="1"/>
        <v>1.5752921912935463</v>
      </c>
      <c r="L40" s="14"/>
      <c r="M40" s="4" t="s">
        <v>42</v>
      </c>
      <c r="N40" s="5">
        <v>2862</v>
      </c>
      <c r="O40" s="18">
        <f t="shared" si="2"/>
        <v>1.395321626022602</v>
      </c>
      <c r="Q40" s="1" t="s">
        <v>46</v>
      </c>
      <c r="R40">
        <v>404</v>
      </c>
      <c r="S40" s="15">
        <f t="shared" si="3"/>
        <v>2.3847470633374654</v>
      </c>
      <c r="U40" s="1" t="s">
        <v>43</v>
      </c>
      <c r="V40">
        <v>398</v>
      </c>
      <c r="W40" s="15">
        <f t="shared" si="4"/>
        <v>1.6948430779712986</v>
      </c>
      <c r="Y40" s="1" t="s">
        <v>36</v>
      </c>
      <c r="Z40">
        <v>166</v>
      </c>
      <c r="AA40" s="23">
        <f t="shared" si="5"/>
        <v>0.61397344379923813</v>
      </c>
      <c r="AB40" s="1" t="s">
        <v>34</v>
      </c>
      <c r="AC40">
        <v>112</v>
      </c>
      <c r="AD40" s="15">
        <f t="shared" si="6"/>
        <v>0.72053525476067937</v>
      </c>
      <c r="AE40" s="1" t="s">
        <v>33</v>
      </c>
      <c r="AF40">
        <v>354</v>
      </c>
      <c r="AG40" s="15">
        <f t="shared" si="7"/>
        <v>1.2152003020836908</v>
      </c>
      <c r="AI40" s="1" t="s">
        <v>44</v>
      </c>
      <c r="AJ40">
        <v>13</v>
      </c>
      <c r="AO40" s="1" t="s">
        <v>50</v>
      </c>
      <c r="AP40">
        <v>158</v>
      </c>
      <c r="AU40" s="1" t="s">
        <v>48</v>
      </c>
      <c r="AV40">
        <v>35</v>
      </c>
      <c r="AW40" s="9">
        <f t="shared" si="9"/>
        <v>0.88585168311819795</v>
      </c>
      <c r="AY40" s="1" t="s">
        <v>108</v>
      </c>
      <c r="AZ40">
        <v>32</v>
      </c>
      <c r="BA40" s="51">
        <f t="shared" si="10"/>
        <v>0.93649400058530874</v>
      </c>
      <c r="BC40" s="1" t="s">
        <v>35</v>
      </c>
      <c r="BD40">
        <v>30</v>
      </c>
      <c r="BE40" s="15">
        <f t="shared" si="11"/>
        <v>0.84530853761623004</v>
      </c>
      <c r="BG40" s="1" t="s">
        <v>41</v>
      </c>
      <c r="BH40">
        <v>42</v>
      </c>
      <c r="BI40" s="15">
        <f t="shared" si="12"/>
        <v>0.84745762711864403</v>
      </c>
      <c r="BK40" s="1" t="s">
        <v>42</v>
      </c>
      <c r="BL40">
        <v>59</v>
      </c>
      <c r="BM40" s="49">
        <f t="shared" si="13"/>
        <v>1.5143737166324436</v>
      </c>
      <c r="BO40" s="1" t="s">
        <v>33</v>
      </c>
      <c r="BP40">
        <v>85</v>
      </c>
      <c r="BQ40" s="15">
        <f t="shared" si="14"/>
        <v>0.94654788418708247</v>
      </c>
      <c r="BS40" s="1" t="s">
        <v>108</v>
      </c>
      <c r="BT40">
        <v>32</v>
      </c>
      <c r="BV40" s="1" t="s">
        <v>35</v>
      </c>
      <c r="BW40">
        <v>30</v>
      </c>
      <c r="BZ40" s="1" t="s">
        <v>35</v>
      </c>
      <c r="CA40">
        <v>402</v>
      </c>
      <c r="CC40" s="1" t="s">
        <v>46</v>
      </c>
      <c r="CD40">
        <v>32</v>
      </c>
      <c r="CG40" s="1" t="s">
        <v>111</v>
      </c>
      <c r="CH40">
        <v>50</v>
      </c>
      <c r="CJ40" s="56" t="s">
        <v>170</v>
      </c>
      <c r="CK40">
        <v>74</v>
      </c>
      <c r="CM40" s="1" t="s">
        <v>60</v>
      </c>
      <c r="CN40">
        <v>19</v>
      </c>
      <c r="CP40" s="1" t="s">
        <v>34</v>
      </c>
      <c r="CQ40">
        <v>142</v>
      </c>
      <c r="CR40" s="51">
        <f t="shared" si="27"/>
        <v>0.86527329230394245</v>
      </c>
      <c r="CS40" s="1" t="s">
        <v>55</v>
      </c>
      <c r="CT40">
        <v>91</v>
      </c>
      <c r="CV40" s="1" t="s">
        <v>45</v>
      </c>
      <c r="CW40">
        <v>53</v>
      </c>
      <c r="CY40" s="1" t="s">
        <v>53</v>
      </c>
      <c r="CZ40">
        <v>66</v>
      </c>
      <c r="DA40" s="62">
        <f t="shared" si="20"/>
        <v>0.41608876560332869</v>
      </c>
      <c r="DB40" s="1" t="s">
        <v>49</v>
      </c>
      <c r="DC40">
        <v>313</v>
      </c>
      <c r="DE40" s="1" t="s">
        <v>39</v>
      </c>
      <c r="DF40">
        <v>215</v>
      </c>
      <c r="DH40" s="1" t="s">
        <v>33</v>
      </c>
      <c r="DI40">
        <v>136</v>
      </c>
      <c r="DK40" s="1" t="s">
        <v>36</v>
      </c>
      <c r="DL40">
        <v>492</v>
      </c>
      <c r="DN40" s="1" t="s">
        <v>41</v>
      </c>
      <c r="DO40">
        <v>135</v>
      </c>
      <c r="DQ40" s="1" t="s">
        <v>63</v>
      </c>
      <c r="DR40">
        <v>476</v>
      </c>
    </row>
    <row r="41" spans="3:123" ht="19" x14ac:dyDescent="0.25">
      <c r="C41" s="1" t="s">
        <v>17</v>
      </c>
      <c r="I41" s="43" t="s">
        <v>45</v>
      </c>
      <c r="J41" s="44">
        <v>1534</v>
      </c>
      <c r="K41" s="45">
        <f t="shared" si="1"/>
        <v>1.443547324638172</v>
      </c>
      <c r="L41" s="14"/>
      <c r="M41" s="1" t="s">
        <v>43</v>
      </c>
      <c r="N41">
        <v>2553</v>
      </c>
      <c r="O41" s="11">
        <f t="shared" si="2"/>
        <v>1.2446736936532854</v>
      </c>
      <c r="Q41" s="1" t="s">
        <v>63</v>
      </c>
      <c r="R41">
        <v>358</v>
      </c>
      <c r="S41" s="15">
        <f t="shared" si="3"/>
        <v>2.1132164571158727</v>
      </c>
      <c r="U41" s="1" t="s">
        <v>44</v>
      </c>
      <c r="V41">
        <v>208</v>
      </c>
      <c r="W41" s="15">
        <f t="shared" si="4"/>
        <v>0.88574713622620616</v>
      </c>
      <c r="Y41" s="1" t="s">
        <v>41</v>
      </c>
      <c r="Z41">
        <v>152</v>
      </c>
      <c r="AA41" s="23">
        <f t="shared" si="5"/>
        <v>0.56219255094869991</v>
      </c>
      <c r="AB41" s="1" t="s">
        <v>53</v>
      </c>
      <c r="AC41">
        <v>107</v>
      </c>
      <c r="AD41" s="15">
        <f t="shared" si="6"/>
        <v>0.68836850231600621</v>
      </c>
      <c r="AE41" s="67" t="s">
        <v>95</v>
      </c>
      <c r="AF41" s="68">
        <v>347</v>
      </c>
      <c r="AG41" s="15">
        <f t="shared" si="7"/>
        <v>1.1911709175792111</v>
      </c>
      <c r="AI41" s="1" t="s">
        <v>27</v>
      </c>
      <c r="AJ41">
        <v>12</v>
      </c>
      <c r="AO41" s="1" t="s">
        <v>51</v>
      </c>
      <c r="AP41">
        <v>143</v>
      </c>
      <c r="AU41" s="1" t="s">
        <v>37</v>
      </c>
      <c r="AV41">
        <v>28</v>
      </c>
      <c r="AW41" s="9">
        <f t="shared" si="9"/>
        <v>0.70868134649455838</v>
      </c>
      <c r="AY41" s="1" t="s">
        <v>31</v>
      </c>
      <c r="AZ41">
        <v>31</v>
      </c>
      <c r="BA41" s="51">
        <f t="shared" si="10"/>
        <v>0.90722856306701782</v>
      </c>
      <c r="BC41" s="1" t="s">
        <v>34</v>
      </c>
      <c r="BD41">
        <v>27</v>
      </c>
      <c r="BE41" s="15">
        <f t="shared" si="11"/>
        <v>0.76077768385460698</v>
      </c>
      <c r="BG41" s="1" t="s">
        <v>31</v>
      </c>
      <c r="BH41">
        <v>36</v>
      </c>
      <c r="BI41" s="15">
        <f t="shared" si="12"/>
        <v>0.72639225181598066</v>
      </c>
      <c r="BK41" s="1" t="s">
        <v>65</v>
      </c>
      <c r="BL41">
        <v>54</v>
      </c>
      <c r="BM41" s="49">
        <f t="shared" si="13"/>
        <v>1.3860369609856265</v>
      </c>
      <c r="BO41" s="1" t="s">
        <v>46</v>
      </c>
      <c r="BP41">
        <v>82</v>
      </c>
      <c r="BQ41" s="15">
        <f t="shared" si="14"/>
        <v>0.91314031180400901</v>
      </c>
      <c r="BS41" s="1" t="s">
        <v>31</v>
      </c>
      <c r="BT41">
        <v>31</v>
      </c>
      <c r="BV41" s="1" t="s">
        <v>34</v>
      </c>
      <c r="BW41">
        <v>27</v>
      </c>
      <c r="BZ41" s="1" t="s">
        <v>154</v>
      </c>
      <c r="CA41">
        <v>363</v>
      </c>
      <c r="CC41" s="1" t="s">
        <v>108</v>
      </c>
      <c r="CD41">
        <v>30</v>
      </c>
      <c r="CG41" s="1" t="s">
        <v>31</v>
      </c>
      <c r="CH41">
        <v>49</v>
      </c>
      <c r="CJ41" s="1" t="s">
        <v>64</v>
      </c>
      <c r="CK41">
        <v>66</v>
      </c>
      <c r="CM41" s="1" t="s">
        <v>42</v>
      </c>
      <c r="CN41">
        <v>19</v>
      </c>
      <c r="CP41" s="1" t="s">
        <v>31</v>
      </c>
      <c r="CQ41">
        <v>133</v>
      </c>
      <c r="CR41" s="51">
        <f t="shared" si="27"/>
        <v>0.81043202729876307</v>
      </c>
      <c r="CS41" s="1" t="s">
        <v>53</v>
      </c>
      <c r="CT41">
        <v>68</v>
      </c>
      <c r="CV41" s="1" t="s">
        <v>34</v>
      </c>
      <c r="CW41">
        <v>51</v>
      </c>
      <c r="CY41" s="1" t="s">
        <v>108</v>
      </c>
      <c r="CZ41">
        <v>66</v>
      </c>
      <c r="DA41" s="62">
        <f t="shared" si="20"/>
        <v>0.41608876560332869</v>
      </c>
      <c r="DB41" s="1" t="s">
        <v>41</v>
      </c>
      <c r="DC41">
        <v>256</v>
      </c>
      <c r="DE41" s="1" t="s">
        <v>43</v>
      </c>
      <c r="DF41">
        <v>198</v>
      </c>
      <c r="DH41" s="1" t="s">
        <v>66</v>
      </c>
      <c r="DI41">
        <v>134</v>
      </c>
      <c r="DK41" s="1" t="s">
        <v>92</v>
      </c>
      <c r="DL41">
        <v>492</v>
      </c>
      <c r="DN41" s="1" t="s">
        <v>66</v>
      </c>
      <c r="DO41">
        <v>134</v>
      </c>
      <c r="DQ41" s="1" t="s">
        <v>57</v>
      </c>
      <c r="DR41">
        <v>469</v>
      </c>
    </row>
    <row r="42" spans="3:123" ht="19" x14ac:dyDescent="0.25">
      <c r="C42" s="1" t="s">
        <v>18</v>
      </c>
      <c r="I42" s="1" t="s">
        <v>43</v>
      </c>
      <c r="J42">
        <v>1310</v>
      </c>
      <c r="K42" s="15">
        <f t="shared" si="1"/>
        <v>1.2327555379895734</v>
      </c>
      <c r="L42" s="14"/>
      <c r="M42" s="1" t="s">
        <v>44</v>
      </c>
      <c r="N42">
        <v>2171</v>
      </c>
      <c r="O42" s="11">
        <f t="shared" si="2"/>
        <v>1.05843579667892</v>
      </c>
      <c r="Q42" s="1" t="s">
        <v>32</v>
      </c>
      <c r="R42">
        <v>327</v>
      </c>
      <c r="S42" s="15">
        <f t="shared" si="3"/>
        <v>1.9302284398795821</v>
      </c>
      <c r="U42" s="1" t="s">
        <v>48</v>
      </c>
      <c r="V42">
        <v>98</v>
      </c>
      <c r="W42" s="15">
        <f t="shared" si="4"/>
        <v>0.41732316995273178</v>
      </c>
      <c r="Y42" s="1" t="s">
        <v>47</v>
      </c>
      <c r="Z42">
        <v>88</v>
      </c>
      <c r="AA42" s="23">
        <f t="shared" si="5"/>
        <v>0.3254798979176684</v>
      </c>
      <c r="AB42" s="1" t="s">
        <v>44</v>
      </c>
      <c r="AC42">
        <v>106</v>
      </c>
      <c r="AD42" s="15">
        <f t="shared" si="6"/>
        <v>0.68193515182707154</v>
      </c>
      <c r="AE42" s="67" t="s">
        <v>96</v>
      </c>
      <c r="AF42" s="68">
        <v>341</v>
      </c>
      <c r="AG42" s="15">
        <f t="shared" si="7"/>
        <v>1.1705743022896571</v>
      </c>
      <c r="AI42" s="1" t="s">
        <v>53</v>
      </c>
      <c r="AJ42">
        <v>12</v>
      </c>
      <c r="AO42" s="1" t="s">
        <v>46</v>
      </c>
      <c r="AP42">
        <v>136</v>
      </c>
      <c r="AU42" s="1" t="s">
        <v>39</v>
      </c>
      <c r="AV42">
        <v>26</v>
      </c>
      <c r="AW42" s="9">
        <f t="shared" si="9"/>
        <v>0.65806125031637563</v>
      </c>
      <c r="AY42" s="1" t="s">
        <v>56</v>
      </c>
      <c r="AZ42">
        <v>30</v>
      </c>
      <c r="BA42" s="51">
        <f t="shared" si="10"/>
        <v>0.87796312554872702</v>
      </c>
      <c r="BC42" s="1" t="s">
        <v>46</v>
      </c>
      <c r="BD42">
        <v>26</v>
      </c>
      <c r="BE42" s="15">
        <f t="shared" si="11"/>
        <v>0.73260073260073255</v>
      </c>
      <c r="BG42" s="1" t="s">
        <v>50</v>
      </c>
      <c r="BH42">
        <v>34</v>
      </c>
      <c r="BI42" s="15">
        <f t="shared" si="12"/>
        <v>0.68603712671509276</v>
      </c>
      <c r="BK42" s="1" t="s">
        <v>66</v>
      </c>
      <c r="BL42">
        <v>53</v>
      </c>
      <c r="BM42" s="49">
        <f t="shared" si="13"/>
        <v>1.3603696098562628</v>
      </c>
      <c r="BO42" s="1" t="s">
        <v>34</v>
      </c>
      <c r="BP42">
        <v>80</v>
      </c>
      <c r="BQ42" s="15">
        <f t="shared" si="14"/>
        <v>0.89086859688195985</v>
      </c>
      <c r="BS42" s="1" t="s">
        <v>56</v>
      </c>
      <c r="BT42">
        <v>30</v>
      </c>
      <c r="BV42" s="1" t="s">
        <v>46</v>
      </c>
      <c r="BW42">
        <v>26</v>
      </c>
      <c r="BZ42" s="1" t="s">
        <v>63</v>
      </c>
      <c r="CA42">
        <v>347</v>
      </c>
      <c r="CC42" s="1" t="s">
        <v>42</v>
      </c>
      <c r="CD42">
        <v>30</v>
      </c>
      <c r="CG42" s="1" t="s">
        <v>35</v>
      </c>
      <c r="CH42">
        <v>48</v>
      </c>
      <c r="CJ42" s="1" t="s">
        <v>33</v>
      </c>
      <c r="CK42">
        <v>64</v>
      </c>
      <c r="CM42" s="1" t="s">
        <v>59</v>
      </c>
      <c r="CN42">
        <v>15</v>
      </c>
      <c r="CP42" s="1" t="s">
        <v>45</v>
      </c>
      <c r="CQ42">
        <v>107</v>
      </c>
      <c r="CR42" s="51">
        <f t="shared" si="27"/>
        <v>0.65200170617268904</v>
      </c>
      <c r="CS42" s="1" t="s">
        <v>46</v>
      </c>
      <c r="CT42">
        <v>67</v>
      </c>
      <c r="CV42" s="1" t="s">
        <v>46</v>
      </c>
      <c r="CW42">
        <v>47</v>
      </c>
      <c r="CY42" s="1" t="s">
        <v>48</v>
      </c>
      <c r="CZ42">
        <v>63</v>
      </c>
      <c r="DA42" s="62">
        <f t="shared" si="20"/>
        <v>0.39717563989408644</v>
      </c>
      <c r="DB42" s="1" t="s">
        <v>40</v>
      </c>
      <c r="DC42">
        <v>216</v>
      </c>
      <c r="DE42" s="1" t="s">
        <v>42</v>
      </c>
      <c r="DF42">
        <v>179</v>
      </c>
      <c r="DH42" s="1" t="s">
        <v>50</v>
      </c>
      <c r="DI42">
        <v>129</v>
      </c>
      <c r="DK42" s="1" t="s">
        <v>109</v>
      </c>
      <c r="DL42">
        <v>487</v>
      </c>
      <c r="DN42" s="1" t="s">
        <v>51</v>
      </c>
      <c r="DO42">
        <v>132</v>
      </c>
      <c r="DQ42" s="1" t="s">
        <v>92</v>
      </c>
      <c r="DR42">
        <v>468</v>
      </c>
    </row>
    <row r="43" spans="3:123" ht="19" x14ac:dyDescent="0.25">
      <c r="C43" s="1" t="s">
        <v>19</v>
      </c>
      <c r="I43" s="43" t="s">
        <v>39</v>
      </c>
      <c r="J43" s="44">
        <v>1018</v>
      </c>
      <c r="K43" s="45">
        <f t="shared" si="1"/>
        <v>0.95797338753693573</v>
      </c>
      <c r="L43" s="14"/>
      <c r="M43" s="43" t="s">
        <v>45</v>
      </c>
      <c r="N43" s="44">
        <v>1990</v>
      </c>
      <c r="O43" s="46">
        <f t="shared" si="2"/>
        <v>0.97019218580886712</v>
      </c>
      <c r="Q43" s="1" t="s">
        <v>64</v>
      </c>
      <c r="R43">
        <v>281</v>
      </c>
      <c r="S43" s="15">
        <f t="shared" si="3"/>
        <v>1.6586978336579894</v>
      </c>
      <c r="U43" s="1" t="s">
        <v>53</v>
      </c>
      <c r="V43">
        <v>81</v>
      </c>
      <c r="W43" s="15">
        <f t="shared" si="4"/>
        <v>0.34493037516501301</v>
      </c>
      <c r="Y43" s="1" t="s">
        <v>42</v>
      </c>
      <c r="Z43">
        <v>79</v>
      </c>
      <c r="AA43" s="23">
        <f t="shared" si="5"/>
        <v>0.29219218108517953</v>
      </c>
      <c r="AB43" s="1" t="s">
        <v>222</v>
      </c>
      <c r="AC43">
        <v>87</v>
      </c>
      <c r="AD43" s="15">
        <f t="shared" si="6"/>
        <v>0.55970149253731338</v>
      </c>
      <c r="AE43" s="67" t="s">
        <v>97</v>
      </c>
      <c r="AF43" s="68">
        <v>295</v>
      </c>
      <c r="AG43" s="15">
        <f t="shared" si="7"/>
        <v>1.0126669184030757</v>
      </c>
      <c r="AI43" s="1" t="s">
        <v>43</v>
      </c>
      <c r="AJ43">
        <v>11</v>
      </c>
      <c r="AO43" s="1" t="s">
        <v>43</v>
      </c>
      <c r="AP43">
        <v>133</v>
      </c>
      <c r="AU43" s="1" t="s">
        <v>45</v>
      </c>
      <c r="AV43">
        <v>25</v>
      </c>
      <c r="AW43" s="9">
        <f t="shared" si="9"/>
        <v>0.6327512022272842</v>
      </c>
      <c r="AY43" s="1" t="s">
        <v>41</v>
      </c>
      <c r="AZ43">
        <v>29</v>
      </c>
      <c r="BA43" s="51">
        <f t="shared" si="10"/>
        <v>0.8486976880304361</v>
      </c>
      <c r="BC43" s="1" t="s">
        <v>111</v>
      </c>
      <c r="BD43">
        <v>24</v>
      </c>
      <c r="BE43" s="15">
        <f t="shared" si="11"/>
        <v>0.67624683009298392</v>
      </c>
      <c r="BG43" s="1" t="s">
        <v>111</v>
      </c>
      <c r="BH43">
        <v>33</v>
      </c>
      <c r="BI43" s="15">
        <f t="shared" si="12"/>
        <v>0.66585956416464898</v>
      </c>
      <c r="BK43" s="1" t="s">
        <v>58</v>
      </c>
      <c r="BL43">
        <v>52</v>
      </c>
      <c r="BM43" s="49">
        <f t="shared" si="13"/>
        <v>1.3347022587268993</v>
      </c>
      <c r="BO43" s="1" t="s">
        <v>96</v>
      </c>
      <c r="BP43">
        <v>64</v>
      </c>
      <c r="BQ43" s="15">
        <f t="shared" si="14"/>
        <v>0.71269487750556793</v>
      </c>
      <c r="BS43" s="1" t="s">
        <v>41</v>
      </c>
      <c r="BT43">
        <v>29</v>
      </c>
      <c r="BV43" s="1" t="s">
        <v>111</v>
      </c>
      <c r="BW43">
        <v>24</v>
      </c>
      <c r="BZ43" s="1" t="s">
        <v>53</v>
      </c>
      <c r="CA43">
        <v>277</v>
      </c>
      <c r="CC43" s="1" t="s">
        <v>40</v>
      </c>
      <c r="CD43">
        <v>28</v>
      </c>
      <c r="CG43" s="1" t="s">
        <v>41</v>
      </c>
      <c r="CH43">
        <v>48</v>
      </c>
      <c r="CJ43" s="1" t="s">
        <v>41</v>
      </c>
      <c r="CK43">
        <v>61</v>
      </c>
      <c r="CM43" s="1" t="s">
        <v>31</v>
      </c>
      <c r="CN43">
        <v>15</v>
      </c>
      <c r="CP43" s="1" t="s">
        <v>41</v>
      </c>
      <c r="CQ43">
        <v>102</v>
      </c>
      <c r="CR43" s="51">
        <f t="shared" si="27"/>
        <v>0.62153433672536706</v>
      </c>
      <c r="CS43" s="1" t="s">
        <v>44</v>
      </c>
      <c r="CT43">
        <v>66</v>
      </c>
      <c r="CV43" s="1" t="s">
        <v>35</v>
      </c>
      <c r="CW43">
        <v>45</v>
      </c>
      <c r="CY43" s="1" t="s">
        <v>43</v>
      </c>
      <c r="CZ43">
        <v>59</v>
      </c>
      <c r="DB43" s="1" t="s">
        <v>46</v>
      </c>
      <c r="DC43">
        <v>205</v>
      </c>
      <c r="DE43" s="1" t="s">
        <v>40</v>
      </c>
      <c r="DF43">
        <v>174</v>
      </c>
      <c r="DH43" s="1" t="s">
        <v>42</v>
      </c>
      <c r="DI43">
        <v>129</v>
      </c>
      <c r="DK43" s="1" t="s">
        <v>56</v>
      </c>
      <c r="DL43">
        <v>473</v>
      </c>
      <c r="DN43" s="1" t="s">
        <v>31</v>
      </c>
      <c r="DO43">
        <v>132</v>
      </c>
      <c r="DQ43" s="1" t="s">
        <v>96</v>
      </c>
      <c r="DR43">
        <v>464</v>
      </c>
    </row>
    <row r="44" spans="3:123" ht="19" x14ac:dyDescent="0.25">
      <c r="C44" s="1" t="s">
        <v>20</v>
      </c>
      <c r="I44" s="1" t="s">
        <v>47</v>
      </c>
      <c r="J44">
        <v>1001</v>
      </c>
      <c r="K44" s="15">
        <f t="shared" si="1"/>
        <v>0.94197579658592578</v>
      </c>
      <c r="L44" s="14"/>
      <c r="M44" s="43" t="s">
        <v>46</v>
      </c>
      <c r="N44" s="44">
        <v>1563</v>
      </c>
      <c r="O44" s="46">
        <f t="shared" si="2"/>
        <v>0.76201526955741683</v>
      </c>
      <c r="Q44" s="1" t="s">
        <v>65</v>
      </c>
      <c r="R44" s="44">
        <v>277</v>
      </c>
      <c r="S44" s="45">
        <f t="shared" si="3"/>
        <v>1.6350864765952422</v>
      </c>
      <c r="U44" s="43" t="s">
        <v>37</v>
      </c>
      <c r="V44" s="44">
        <v>64</v>
      </c>
      <c r="W44" s="15">
        <f t="shared" si="4"/>
        <v>0.2725375803772942</v>
      </c>
      <c r="Y44" s="1" t="s">
        <v>40</v>
      </c>
      <c r="Z44">
        <v>69</v>
      </c>
      <c r="AA44" s="23">
        <f t="shared" si="5"/>
        <v>0.2552058290490809</v>
      </c>
      <c r="AB44" s="1" t="s">
        <v>48</v>
      </c>
      <c r="AC44">
        <v>87</v>
      </c>
      <c r="AD44" s="15">
        <f t="shared" si="6"/>
        <v>0.55970149253731338</v>
      </c>
      <c r="AE44" s="1" t="s">
        <v>41</v>
      </c>
      <c r="AF44">
        <v>290</v>
      </c>
      <c r="AG44" s="15">
        <f t="shared" si="7"/>
        <v>0.99550307232844737</v>
      </c>
      <c r="AI44" s="1" t="s">
        <v>29</v>
      </c>
      <c r="AJ44">
        <v>11</v>
      </c>
      <c r="AO44" s="1" t="s">
        <v>108</v>
      </c>
      <c r="AP44">
        <v>125</v>
      </c>
      <c r="AU44" s="1" t="s">
        <v>42</v>
      </c>
      <c r="AV44">
        <v>23</v>
      </c>
      <c r="AW44" s="9">
        <f t="shared" si="9"/>
        <v>0.58213110604910145</v>
      </c>
      <c r="AY44" s="1" t="s">
        <v>45</v>
      </c>
      <c r="AZ44">
        <v>28</v>
      </c>
      <c r="BA44" s="51">
        <f t="shared" si="10"/>
        <v>0.81943225051214519</v>
      </c>
      <c r="BC44" s="1" t="s">
        <v>31</v>
      </c>
      <c r="BD44">
        <v>23</v>
      </c>
      <c r="BE44" s="15">
        <f t="shared" si="11"/>
        <v>0.6480698788391096</v>
      </c>
      <c r="BG44" s="1" t="s">
        <v>66</v>
      </c>
      <c r="BH44">
        <v>32</v>
      </c>
      <c r="BI44" s="15">
        <f t="shared" si="12"/>
        <v>0.64568200161420497</v>
      </c>
      <c r="BK44" s="1" t="s">
        <v>51</v>
      </c>
      <c r="BL44">
        <v>50</v>
      </c>
      <c r="BM44" s="49">
        <f t="shared" si="13"/>
        <v>1.2833675564681724</v>
      </c>
      <c r="BO44" s="1" t="s">
        <v>59</v>
      </c>
      <c r="BP44">
        <v>60</v>
      </c>
      <c r="BQ44" s="15">
        <f t="shared" si="14"/>
        <v>0.66815144766146994</v>
      </c>
      <c r="BS44" s="1" t="s">
        <v>45</v>
      </c>
      <c r="BT44">
        <v>28</v>
      </c>
      <c r="BV44" s="1" t="s">
        <v>31</v>
      </c>
      <c r="BW44">
        <v>23</v>
      </c>
      <c r="BZ44" s="1" t="s">
        <v>48</v>
      </c>
      <c r="CA44">
        <v>211</v>
      </c>
      <c r="CC44" s="56" t="s">
        <v>63</v>
      </c>
      <c r="CD44" s="57">
        <v>26</v>
      </c>
      <c r="CG44" s="1" t="s">
        <v>66</v>
      </c>
      <c r="CH44">
        <v>36</v>
      </c>
      <c r="CJ44" s="1" t="s">
        <v>108</v>
      </c>
      <c r="CK44">
        <v>55</v>
      </c>
      <c r="CM44" s="1" t="s">
        <v>53</v>
      </c>
      <c r="CN44">
        <v>11</v>
      </c>
      <c r="CP44" s="1" t="s">
        <v>92</v>
      </c>
      <c r="CQ44">
        <v>102</v>
      </c>
      <c r="CR44" s="51">
        <f t="shared" si="27"/>
        <v>0.62153433672536706</v>
      </c>
      <c r="CS44" s="1" t="s">
        <v>45</v>
      </c>
      <c r="CT44">
        <v>60</v>
      </c>
      <c r="CV44" s="1" t="s">
        <v>50</v>
      </c>
      <c r="CW44">
        <v>40</v>
      </c>
      <c r="CY44" s="1" t="s">
        <v>46</v>
      </c>
      <c r="CZ44">
        <v>41</v>
      </c>
      <c r="DB44" s="1" t="s">
        <v>42</v>
      </c>
      <c r="DC44">
        <v>200</v>
      </c>
      <c r="DE44" s="1" t="s">
        <v>53</v>
      </c>
      <c r="DF44">
        <v>106</v>
      </c>
      <c r="DH44" s="1" t="s">
        <v>57</v>
      </c>
      <c r="DI44">
        <v>126</v>
      </c>
      <c r="DK44" s="1" t="s">
        <v>42</v>
      </c>
      <c r="DL44">
        <v>456</v>
      </c>
      <c r="DN44" s="1" t="s">
        <v>59</v>
      </c>
      <c r="DO44">
        <v>131</v>
      </c>
      <c r="DQ44" s="1" t="s">
        <v>50</v>
      </c>
      <c r="DR44">
        <v>451</v>
      </c>
    </row>
    <row r="45" spans="3:123" ht="19" x14ac:dyDescent="0.25">
      <c r="C45" s="1" t="s">
        <v>21</v>
      </c>
      <c r="I45" s="1" t="s">
        <v>46</v>
      </c>
      <c r="J45">
        <v>813</v>
      </c>
      <c r="K45" s="15">
        <f t="shared" si="1"/>
        <v>0.76506126136299479</v>
      </c>
      <c r="L45" s="14"/>
      <c r="M45" s="43" t="s">
        <v>47</v>
      </c>
      <c r="N45" s="44">
        <v>1099</v>
      </c>
      <c r="O45" s="46">
        <f t="shared" si="2"/>
        <v>0.53579960412258543</v>
      </c>
      <c r="Q45" s="1" t="s">
        <v>66</v>
      </c>
      <c r="R45">
        <v>274</v>
      </c>
      <c r="S45" s="15">
        <f t="shared" si="3"/>
        <v>1.6173779587981818</v>
      </c>
      <c r="U45" s="1" t="s">
        <v>54</v>
      </c>
      <c r="V45">
        <v>59</v>
      </c>
      <c r="W45" s="15">
        <f t="shared" si="4"/>
        <v>0.25124558191031809</v>
      </c>
      <c r="Y45" s="1" t="s">
        <v>46</v>
      </c>
      <c r="Z45">
        <v>66</v>
      </c>
      <c r="AA45" s="23">
        <f t="shared" si="5"/>
        <v>0.2441099234382513</v>
      </c>
      <c r="AB45" s="1" t="s">
        <v>45</v>
      </c>
      <c r="AC45">
        <v>79</v>
      </c>
      <c r="AD45" s="15">
        <f t="shared" si="6"/>
        <v>0.50823468862583632</v>
      </c>
      <c r="AE45" s="1" t="s">
        <v>48</v>
      </c>
      <c r="AF45">
        <v>268</v>
      </c>
      <c r="AG45" s="15">
        <f t="shared" si="7"/>
        <v>0.9199821496000824</v>
      </c>
      <c r="AI45" s="1" t="s">
        <v>55</v>
      </c>
      <c r="AJ45">
        <v>11</v>
      </c>
      <c r="AO45" s="1" t="s">
        <v>109</v>
      </c>
      <c r="AP45">
        <v>124</v>
      </c>
      <c r="AU45" s="1" t="s">
        <v>61</v>
      </c>
      <c r="AV45">
        <v>18</v>
      </c>
      <c r="AW45" s="9">
        <f t="shared" si="9"/>
        <v>0.45558086560364464</v>
      </c>
      <c r="AY45" s="1" t="s">
        <v>51</v>
      </c>
      <c r="AZ45">
        <v>27</v>
      </c>
      <c r="BA45" s="51">
        <f t="shared" si="10"/>
        <v>0.79016681299385427</v>
      </c>
      <c r="BC45" s="1" t="s">
        <v>44</v>
      </c>
      <c r="BD45">
        <v>22</v>
      </c>
      <c r="BE45" s="15">
        <f t="shared" si="11"/>
        <v>0.61989292758523529</v>
      </c>
      <c r="BG45" s="1" t="s">
        <v>42</v>
      </c>
      <c r="BH45">
        <v>29</v>
      </c>
      <c r="BI45" s="15">
        <f t="shared" si="12"/>
        <v>0.58514931396287329</v>
      </c>
      <c r="BK45" s="1" t="s">
        <v>55</v>
      </c>
      <c r="BL45">
        <v>49</v>
      </c>
      <c r="BM45" s="49">
        <f t="shared" si="13"/>
        <v>1.2577002053388091</v>
      </c>
      <c r="BO45" s="1" t="s">
        <v>42</v>
      </c>
      <c r="BP45">
        <v>58</v>
      </c>
      <c r="BQ45" s="15">
        <f t="shared" si="14"/>
        <v>0.6458797327394209</v>
      </c>
      <c r="BS45" s="1" t="s">
        <v>51</v>
      </c>
      <c r="BT45">
        <v>27</v>
      </c>
      <c r="BV45" s="1" t="s">
        <v>44</v>
      </c>
      <c r="BW45">
        <v>22</v>
      </c>
      <c r="BZ45" s="1" t="s">
        <v>31</v>
      </c>
      <c r="CA45">
        <v>190</v>
      </c>
      <c r="CC45" s="1" t="s">
        <v>35</v>
      </c>
      <c r="CD45">
        <v>25</v>
      </c>
      <c r="CG45" s="1" t="s">
        <v>59</v>
      </c>
      <c r="CH45">
        <v>33</v>
      </c>
      <c r="CJ45" s="1" t="s">
        <v>35</v>
      </c>
      <c r="CK45">
        <v>51</v>
      </c>
      <c r="CM45" s="1" t="s">
        <v>44</v>
      </c>
      <c r="CN45">
        <v>10</v>
      </c>
      <c r="CP45" s="1" t="s">
        <v>44</v>
      </c>
      <c r="CQ45">
        <v>97</v>
      </c>
      <c r="CS45" s="1" t="s">
        <v>43</v>
      </c>
      <c r="CT45">
        <v>53</v>
      </c>
      <c r="CV45" s="1" t="s">
        <v>44</v>
      </c>
      <c r="CW45">
        <v>39</v>
      </c>
      <c r="CY45" s="1" t="s">
        <v>40</v>
      </c>
      <c r="CZ45">
        <v>40</v>
      </c>
      <c r="DB45" s="1" t="s">
        <v>47</v>
      </c>
      <c r="DC45">
        <v>182</v>
      </c>
      <c r="DE45" s="1" t="s">
        <v>108</v>
      </c>
      <c r="DF45">
        <v>105</v>
      </c>
      <c r="DH45" s="1" t="s">
        <v>61</v>
      </c>
      <c r="DI45">
        <v>122</v>
      </c>
      <c r="DK45" s="1" t="s">
        <v>55</v>
      </c>
      <c r="DL45">
        <v>443</v>
      </c>
      <c r="DN45" s="1" t="s">
        <v>61</v>
      </c>
      <c r="DO45">
        <v>121</v>
      </c>
      <c r="DQ45" s="1" t="s">
        <v>31</v>
      </c>
      <c r="DR45">
        <v>442</v>
      </c>
    </row>
    <row r="46" spans="3:123" ht="19" x14ac:dyDescent="0.25">
      <c r="C46" s="1" t="s">
        <v>22</v>
      </c>
      <c r="I46" s="1" t="s">
        <v>51</v>
      </c>
      <c r="J46">
        <v>795</v>
      </c>
      <c r="K46" s="15">
        <f t="shared" si="1"/>
        <v>0.74812263565016091</v>
      </c>
      <c r="L46" s="14"/>
      <c r="M46" s="1" t="s">
        <v>48</v>
      </c>
      <c r="N46">
        <v>992</v>
      </c>
      <c r="O46" s="11">
        <f t="shared" si="2"/>
        <v>0.48363349161929464</v>
      </c>
      <c r="Q46" s="1" t="s">
        <v>67</v>
      </c>
      <c r="R46">
        <v>238</v>
      </c>
      <c r="S46" s="15">
        <f t="shared" si="3"/>
        <v>1.4048757452334573</v>
      </c>
      <c r="U46" s="1" t="s">
        <v>50</v>
      </c>
      <c r="V46">
        <v>55</v>
      </c>
      <c r="W46" s="15">
        <f t="shared" si="4"/>
        <v>0.23421198313673722</v>
      </c>
      <c r="Y46" s="1" t="s">
        <v>108</v>
      </c>
      <c r="Z46">
        <v>65</v>
      </c>
      <c r="AA46" s="23">
        <f t="shared" si="5"/>
        <v>0.24041128823464142</v>
      </c>
      <c r="AB46" s="1" t="s">
        <v>51</v>
      </c>
      <c r="AC46">
        <v>78</v>
      </c>
      <c r="AD46" s="15">
        <f t="shared" si="6"/>
        <v>0.50180133813690175</v>
      </c>
      <c r="AE46" s="1" t="s">
        <v>53</v>
      </c>
      <c r="AF46">
        <v>248</v>
      </c>
      <c r="AG46" s="15">
        <f t="shared" si="7"/>
        <v>0.85132676530156881</v>
      </c>
      <c r="AI46" s="1" t="s">
        <v>40</v>
      </c>
      <c r="AJ46">
        <v>11</v>
      </c>
      <c r="AO46" s="1" t="s">
        <v>34</v>
      </c>
      <c r="AP46">
        <v>124</v>
      </c>
      <c r="AU46" s="1" t="s">
        <v>53</v>
      </c>
      <c r="AV46">
        <v>18</v>
      </c>
      <c r="AW46" s="9">
        <f t="shared" si="9"/>
        <v>0.45558086560364464</v>
      </c>
      <c r="AY46" s="1" t="s">
        <v>61</v>
      </c>
      <c r="AZ46">
        <v>26</v>
      </c>
      <c r="BA46" s="51">
        <f t="shared" si="10"/>
        <v>0.76090137547556336</v>
      </c>
      <c r="BC46" s="1" t="s">
        <v>41</v>
      </c>
      <c r="BD46">
        <v>22</v>
      </c>
      <c r="BE46" s="15">
        <f t="shared" si="11"/>
        <v>0.61989292758523529</v>
      </c>
      <c r="BG46" s="1" t="s">
        <v>108</v>
      </c>
      <c r="BH46">
        <v>27</v>
      </c>
      <c r="BI46" s="15">
        <f t="shared" si="12"/>
        <v>0.54479418886198538</v>
      </c>
      <c r="BK46" s="1" t="s">
        <v>43</v>
      </c>
      <c r="BL46">
        <v>48</v>
      </c>
      <c r="BM46" s="49">
        <f t="shared" si="13"/>
        <v>1.2320328542094456</v>
      </c>
      <c r="BO46" s="1" t="s">
        <v>108</v>
      </c>
      <c r="BP46">
        <v>52</v>
      </c>
      <c r="BQ46" s="15">
        <f t="shared" si="14"/>
        <v>0.57906458797327398</v>
      </c>
      <c r="BS46" s="1" t="s">
        <v>61</v>
      </c>
      <c r="BT46">
        <v>26</v>
      </c>
      <c r="BV46" s="1" t="s">
        <v>41</v>
      </c>
      <c r="BW46">
        <v>22</v>
      </c>
      <c r="BZ46" s="1" t="s">
        <v>51</v>
      </c>
      <c r="CA46">
        <v>184</v>
      </c>
      <c r="CC46" s="56" t="s">
        <v>109</v>
      </c>
      <c r="CD46" s="57">
        <v>23</v>
      </c>
      <c r="CG46" s="1" t="s">
        <v>50</v>
      </c>
      <c r="CH46">
        <v>32</v>
      </c>
      <c r="CJ46" s="1" t="s">
        <v>48</v>
      </c>
      <c r="CK46">
        <v>51</v>
      </c>
      <c r="CM46" s="1" t="s">
        <v>67</v>
      </c>
      <c r="CN46">
        <v>10</v>
      </c>
      <c r="CP46" s="1" t="s">
        <v>57</v>
      </c>
      <c r="CQ46">
        <v>91</v>
      </c>
      <c r="CS46" s="1" t="s">
        <v>40</v>
      </c>
      <c r="CT46">
        <v>51</v>
      </c>
      <c r="CV46" s="1" t="s">
        <v>108</v>
      </c>
      <c r="CW46">
        <v>32</v>
      </c>
      <c r="CY46" s="1" t="s">
        <v>42</v>
      </c>
      <c r="CZ46">
        <v>38</v>
      </c>
      <c r="DB46" s="1" t="s">
        <v>43</v>
      </c>
      <c r="DC46">
        <v>170</v>
      </c>
      <c r="DE46" s="1" t="s">
        <v>48</v>
      </c>
      <c r="DF46">
        <v>103</v>
      </c>
      <c r="DH46" s="1" t="s">
        <v>54</v>
      </c>
      <c r="DI46">
        <v>120</v>
      </c>
      <c r="DK46" s="1" t="s">
        <v>64</v>
      </c>
      <c r="DL46">
        <v>433</v>
      </c>
      <c r="DN46" s="1" t="s">
        <v>55</v>
      </c>
      <c r="DO46">
        <v>120</v>
      </c>
      <c r="DQ46" s="1" t="s">
        <v>58</v>
      </c>
      <c r="DR46">
        <v>427</v>
      </c>
    </row>
    <row r="47" spans="3:123" ht="19" x14ac:dyDescent="0.25">
      <c r="C47" s="1" t="s">
        <v>23</v>
      </c>
      <c r="I47" s="1" t="s">
        <v>50</v>
      </c>
      <c r="J47">
        <v>674</v>
      </c>
      <c r="K47" s="15">
        <f t="shared" si="1"/>
        <v>0.63425742946944463</v>
      </c>
      <c r="L47" s="14"/>
      <c r="M47" s="43" t="s">
        <v>49</v>
      </c>
      <c r="N47" s="44">
        <v>945</v>
      </c>
      <c r="O47" s="46">
        <f t="shared" si="2"/>
        <v>0.46071940481878365</v>
      </c>
      <c r="Q47" s="1" t="s">
        <v>68</v>
      </c>
      <c r="R47">
        <v>222</v>
      </c>
      <c r="S47" s="15">
        <f t="shared" si="3"/>
        <v>1.3104303169824685</v>
      </c>
      <c r="U47" s="1" t="s">
        <v>55</v>
      </c>
      <c r="V47">
        <v>46</v>
      </c>
      <c r="W47" s="15">
        <f t="shared" si="4"/>
        <v>0.19588638589618021</v>
      </c>
      <c r="Y47" s="1" t="s">
        <v>61</v>
      </c>
      <c r="Z47">
        <v>58</v>
      </c>
      <c r="AA47" s="23">
        <f t="shared" si="5"/>
        <v>0.21452084180937234</v>
      </c>
      <c r="AB47" s="1" t="s">
        <v>61</v>
      </c>
      <c r="AC47">
        <v>77</v>
      </c>
      <c r="AD47" s="15">
        <f t="shared" si="6"/>
        <v>0.49536798764796708</v>
      </c>
      <c r="AE47" s="1" t="s">
        <v>35</v>
      </c>
      <c r="AF47">
        <v>220</v>
      </c>
      <c r="AG47" s="15">
        <f t="shared" si="7"/>
        <v>0.7552092272836497</v>
      </c>
      <c r="AI47" s="1" t="s">
        <v>67</v>
      </c>
      <c r="AJ47">
        <v>10</v>
      </c>
      <c r="AO47" s="1" t="s">
        <v>57</v>
      </c>
      <c r="AP47">
        <v>108</v>
      </c>
      <c r="AU47" s="1" t="s">
        <v>46</v>
      </c>
      <c r="AV47">
        <v>15</v>
      </c>
      <c r="AW47" s="9">
        <f t="shared" si="9"/>
        <v>0.37965072133637051</v>
      </c>
      <c r="AY47" s="1" t="s">
        <v>58</v>
      </c>
      <c r="AZ47">
        <v>26</v>
      </c>
      <c r="BA47" s="51">
        <f t="shared" si="10"/>
        <v>0.76090137547556336</v>
      </c>
      <c r="BC47" s="1" t="s">
        <v>45</v>
      </c>
      <c r="BD47">
        <v>18</v>
      </c>
      <c r="BE47" s="15">
        <f t="shared" si="11"/>
        <v>0.50718512256973791</v>
      </c>
      <c r="BG47" s="1" t="s">
        <v>51</v>
      </c>
      <c r="BH47">
        <v>25</v>
      </c>
      <c r="BI47" s="15">
        <f t="shared" si="12"/>
        <v>0.50443906376109759</v>
      </c>
      <c r="BK47" s="1" t="s">
        <v>53</v>
      </c>
      <c r="BL47">
        <v>46</v>
      </c>
      <c r="BM47" s="49">
        <f t="shared" si="13"/>
        <v>1.1806981519507187</v>
      </c>
      <c r="BO47" s="1" t="s">
        <v>66</v>
      </c>
      <c r="BP47">
        <v>40</v>
      </c>
      <c r="BQ47" s="15">
        <f t="shared" si="14"/>
        <v>0.44543429844097993</v>
      </c>
      <c r="BS47" s="1" t="s">
        <v>58</v>
      </c>
      <c r="BT47">
        <v>26</v>
      </c>
      <c r="BV47" s="1" t="s">
        <v>45</v>
      </c>
      <c r="BW47">
        <v>18</v>
      </c>
      <c r="BZ47" s="1" t="s">
        <v>108</v>
      </c>
      <c r="CA47">
        <v>183</v>
      </c>
      <c r="CC47" s="1" t="s">
        <v>31</v>
      </c>
      <c r="CD47">
        <v>21</v>
      </c>
      <c r="CG47" s="1" t="s">
        <v>45</v>
      </c>
      <c r="CH47">
        <v>32</v>
      </c>
      <c r="CJ47" s="1" t="s">
        <v>31</v>
      </c>
      <c r="CK47">
        <v>47</v>
      </c>
      <c r="CM47" s="1" t="s">
        <v>34</v>
      </c>
      <c r="CN47">
        <v>9</v>
      </c>
      <c r="CP47" s="1" t="s">
        <v>108</v>
      </c>
      <c r="CQ47">
        <v>82</v>
      </c>
      <c r="CS47" s="1" t="s">
        <v>37</v>
      </c>
      <c r="CT47">
        <v>50</v>
      </c>
      <c r="CV47" s="1" t="s">
        <v>47</v>
      </c>
      <c r="CW47">
        <v>27</v>
      </c>
      <c r="CY47" s="1" t="s">
        <v>51</v>
      </c>
      <c r="CZ47">
        <v>36</v>
      </c>
      <c r="DB47" s="1" t="s">
        <v>61</v>
      </c>
      <c r="DC47">
        <v>123</v>
      </c>
      <c r="DE47" s="1" t="s">
        <v>46</v>
      </c>
      <c r="DF47">
        <v>74</v>
      </c>
      <c r="DH47" s="1" t="s">
        <v>53</v>
      </c>
      <c r="DI47">
        <v>116</v>
      </c>
      <c r="DK47" s="1" t="s">
        <v>54</v>
      </c>
      <c r="DL47">
        <v>407</v>
      </c>
      <c r="DN47" s="1" t="s">
        <v>58</v>
      </c>
      <c r="DO47">
        <v>112</v>
      </c>
      <c r="DQ47" s="1" t="s">
        <v>109</v>
      </c>
      <c r="DR47">
        <v>409</v>
      </c>
    </row>
    <row r="48" spans="3:123" ht="19" x14ac:dyDescent="0.25">
      <c r="C48" s="1" t="s">
        <v>24</v>
      </c>
      <c r="I48" s="1" t="s">
        <v>48</v>
      </c>
      <c r="J48">
        <v>610</v>
      </c>
      <c r="K48" s="15">
        <f t="shared" si="1"/>
        <v>0.57403120471270208</v>
      </c>
      <c r="L48" s="14"/>
      <c r="M48" s="1" t="s">
        <v>50</v>
      </c>
      <c r="N48">
        <v>933</v>
      </c>
      <c r="O48" s="11">
        <f t="shared" si="2"/>
        <v>0.45486899967822775</v>
      </c>
      <c r="Q48" s="1" t="s">
        <v>36</v>
      </c>
      <c r="R48">
        <v>222</v>
      </c>
      <c r="U48" s="1" t="s">
        <v>47</v>
      </c>
      <c r="V48">
        <v>46</v>
      </c>
      <c r="Y48" s="1" t="s">
        <v>43</v>
      </c>
      <c r="Z48">
        <v>53</v>
      </c>
      <c r="AA48" s="23">
        <f t="shared" si="5"/>
        <v>0.196027665791323</v>
      </c>
      <c r="AB48" s="1" t="s">
        <v>63</v>
      </c>
      <c r="AC48">
        <v>76</v>
      </c>
      <c r="AD48" s="15">
        <f t="shared" si="6"/>
        <v>0.48893463715903246</v>
      </c>
      <c r="AE48" s="1" t="s">
        <v>44</v>
      </c>
      <c r="AF48">
        <v>219</v>
      </c>
      <c r="AG48" s="15">
        <f t="shared" si="7"/>
        <v>0.75177645806872406</v>
      </c>
      <c r="AI48" s="1" t="s">
        <v>46</v>
      </c>
      <c r="AJ48">
        <v>10</v>
      </c>
      <c r="AO48" s="1" t="s">
        <v>54</v>
      </c>
      <c r="AP48">
        <v>99</v>
      </c>
      <c r="AU48" s="1" t="s">
        <v>50</v>
      </c>
      <c r="AV48">
        <v>15</v>
      </c>
      <c r="AW48" s="9">
        <f t="shared" si="9"/>
        <v>0.37965072133637051</v>
      </c>
      <c r="AY48" s="1" t="s">
        <v>64</v>
      </c>
      <c r="AZ48">
        <v>22</v>
      </c>
      <c r="BA48" s="51">
        <f t="shared" si="10"/>
        <v>0.64383962540239981</v>
      </c>
      <c r="BC48" s="1" t="s">
        <v>58</v>
      </c>
      <c r="BD48">
        <v>17</v>
      </c>
      <c r="BE48" s="15">
        <f t="shared" si="11"/>
        <v>0.4790081713158636</v>
      </c>
      <c r="BG48" s="1" t="s">
        <v>57</v>
      </c>
      <c r="BH48">
        <v>24</v>
      </c>
      <c r="BI48" s="15">
        <f t="shared" si="12"/>
        <v>0.48426150121065376</v>
      </c>
      <c r="BK48" s="1" t="s">
        <v>34</v>
      </c>
      <c r="BL48">
        <v>43</v>
      </c>
      <c r="BM48" s="49">
        <f t="shared" si="13"/>
        <v>1.1036960985626283</v>
      </c>
      <c r="BO48" s="1" t="s">
        <v>43</v>
      </c>
      <c r="BP48">
        <v>40</v>
      </c>
      <c r="BQ48" s="15">
        <f t="shared" si="14"/>
        <v>0.44543429844097993</v>
      </c>
      <c r="BS48" s="1" t="s">
        <v>64</v>
      </c>
      <c r="BT48">
        <v>22</v>
      </c>
      <c r="BV48" s="1" t="s">
        <v>58</v>
      </c>
      <c r="BW48">
        <v>17</v>
      </c>
      <c r="BZ48" s="1" t="s">
        <v>41</v>
      </c>
      <c r="CA48">
        <v>182</v>
      </c>
      <c r="CC48" s="56" t="s">
        <v>66</v>
      </c>
      <c r="CD48" s="57">
        <v>20</v>
      </c>
      <c r="CG48" s="1" t="s">
        <v>108</v>
      </c>
      <c r="CH48">
        <v>32</v>
      </c>
      <c r="CJ48" s="1" t="s">
        <v>34</v>
      </c>
      <c r="CK48">
        <v>41</v>
      </c>
      <c r="CM48" s="1" t="s">
        <v>54</v>
      </c>
      <c r="CN48">
        <v>9</v>
      </c>
      <c r="CP48" s="1" t="s">
        <v>53</v>
      </c>
      <c r="CQ48">
        <v>80</v>
      </c>
      <c r="CS48" s="1" t="s">
        <v>108</v>
      </c>
      <c r="CT48">
        <v>48</v>
      </c>
      <c r="CV48" s="1" t="s">
        <v>66</v>
      </c>
      <c r="CW48">
        <v>24</v>
      </c>
      <c r="CY48" s="1" t="s">
        <v>54</v>
      </c>
      <c r="CZ48">
        <v>35</v>
      </c>
      <c r="DB48" s="1" t="s">
        <v>108</v>
      </c>
      <c r="DC48">
        <v>119</v>
      </c>
      <c r="DE48" s="1" t="s">
        <v>47</v>
      </c>
      <c r="DF48">
        <v>69</v>
      </c>
      <c r="DH48" s="1" t="s">
        <v>64</v>
      </c>
      <c r="DI48">
        <v>106</v>
      </c>
      <c r="DK48" s="1" t="s">
        <v>33</v>
      </c>
      <c r="DL48">
        <v>391</v>
      </c>
      <c r="DN48" s="1" t="s">
        <v>35</v>
      </c>
      <c r="DO48">
        <v>112</v>
      </c>
      <c r="DQ48" s="1" t="s">
        <v>61</v>
      </c>
      <c r="DR48">
        <v>402</v>
      </c>
    </row>
    <row r="49" spans="3:122" ht="19" x14ac:dyDescent="0.25">
      <c r="C49" s="1" t="s">
        <v>25</v>
      </c>
      <c r="I49" s="1" t="s">
        <v>53</v>
      </c>
      <c r="J49" s="7">
        <v>545</v>
      </c>
      <c r="M49" s="1" t="s">
        <v>61</v>
      </c>
      <c r="N49" s="11">
        <v>842</v>
      </c>
      <c r="Q49" s="1" t="s">
        <v>111</v>
      </c>
      <c r="R49">
        <v>221</v>
      </c>
      <c r="U49" s="1" t="s">
        <v>58</v>
      </c>
      <c r="V49">
        <v>46</v>
      </c>
      <c r="Y49" s="1" t="s">
        <v>48</v>
      </c>
      <c r="Z49">
        <v>52</v>
      </c>
      <c r="AA49" s="23">
        <f t="shared" si="5"/>
        <v>0.19232903058771314</v>
      </c>
      <c r="AB49" s="1" t="s">
        <v>46</v>
      </c>
      <c r="AC49">
        <v>67</v>
      </c>
      <c r="AD49" s="15">
        <f t="shared" si="6"/>
        <v>0.43103448275862066</v>
      </c>
      <c r="AE49" s="1" t="s">
        <v>31</v>
      </c>
      <c r="AF49">
        <v>217</v>
      </c>
      <c r="AG49" s="15">
        <f t="shared" si="7"/>
        <v>0.74491091963887268</v>
      </c>
      <c r="AI49" s="1" t="s">
        <v>47</v>
      </c>
      <c r="AJ49">
        <v>10</v>
      </c>
      <c r="AO49" s="1" t="s">
        <v>44</v>
      </c>
      <c r="AP49">
        <v>98</v>
      </c>
      <c r="AU49" s="1" t="s">
        <v>108</v>
      </c>
      <c r="AV49">
        <v>15</v>
      </c>
      <c r="AW49" s="9">
        <f t="shared" si="9"/>
        <v>0.37965072133637051</v>
      </c>
      <c r="AY49" s="1" t="s">
        <v>33</v>
      </c>
      <c r="AZ49">
        <v>22</v>
      </c>
      <c r="BA49" s="51">
        <f t="shared" si="10"/>
        <v>0.64383962540239981</v>
      </c>
      <c r="BC49" s="1" t="s">
        <v>61</v>
      </c>
      <c r="BD49">
        <v>17</v>
      </c>
      <c r="BE49" s="15">
        <f t="shared" si="11"/>
        <v>0.4790081713158636</v>
      </c>
      <c r="BG49" s="1" t="s">
        <v>55</v>
      </c>
      <c r="BH49">
        <v>21</v>
      </c>
      <c r="BI49" s="15">
        <f t="shared" si="12"/>
        <v>0.42372881355932202</v>
      </c>
      <c r="BK49" s="1" t="s">
        <v>48</v>
      </c>
      <c r="BL49">
        <v>39</v>
      </c>
      <c r="BM49" s="49">
        <f t="shared" si="13"/>
        <v>1.0010266940451744</v>
      </c>
      <c r="BO49" s="1" t="s">
        <v>39</v>
      </c>
      <c r="BP49">
        <v>39</v>
      </c>
      <c r="BQ49" s="15">
        <f t="shared" si="14"/>
        <v>0.43429844097995546</v>
      </c>
      <c r="BS49" s="1" t="s">
        <v>33</v>
      </c>
      <c r="BT49">
        <v>22</v>
      </c>
      <c r="BV49" s="1" t="s">
        <v>61</v>
      </c>
      <c r="BW49">
        <v>17</v>
      </c>
      <c r="BZ49" s="1" t="s">
        <v>61</v>
      </c>
      <c r="CA49">
        <v>151</v>
      </c>
      <c r="CC49" s="1" t="s">
        <v>43</v>
      </c>
      <c r="CD49">
        <v>19</v>
      </c>
      <c r="CG49" s="1" t="s">
        <v>47</v>
      </c>
      <c r="CH49">
        <v>31</v>
      </c>
      <c r="CJ49" s="1" t="s">
        <v>56</v>
      </c>
      <c r="CK49">
        <v>39</v>
      </c>
      <c r="CM49" s="1" t="s">
        <v>50</v>
      </c>
      <c r="CN49">
        <v>8</v>
      </c>
      <c r="CP49" s="1" t="s">
        <v>63</v>
      </c>
      <c r="CQ49">
        <v>72</v>
      </c>
      <c r="CS49" s="1" t="s">
        <v>48</v>
      </c>
      <c r="CT49">
        <v>39</v>
      </c>
      <c r="CV49" s="1" t="s">
        <v>51</v>
      </c>
      <c r="CW49">
        <v>24</v>
      </c>
      <c r="CY49" s="1" t="s">
        <v>63</v>
      </c>
      <c r="CZ49">
        <v>33</v>
      </c>
      <c r="DB49" s="1" t="s">
        <v>50</v>
      </c>
      <c r="DC49">
        <v>103</v>
      </c>
      <c r="DE49" s="1" t="s">
        <v>57</v>
      </c>
      <c r="DF49">
        <v>62</v>
      </c>
      <c r="DH49" s="1" t="s">
        <v>43</v>
      </c>
      <c r="DI49">
        <v>102</v>
      </c>
      <c r="DK49" s="1" t="s">
        <v>43</v>
      </c>
      <c r="DL49">
        <v>353</v>
      </c>
      <c r="DN49" s="1" t="s">
        <v>56</v>
      </c>
      <c r="DO49">
        <v>110</v>
      </c>
      <c r="DQ49" s="1" t="s">
        <v>59</v>
      </c>
      <c r="DR49">
        <v>366</v>
      </c>
    </row>
    <row r="50" spans="3:122" ht="19" x14ac:dyDescent="0.25">
      <c r="C50" s="1" t="s">
        <v>26</v>
      </c>
      <c r="I50" s="1" t="s">
        <v>61</v>
      </c>
      <c r="J50" s="7">
        <v>500</v>
      </c>
      <c r="M50" s="1" t="s">
        <v>53</v>
      </c>
      <c r="N50" s="11">
        <v>797</v>
      </c>
      <c r="Q50" s="1" t="s">
        <v>109</v>
      </c>
      <c r="R50">
        <v>216</v>
      </c>
      <c r="U50" s="1" t="s">
        <v>46</v>
      </c>
      <c r="V50">
        <v>44</v>
      </c>
      <c r="Y50" s="1" t="s">
        <v>53</v>
      </c>
      <c r="Z50">
        <v>45</v>
      </c>
      <c r="AA50" s="23">
        <f t="shared" si="5"/>
        <v>0.16643858416244406</v>
      </c>
      <c r="AB50" s="1" t="s">
        <v>50</v>
      </c>
      <c r="AC50">
        <v>67</v>
      </c>
      <c r="AD50" s="15">
        <f t="shared" si="6"/>
        <v>0.43103448275862066</v>
      </c>
      <c r="AE50" s="67" t="s">
        <v>98</v>
      </c>
      <c r="AF50" s="68">
        <v>217</v>
      </c>
      <c r="AG50" s="15">
        <f t="shared" si="7"/>
        <v>0.74491091963887268</v>
      </c>
      <c r="AI50" s="1" t="s">
        <v>61</v>
      </c>
      <c r="AJ50">
        <v>9</v>
      </c>
      <c r="AO50" s="1" t="s">
        <v>45</v>
      </c>
      <c r="AP50">
        <v>97</v>
      </c>
      <c r="AU50" s="1" t="s">
        <v>57</v>
      </c>
      <c r="AV50">
        <v>12</v>
      </c>
      <c r="AW50" s="9">
        <f t="shared" si="9"/>
        <v>0.30372057706909644</v>
      </c>
      <c r="AY50" s="1" t="s">
        <v>66</v>
      </c>
      <c r="AZ50">
        <v>21</v>
      </c>
      <c r="BA50" s="51">
        <f t="shared" si="10"/>
        <v>0.61457418788410889</v>
      </c>
      <c r="BC50" s="1" t="s">
        <v>59</v>
      </c>
      <c r="BD50">
        <v>16</v>
      </c>
      <c r="BE50" s="15">
        <f t="shared" si="11"/>
        <v>0.45083122006198928</v>
      </c>
      <c r="BG50" s="1" t="s">
        <v>34</v>
      </c>
      <c r="BH50">
        <v>19</v>
      </c>
      <c r="BI50" s="15">
        <f t="shared" si="12"/>
        <v>0.38337368845843423</v>
      </c>
      <c r="BK50" s="1" t="s">
        <v>35</v>
      </c>
      <c r="BL50">
        <v>38</v>
      </c>
      <c r="BM50" s="49">
        <f t="shared" si="13"/>
        <v>0.97535934291581117</v>
      </c>
      <c r="BO50" s="1" t="s">
        <v>37</v>
      </c>
      <c r="BP50">
        <v>36</v>
      </c>
      <c r="BQ50" s="15">
        <f t="shared" si="14"/>
        <v>0.40089086859688194</v>
      </c>
      <c r="BS50" s="1" t="s">
        <v>66</v>
      </c>
      <c r="BT50">
        <v>21</v>
      </c>
      <c r="BV50" s="1" t="s">
        <v>59</v>
      </c>
      <c r="BW50">
        <v>16</v>
      </c>
      <c r="BZ50" s="1" t="s">
        <v>40</v>
      </c>
      <c r="CA50">
        <v>139</v>
      </c>
      <c r="CC50" s="1" t="s">
        <v>56</v>
      </c>
      <c r="CD50">
        <v>19</v>
      </c>
      <c r="CG50" s="1" t="s">
        <v>63</v>
      </c>
      <c r="CH50">
        <v>30</v>
      </c>
      <c r="CJ50" s="1" t="s">
        <v>43</v>
      </c>
      <c r="CK50">
        <v>38</v>
      </c>
      <c r="CM50" s="1" t="s">
        <v>45</v>
      </c>
      <c r="CN50">
        <v>8</v>
      </c>
      <c r="CP50" s="1" t="s">
        <v>51</v>
      </c>
      <c r="CQ50">
        <v>69</v>
      </c>
      <c r="CS50" s="1" t="s">
        <v>66</v>
      </c>
      <c r="CT50">
        <v>38</v>
      </c>
      <c r="CV50" s="1" t="s">
        <v>53</v>
      </c>
      <c r="CW50">
        <v>22</v>
      </c>
      <c r="CY50" s="1" t="s">
        <v>59</v>
      </c>
      <c r="CZ50">
        <v>32</v>
      </c>
      <c r="DB50" s="1" t="s">
        <v>57</v>
      </c>
      <c r="DC50">
        <v>98</v>
      </c>
      <c r="DE50" s="1" t="s">
        <v>59</v>
      </c>
      <c r="DF50">
        <v>62</v>
      </c>
      <c r="DH50" s="1" t="s">
        <v>62</v>
      </c>
      <c r="DI50">
        <v>97</v>
      </c>
      <c r="DK50" s="1" t="s">
        <v>29</v>
      </c>
      <c r="DL50">
        <v>353</v>
      </c>
      <c r="DN50" s="1" t="s">
        <v>109</v>
      </c>
      <c r="DO50">
        <v>107</v>
      </c>
      <c r="DQ50" s="1" t="s">
        <v>43</v>
      </c>
      <c r="DR50">
        <v>362</v>
      </c>
    </row>
    <row r="51" spans="3:122" ht="19" x14ac:dyDescent="0.25">
      <c r="I51" s="1" t="s">
        <v>58</v>
      </c>
      <c r="J51" s="7">
        <v>500</v>
      </c>
      <c r="M51" s="1" t="s">
        <v>57</v>
      </c>
      <c r="N51" s="11">
        <v>771</v>
      </c>
      <c r="Q51" s="1" t="s">
        <v>43</v>
      </c>
      <c r="R51">
        <v>180</v>
      </c>
      <c r="U51" s="1" t="s">
        <v>63</v>
      </c>
      <c r="V51">
        <v>38</v>
      </c>
      <c r="Y51" s="1" t="s">
        <v>51</v>
      </c>
      <c r="Z51">
        <v>43</v>
      </c>
      <c r="AA51" s="23">
        <f t="shared" si="5"/>
        <v>0.15904131375522432</v>
      </c>
      <c r="AB51" s="1" t="s">
        <v>108</v>
      </c>
      <c r="AC51">
        <v>50</v>
      </c>
      <c r="AD51" s="15">
        <f t="shared" si="6"/>
        <v>0.32166752444673186</v>
      </c>
      <c r="AE51" s="1" t="s">
        <v>109</v>
      </c>
      <c r="AF51">
        <v>199</v>
      </c>
      <c r="AG51" s="15">
        <f t="shared" si="7"/>
        <v>0.68312107377021036</v>
      </c>
      <c r="AI51" s="1" t="s">
        <v>64</v>
      </c>
      <c r="AJ51">
        <v>9</v>
      </c>
      <c r="AO51" s="1" t="s">
        <v>59</v>
      </c>
      <c r="AP51">
        <v>87</v>
      </c>
      <c r="AU51" s="1" t="s">
        <v>63</v>
      </c>
      <c r="AV51">
        <v>11</v>
      </c>
      <c r="AW51" s="9">
        <f t="shared" si="9"/>
        <v>0.27841052898000507</v>
      </c>
      <c r="AY51" s="1" t="s">
        <v>40</v>
      </c>
      <c r="AZ51">
        <v>20</v>
      </c>
      <c r="BA51" s="51">
        <f t="shared" si="10"/>
        <v>0.58530875036581798</v>
      </c>
      <c r="BC51" s="1" t="s">
        <v>50</v>
      </c>
      <c r="BD51">
        <v>13</v>
      </c>
      <c r="BE51" s="15">
        <f t="shared" si="11"/>
        <v>0.36630036630036628</v>
      </c>
      <c r="BG51" s="1" t="s">
        <v>46</v>
      </c>
      <c r="BH51">
        <v>18</v>
      </c>
      <c r="BI51" s="15">
        <f t="shared" si="12"/>
        <v>0.36319612590799033</v>
      </c>
      <c r="BK51" s="1" t="s">
        <v>44</v>
      </c>
      <c r="BL51">
        <v>36</v>
      </c>
      <c r="BM51" s="49">
        <f t="shared" si="13"/>
        <v>0.92402464065708423</v>
      </c>
      <c r="BO51" s="1" t="s">
        <v>51</v>
      </c>
      <c r="BP51">
        <v>36</v>
      </c>
      <c r="BQ51" s="15">
        <f t="shared" si="14"/>
        <v>0.40089086859688194</v>
      </c>
      <c r="BS51" s="1" t="s">
        <v>40</v>
      </c>
      <c r="BT51">
        <v>20</v>
      </c>
      <c r="BV51" s="1" t="s">
        <v>50</v>
      </c>
      <c r="BW51">
        <v>13</v>
      </c>
      <c r="BZ51" s="1" t="s">
        <v>43</v>
      </c>
      <c r="CA51">
        <v>126</v>
      </c>
      <c r="CC51" s="1" t="s">
        <v>48</v>
      </c>
      <c r="CD51">
        <v>17</v>
      </c>
      <c r="CG51" s="1" t="s">
        <v>44</v>
      </c>
      <c r="CH51">
        <v>29</v>
      </c>
      <c r="CJ51" s="1" t="s">
        <v>44</v>
      </c>
      <c r="CK51">
        <v>36</v>
      </c>
      <c r="CM51" s="1" t="s">
        <v>48</v>
      </c>
      <c r="CN51">
        <v>7</v>
      </c>
      <c r="CP51" s="1" t="s">
        <v>46</v>
      </c>
      <c r="CQ51">
        <v>63</v>
      </c>
      <c r="CS51" s="1" t="s">
        <v>51</v>
      </c>
      <c r="CT51">
        <v>38</v>
      </c>
      <c r="CV51" s="1" t="s">
        <v>43</v>
      </c>
      <c r="CW51">
        <v>21</v>
      </c>
      <c r="CY51" s="1" t="s">
        <v>47</v>
      </c>
      <c r="CZ51">
        <v>30</v>
      </c>
      <c r="DB51" s="1" t="s">
        <v>48</v>
      </c>
      <c r="DC51">
        <v>97</v>
      </c>
      <c r="DE51" s="1" t="s">
        <v>50</v>
      </c>
      <c r="DF51">
        <v>61</v>
      </c>
      <c r="DH51" s="1" t="s">
        <v>60</v>
      </c>
      <c r="DI51">
        <v>92</v>
      </c>
      <c r="DK51" s="1" t="s">
        <v>30</v>
      </c>
      <c r="DL51">
        <v>349</v>
      </c>
      <c r="DN51" s="1" t="s">
        <v>57</v>
      </c>
      <c r="DO51">
        <v>104</v>
      </c>
      <c r="DQ51" s="1" t="s">
        <v>41</v>
      </c>
      <c r="DR51">
        <v>355</v>
      </c>
    </row>
    <row r="52" spans="3:122" ht="19" x14ac:dyDescent="0.25">
      <c r="I52" s="1" t="s">
        <v>55</v>
      </c>
      <c r="J52" s="7">
        <v>491</v>
      </c>
      <c r="M52" s="1" t="s">
        <v>51</v>
      </c>
      <c r="N52" s="11">
        <v>752</v>
      </c>
      <c r="Q52" s="1" t="s">
        <v>30</v>
      </c>
      <c r="R52">
        <v>179</v>
      </c>
      <c r="U52" s="1" t="s">
        <v>57</v>
      </c>
      <c r="V52">
        <v>35</v>
      </c>
      <c r="Y52" s="1" t="s">
        <v>54</v>
      </c>
      <c r="Z52">
        <v>36</v>
      </c>
      <c r="AA52" s="23">
        <f t="shared" si="5"/>
        <v>0.13315086732995526</v>
      </c>
      <c r="AB52" s="1" t="s">
        <v>55</v>
      </c>
      <c r="AC52">
        <v>45</v>
      </c>
      <c r="AD52" s="15">
        <f t="shared" si="6"/>
        <v>0.2895007720020587</v>
      </c>
      <c r="AE52" s="1" t="s">
        <v>108</v>
      </c>
      <c r="AF52">
        <v>199</v>
      </c>
      <c r="AG52" s="15">
        <f t="shared" si="7"/>
        <v>0.68312107377021036</v>
      </c>
      <c r="AI52" s="1" t="s">
        <v>109</v>
      </c>
      <c r="AJ52">
        <v>8</v>
      </c>
      <c r="AO52" s="1" t="s">
        <v>63</v>
      </c>
      <c r="AP52">
        <v>84</v>
      </c>
      <c r="AU52" s="1" t="s">
        <v>58</v>
      </c>
      <c r="AV52">
        <v>11</v>
      </c>
      <c r="AW52" s="9">
        <f t="shared" si="9"/>
        <v>0.27841052898000507</v>
      </c>
      <c r="AY52" s="1" t="s">
        <v>46</v>
      </c>
      <c r="AZ52">
        <v>18</v>
      </c>
      <c r="BA52" s="51">
        <f t="shared" si="10"/>
        <v>0.52677787532923614</v>
      </c>
      <c r="BC52" s="1" t="s">
        <v>53</v>
      </c>
      <c r="BD52">
        <v>13</v>
      </c>
      <c r="BE52" s="15">
        <f t="shared" si="11"/>
        <v>0.36630036630036628</v>
      </c>
      <c r="BG52" s="1" t="s">
        <v>43</v>
      </c>
      <c r="BH52">
        <v>18</v>
      </c>
      <c r="BI52" s="15">
        <f t="shared" si="12"/>
        <v>0.36319612590799033</v>
      </c>
      <c r="BK52" s="1" t="s">
        <v>37</v>
      </c>
      <c r="BL52">
        <v>33</v>
      </c>
      <c r="BM52" s="49">
        <f t="shared" si="13"/>
        <v>0.84702258726899393</v>
      </c>
      <c r="BO52" s="1" t="s">
        <v>50</v>
      </c>
      <c r="BP52">
        <v>32</v>
      </c>
      <c r="BQ52" s="15">
        <f t="shared" si="14"/>
        <v>0.35634743875278396</v>
      </c>
      <c r="BS52" s="1" t="s">
        <v>46</v>
      </c>
      <c r="BT52">
        <v>18</v>
      </c>
      <c r="BV52" s="1" t="s">
        <v>53</v>
      </c>
      <c r="BW52">
        <v>13</v>
      </c>
      <c r="BZ52" s="1" t="s">
        <v>44</v>
      </c>
      <c r="CA52">
        <v>120</v>
      </c>
      <c r="CC52" s="1" t="s">
        <v>44</v>
      </c>
      <c r="CD52">
        <v>17</v>
      </c>
      <c r="CG52" s="1" t="s">
        <v>34</v>
      </c>
      <c r="CH52">
        <v>28</v>
      </c>
      <c r="CJ52" s="1" t="s">
        <v>66</v>
      </c>
      <c r="CK52">
        <v>35</v>
      </c>
      <c r="CM52" s="1" t="s">
        <v>129</v>
      </c>
      <c r="CN52">
        <v>7</v>
      </c>
      <c r="CP52" s="1" t="s">
        <v>64</v>
      </c>
      <c r="CQ52">
        <v>59</v>
      </c>
      <c r="CS52" s="1" t="s">
        <v>39</v>
      </c>
      <c r="CT52">
        <v>38</v>
      </c>
      <c r="CV52" s="1" t="s">
        <v>68</v>
      </c>
      <c r="CW52">
        <v>21</v>
      </c>
      <c r="CY52" s="1" t="s">
        <v>39</v>
      </c>
      <c r="CZ52">
        <v>28</v>
      </c>
      <c r="DB52" s="1" t="s">
        <v>51</v>
      </c>
      <c r="DC52">
        <v>91</v>
      </c>
      <c r="DE52" s="1" t="s">
        <v>63</v>
      </c>
      <c r="DF52">
        <v>60</v>
      </c>
      <c r="DH52" s="1" t="s">
        <v>123</v>
      </c>
      <c r="DI52">
        <v>91</v>
      </c>
      <c r="DK52" s="1" t="s">
        <v>66</v>
      </c>
      <c r="DL52">
        <v>348</v>
      </c>
      <c r="DN52" s="1" t="s">
        <v>108</v>
      </c>
      <c r="DO52">
        <v>93</v>
      </c>
      <c r="DQ52" s="1" t="s">
        <v>55</v>
      </c>
      <c r="DR52">
        <v>326</v>
      </c>
    </row>
    <row r="53" spans="3:122" ht="19" x14ac:dyDescent="0.25">
      <c r="I53" s="1" t="s">
        <v>57</v>
      </c>
      <c r="J53" s="7">
        <v>480</v>
      </c>
      <c r="M53" s="1" t="s">
        <v>59</v>
      </c>
      <c r="N53">
        <v>705</v>
      </c>
      <c r="Q53" s="1" t="s">
        <v>96</v>
      </c>
      <c r="R53">
        <v>176</v>
      </c>
      <c r="U53" s="1" t="s">
        <v>56</v>
      </c>
      <c r="V53">
        <v>30</v>
      </c>
      <c r="Y53" s="1" t="s">
        <v>55</v>
      </c>
      <c r="Z53">
        <v>36</v>
      </c>
      <c r="AA53" s="23">
        <f t="shared" si="5"/>
        <v>0.13315086732995526</v>
      </c>
      <c r="AB53" s="1" t="s">
        <v>54</v>
      </c>
      <c r="AC53">
        <v>45</v>
      </c>
      <c r="AD53" s="15">
        <f t="shared" si="6"/>
        <v>0.2895007720020587</v>
      </c>
      <c r="AE53" s="1" t="s">
        <v>63</v>
      </c>
      <c r="AF53">
        <v>196</v>
      </c>
      <c r="AG53" s="15">
        <f t="shared" si="7"/>
        <v>0.67282276612543346</v>
      </c>
      <c r="AI53" s="1" t="s">
        <v>63</v>
      </c>
      <c r="AJ53">
        <v>8</v>
      </c>
      <c r="AO53" s="1" t="s">
        <v>66</v>
      </c>
      <c r="AP53">
        <v>83</v>
      </c>
      <c r="AU53" s="1" t="s">
        <v>56</v>
      </c>
      <c r="AV53">
        <v>10</v>
      </c>
      <c r="AW53" s="9">
        <f t="shared" si="9"/>
        <v>0.25310048089091369</v>
      </c>
      <c r="AY53" s="1" t="s">
        <v>54</v>
      </c>
      <c r="AZ53">
        <v>18</v>
      </c>
      <c r="BA53" s="51">
        <f t="shared" si="10"/>
        <v>0.52677787532923614</v>
      </c>
      <c r="BC53" s="1" t="s">
        <v>63</v>
      </c>
      <c r="BD53">
        <v>12</v>
      </c>
      <c r="BE53" s="15">
        <f t="shared" si="11"/>
        <v>0.33812341504649196</v>
      </c>
      <c r="BG53" s="1" t="s">
        <v>45</v>
      </c>
      <c r="BH53">
        <v>13</v>
      </c>
      <c r="BI53" s="15">
        <f t="shared" si="12"/>
        <v>0.2623083131557708</v>
      </c>
      <c r="BK53" s="1" t="s">
        <v>109</v>
      </c>
      <c r="BL53">
        <v>32</v>
      </c>
      <c r="BM53" s="49">
        <f t="shared" si="13"/>
        <v>0.82135523613963046</v>
      </c>
      <c r="BO53" s="1" t="s">
        <v>62</v>
      </c>
      <c r="BP53">
        <v>32</v>
      </c>
      <c r="BQ53" s="15">
        <f t="shared" si="14"/>
        <v>0.35634743875278396</v>
      </c>
      <c r="BS53" s="1" t="s">
        <v>54</v>
      </c>
      <c r="BT53">
        <v>18</v>
      </c>
      <c r="BV53" s="1" t="s">
        <v>63</v>
      </c>
      <c r="BW53">
        <v>12</v>
      </c>
      <c r="BZ53" s="1" t="s">
        <v>34</v>
      </c>
      <c r="CA53">
        <v>119</v>
      </c>
      <c r="CC53" s="1" t="s">
        <v>58</v>
      </c>
      <c r="CD53">
        <v>17</v>
      </c>
      <c r="CG53" s="1" t="s">
        <v>53</v>
      </c>
      <c r="CH53">
        <v>26</v>
      </c>
      <c r="CJ53" s="1" t="s">
        <v>98</v>
      </c>
      <c r="CK53">
        <v>34</v>
      </c>
      <c r="CM53" s="1" t="s">
        <v>56</v>
      </c>
      <c r="CN53">
        <v>6</v>
      </c>
      <c r="CP53" s="1" t="s">
        <v>37</v>
      </c>
      <c r="CQ53">
        <v>59</v>
      </c>
      <c r="CS53" s="1" t="s">
        <v>54</v>
      </c>
      <c r="CT53">
        <v>33</v>
      </c>
      <c r="CV53" s="1" t="s">
        <v>37</v>
      </c>
      <c r="CW53">
        <v>17</v>
      </c>
      <c r="CY53" s="1" t="s">
        <v>57</v>
      </c>
      <c r="CZ53">
        <v>23</v>
      </c>
      <c r="DB53" s="1" t="s">
        <v>53</v>
      </c>
      <c r="DC53">
        <v>88</v>
      </c>
      <c r="DE53" s="1" t="s">
        <v>54</v>
      </c>
      <c r="DF53">
        <v>57</v>
      </c>
      <c r="DH53" s="1" t="s">
        <v>29</v>
      </c>
      <c r="DI53">
        <v>90</v>
      </c>
      <c r="DK53" s="1" t="s">
        <v>68</v>
      </c>
      <c r="DL53">
        <v>321</v>
      </c>
      <c r="DN53" s="1" t="s">
        <v>40</v>
      </c>
      <c r="DO53">
        <v>92</v>
      </c>
      <c r="DQ53" s="1" t="s">
        <v>64</v>
      </c>
      <c r="DR53">
        <v>281</v>
      </c>
    </row>
    <row r="54" spans="3:122" ht="19" x14ac:dyDescent="0.25">
      <c r="I54" s="1" t="s">
        <v>54</v>
      </c>
      <c r="J54" s="7">
        <v>459</v>
      </c>
      <c r="M54" s="1" t="s">
        <v>66</v>
      </c>
      <c r="N54">
        <v>646</v>
      </c>
      <c r="Q54" s="1" t="s">
        <v>123</v>
      </c>
      <c r="R54">
        <v>171</v>
      </c>
      <c r="U54" s="1" t="s">
        <v>109</v>
      </c>
      <c r="V54">
        <v>28</v>
      </c>
      <c r="Y54" s="1" t="s">
        <v>63</v>
      </c>
      <c r="Z54">
        <v>33</v>
      </c>
      <c r="AA54" s="23">
        <f t="shared" si="5"/>
        <v>0.12205496171912565</v>
      </c>
      <c r="AB54" s="1" t="s">
        <v>58</v>
      </c>
      <c r="AC54">
        <v>40</v>
      </c>
      <c r="AD54" s="15">
        <f t="shared" si="6"/>
        <v>0.2573340195573855</v>
      </c>
      <c r="AE54" s="1" t="s">
        <v>62</v>
      </c>
      <c r="AF54">
        <v>190</v>
      </c>
      <c r="AG54" s="15">
        <f t="shared" si="7"/>
        <v>0.65222615083587931</v>
      </c>
      <c r="AI54" s="1" t="s">
        <v>62</v>
      </c>
      <c r="AJ54">
        <v>8</v>
      </c>
      <c r="AO54" s="1" t="s">
        <v>58</v>
      </c>
      <c r="AP54">
        <v>82</v>
      </c>
      <c r="AU54" s="1" t="s">
        <v>51</v>
      </c>
      <c r="AV54">
        <v>9</v>
      </c>
      <c r="AW54" s="9">
        <f t="shared" si="9"/>
        <v>0.22779043280182232</v>
      </c>
      <c r="AY54" s="1" t="s">
        <v>116</v>
      </c>
      <c r="AZ54">
        <v>17</v>
      </c>
      <c r="BA54" s="51">
        <f t="shared" si="10"/>
        <v>0.49751243781094528</v>
      </c>
      <c r="BC54" s="1" t="s">
        <v>48</v>
      </c>
      <c r="BD54">
        <v>11</v>
      </c>
      <c r="BE54" s="15">
        <f t="shared" si="11"/>
        <v>0.30994646379261764</v>
      </c>
      <c r="BG54" s="1" t="s">
        <v>44</v>
      </c>
      <c r="BH54">
        <v>13</v>
      </c>
      <c r="BI54" s="15">
        <f t="shared" si="12"/>
        <v>0.2623083131557708</v>
      </c>
      <c r="BK54" s="1" t="s">
        <v>31</v>
      </c>
      <c r="BL54">
        <v>31</v>
      </c>
      <c r="BM54" s="49">
        <f t="shared" si="13"/>
        <v>0.79568788501026688</v>
      </c>
      <c r="BO54" s="1" t="s">
        <v>68</v>
      </c>
      <c r="BP54">
        <v>22</v>
      </c>
      <c r="BQ54" s="15">
        <f t="shared" si="14"/>
        <v>0.24498886414253898</v>
      </c>
      <c r="BS54" s="1" t="s">
        <v>116</v>
      </c>
      <c r="BT54">
        <v>17</v>
      </c>
      <c r="BV54" s="1" t="s">
        <v>48</v>
      </c>
      <c r="BW54">
        <v>11</v>
      </c>
      <c r="BZ54" s="1" t="s">
        <v>58</v>
      </c>
      <c r="CA54">
        <v>107</v>
      </c>
      <c r="CC54" s="1" t="s">
        <v>34</v>
      </c>
      <c r="CD54">
        <v>16</v>
      </c>
      <c r="CG54" s="1" t="s">
        <v>51</v>
      </c>
      <c r="CH54">
        <v>25</v>
      </c>
      <c r="CJ54" s="1" t="s">
        <v>96</v>
      </c>
      <c r="CK54">
        <v>34</v>
      </c>
      <c r="CM54" s="1" t="s">
        <v>57</v>
      </c>
      <c r="CN54">
        <v>6</v>
      </c>
      <c r="CP54" s="1" t="s">
        <v>50</v>
      </c>
      <c r="CQ54">
        <v>57</v>
      </c>
      <c r="CS54" s="1" t="s">
        <v>61</v>
      </c>
      <c r="CT54">
        <v>30</v>
      </c>
      <c r="CV54" s="1" t="s">
        <v>58</v>
      </c>
      <c r="CW54">
        <v>17</v>
      </c>
      <c r="CY54" s="1" t="s">
        <v>56</v>
      </c>
      <c r="CZ54">
        <v>23</v>
      </c>
      <c r="DB54" s="1" t="s">
        <v>59</v>
      </c>
      <c r="DC54">
        <v>83</v>
      </c>
      <c r="DE54" s="1" t="s">
        <v>51</v>
      </c>
      <c r="DF54">
        <v>51</v>
      </c>
      <c r="DH54" s="1" t="s">
        <v>30</v>
      </c>
      <c r="DI54">
        <v>82</v>
      </c>
      <c r="DK54" s="1" t="s">
        <v>62</v>
      </c>
      <c r="DL54">
        <v>253</v>
      </c>
      <c r="DN54" s="1" t="s">
        <v>43</v>
      </c>
      <c r="DO54">
        <v>91</v>
      </c>
      <c r="DQ54" s="1" t="s">
        <v>68</v>
      </c>
      <c r="DR54">
        <v>279</v>
      </c>
    </row>
    <row r="55" spans="3:122" ht="19" x14ac:dyDescent="0.25">
      <c r="I55" s="1" t="s">
        <v>59</v>
      </c>
      <c r="J55" s="7">
        <v>449</v>
      </c>
      <c r="M55" s="1" t="s">
        <v>96</v>
      </c>
      <c r="N55">
        <v>645</v>
      </c>
      <c r="Q55" s="1" t="s">
        <v>92</v>
      </c>
      <c r="R55">
        <v>170</v>
      </c>
      <c r="U55" s="1" t="s">
        <v>39</v>
      </c>
      <c r="V55">
        <v>25</v>
      </c>
      <c r="Y55" s="1" t="s">
        <v>56</v>
      </c>
      <c r="Z55">
        <v>32</v>
      </c>
      <c r="AA55" s="23">
        <f t="shared" si="5"/>
        <v>0.11835632651551577</v>
      </c>
      <c r="AB55" s="1" t="s">
        <v>47</v>
      </c>
      <c r="AC55">
        <v>39</v>
      </c>
      <c r="AD55" s="15">
        <f t="shared" si="6"/>
        <v>0.25090066906845088</v>
      </c>
      <c r="AE55" s="1" t="s">
        <v>34</v>
      </c>
      <c r="AF55">
        <v>163</v>
      </c>
      <c r="AG55" s="15">
        <f t="shared" si="7"/>
        <v>0.55954138203288595</v>
      </c>
      <c r="AI55" s="1" t="s">
        <v>31</v>
      </c>
      <c r="AJ55">
        <v>7</v>
      </c>
      <c r="AO55" s="1" t="s">
        <v>92</v>
      </c>
      <c r="AP55">
        <v>78</v>
      </c>
      <c r="AU55" s="1" t="s">
        <v>55</v>
      </c>
      <c r="AV55">
        <v>8</v>
      </c>
      <c r="AW55" s="9">
        <f t="shared" si="9"/>
        <v>0.20248038471273097</v>
      </c>
      <c r="AY55" s="1" t="s">
        <v>50</v>
      </c>
      <c r="AZ55">
        <v>17</v>
      </c>
      <c r="BA55" s="51">
        <f t="shared" si="10"/>
        <v>0.49751243781094528</v>
      </c>
      <c r="BC55" s="1" t="s">
        <v>47</v>
      </c>
      <c r="BD55">
        <v>11</v>
      </c>
      <c r="BE55" s="15">
        <f t="shared" si="11"/>
        <v>0.30994646379261764</v>
      </c>
      <c r="BG55" s="1" t="s">
        <v>58</v>
      </c>
      <c r="BH55">
        <v>13</v>
      </c>
      <c r="BI55" s="15">
        <f t="shared" si="12"/>
        <v>0.2623083131557708</v>
      </c>
      <c r="BK55" s="1" t="s">
        <v>57</v>
      </c>
      <c r="BL55">
        <v>31</v>
      </c>
      <c r="BM55" s="49">
        <f t="shared" si="13"/>
        <v>0.79568788501026688</v>
      </c>
      <c r="BO55" s="1" t="s">
        <v>55</v>
      </c>
      <c r="BP55">
        <v>22</v>
      </c>
      <c r="BQ55" s="15">
        <f t="shared" si="14"/>
        <v>0.24498886414253898</v>
      </c>
      <c r="BS55" s="1" t="s">
        <v>50</v>
      </c>
      <c r="BT55">
        <v>17</v>
      </c>
      <c r="BV55" s="1" t="s">
        <v>47</v>
      </c>
      <c r="BW55">
        <v>11</v>
      </c>
      <c r="BZ55" s="1" t="s">
        <v>59</v>
      </c>
      <c r="CA55">
        <v>106</v>
      </c>
      <c r="CC55" s="1" t="s">
        <v>45</v>
      </c>
      <c r="CD55">
        <v>14</v>
      </c>
      <c r="CG55" s="1" t="s">
        <v>43</v>
      </c>
      <c r="CH55">
        <v>23</v>
      </c>
      <c r="CJ55" s="1" t="s">
        <v>40</v>
      </c>
      <c r="CK55">
        <v>31</v>
      </c>
      <c r="CM55" s="1" t="s">
        <v>37</v>
      </c>
      <c r="CN55">
        <v>6</v>
      </c>
      <c r="CP55" s="1" t="s">
        <v>66</v>
      </c>
      <c r="CQ55">
        <v>54</v>
      </c>
      <c r="CS55" s="1" t="s">
        <v>63</v>
      </c>
      <c r="CT55">
        <v>27</v>
      </c>
      <c r="CV55" s="1" t="s">
        <v>109</v>
      </c>
      <c r="CW55">
        <v>15</v>
      </c>
      <c r="CY55" s="1" t="s">
        <v>55</v>
      </c>
      <c r="CZ55">
        <v>19</v>
      </c>
      <c r="DB55" s="1" t="s">
        <v>68</v>
      </c>
      <c r="DC55">
        <v>78</v>
      </c>
      <c r="DE55" s="1" t="s">
        <v>49</v>
      </c>
      <c r="DF55">
        <v>47</v>
      </c>
      <c r="DH55" s="1" t="s">
        <v>35</v>
      </c>
      <c r="DI55">
        <v>71</v>
      </c>
      <c r="DK55" s="1" t="s">
        <v>35</v>
      </c>
      <c r="DL55">
        <v>240</v>
      </c>
      <c r="DN55" s="1" t="s">
        <v>44</v>
      </c>
      <c r="DO55">
        <v>88</v>
      </c>
      <c r="DQ55" s="1" t="s">
        <v>34</v>
      </c>
      <c r="DR55">
        <v>266</v>
      </c>
    </row>
    <row r="56" spans="3:122" ht="19" x14ac:dyDescent="0.25">
      <c r="I56" s="1" t="s">
        <v>203</v>
      </c>
      <c r="J56" s="7">
        <v>433</v>
      </c>
      <c r="M56" s="1" t="s">
        <v>109</v>
      </c>
      <c r="N56">
        <v>642</v>
      </c>
      <c r="Q56" s="1" t="s">
        <v>93</v>
      </c>
      <c r="R56">
        <v>167</v>
      </c>
      <c r="U56" s="1" t="s">
        <v>59</v>
      </c>
      <c r="V56">
        <v>25</v>
      </c>
      <c r="Y56" s="1" t="s">
        <v>50</v>
      </c>
      <c r="Z56">
        <v>31</v>
      </c>
      <c r="AA56" s="23">
        <f t="shared" si="5"/>
        <v>0.11465769131190591</v>
      </c>
      <c r="AB56" s="1" t="s">
        <v>56</v>
      </c>
      <c r="AC56">
        <v>38</v>
      </c>
      <c r="AD56" s="15">
        <f t="shared" si="6"/>
        <v>0.24446731857951623</v>
      </c>
      <c r="AE56" s="1" t="s">
        <v>50</v>
      </c>
      <c r="AF56">
        <v>159</v>
      </c>
      <c r="AG56" s="15">
        <f t="shared" si="7"/>
        <v>0.54581030517318319</v>
      </c>
      <c r="AI56" s="1" t="s">
        <v>58</v>
      </c>
      <c r="AJ56">
        <v>6</v>
      </c>
      <c r="AO56" s="1" t="s">
        <v>68</v>
      </c>
      <c r="AP56">
        <v>75</v>
      </c>
      <c r="AU56" s="1" t="s">
        <v>109</v>
      </c>
      <c r="AV56">
        <v>6</v>
      </c>
      <c r="AW56" s="9">
        <f t="shared" si="9"/>
        <v>0.15186028853454822</v>
      </c>
      <c r="AY56" s="1" t="s">
        <v>92</v>
      </c>
      <c r="AZ56">
        <v>17</v>
      </c>
      <c r="BA56" s="51">
        <f t="shared" si="10"/>
        <v>0.49751243781094528</v>
      </c>
      <c r="BC56" s="1" t="s">
        <v>66</v>
      </c>
      <c r="BD56">
        <v>10</v>
      </c>
      <c r="BE56" s="15">
        <f t="shared" si="11"/>
        <v>0.28176951253874327</v>
      </c>
      <c r="BG56" s="1" t="s">
        <v>64</v>
      </c>
      <c r="BH56">
        <v>12</v>
      </c>
      <c r="BI56" s="15">
        <f t="shared" si="12"/>
        <v>0.24213075060532688</v>
      </c>
      <c r="BK56" s="1" t="s">
        <v>50</v>
      </c>
      <c r="BL56">
        <v>29</v>
      </c>
      <c r="BM56" s="49">
        <f t="shared" si="13"/>
        <v>0.74435318275154005</v>
      </c>
      <c r="BO56" s="1" t="s">
        <v>47</v>
      </c>
      <c r="BP56">
        <v>22</v>
      </c>
      <c r="BQ56" s="15">
        <f t="shared" si="14"/>
        <v>0.24498886414253898</v>
      </c>
      <c r="BS56" s="1" t="s">
        <v>92</v>
      </c>
      <c r="BT56">
        <v>17</v>
      </c>
      <c r="BV56" s="1" t="s">
        <v>66</v>
      </c>
      <c r="BW56">
        <v>10</v>
      </c>
      <c r="BZ56" s="1" t="s">
        <v>45</v>
      </c>
      <c r="CA56">
        <v>93</v>
      </c>
      <c r="CC56" s="1" t="s">
        <v>59</v>
      </c>
      <c r="CD56">
        <v>12</v>
      </c>
      <c r="CG56" s="1" t="s">
        <v>54</v>
      </c>
      <c r="CH56">
        <v>22</v>
      </c>
      <c r="CJ56" s="1" t="s">
        <v>63</v>
      </c>
      <c r="CK56">
        <v>30</v>
      </c>
      <c r="CM56" s="1" t="s">
        <v>55</v>
      </c>
      <c r="CN56">
        <v>5</v>
      </c>
      <c r="CP56" s="1" t="s">
        <v>40</v>
      </c>
      <c r="CQ56">
        <v>52</v>
      </c>
      <c r="CS56" s="1" t="s">
        <v>59</v>
      </c>
      <c r="CT56">
        <v>25</v>
      </c>
      <c r="CV56" s="1" t="s">
        <v>56</v>
      </c>
      <c r="CW56">
        <v>14</v>
      </c>
      <c r="CY56" s="1" t="s">
        <v>92</v>
      </c>
      <c r="CZ56">
        <v>18</v>
      </c>
      <c r="DB56" s="1" t="s">
        <v>66</v>
      </c>
      <c r="DC56">
        <v>70</v>
      </c>
      <c r="DE56" s="1" t="s">
        <v>55</v>
      </c>
      <c r="DF56">
        <v>42</v>
      </c>
      <c r="DH56" s="1" t="s">
        <v>41</v>
      </c>
      <c r="DI56">
        <v>66</v>
      </c>
      <c r="DK56" s="1" t="s">
        <v>67</v>
      </c>
      <c r="DL56">
        <v>227</v>
      </c>
      <c r="DN56" s="1" t="s">
        <v>96</v>
      </c>
      <c r="DO56">
        <v>84</v>
      </c>
      <c r="DQ56" s="1" t="s">
        <v>66</v>
      </c>
      <c r="DR56">
        <v>246</v>
      </c>
    </row>
    <row r="57" spans="3:122" ht="19" x14ac:dyDescent="0.25">
      <c r="I57" s="1" t="s">
        <v>66</v>
      </c>
      <c r="J57" s="7">
        <v>377</v>
      </c>
      <c r="M57" s="1" t="s">
        <v>58</v>
      </c>
      <c r="N57">
        <v>603</v>
      </c>
      <c r="Q57" s="1" t="s">
        <v>94</v>
      </c>
      <c r="R57">
        <v>158</v>
      </c>
      <c r="U57" s="1" t="s">
        <v>62</v>
      </c>
      <c r="V57">
        <v>24</v>
      </c>
      <c r="Y57" s="1" t="s">
        <v>57</v>
      </c>
      <c r="Z57">
        <v>30</v>
      </c>
      <c r="AA57" s="23">
        <f t="shared" si="5"/>
        <v>0.11095905610829604</v>
      </c>
      <c r="AB57" s="1" t="s">
        <v>66</v>
      </c>
      <c r="AC57">
        <v>36</v>
      </c>
      <c r="AD57" s="15">
        <f t="shared" si="6"/>
        <v>0.23160061760164694</v>
      </c>
      <c r="AE57" s="1" t="s">
        <v>59</v>
      </c>
      <c r="AF57">
        <v>155</v>
      </c>
      <c r="AG57" s="15">
        <f t="shared" si="7"/>
        <v>0.53207922831348053</v>
      </c>
      <c r="AI57" s="1" t="s">
        <v>59</v>
      </c>
      <c r="AJ57">
        <v>6</v>
      </c>
      <c r="AO57" s="1" t="s">
        <v>61</v>
      </c>
      <c r="AP57">
        <v>74</v>
      </c>
      <c r="AU57" s="1" t="s">
        <v>54</v>
      </c>
      <c r="AV57">
        <v>5</v>
      </c>
      <c r="AW57" s="9">
        <f t="shared" si="9"/>
        <v>0.12655024044545685</v>
      </c>
      <c r="AY57" s="1" t="s">
        <v>44</v>
      </c>
      <c r="AZ57">
        <v>16</v>
      </c>
      <c r="BA57" s="51">
        <f t="shared" si="10"/>
        <v>0.46824700029265437</v>
      </c>
      <c r="BC57" s="1" t="s">
        <v>37</v>
      </c>
      <c r="BD57">
        <v>9</v>
      </c>
      <c r="BE57" s="15">
        <f t="shared" si="11"/>
        <v>0.25359256128486896</v>
      </c>
      <c r="BG57" s="1" t="s">
        <v>60</v>
      </c>
      <c r="BH57">
        <v>7</v>
      </c>
      <c r="BI57" s="15">
        <f t="shared" si="12"/>
        <v>0.14124293785310735</v>
      </c>
      <c r="BK57" s="1" t="s">
        <v>40</v>
      </c>
      <c r="BL57">
        <v>29</v>
      </c>
      <c r="BM57" s="49">
        <f t="shared" si="13"/>
        <v>0.74435318275154005</v>
      </c>
      <c r="BO57" s="1" t="s">
        <v>57</v>
      </c>
      <c r="BP57">
        <v>20</v>
      </c>
      <c r="BQ57" s="15">
        <f t="shared" si="14"/>
        <v>0.22271714922048996</v>
      </c>
      <c r="BS57" s="1" t="s">
        <v>44</v>
      </c>
      <c r="BT57">
        <v>16</v>
      </c>
      <c r="BV57" s="1" t="s">
        <v>37</v>
      </c>
      <c r="BW57">
        <v>9</v>
      </c>
      <c r="BZ57" s="1" t="s">
        <v>96</v>
      </c>
      <c r="CA57">
        <v>92</v>
      </c>
      <c r="CC57" s="1" t="s">
        <v>47</v>
      </c>
      <c r="CD57">
        <v>11</v>
      </c>
      <c r="CG57" s="1" t="s">
        <v>57</v>
      </c>
      <c r="CH57">
        <v>19</v>
      </c>
      <c r="CJ57" s="1" t="s">
        <v>45</v>
      </c>
      <c r="CK57">
        <v>28</v>
      </c>
      <c r="CM57" s="1" t="s">
        <v>58</v>
      </c>
      <c r="CN57">
        <v>5</v>
      </c>
      <c r="CP57" s="1" t="s">
        <v>54</v>
      </c>
      <c r="CQ57">
        <v>48</v>
      </c>
      <c r="CS57" s="1" t="s">
        <v>56</v>
      </c>
      <c r="CT57">
        <v>23</v>
      </c>
      <c r="CV57" s="1" t="s">
        <v>63</v>
      </c>
      <c r="CW57">
        <v>14</v>
      </c>
      <c r="CY57" s="1" t="s">
        <v>64</v>
      </c>
      <c r="CZ57">
        <v>17</v>
      </c>
      <c r="DB57" s="1" t="s">
        <v>58</v>
      </c>
      <c r="DC57">
        <v>67</v>
      </c>
      <c r="DE57" s="1" t="s">
        <v>61</v>
      </c>
      <c r="DF57">
        <v>41</v>
      </c>
      <c r="DH57" s="1" t="s">
        <v>95</v>
      </c>
      <c r="DI57">
        <v>57</v>
      </c>
      <c r="DK57" s="1" t="s">
        <v>41</v>
      </c>
      <c r="DL57">
        <v>221</v>
      </c>
      <c r="DN57" s="1" t="s">
        <v>111</v>
      </c>
      <c r="DO57">
        <v>65</v>
      </c>
      <c r="DQ57" s="1" t="s">
        <v>56</v>
      </c>
      <c r="DR57">
        <v>243</v>
      </c>
    </row>
    <row r="58" spans="3:122" ht="19" x14ac:dyDescent="0.25">
      <c r="I58" s="1" t="s">
        <v>109</v>
      </c>
      <c r="J58" s="7">
        <v>368</v>
      </c>
      <c r="M58" s="1" t="s">
        <v>55</v>
      </c>
      <c r="N58">
        <v>593</v>
      </c>
      <c r="Q58" s="1" t="s">
        <v>42</v>
      </c>
      <c r="R58">
        <v>154</v>
      </c>
      <c r="U58" s="1" t="s">
        <v>51</v>
      </c>
      <c r="V58">
        <v>23</v>
      </c>
      <c r="Y58" s="1" t="s">
        <v>58</v>
      </c>
      <c r="Z58">
        <v>29</v>
      </c>
      <c r="AA58" s="23">
        <f t="shared" si="5"/>
        <v>0.10726042090468617</v>
      </c>
      <c r="AB58" s="1" t="s">
        <v>57</v>
      </c>
      <c r="AC58">
        <v>35</v>
      </c>
      <c r="AD58" s="15">
        <f t="shared" si="6"/>
        <v>0.22516726711271232</v>
      </c>
      <c r="AE58" s="1" t="s">
        <v>123</v>
      </c>
      <c r="AF58">
        <v>155</v>
      </c>
      <c r="AG58" s="15">
        <f t="shared" si="7"/>
        <v>0.53207922831348053</v>
      </c>
      <c r="AI58" s="1" t="s">
        <v>35</v>
      </c>
      <c r="AJ58">
        <v>5</v>
      </c>
      <c r="AO58" s="1" t="s">
        <v>56</v>
      </c>
      <c r="AP58">
        <v>70</v>
      </c>
      <c r="AU58" s="1" t="s">
        <v>66</v>
      </c>
      <c r="AV58">
        <v>5</v>
      </c>
      <c r="AW58" s="9">
        <f t="shared" si="9"/>
        <v>0.12655024044545685</v>
      </c>
      <c r="AY58" s="1" t="s">
        <v>55</v>
      </c>
      <c r="AZ58">
        <v>15</v>
      </c>
      <c r="BA58" s="51">
        <f t="shared" si="10"/>
        <v>0.43898156277436351</v>
      </c>
      <c r="BC58" s="1" t="s">
        <v>109</v>
      </c>
      <c r="BD58">
        <v>9</v>
      </c>
      <c r="BE58" s="15">
        <f t="shared" si="11"/>
        <v>0.25359256128486896</v>
      </c>
      <c r="BG58" s="1" t="s">
        <v>40</v>
      </c>
      <c r="BH58">
        <v>7</v>
      </c>
      <c r="BI58" s="15">
        <f t="shared" si="12"/>
        <v>0.14124293785310735</v>
      </c>
      <c r="BK58" s="1" t="s">
        <v>54</v>
      </c>
      <c r="BL58">
        <v>26</v>
      </c>
      <c r="BM58" s="49">
        <f t="shared" si="13"/>
        <v>0.66735112936344965</v>
      </c>
      <c r="BO58" s="1" t="s">
        <v>58</v>
      </c>
      <c r="BP58">
        <v>18</v>
      </c>
      <c r="BQ58" s="15">
        <f t="shared" si="14"/>
        <v>0.20044543429844097</v>
      </c>
      <c r="BS58" s="1" t="s">
        <v>55</v>
      </c>
      <c r="BT58">
        <v>15</v>
      </c>
      <c r="BV58" s="1" t="s">
        <v>109</v>
      </c>
      <c r="BW58">
        <v>9</v>
      </c>
      <c r="BZ58" s="1" t="s">
        <v>57</v>
      </c>
      <c r="CA58">
        <v>90</v>
      </c>
      <c r="CC58" s="56" t="s">
        <v>68</v>
      </c>
      <c r="CD58" s="57">
        <v>9</v>
      </c>
      <c r="CG58" s="1" t="s">
        <v>56</v>
      </c>
      <c r="CH58">
        <v>19</v>
      </c>
      <c r="CJ58" s="1" t="s">
        <v>54</v>
      </c>
      <c r="CK58">
        <v>26</v>
      </c>
      <c r="CM58" s="1" t="s">
        <v>43</v>
      </c>
      <c r="CN58">
        <v>5</v>
      </c>
      <c r="CP58" s="1" t="s">
        <v>109</v>
      </c>
      <c r="CQ58">
        <v>46</v>
      </c>
      <c r="CS58" s="1" t="s">
        <v>57</v>
      </c>
      <c r="CT58">
        <v>20</v>
      </c>
      <c r="CV58" s="1" t="s">
        <v>48</v>
      </c>
      <c r="CW58">
        <v>12</v>
      </c>
      <c r="CY58" s="1" t="s">
        <v>58</v>
      </c>
      <c r="CZ58">
        <v>17</v>
      </c>
      <c r="DB58" s="1" t="s">
        <v>54</v>
      </c>
      <c r="DC58">
        <v>65</v>
      </c>
      <c r="DE58" s="1" t="s">
        <v>58</v>
      </c>
      <c r="DF58">
        <v>41</v>
      </c>
      <c r="DH58" s="1" t="s">
        <v>40</v>
      </c>
      <c r="DI58">
        <v>56</v>
      </c>
      <c r="DK58" s="1" t="s">
        <v>111</v>
      </c>
      <c r="DL58">
        <v>206</v>
      </c>
      <c r="DN58" s="1" t="s">
        <v>34</v>
      </c>
      <c r="DO58">
        <v>64</v>
      </c>
      <c r="DQ58" s="1" t="s">
        <v>54</v>
      </c>
      <c r="DR58">
        <v>227</v>
      </c>
    </row>
    <row r="59" spans="3:122" ht="19" x14ac:dyDescent="0.25">
      <c r="I59" s="1" t="s">
        <v>56</v>
      </c>
      <c r="J59" s="7">
        <v>365</v>
      </c>
      <c r="M59" s="1" t="s">
        <v>204</v>
      </c>
      <c r="N59">
        <v>533</v>
      </c>
      <c r="Q59" s="1" t="s">
        <v>122</v>
      </c>
      <c r="R59">
        <v>132</v>
      </c>
      <c r="U59" s="1" t="s">
        <v>61</v>
      </c>
      <c r="V59">
        <v>21</v>
      </c>
      <c r="Y59" s="1" t="s">
        <v>66</v>
      </c>
      <c r="Z59">
        <v>28</v>
      </c>
      <c r="AA59" s="23">
        <f t="shared" si="5"/>
        <v>0.10356178570107631</v>
      </c>
      <c r="AB59" s="1" t="s">
        <v>43</v>
      </c>
      <c r="AC59">
        <v>33</v>
      </c>
      <c r="AD59" s="15">
        <f t="shared" si="6"/>
        <v>0.21230056613484302</v>
      </c>
      <c r="AE59" s="1" t="s">
        <v>46</v>
      </c>
      <c r="AF59">
        <v>145</v>
      </c>
      <c r="AG59" s="15">
        <f t="shared" si="7"/>
        <v>0.49775153616422368</v>
      </c>
      <c r="AI59" s="1" t="s">
        <v>33</v>
      </c>
      <c r="AJ59">
        <v>5</v>
      </c>
      <c r="AO59" s="1" t="s">
        <v>55</v>
      </c>
      <c r="AP59">
        <v>68</v>
      </c>
      <c r="AU59" s="1" t="s">
        <v>68</v>
      </c>
      <c r="AV59">
        <v>5</v>
      </c>
      <c r="AW59" s="9">
        <f t="shared" si="9"/>
        <v>0.12655024044545685</v>
      </c>
      <c r="AY59" s="1" t="s">
        <v>57</v>
      </c>
      <c r="AZ59">
        <v>14</v>
      </c>
      <c r="BA59" s="51">
        <f t="shared" si="10"/>
        <v>0.40971612525607259</v>
      </c>
      <c r="BC59" s="1" t="s">
        <v>57</v>
      </c>
      <c r="BD59">
        <v>6</v>
      </c>
      <c r="BE59" s="15">
        <f t="shared" si="11"/>
        <v>0.16906170752324598</v>
      </c>
      <c r="BG59" s="1" t="s">
        <v>62</v>
      </c>
      <c r="BH59">
        <v>7</v>
      </c>
      <c r="BI59" s="15">
        <f t="shared" si="12"/>
        <v>0.14124293785310735</v>
      </c>
      <c r="BK59" s="1" t="s">
        <v>45</v>
      </c>
      <c r="BL59">
        <v>26</v>
      </c>
      <c r="BM59" s="49">
        <f t="shared" si="13"/>
        <v>0.66735112936344965</v>
      </c>
      <c r="BO59" s="1" t="s">
        <v>64</v>
      </c>
      <c r="BP59">
        <v>17</v>
      </c>
      <c r="BQ59" s="15">
        <f t="shared" si="14"/>
        <v>0.18930957683741648</v>
      </c>
      <c r="BS59" s="1" t="s">
        <v>57</v>
      </c>
      <c r="BT59">
        <v>14</v>
      </c>
      <c r="BV59" s="1" t="s">
        <v>57</v>
      </c>
      <c r="BW59">
        <v>6</v>
      </c>
      <c r="BZ59" s="1" t="s">
        <v>56</v>
      </c>
      <c r="CA59">
        <v>90</v>
      </c>
      <c r="CC59" s="1" t="s">
        <v>37</v>
      </c>
      <c r="CD59">
        <v>8</v>
      </c>
      <c r="CG59" s="1" t="s">
        <v>62</v>
      </c>
      <c r="CH59">
        <v>14</v>
      </c>
      <c r="CJ59" s="1" t="s">
        <v>50</v>
      </c>
      <c r="CK59">
        <v>26</v>
      </c>
      <c r="CM59" s="1" t="s">
        <v>46</v>
      </c>
      <c r="CN59">
        <v>5</v>
      </c>
      <c r="CP59" s="1" t="s">
        <v>94</v>
      </c>
      <c r="CQ59">
        <v>42</v>
      </c>
      <c r="CS59" s="1" t="s">
        <v>47</v>
      </c>
      <c r="CT59">
        <v>19</v>
      </c>
      <c r="CV59" s="1" t="s">
        <v>39</v>
      </c>
      <c r="CW59">
        <v>11</v>
      </c>
      <c r="CY59" s="1" t="s">
        <v>66</v>
      </c>
      <c r="CZ59">
        <v>16</v>
      </c>
      <c r="DB59" s="1" t="s">
        <v>109</v>
      </c>
      <c r="DC59">
        <v>59</v>
      </c>
      <c r="DE59" s="1" t="s">
        <v>66</v>
      </c>
      <c r="DF59">
        <v>34</v>
      </c>
      <c r="DH59" s="1" t="s">
        <v>63</v>
      </c>
      <c r="DI59">
        <v>54</v>
      </c>
      <c r="DK59" s="1" t="s">
        <v>93</v>
      </c>
      <c r="DL59">
        <v>183</v>
      </c>
      <c r="DN59" s="1" t="s">
        <v>68</v>
      </c>
      <c r="DO59">
        <v>64</v>
      </c>
      <c r="DQ59" s="1" t="s">
        <v>47</v>
      </c>
      <c r="DR59">
        <v>174</v>
      </c>
    </row>
    <row r="60" spans="3:122" ht="19" x14ac:dyDescent="0.25">
      <c r="I60" s="1" t="s">
        <v>49</v>
      </c>
      <c r="J60" s="7">
        <v>325</v>
      </c>
      <c r="M60" s="1" t="s">
        <v>203</v>
      </c>
      <c r="N60">
        <v>512</v>
      </c>
      <c r="Q60" s="1" t="s">
        <v>29</v>
      </c>
      <c r="R60">
        <v>132</v>
      </c>
      <c r="U60" s="1" t="s">
        <v>111</v>
      </c>
      <c r="V60">
        <v>18</v>
      </c>
      <c r="Y60" s="1" t="s">
        <v>59</v>
      </c>
      <c r="Z60">
        <v>18</v>
      </c>
      <c r="AA60" s="23">
        <f t="shared" si="5"/>
        <v>6.6575433664977632E-2</v>
      </c>
      <c r="AB60" s="1" t="s">
        <v>109</v>
      </c>
      <c r="AC60">
        <v>28</v>
      </c>
      <c r="AD60" s="15">
        <f t="shared" si="6"/>
        <v>0.18013381369016984</v>
      </c>
      <c r="AE60" s="1" t="s">
        <v>43</v>
      </c>
      <c r="AF60">
        <v>144</v>
      </c>
      <c r="AG60" s="15">
        <f t="shared" si="7"/>
        <v>0.49431876694929799</v>
      </c>
      <c r="AI60" s="1" t="s">
        <v>130</v>
      </c>
      <c r="AJ60">
        <v>5</v>
      </c>
      <c r="AO60" s="1" t="s">
        <v>96</v>
      </c>
      <c r="AP60">
        <v>64</v>
      </c>
      <c r="AU60" s="1" t="s">
        <v>110</v>
      </c>
      <c r="AV60">
        <v>5</v>
      </c>
      <c r="AW60" s="9">
        <f t="shared" si="9"/>
        <v>0.12655024044545685</v>
      </c>
      <c r="AY60" s="1" t="s">
        <v>109</v>
      </c>
      <c r="AZ60">
        <v>13</v>
      </c>
      <c r="BA60" s="51">
        <f t="shared" si="10"/>
        <v>0.38045068773778168</v>
      </c>
      <c r="BC60" s="1" t="s">
        <v>96</v>
      </c>
      <c r="BD60">
        <v>6</v>
      </c>
      <c r="BE60" s="15">
        <f t="shared" si="11"/>
        <v>0.16906170752324598</v>
      </c>
      <c r="BG60" s="1" t="s">
        <v>109</v>
      </c>
      <c r="BH60">
        <v>7</v>
      </c>
      <c r="BI60" s="15">
        <f t="shared" si="12"/>
        <v>0.14124293785310735</v>
      </c>
      <c r="BK60" s="1" t="s">
        <v>59</v>
      </c>
      <c r="BL60">
        <v>24</v>
      </c>
      <c r="BM60" s="49">
        <f t="shared" si="13"/>
        <v>0.61601642710472282</v>
      </c>
      <c r="BO60" s="1" t="s">
        <v>92</v>
      </c>
      <c r="BP60">
        <v>16</v>
      </c>
      <c r="BQ60" s="15">
        <f t="shared" si="14"/>
        <v>0.17817371937639198</v>
      </c>
      <c r="BS60" s="1" t="s">
        <v>109</v>
      </c>
      <c r="BT60">
        <v>13</v>
      </c>
      <c r="BV60" s="1" t="s">
        <v>96</v>
      </c>
      <c r="BW60">
        <v>6</v>
      </c>
      <c r="BZ60" s="1" t="s">
        <v>111</v>
      </c>
      <c r="CA60">
        <v>87</v>
      </c>
      <c r="CC60" s="1" t="s">
        <v>51</v>
      </c>
      <c r="CD60">
        <v>8</v>
      </c>
      <c r="CG60" s="1" t="s">
        <v>37</v>
      </c>
      <c r="CH60">
        <v>13</v>
      </c>
      <c r="CJ60" s="1" t="s">
        <v>109</v>
      </c>
      <c r="CK60">
        <v>25</v>
      </c>
      <c r="CM60" s="1" t="s">
        <v>111</v>
      </c>
      <c r="CN60">
        <v>4</v>
      </c>
      <c r="CP60" s="1" t="s">
        <v>62</v>
      </c>
      <c r="CQ60">
        <v>41</v>
      </c>
      <c r="CS60" s="1" t="s">
        <v>96</v>
      </c>
      <c r="CT60">
        <v>16</v>
      </c>
      <c r="CV60" s="1" t="s">
        <v>62</v>
      </c>
      <c r="CW60">
        <v>11</v>
      </c>
      <c r="CY60" s="1" t="s">
        <v>50</v>
      </c>
      <c r="CZ60">
        <v>16</v>
      </c>
      <c r="DB60" s="1" t="s">
        <v>56</v>
      </c>
      <c r="DC60">
        <v>50</v>
      </c>
      <c r="DE60" s="1" t="s">
        <v>92</v>
      </c>
      <c r="DF60">
        <v>31</v>
      </c>
      <c r="DH60" s="1" t="s">
        <v>122</v>
      </c>
      <c r="DI60">
        <v>53</v>
      </c>
      <c r="DK60" s="1" t="s">
        <v>122</v>
      </c>
      <c r="DL60">
        <v>180</v>
      </c>
      <c r="DN60" s="1" t="s">
        <v>92</v>
      </c>
      <c r="DO60">
        <v>60</v>
      </c>
      <c r="DQ60" s="1" t="s">
        <v>93</v>
      </c>
      <c r="DR60">
        <v>167</v>
      </c>
    </row>
    <row r="61" spans="3:122" ht="19" x14ac:dyDescent="0.25">
      <c r="I61" s="1" t="s">
        <v>204</v>
      </c>
      <c r="J61" s="7">
        <v>321</v>
      </c>
      <c r="M61" s="1" t="s">
        <v>206</v>
      </c>
      <c r="N61">
        <v>490</v>
      </c>
      <c r="Q61" s="1" t="s">
        <v>27</v>
      </c>
      <c r="R61">
        <v>120</v>
      </c>
      <c r="U61" s="1" t="s">
        <v>66</v>
      </c>
      <c r="V61">
        <v>16</v>
      </c>
      <c r="Y61" s="1" t="s">
        <v>111</v>
      </c>
      <c r="Z61">
        <v>17</v>
      </c>
      <c r="AA61" s="23">
        <f t="shared" si="5"/>
        <v>6.2876798461367747E-2</v>
      </c>
      <c r="AB61" s="1" t="s">
        <v>37</v>
      </c>
      <c r="AC61">
        <v>26</v>
      </c>
      <c r="AD61" s="15">
        <f t="shared" si="6"/>
        <v>0.16726711271230058</v>
      </c>
      <c r="AE61" s="1" t="s">
        <v>99</v>
      </c>
      <c r="AF61">
        <v>140</v>
      </c>
      <c r="AG61" s="15">
        <f t="shared" si="7"/>
        <v>0.48058769008959529</v>
      </c>
      <c r="AI61" s="1" t="s">
        <v>45</v>
      </c>
      <c r="AJ61">
        <v>5</v>
      </c>
      <c r="AO61" s="1" t="s">
        <v>47</v>
      </c>
      <c r="AP61">
        <v>64</v>
      </c>
      <c r="AU61" s="1" t="s">
        <v>93</v>
      </c>
      <c r="AV61">
        <v>4</v>
      </c>
      <c r="AW61" s="9">
        <f t="shared" si="9"/>
        <v>0.10124019235636549</v>
      </c>
      <c r="AY61" s="1" t="s">
        <v>67</v>
      </c>
      <c r="AZ61">
        <v>13</v>
      </c>
      <c r="BA61" s="51">
        <f t="shared" si="10"/>
        <v>0.38045068773778168</v>
      </c>
      <c r="BC61" s="1" t="s">
        <v>62</v>
      </c>
      <c r="BD61">
        <v>5</v>
      </c>
      <c r="BE61" s="15">
        <f t="shared" si="11"/>
        <v>0.14088475626937164</v>
      </c>
      <c r="BG61" s="1" t="s">
        <v>122</v>
      </c>
      <c r="BH61">
        <v>6</v>
      </c>
      <c r="BI61" s="15">
        <f t="shared" si="12"/>
        <v>0.12106537530266344</v>
      </c>
      <c r="BK61" s="1" t="s">
        <v>46</v>
      </c>
      <c r="BL61">
        <v>24</v>
      </c>
      <c r="BM61" s="49">
        <f t="shared" si="13"/>
        <v>0.61601642710472282</v>
      </c>
      <c r="BO61" s="1" t="s">
        <v>110</v>
      </c>
      <c r="BP61">
        <v>16</v>
      </c>
      <c r="BQ61" s="15">
        <f t="shared" si="14"/>
        <v>0.17817371937639198</v>
      </c>
      <c r="BS61" s="1" t="s">
        <v>67</v>
      </c>
      <c r="BT61">
        <v>13</v>
      </c>
      <c r="BV61" s="1" t="s">
        <v>62</v>
      </c>
      <c r="BW61">
        <v>5</v>
      </c>
      <c r="BZ61" s="1" t="s">
        <v>54</v>
      </c>
      <c r="CA61">
        <v>83</v>
      </c>
      <c r="CC61" s="1" t="s">
        <v>96</v>
      </c>
      <c r="CD61">
        <v>7</v>
      </c>
      <c r="CG61" s="1" t="s">
        <v>109</v>
      </c>
      <c r="CH61">
        <v>12</v>
      </c>
      <c r="CJ61" s="1" t="s">
        <v>59</v>
      </c>
      <c r="CK61">
        <v>24</v>
      </c>
      <c r="CM61" s="1" t="s">
        <v>63</v>
      </c>
      <c r="CN61">
        <v>4</v>
      </c>
      <c r="CP61" s="1" t="s">
        <v>39</v>
      </c>
      <c r="CQ61">
        <v>38</v>
      </c>
      <c r="CS61" s="1" t="s">
        <v>58</v>
      </c>
      <c r="CT61">
        <v>15</v>
      </c>
      <c r="CV61" s="1" t="s">
        <v>59</v>
      </c>
      <c r="CW61">
        <v>11</v>
      </c>
      <c r="CY61" s="1" t="s">
        <v>61</v>
      </c>
      <c r="CZ61">
        <v>15</v>
      </c>
      <c r="DB61" s="1" t="s">
        <v>63</v>
      </c>
      <c r="DC61">
        <v>48</v>
      </c>
      <c r="DE61" s="1" t="s">
        <v>56</v>
      </c>
      <c r="DF61">
        <v>27</v>
      </c>
      <c r="DH61" s="1" t="s">
        <v>31</v>
      </c>
      <c r="DI61">
        <v>50</v>
      </c>
      <c r="DK61" s="1" t="s">
        <v>40</v>
      </c>
      <c r="DL61">
        <v>162</v>
      </c>
      <c r="DN61" s="1" t="s">
        <v>45</v>
      </c>
      <c r="DO61">
        <v>58</v>
      </c>
      <c r="DQ61" s="1" t="s">
        <v>94</v>
      </c>
      <c r="DR61">
        <v>167</v>
      </c>
    </row>
    <row r="62" spans="3:122" ht="19" x14ac:dyDescent="0.25">
      <c r="I62" s="1" t="s">
        <v>96</v>
      </c>
      <c r="J62" s="7">
        <v>283</v>
      </c>
      <c r="M62" s="1" t="s">
        <v>56</v>
      </c>
      <c r="N62">
        <v>481</v>
      </c>
      <c r="Q62" s="1" t="s">
        <v>41</v>
      </c>
      <c r="R62">
        <v>118</v>
      </c>
      <c r="U62" s="1" t="s">
        <v>116</v>
      </c>
      <c r="V62">
        <v>15</v>
      </c>
      <c r="Y62" s="1" t="s">
        <v>116</v>
      </c>
      <c r="Z62">
        <v>15</v>
      </c>
      <c r="AA62" s="23">
        <f t="shared" si="5"/>
        <v>5.547952805414802E-2</v>
      </c>
      <c r="AB62" s="1" t="s">
        <v>62</v>
      </c>
      <c r="AC62">
        <v>24</v>
      </c>
      <c r="AD62" s="15">
        <f t="shared" si="6"/>
        <v>0.15440041173443131</v>
      </c>
      <c r="AE62" s="1" t="s">
        <v>56</v>
      </c>
      <c r="AF62">
        <v>128</v>
      </c>
      <c r="AG62" s="15">
        <f t="shared" si="7"/>
        <v>0.43939445951048711</v>
      </c>
      <c r="AI62" s="1" t="s">
        <v>57</v>
      </c>
      <c r="AJ62">
        <v>4</v>
      </c>
      <c r="AO62" s="1" t="s">
        <v>62</v>
      </c>
      <c r="AP62">
        <v>62</v>
      </c>
      <c r="AU62" s="1" t="s">
        <v>49</v>
      </c>
      <c r="AV62">
        <v>4</v>
      </c>
      <c r="AW62" s="9">
        <f t="shared" si="9"/>
        <v>0.10124019235636549</v>
      </c>
      <c r="AY62" s="1" t="s">
        <v>34</v>
      </c>
      <c r="AZ62">
        <v>12</v>
      </c>
      <c r="BA62" s="51">
        <f t="shared" si="10"/>
        <v>0.35118525021949076</v>
      </c>
      <c r="BC62" s="1" t="s">
        <v>64</v>
      </c>
      <c r="BD62">
        <v>5</v>
      </c>
      <c r="BE62" s="15">
        <f t="shared" si="11"/>
        <v>0.14088475626937164</v>
      </c>
      <c r="BG62" s="1" t="s">
        <v>47</v>
      </c>
      <c r="BH62">
        <v>5</v>
      </c>
      <c r="BI62" s="15">
        <f t="shared" si="12"/>
        <v>0.10088781275221952</v>
      </c>
      <c r="BK62" s="1" t="s">
        <v>61</v>
      </c>
      <c r="BL62">
        <v>22</v>
      </c>
      <c r="BM62" s="49">
        <f t="shared" si="13"/>
        <v>0.56468172484599588</v>
      </c>
      <c r="BO62" s="1" t="s">
        <v>93</v>
      </c>
      <c r="BP62">
        <v>16</v>
      </c>
      <c r="BQ62" s="15">
        <f t="shared" si="14"/>
        <v>0.17817371937639198</v>
      </c>
      <c r="BS62" s="1" t="s">
        <v>34</v>
      </c>
      <c r="BT62">
        <v>12</v>
      </c>
      <c r="BV62" s="1" t="s">
        <v>64</v>
      </c>
      <c r="BW62">
        <v>5</v>
      </c>
      <c r="BZ62" s="1" t="s">
        <v>37</v>
      </c>
      <c r="CA62">
        <v>69</v>
      </c>
      <c r="CC62" s="1" t="s">
        <v>39</v>
      </c>
      <c r="CD62">
        <v>7</v>
      </c>
      <c r="CG62" s="1" t="s">
        <v>116</v>
      </c>
      <c r="CH62">
        <v>10</v>
      </c>
      <c r="CJ62" s="1" t="s">
        <v>47</v>
      </c>
      <c r="CK62">
        <v>20</v>
      </c>
      <c r="CM62" s="1" t="s">
        <v>66</v>
      </c>
      <c r="CN62">
        <v>3</v>
      </c>
      <c r="CP62" s="1" t="s">
        <v>67</v>
      </c>
      <c r="CQ62">
        <v>37</v>
      </c>
      <c r="CS62" s="1" t="s">
        <v>68</v>
      </c>
      <c r="CT62">
        <v>15</v>
      </c>
      <c r="CV62" s="1" t="s">
        <v>96</v>
      </c>
      <c r="CW62">
        <v>7</v>
      </c>
      <c r="CY62" s="1" t="s">
        <v>109</v>
      </c>
      <c r="CZ62">
        <v>15</v>
      </c>
      <c r="DB62" s="1" t="s">
        <v>55</v>
      </c>
      <c r="DC62">
        <v>44</v>
      </c>
      <c r="DE62" s="1" t="s">
        <v>96</v>
      </c>
      <c r="DF62">
        <v>26</v>
      </c>
      <c r="DH62" s="1" t="s">
        <v>45</v>
      </c>
      <c r="DI62">
        <v>43</v>
      </c>
      <c r="DK62" s="1" t="s">
        <v>123</v>
      </c>
      <c r="DL62">
        <v>151</v>
      </c>
      <c r="DN62" s="1" t="s">
        <v>37</v>
      </c>
      <c r="DO62">
        <v>45</v>
      </c>
      <c r="DQ62" s="1" t="s">
        <v>44</v>
      </c>
      <c r="DR62">
        <v>165</v>
      </c>
    </row>
    <row r="63" spans="3:122" ht="19" x14ac:dyDescent="0.25">
      <c r="I63" s="1" t="s">
        <v>68</v>
      </c>
      <c r="J63" s="7">
        <v>265</v>
      </c>
      <c r="M63" s="1" t="s">
        <v>54</v>
      </c>
      <c r="N63">
        <v>451</v>
      </c>
      <c r="Q63" s="1" t="s">
        <v>33</v>
      </c>
      <c r="R63">
        <v>106</v>
      </c>
      <c r="U63" s="1" t="s">
        <v>96</v>
      </c>
      <c r="V63">
        <v>14</v>
      </c>
      <c r="Y63" s="1" t="s">
        <v>60</v>
      </c>
      <c r="Z63">
        <v>13</v>
      </c>
      <c r="AA63" s="23">
        <f t="shared" si="5"/>
        <v>4.8082257646928285E-2</v>
      </c>
      <c r="AB63" s="1" t="s">
        <v>59</v>
      </c>
      <c r="AC63">
        <v>22</v>
      </c>
      <c r="AD63" s="15">
        <f t="shared" si="6"/>
        <v>0.14153371075656201</v>
      </c>
      <c r="AE63" s="1" t="s">
        <v>40</v>
      </c>
      <c r="AF63">
        <v>123</v>
      </c>
      <c r="AG63" s="15">
        <f t="shared" si="7"/>
        <v>0.42223061343585871</v>
      </c>
      <c r="AI63" s="1" t="s">
        <v>122</v>
      </c>
      <c r="AJ63">
        <v>4</v>
      </c>
      <c r="AO63" s="1" t="s">
        <v>93</v>
      </c>
      <c r="AP63">
        <v>48</v>
      </c>
      <c r="AU63" s="1" t="s">
        <v>111</v>
      </c>
      <c r="AV63">
        <v>4</v>
      </c>
      <c r="AW63" s="9">
        <f t="shared" si="9"/>
        <v>0.10124019235636549</v>
      </c>
      <c r="AY63" s="1" t="s">
        <v>47</v>
      </c>
      <c r="AZ63">
        <v>9</v>
      </c>
      <c r="BA63" s="51">
        <f t="shared" si="10"/>
        <v>0.26338893766461807</v>
      </c>
      <c r="BC63" s="1" t="s">
        <v>49</v>
      </c>
      <c r="BD63">
        <v>5</v>
      </c>
      <c r="BE63" s="15">
        <f t="shared" si="11"/>
        <v>0.14088475626937164</v>
      </c>
      <c r="BG63" s="1" t="s">
        <v>54</v>
      </c>
      <c r="BH63">
        <v>5</v>
      </c>
      <c r="BI63" s="15">
        <f t="shared" si="12"/>
        <v>0.10088781275221952</v>
      </c>
      <c r="BK63" s="1" t="s">
        <v>56</v>
      </c>
      <c r="BL63">
        <v>20</v>
      </c>
      <c r="BM63" s="49">
        <f t="shared" si="13"/>
        <v>0.51334702258726894</v>
      </c>
      <c r="BO63" s="1" t="s">
        <v>56</v>
      </c>
      <c r="BP63">
        <v>16</v>
      </c>
      <c r="BQ63" s="15">
        <f t="shared" si="14"/>
        <v>0.17817371937639198</v>
      </c>
      <c r="BS63" s="1" t="s">
        <v>47</v>
      </c>
      <c r="BT63">
        <v>9</v>
      </c>
      <c r="BV63" s="1" t="s">
        <v>49</v>
      </c>
      <c r="BW63">
        <v>5</v>
      </c>
      <c r="BZ63" s="1" t="s">
        <v>39</v>
      </c>
      <c r="CA63">
        <v>61</v>
      </c>
      <c r="CC63" s="1" t="s">
        <v>64</v>
      </c>
      <c r="CD63">
        <v>5</v>
      </c>
      <c r="CG63" s="1" t="s">
        <v>39</v>
      </c>
      <c r="CH63">
        <v>9</v>
      </c>
      <c r="CJ63" s="1" t="s">
        <v>93</v>
      </c>
      <c r="CK63">
        <v>19</v>
      </c>
      <c r="CM63" s="1" t="s">
        <v>39</v>
      </c>
      <c r="CN63">
        <v>3</v>
      </c>
      <c r="CP63" s="1" t="s">
        <v>93</v>
      </c>
      <c r="CQ63">
        <v>30</v>
      </c>
      <c r="CS63" s="1" t="s">
        <v>64</v>
      </c>
      <c r="CT63">
        <v>13</v>
      </c>
      <c r="CV63" s="1" t="s">
        <v>57</v>
      </c>
      <c r="CW63">
        <v>7</v>
      </c>
      <c r="CY63" s="1" t="s">
        <v>68</v>
      </c>
      <c r="CZ63">
        <v>11</v>
      </c>
      <c r="DB63" s="1" t="s">
        <v>96</v>
      </c>
      <c r="DC63">
        <v>42</v>
      </c>
      <c r="DE63" s="1" t="s">
        <v>93</v>
      </c>
      <c r="DF63">
        <v>24</v>
      </c>
      <c r="DH63" s="1" t="s">
        <v>44</v>
      </c>
      <c r="DI63">
        <v>41</v>
      </c>
      <c r="DK63" s="1" t="s">
        <v>116</v>
      </c>
      <c r="DL63">
        <v>150</v>
      </c>
      <c r="DN63" s="1" t="s">
        <v>62</v>
      </c>
      <c r="DO63">
        <v>39</v>
      </c>
      <c r="DQ63" s="1" t="s">
        <v>111</v>
      </c>
      <c r="DR63">
        <v>161</v>
      </c>
    </row>
    <row r="64" spans="3:122" ht="19" x14ac:dyDescent="0.25">
      <c r="I64" s="1" t="s">
        <v>207</v>
      </c>
      <c r="J64" s="7">
        <v>220</v>
      </c>
      <c r="M64" s="1" t="s">
        <v>205</v>
      </c>
      <c r="N64">
        <v>399</v>
      </c>
      <c r="Q64" s="1" t="s">
        <v>116</v>
      </c>
      <c r="R64">
        <v>99</v>
      </c>
      <c r="U64" s="1" t="s">
        <v>92</v>
      </c>
      <c r="V64">
        <v>14</v>
      </c>
      <c r="Y64" s="1" t="s">
        <v>68</v>
      </c>
      <c r="Z64">
        <v>12</v>
      </c>
      <c r="AA64" s="23">
        <f t="shared" si="5"/>
        <v>4.4383622443318414E-2</v>
      </c>
      <c r="AB64" s="1" t="s">
        <v>68</v>
      </c>
      <c r="AC64">
        <v>18</v>
      </c>
      <c r="AD64" s="15">
        <f t="shared" si="6"/>
        <v>0.11580030880082347</v>
      </c>
      <c r="AE64" s="1" t="s">
        <v>45</v>
      </c>
      <c r="AF64">
        <v>123</v>
      </c>
      <c r="AG64" s="15">
        <f t="shared" si="7"/>
        <v>0.42223061343585871</v>
      </c>
      <c r="AI64" s="1" t="s">
        <v>116</v>
      </c>
      <c r="AJ64">
        <v>4</v>
      </c>
      <c r="AO64" s="1" t="s">
        <v>37</v>
      </c>
      <c r="AP64">
        <v>46</v>
      </c>
      <c r="AU64" s="1" t="s">
        <v>59</v>
      </c>
      <c r="AV64">
        <v>3</v>
      </c>
      <c r="AW64" s="9">
        <f t="shared" si="9"/>
        <v>7.5930144267274111E-2</v>
      </c>
      <c r="AY64" s="1" t="s">
        <v>37</v>
      </c>
      <c r="AZ64">
        <v>8</v>
      </c>
      <c r="BA64" s="51">
        <f t="shared" si="10"/>
        <v>0.23412350014632718</v>
      </c>
      <c r="BC64" s="1" t="s">
        <v>67</v>
      </c>
      <c r="BD64">
        <v>4</v>
      </c>
      <c r="BE64" s="15">
        <f t="shared" si="11"/>
        <v>0.11270780501549732</v>
      </c>
      <c r="BG64" s="1" t="s">
        <v>123</v>
      </c>
      <c r="BH64">
        <v>5</v>
      </c>
      <c r="BI64" s="15">
        <f t="shared" si="12"/>
        <v>0.10088781275221952</v>
      </c>
      <c r="BK64" s="1" t="s">
        <v>39</v>
      </c>
      <c r="BL64">
        <v>19</v>
      </c>
      <c r="BM64" s="49">
        <f t="shared" si="13"/>
        <v>0.48767967145790558</v>
      </c>
      <c r="BO64" s="1" t="s">
        <v>61</v>
      </c>
      <c r="BP64">
        <v>13</v>
      </c>
      <c r="BQ64" s="15">
        <f t="shared" si="14"/>
        <v>0.1447661469933185</v>
      </c>
      <c r="BS64" s="1" t="s">
        <v>37</v>
      </c>
      <c r="BT64">
        <v>8</v>
      </c>
      <c r="BV64" s="1" t="s">
        <v>67</v>
      </c>
      <c r="BW64">
        <v>4</v>
      </c>
      <c r="BZ64" s="1" t="s">
        <v>64</v>
      </c>
      <c r="CA64">
        <v>57</v>
      </c>
      <c r="CC64" s="1" t="s">
        <v>92</v>
      </c>
      <c r="CD64">
        <v>5</v>
      </c>
      <c r="CG64" s="1" t="s">
        <v>58</v>
      </c>
      <c r="CH64">
        <v>7</v>
      </c>
      <c r="CJ64" s="1" t="s">
        <v>55</v>
      </c>
      <c r="CK64">
        <v>19</v>
      </c>
      <c r="CM64" s="1" t="s">
        <v>98</v>
      </c>
      <c r="CN64">
        <v>2</v>
      </c>
      <c r="CP64" s="1" t="s">
        <v>56</v>
      </c>
      <c r="CQ64">
        <v>26</v>
      </c>
      <c r="CS64" s="1" t="s">
        <v>67</v>
      </c>
      <c r="CT64">
        <v>13</v>
      </c>
      <c r="CV64" s="1" t="s">
        <v>60</v>
      </c>
      <c r="CW64">
        <v>6</v>
      </c>
      <c r="CY64" s="1" t="s">
        <v>96</v>
      </c>
      <c r="CZ64">
        <v>10</v>
      </c>
      <c r="DB64" s="1" t="s">
        <v>92</v>
      </c>
      <c r="DC64">
        <v>34</v>
      </c>
      <c r="DE64" s="1" t="s">
        <v>111</v>
      </c>
      <c r="DF64">
        <v>23</v>
      </c>
      <c r="DH64" s="1" t="s">
        <v>68</v>
      </c>
      <c r="DI64">
        <v>40</v>
      </c>
      <c r="DK64" s="1" t="s">
        <v>31</v>
      </c>
      <c r="DL64">
        <v>143</v>
      </c>
      <c r="DN64" s="1" t="s">
        <v>64</v>
      </c>
      <c r="DO64">
        <v>39</v>
      </c>
      <c r="DQ64" s="1" t="s">
        <v>62</v>
      </c>
      <c r="DR64">
        <v>155</v>
      </c>
    </row>
    <row r="65" spans="17:49" ht="19" x14ac:dyDescent="0.25">
      <c r="Q65" s="1" t="s">
        <v>109</v>
      </c>
      <c r="R65">
        <v>216</v>
      </c>
      <c r="AA65" s="22"/>
      <c r="AW65" s="49"/>
    </row>
    <row r="66" spans="17:49" ht="19" x14ac:dyDescent="0.25">
      <c r="Q66" s="1" t="s">
        <v>43</v>
      </c>
      <c r="R66">
        <v>180</v>
      </c>
      <c r="AA66" s="29"/>
      <c r="AW66" s="49"/>
    </row>
    <row r="67" spans="17:49" ht="19" x14ac:dyDescent="0.25">
      <c r="Q67" s="1" t="s">
        <v>30</v>
      </c>
      <c r="R67">
        <v>179</v>
      </c>
      <c r="AA67" s="29"/>
      <c r="AW67" s="49"/>
    </row>
    <row r="68" spans="17:49" ht="19" x14ac:dyDescent="0.25">
      <c r="Q68" s="1" t="s">
        <v>96</v>
      </c>
      <c r="R68">
        <v>176</v>
      </c>
      <c r="AA68" s="29"/>
      <c r="AW68" s="49"/>
    </row>
    <row r="69" spans="17:49" ht="19" x14ac:dyDescent="0.25">
      <c r="Q69" s="1" t="s">
        <v>123</v>
      </c>
      <c r="R69">
        <v>171</v>
      </c>
      <c r="AA69" s="29"/>
      <c r="AW69" s="49"/>
    </row>
    <row r="70" spans="17:49" ht="19" x14ac:dyDescent="0.25">
      <c r="Q70" s="1" t="s">
        <v>92</v>
      </c>
      <c r="R70">
        <v>170</v>
      </c>
      <c r="AA70" s="29"/>
      <c r="AW70" s="49"/>
    </row>
    <row r="71" spans="17:49" ht="19" x14ac:dyDescent="0.25">
      <c r="Q71" s="1" t="s">
        <v>93</v>
      </c>
      <c r="R71">
        <v>167</v>
      </c>
      <c r="AA71" s="29"/>
      <c r="AW71" s="49"/>
    </row>
    <row r="72" spans="17:49" ht="19" x14ac:dyDescent="0.25">
      <c r="Q72" s="1" t="s">
        <v>94</v>
      </c>
      <c r="R72">
        <v>158</v>
      </c>
      <c r="AA72" s="34"/>
      <c r="AW72" s="49"/>
    </row>
    <row r="73" spans="17:49" ht="19" x14ac:dyDescent="0.25">
      <c r="Q73" s="1" t="s">
        <v>42</v>
      </c>
      <c r="R73">
        <v>154</v>
      </c>
      <c r="AW73" s="49"/>
    </row>
    <row r="74" spans="17:49" ht="19" x14ac:dyDescent="0.25">
      <c r="Q74" s="1" t="s">
        <v>122</v>
      </c>
      <c r="R74">
        <v>132</v>
      </c>
      <c r="AW74" s="49"/>
    </row>
    <row r="75" spans="17:49" ht="19" x14ac:dyDescent="0.25">
      <c r="Q75" s="1" t="s">
        <v>29</v>
      </c>
      <c r="R75">
        <v>132</v>
      </c>
      <c r="AW75" s="49"/>
    </row>
    <row r="76" spans="17:49" ht="19" x14ac:dyDescent="0.25">
      <c r="Q76" s="1" t="s">
        <v>27</v>
      </c>
      <c r="R76">
        <v>120</v>
      </c>
      <c r="AW76" s="49"/>
    </row>
    <row r="77" spans="17:49" ht="19" x14ac:dyDescent="0.25">
      <c r="Q77" s="1" t="s">
        <v>41</v>
      </c>
      <c r="R77">
        <v>118</v>
      </c>
      <c r="AW77" s="49"/>
    </row>
    <row r="78" spans="17:49" ht="19" x14ac:dyDescent="0.25">
      <c r="Q78" s="1" t="s">
        <v>33</v>
      </c>
      <c r="R78">
        <v>106</v>
      </c>
      <c r="AW78" s="49"/>
    </row>
    <row r="79" spans="17:49" ht="19" x14ac:dyDescent="0.25">
      <c r="Q79" s="1" t="s">
        <v>116</v>
      </c>
      <c r="R79">
        <v>99</v>
      </c>
      <c r="AW79" s="49"/>
    </row>
    <row r="80" spans="17:49" x14ac:dyDescent="0.2">
      <c r="AW80" s="49"/>
    </row>
    <row r="81" spans="49:49" x14ac:dyDescent="0.2">
      <c r="AW81" s="49"/>
    </row>
    <row r="82" spans="49:49" x14ac:dyDescent="0.2">
      <c r="AW82" s="49"/>
    </row>
    <row r="83" spans="49:49" x14ac:dyDescent="0.2">
      <c r="AW83" s="49"/>
    </row>
    <row r="84" spans="49:49" x14ac:dyDescent="0.2">
      <c r="AW84" s="49"/>
    </row>
    <row r="85" spans="49:49" x14ac:dyDescent="0.2">
      <c r="AW85" s="49"/>
    </row>
    <row r="86" spans="49:49" x14ac:dyDescent="0.2">
      <c r="AW86" s="49"/>
    </row>
    <row r="87" spans="49:49" x14ac:dyDescent="0.2">
      <c r="AW87" s="49"/>
    </row>
    <row r="88" spans="49:49" x14ac:dyDescent="0.2">
      <c r="AW88" s="49"/>
    </row>
    <row r="89" spans="49:49" x14ac:dyDescent="0.2">
      <c r="AW89" s="49"/>
    </row>
    <row r="90" spans="49:49" x14ac:dyDescent="0.2">
      <c r="AW90" s="49"/>
    </row>
    <row r="91" spans="49:49" x14ac:dyDescent="0.2">
      <c r="AW91" s="49"/>
    </row>
    <row r="92" spans="49:49" x14ac:dyDescent="0.2">
      <c r="AW92" s="49"/>
    </row>
    <row r="93" spans="49:49" x14ac:dyDescent="0.2">
      <c r="AW93" s="49"/>
    </row>
    <row r="94" spans="49:49" x14ac:dyDescent="0.2">
      <c r="AW94" s="49"/>
    </row>
    <row r="95" spans="49:49" x14ac:dyDescent="0.2">
      <c r="AW95" s="49"/>
    </row>
    <row r="96" spans="49:49" x14ac:dyDescent="0.2">
      <c r="AW96" s="49"/>
    </row>
    <row r="97" spans="49:49" x14ac:dyDescent="0.2">
      <c r="AW97" s="49"/>
    </row>
    <row r="98" spans="49:49" x14ac:dyDescent="0.2">
      <c r="AW98" s="49"/>
    </row>
    <row r="99" spans="49:49" x14ac:dyDescent="0.2">
      <c r="AW99" s="49"/>
    </row>
    <row r="100" spans="49:49" x14ac:dyDescent="0.2">
      <c r="AW100" s="49"/>
    </row>
    <row r="101" spans="49:49" x14ac:dyDescent="0.2">
      <c r="AW101" s="49"/>
    </row>
    <row r="102" spans="49:49" x14ac:dyDescent="0.2">
      <c r="AW102" s="49"/>
    </row>
    <row r="103" spans="49:49" x14ac:dyDescent="0.2">
      <c r="AW103" s="49"/>
    </row>
    <row r="104" spans="49:49" x14ac:dyDescent="0.2">
      <c r="AW104" s="49"/>
    </row>
    <row r="105" spans="49:49" x14ac:dyDescent="0.2">
      <c r="AW105" s="49"/>
    </row>
    <row r="106" spans="49:49" x14ac:dyDescent="0.2">
      <c r="AW106" s="49"/>
    </row>
    <row r="107" spans="49:49" x14ac:dyDescent="0.2">
      <c r="AW107" s="49"/>
    </row>
    <row r="108" spans="49:49" x14ac:dyDescent="0.2">
      <c r="AW108" s="49"/>
    </row>
    <row r="109" spans="49:49" x14ac:dyDescent="0.2">
      <c r="AW109" s="49"/>
    </row>
    <row r="110" spans="49:49" x14ac:dyDescent="0.2">
      <c r="AW110" s="49"/>
    </row>
    <row r="111" spans="49:49" x14ac:dyDescent="0.2">
      <c r="AW111" s="49"/>
    </row>
    <row r="112" spans="49:49" x14ac:dyDescent="0.2">
      <c r="AW112" s="49"/>
    </row>
    <row r="113" spans="49:49" x14ac:dyDescent="0.2">
      <c r="AW113" s="49"/>
    </row>
    <row r="114" spans="49:49" x14ac:dyDescent="0.2">
      <c r="AW114" s="49"/>
    </row>
    <row r="115" spans="49:49" x14ac:dyDescent="0.2">
      <c r="AW115" s="49"/>
    </row>
    <row r="116" spans="49:49" x14ac:dyDescent="0.2">
      <c r="AW116" s="49"/>
    </row>
    <row r="117" spans="49:49" x14ac:dyDescent="0.2">
      <c r="AW117" s="49"/>
    </row>
    <row r="118" spans="49:49" x14ac:dyDescent="0.2">
      <c r="AW118" s="49"/>
    </row>
    <row r="119" spans="49:49" x14ac:dyDescent="0.2">
      <c r="AW119" s="49"/>
    </row>
    <row r="120" spans="49:49" x14ac:dyDescent="0.2">
      <c r="AW120" s="49"/>
    </row>
    <row r="121" spans="49:49" x14ac:dyDescent="0.2">
      <c r="AW121" s="49"/>
    </row>
    <row r="122" spans="49:49" x14ac:dyDescent="0.2">
      <c r="AW122" s="7"/>
    </row>
    <row r="123" spans="49:49" x14ac:dyDescent="0.2">
      <c r="AW123" s="7"/>
    </row>
    <row r="124" spans="49:49" x14ac:dyDescent="0.2">
      <c r="AW124" s="7"/>
    </row>
    <row r="125" spans="49:49" x14ac:dyDescent="0.2">
      <c r="AW125" s="7"/>
    </row>
    <row r="126" spans="49:49" x14ac:dyDescent="0.2">
      <c r="AW126" s="7"/>
    </row>
    <row r="127" spans="49:49" x14ac:dyDescent="0.2">
      <c r="AW12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Q36"/>
  <sheetViews>
    <sheetView showRuler="0" topLeftCell="H1" zoomScale="97" workbookViewId="0">
      <selection activeCell="M16" sqref="M16:S16"/>
    </sheetView>
  </sheetViews>
  <sheetFormatPr baseColWidth="10" defaultRowHeight="16" x14ac:dyDescent="0.2"/>
  <sheetData>
    <row r="1" spans="7:43" x14ac:dyDescent="0.2">
      <c r="H1" t="s">
        <v>253</v>
      </c>
      <c r="N1" t="s">
        <v>252</v>
      </c>
      <c r="U1" t="s">
        <v>254</v>
      </c>
      <c r="AC1" t="s">
        <v>256</v>
      </c>
      <c r="AK1" t="s">
        <v>260</v>
      </c>
    </row>
    <row r="2" spans="7:43" ht="19" x14ac:dyDescent="0.25">
      <c r="AC2" s="1" t="s">
        <v>257</v>
      </c>
    </row>
    <row r="3" spans="7:43" ht="19" x14ac:dyDescent="0.25">
      <c r="H3" s="1" t="s">
        <v>246</v>
      </c>
      <c r="I3" t="s">
        <v>247</v>
      </c>
      <c r="J3" t="s">
        <v>249</v>
      </c>
      <c r="K3" t="s">
        <v>248</v>
      </c>
      <c r="N3" s="1" t="s">
        <v>246</v>
      </c>
      <c r="O3" t="s">
        <v>250</v>
      </c>
      <c r="P3" t="s">
        <v>251</v>
      </c>
      <c r="Q3" t="s">
        <v>248</v>
      </c>
      <c r="U3" s="1" t="s">
        <v>246</v>
      </c>
      <c r="W3" t="s">
        <v>250</v>
      </c>
      <c r="X3" t="s">
        <v>251</v>
      </c>
      <c r="Y3" t="s">
        <v>248</v>
      </c>
      <c r="AA3" t="s">
        <v>255</v>
      </c>
      <c r="AC3" s="1" t="s">
        <v>258</v>
      </c>
      <c r="AD3" t="s">
        <v>259</v>
      </c>
      <c r="AE3" t="s">
        <v>250</v>
      </c>
      <c r="AF3" t="s">
        <v>251</v>
      </c>
      <c r="AG3" t="s">
        <v>248</v>
      </c>
      <c r="AK3" s="1" t="s">
        <v>246</v>
      </c>
      <c r="AL3" t="s">
        <v>250</v>
      </c>
      <c r="AM3" t="s">
        <v>251</v>
      </c>
      <c r="AN3" t="s">
        <v>248</v>
      </c>
    </row>
    <row r="4" spans="7:43" x14ac:dyDescent="0.2">
      <c r="AI4" t="s">
        <v>255</v>
      </c>
      <c r="AQ4" t="s">
        <v>255</v>
      </c>
    </row>
    <row r="5" spans="7:43" ht="19" x14ac:dyDescent="0.25">
      <c r="G5" s="1">
        <v>3</v>
      </c>
      <c r="H5">
        <v>0.87</v>
      </c>
      <c r="I5">
        <v>0.96</v>
      </c>
      <c r="J5">
        <v>0.91</v>
      </c>
      <c r="K5">
        <v>540</v>
      </c>
      <c r="M5" s="1">
        <v>3</v>
      </c>
      <c r="N5">
        <v>0.86</v>
      </c>
      <c r="O5">
        <v>0.96</v>
      </c>
      <c r="P5">
        <v>0.91</v>
      </c>
      <c r="Q5">
        <v>540</v>
      </c>
      <c r="S5">
        <f>J5-P5</f>
        <v>0</v>
      </c>
      <c r="U5" s="1">
        <v>3</v>
      </c>
      <c r="V5">
        <v>0.88</v>
      </c>
      <c r="W5">
        <v>0.91</v>
      </c>
      <c r="X5">
        <v>0.89</v>
      </c>
      <c r="Y5">
        <v>540</v>
      </c>
      <c r="AA5">
        <f>J5-X5</f>
        <v>2.0000000000000018E-2</v>
      </c>
      <c r="AC5" s="1">
        <v>3</v>
      </c>
      <c r="AD5">
        <v>0.87</v>
      </c>
      <c r="AE5">
        <v>0.94</v>
      </c>
      <c r="AF5">
        <v>0.9</v>
      </c>
      <c r="AG5">
        <v>540</v>
      </c>
      <c r="AI5">
        <f>J5-AF5</f>
        <v>1.0000000000000009E-2</v>
      </c>
      <c r="AK5" s="1">
        <v>3</v>
      </c>
      <c r="AL5">
        <v>0.83</v>
      </c>
      <c r="AM5">
        <v>0.83</v>
      </c>
      <c r="AN5">
        <v>0.83</v>
      </c>
      <c r="AO5">
        <v>540</v>
      </c>
      <c r="AQ5">
        <f>J5-AN5</f>
        <v>8.0000000000000071E-2</v>
      </c>
    </row>
    <row r="6" spans="7:43" ht="19" x14ac:dyDescent="0.25">
      <c r="G6" s="1">
        <v>5</v>
      </c>
      <c r="H6">
        <v>0.85</v>
      </c>
      <c r="I6">
        <v>0.82</v>
      </c>
      <c r="J6">
        <v>0.83</v>
      </c>
      <c r="K6">
        <v>540</v>
      </c>
      <c r="M6" s="1">
        <v>5</v>
      </c>
      <c r="N6">
        <v>0.8</v>
      </c>
      <c r="O6">
        <v>0.89</v>
      </c>
      <c r="P6">
        <v>0.84</v>
      </c>
      <c r="Q6">
        <v>540</v>
      </c>
      <c r="S6">
        <f t="shared" ref="S6:S35" si="0">J6-P6</f>
        <v>-1.0000000000000009E-2</v>
      </c>
      <c r="U6" s="1">
        <v>5</v>
      </c>
      <c r="V6">
        <v>0.75</v>
      </c>
      <c r="W6">
        <v>0.89</v>
      </c>
      <c r="X6">
        <v>0.81</v>
      </c>
      <c r="Y6">
        <v>540</v>
      </c>
      <c r="AA6">
        <f t="shared" ref="AA6:AA35" si="1">J6-X6</f>
        <v>1.9999999999999907E-2</v>
      </c>
      <c r="AC6" s="1">
        <v>5</v>
      </c>
      <c r="AD6">
        <v>0.78</v>
      </c>
      <c r="AE6">
        <v>0.88</v>
      </c>
      <c r="AF6">
        <v>0.82</v>
      </c>
      <c r="AG6">
        <v>540</v>
      </c>
      <c r="AI6">
        <f t="shared" ref="AI6:AI35" si="2">J6-AF6</f>
        <v>1.0000000000000009E-2</v>
      </c>
      <c r="AK6" s="1">
        <v>5</v>
      </c>
      <c r="AL6">
        <v>0.8</v>
      </c>
      <c r="AM6">
        <v>0.78</v>
      </c>
      <c r="AN6">
        <v>0.79</v>
      </c>
      <c r="AO6">
        <v>540</v>
      </c>
      <c r="AQ6">
        <f t="shared" ref="AQ6:AQ35" si="3">J6-AN6</f>
        <v>3.9999999999999925E-2</v>
      </c>
    </row>
    <row r="7" spans="7:43" ht="19" x14ac:dyDescent="0.25">
      <c r="G7" s="1">
        <v>6</v>
      </c>
      <c r="H7">
        <v>0.87</v>
      </c>
      <c r="I7">
        <v>0.9</v>
      </c>
      <c r="J7">
        <v>0.88</v>
      </c>
      <c r="K7">
        <v>540</v>
      </c>
      <c r="M7" s="1">
        <v>6</v>
      </c>
      <c r="N7">
        <v>0.84</v>
      </c>
      <c r="O7">
        <v>0.86</v>
      </c>
      <c r="P7">
        <v>0.85</v>
      </c>
      <c r="Q7">
        <v>540</v>
      </c>
      <c r="S7">
        <f t="shared" si="0"/>
        <v>3.0000000000000027E-2</v>
      </c>
      <c r="U7" s="1">
        <v>6</v>
      </c>
      <c r="V7">
        <v>0.82</v>
      </c>
      <c r="W7">
        <v>0.83</v>
      </c>
      <c r="X7">
        <v>0.82</v>
      </c>
      <c r="Y7">
        <v>540</v>
      </c>
      <c r="AA7">
        <f t="shared" si="1"/>
        <v>6.0000000000000053E-2</v>
      </c>
      <c r="AC7" s="1">
        <v>6</v>
      </c>
      <c r="AD7">
        <v>0.82</v>
      </c>
      <c r="AE7">
        <v>0.85</v>
      </c>
      <c r="AF7">
        <v>0.84</v>
      </c>
      <c r="AG7">
        <v>540</v>
      </c>
      <c r="AI7">
        <f t="shared" si="2"/>
        <v>4.0000000000000036E-2</v>
      </c>
      <c r="AK7" s="1">
        <v>6</v>
      </c>
      <c r="AL7">
        <v>0.84</v>
      </c>
      <c r="AM7">
        <v>0.87</v>
      </c>
      <c r="AN7">
        <v>0.86</v>
      </c>
      <c r="AO7">
        <v>540</v>
      </c>
      <c r="AQ7">
        <f t="shared" si="3"/>
        <v>2.0000000000000018E-2</v>
      </c>
    </row>
    <row r="8" spans="7:43" ht="19" x14ac:dyDescent="0.25">
      <c r="G8" s="1">
        <v>7</v>
      </c>
      <c r="H8">
        <v>0.69</v>
      </c>
      <c r="I8">
        <v>0.61</v>
      </c>
      <c r="J8">
        <v>0.65</v>
      </c>
      <c r="K8">
        <v>540</v>
      </c>
      <c r="M8" s="1">
        <v>7</v>
      </c>
      <c r="N8">
        <v>0.68</v>
      </c>
      <c r="O8">
        <v>0.7</v>
      </c>
      <c r="P8">
        <v>0.69</v>
      </c>
      <c r="Q8">
        <v>540</v>
      </c>
      <c r="S8">
        <f t="shared" si="0"/>
        <v>-3.9999999999999925E-2</v>
      </c>
      <c r="U8" s="1">
        <v>7</v>
      </c>
      <c r="V8">
        <v>0.7</v>
      </c>
      <c r="W8">
        <v>0.61</v>
      </c>
      <c r="X8">
        <v>0.65</v>
      </c>
      <c r="Y8">
        <v>540</v>
      </c>
      <c r="AA8">
        <f t="shared" si="1"/>
        <v>0</v>
      </c>
      <c r="AC8" s="1">
        <v>7</v>
      </c>
      <c r="AD8">
        <v>0.66</v>
      </c>
      <c r="AE8">
        <v>0.66</v>
      </c>
      <c r="AF8">
        <v>0.66</v>
      </c>
      <c r="AG8">
        <v>540</v>
      </c>
      <c r="AI8">
        <f t="shared" si="2"/>
        <v>-1.0000000000000009E-2</v>
      </c>
      <c r="AK8" s="1">
        <v>7</v>
      </c>
      <c r="AL8">
        <v>0.57999999999999996</v>
      </c>
      <c r="AM8">
        <v>0.55000000000000004</v>
      </c>
      <c r="AN8">
        <v>0.56999999999999995</v>
      </c>
      <c r="AO8">
        <v>540</v>
      </c>
      <c r="AQ8">
        <f t="shared" si="3"/>
        <v>8.0000000000000071E-2</v>
      </c>
    </row>
    <row r="9" spans="7:43" ht="19" x14ac:dyDescent="0.25">
      <c r="G9" s="1">
        <v>8</v>
      </c>
      <c r="H9">
        <v>0.68</v>
      </c>
      <c r="I9">
        <v>0.7</v>
      </c>
      <c r="J9">
        <v>0.69</v>
      </c>
      <c r="K9">
        <v>540</v>
      </c>
      <c r="M9" s="1">
        <v>8</v>
      </c>
      <c r="N9">
        <v>0.71</v>
      </c>
      <c r="O9">
        <v>0.7</v>
      </c>
      <c r="P9">
        <v>0.71</v>
      </c>
      <c r="Q9">
        <v>540</v>
      </c>
      <c r="S9">
        <f t="shared" si="0"/>
        <v>-2.0000000000000018E-2</v>
      </c>
      <c r="U9" s="1">
        <v>8</v>
      </c>
      <c r="V9">
        <v>0.61</v>
      </c>
      <c r="W9">
        <v>0.74</v>
      </c>
      <c r="X9">
        <v>0.67</v>
      </c>
      <c r="Y9">
        <v>540</v>
      </c>
      <c r="AA9">
        <f t="shared" si="1"/>
        <v>1.9999999999999907E-2</v>
      </c>
      <c r="AC9" s="1">
        <v>8</v>
      </c>
      <c r="AD9">
        <v>0.55000000000000004</v>
      </c>
      <c r="AE9">
        <v>0.79</v>
      </c>
      <c r="AF9">
        <v>0.65</v>
      </c>
      <c r="AG9">
        <v>540</v>
      </c>
      <c r="AI9">
        <f t="shared" si="2"/>
        <v>3.9999999999999925E-2</v>
      </c>
      <c r="AK9" s="1">
        <v>8</v>
      </c>
      <c r="AL9">
        <v>0.62</v>
      </c>
      <c r="AM9">
        <v>0.57999999999999996</v>
      </c>
      <c r="AN9">
        <v>0.6</v>
      </c>
      <c r="AO9">
        <v>540</v>
      </c>
      <c r="AQ9">
        <f t="shared" si="3"/>
        <v>8.9999999999999969E-2</v>
      </c>
    </row>
    <row r="10" spans="7:43" ht="19" x14ac:dyDescent="0.25">
      <c r="G10" s="1">
        <v>9</v>
      </c>
      <c r="H10">
        <v>0.67</v>
      </c>
      <c r="I10">
        <v>0.46</v>
      </c>
      <c r="J10">
        <v>0.55000000000000004</v>
      </c>
      <c r="K10">
        <v>540</v>
      </c>
      <c r="M10" s="1">
        <v>9</v>
      </c>
      <c r="N10">
        <v>0.62</v>
      </c>
      <c r="O10">
        <v>0.41</v>
      </c>
      <c r="P10">
        <v>0.49</v>
      </c>
      <c r="Q10">
        <v>540</v>
      </c>
      <c r="S10">
        <f t="shared" si="0"/>
        <v>6.0000000000000053E-2</v>
      </c>
      <c r="U10" s="1">
        <v>9</v>
      </c>
      <c r="V10">
        <v>0.56999999999999995</v>
      </c>
      <c r="W10">
        <v>0.43</v>
      </c>
      <c r="X10">
        <v>0.49</v>
      </c>
      <c r="Y10">
        <v>540</v>
      </c>
      <c r="AA10">
        <f t="shared" si="1"/>
        <v>6.0000000000000053E-2</v>
      </c>
      <c r="AC10" s="1">
        <v>9</v>
      </c>
      <c r="AD10">
        <v>0.47</v>
      </c>
      <c r="AE10">
        <v>0.56000000000000005</v>
      </c>
      <c r="AF10">
        <v>0.51</v>
      </c>
      <c r="AG10">
        <v>540</v>
      </c>
      <c r="AI10">
        <f t="shared" si="2"/>
        <v>4.0000000000000036E-2</v>
      </c>
      <c r="AK10" s="1">
        <v>9</v>
      </c>
      <c r="AL10">
        <v>0.5</v>
      </c>
      <c r="AM10">
        <v>0.43</v>
      </c>
      <c r="AN10">
        <v>0.46</v>
      </c>
      <c r="AO10">
        <v>540</v>
      </c>
      <c r="AQ10">
        <f t="shared" si="3"/>
        <v>9.0000000000000024E-2</v>
      </c>
    </row>
    <row r="11" spans="7:43" ht="19" x14ac:dyDescent="0.25">
      <c r="G11" s="66">
        <v>15</v>
      </c>
      <c r="H11" s="62">
        <v>0.78</v>
      </c>
      <c r="I11" s="62">
        <v>0.77</v>
      </c>
      <c r="J11" s="62">
        <v>0.77</v>
      </c>
      <c r="K11" s="62">
        <v>540</v>
      </c>
      <c r="L11" s="62"/>
      <c r="M11" s="66">
        <v>15</v>
      </c>
      <c r="N11" s="62">
        <v>0.57999999999999996</v>
      </c>
      <c r="O11" s="62">
        <v>0.55000000000000004</v>
      </c>
      <c r="P11" s="62">
        <v>0.56000000000000005</v>
      </c>
      <c r="Q11" s="62">
        <v>540</v>
      </c>
      <c r="R11" s="62"/>
      <c r="S11" s="62">
        <f t="shared" si="0"/>
        <v>0.20999999999999996</v>
      </c>
      <c r="U11" s="66">
        <v>15</v>
      </c>
      <c r="V11" s="62">
        <v>0.67</v>
      </c>
      <c r="W11" s="62">
        <v>0.51</v>
      </c>
      <c r="X11" s="62">
        <v>0.57999999999999996</v>
      </c>
      <c r="Y11" s="62">
        <v>540</v>
      </c>
      <c r="Z11" s="62"/>
      <c r="AA11" s="62">
        <f t="shared" si="1"/>
        <v>0.19000000000000006</v>
      </c>
      <c r="AC11" s="66">
        <v>15</v>
      </c>
      <c r="AD11" s="62">
        <v>0.59</v>
      </c>
      <c r="AE11" s="62">
        <v>0.5</v>
      </c>
      <c r="AF11" s="62">
        <v>0.54</v>
      </c>
      <c r="AG11" s="62">
        <v>540</v>
      </c>
      <c r="AH11" s="62"/>
      <c r="AI11" s="62">
        <f t="shared" si="2"/>
        <v>0.22999999999999998</v>
      </c>
      <c r="AK11" s="1">
        <v>15</v>
      </c>
      <c r="AL11">
        <v>0.71</v>
      </c>
      <c r="AM11">
        <v>0.82</v>
      </c>
      <c r="AN11">
        <v>0.76</v>
      </c>
      <c r="AO11">
        <v>540</v>
      </c>
      <c r="AQ11">
        <f t="shared" si="3"/>
        <v>1.0000000000000009E-2</v>
      </c>
    </row>
    <row r="12" spans="7:43" ht="19" x14ac:dyDescent="0.25">
      <c r="G12" s="66">
        <v>18</v>
      </c>
      <c r="H12" s="62">
        <v>0.79</v>
      </c>
      <c r="I12" s="62">
        <v>0.94</v>
      </c>
      <c r="J12" s="62">
        <v>0.86</v>
      </c>
      <c r="K12" s="62">
        <v>540</v>
      </c>
      <c r="L12" s="62"/>
      <c r="M12" s="66">
        <v>18</v>
      </c>
      <c r="N12" s="62">
        <v>0.73</v>
      </c>
      <c r="O12" s="62">
        <v>0.83</v>
      </c>
      <c r="P12" s="62">
        <v>0.78</v>
      </c>
      <c r="Q12" s="62">
        <v>540</v>
      </c>
      <c r="R12" s="62"/>
      <c r="S12" s="62">
        <f>J12-P12</f>
        <v>7.999999999999996E-2</v>
      </c>
      <c r="U12" s="66">
        <v>18</v>
      </c>
      <c r="V12" s="62">
        <v>0.74</v>
      </c>
      <c r="W12" s="62">
        <v>0.76</v>
      </c>
      <c r="X12" s="62">
        <v>0.75</v>
      </c>
      <c r="Y12" s="62">
        <v>540</v>
      </c>
      <c r="Z12" s="62"/>
      <c r="AA12" s="62">
        <f t="shared" si="1"/>
        <v>0.10999999999999999</v>
      </c>
      <c r="AC12" s="66">
        <v>18</v>
      </c>
      <c r="AD12" s="62">
        <v>0.7</v>
      </c>
      <c r="AE12" s="62">
        <v>0.7</v>
      </c>
      <c r="AF12" s="62">
        <v>0.7</v>
      </c>
      <c r="AG12" s="62">
        <v>540</v>
      </c>
      <c r="AH12" s="62"/>
      <c r="AI12" s="62">
        <f t="shared" si="2"/>
        <v>0.16000000000000003</v>
      </c>
      <c r="AK12" s="1">
        <v>18</v>
      </c>
      <c r="AL12">
        <v>0.82</v>
      </c>
      <c r="AM12">
        <v>0.9</v>
      </c>
      <c r="AN12">
        <v>0.86</v>
      </c>
      <c r="AO12">
        <v>540</v>
      </c>
      <c r="AQ12">
        <f t="shared" si="3"/>
        <v>0</v>
      </c>
    </row>
    <row r="13" spans="7:43" ht="19" x14ac:dyDescent="0.25">
      <c r="G13" s="1">
        <v>20</v>
      </c>
      <c r="H13">
        <v>0.84</v>
      </c>
      <c r="I13">
        <v>0.94</v>
      </c>
      <c r="J13">
        <v>0.89</v>
      </c>
      <c r="K13">
        <v>540</v>
      </c>
      <c r="M13" s="1">
        <v>20</v>
      </c>
      <c r="N13">
        <v>0.8</v>
      </c>
      <c r="O13">
        <v>0.86</v>
      </c>
      <c r="P13">
        <v>0.83</v>
      </c>
      <c r="Q13">
        <v>540</v>
      </c>
      <c r="S13">
        <f t="shared" si="0"/>
        <v>6.0000000000000053E-2</v>
      </c>
      <c r="U13" s="1">
        <v>20</v>
      </c>
      <c r="V13">
        <v>0.78</v>
      </c>
      <c r="W13">
        <v>0.9</v>
      </c>
      <c r="X13">
        <v>0.84</v>
      </c>
      <c r="Y13">
        <v>540</v>
      </c>
      <c r="AA13">
        <f t="shared" si="1"/>
        <v>5.0000000000000044E-2</v>
      </c>
      <c r="AC13" s="1">
        <v>20</v>
      </c>
      <c r="AD13">
        <v>0.8</v>
      </c>
      <c r="AE13">
        <v>0.82</v>
      </c>
      <c r="AF13">
        <v>0.81</v>
      </c>
      <c r="AG13">
        <v>540</v>
      </c>
      <c r="AI13">
        <f t="shared" si="2"/>
        <v>7.999999999999996E-2</v>
      </c>
      <c r="AK13" s="1">
        <v>20</v>
      </c>
      <c r="AL13">
        <v>0.86</v>
      </c>
      <c r="AM13">
        <v>0.95</v>
      </c>
      <c r="AN13">
        <v>0.9</v>
      </c>
      <c r="AO13">
        <v>540</v>
      </c>
      <c r="AQ13">
        <f t="shared" si="3"/>
        <v>-1.0000000000000009E-2</v>
      </c>
    </row>
    <row r="14" spans="7:43" ht="19" x14ac:dyDescent="0.25">
      <c r="G14" s="66">
        <v>21</v>
      </c>
      <c r="H14" s="62">
        <v>0.85</v>
      </c>
      <c r="I14" s="62">
        <v>0.94</v>
      </c>
      <c r="J14" s="62">
        <v>0.89</v>
      </c>
      <c r="K14" s="62">
        <v>540</v>
      </c>
      <c r="L14" s="62"/>
      <c r="M14" s="66">
        <v>21</v>
      </c>
      <c r="N14" s="62">
        <v>0.73</v>
      </c>
      <c r="O14" s="62">
        <v>0.8</v>
      </c>
      <c r="P14" s="62">
        <v>0.76</v>
      </c>
      <c r="Q14" s="62">
        <v>540</v>
      </c>
      <c r="R14" s="62"/>
      <c r="S14" s="62">
        <f t="shared" si="0"/>
        <v>0.13</v>
      </c>
      <c r="U14" s="66">
        <v>21</v>
      </c>
      <c r="V14" s="62">
        <v>0.75</v>
      </c>
      <c r="W14" s="62">
        <v>0.82</v>
      </c>
      <c r="X14" s="62">
        <v>0.78</v>
      </c>
      <c r="Y14" s="62">
        <v>540</v>
      </c>
      <c r="Z14" s="62"/>
      <c r="AA14" s="62">
        <f t="shared" si="1"/>
        <v>0.10999999999999999</v>
      </c>
      <c r="AC14" s="66">
        <v>21</v>
      </c>
      <c r="AD14" s="62">
        <v>0.71</v>
      </c>
      <c r="AE14" s="62">
        <v>0.76</v>
      </c>
      <c r="AF14" s="62">
        <v>0.73</v>
      </c>
      <c r="AG14" s="62">
        <v>540</v>
      </c>
      <c r="AH14" s="62"/>
      <c r="AI14" s="62">
        <f t="shared" si="2"/>
        <v>0.16000000000000003</v>
      </c>
      <c r="AK14" s="1">
        <v>21</v>
      </c>
      <c r="AL14">
        <v>0.84</v>
      </c>
      <c r="AM14">
        <v>0.94</v>
      </c>
      <c r="AN14">
        <v>0.88</v>
      </c>
      <c r="AO14">
        <v>540</v>
      </c>
      <c r="AQ14">
        <f t="shared" si="3"/>
        <v>1.0000000000000009E-2</v>
      </c>
    </row>
    <row r="15" spans="7:43" ht="19" x14ac:dyDescent="0.25">
      <c r="G15" s="1">
        <v>22</v>
      </c>
      <c r="H15">
        <v>0.84</v>
      </c>
      <c r="I15">
        <v>0.89</v>
      </c>
      <c r="J15">
        <v>0.87</v>
      </c>
      <c r="K15">
        <v>540</v>
      </c>
      <c r="M15" s="1">
        <v>22</v>
      </c>
      <c r="N15">
        <v>0.75</v>
      </c>
      <c r="O15">
        <v>0.89</v>
      </c>
      <c r="P15">
        <v>0.81</v>
      </c>
      <c r="Q15">
        <v>540</v>
      </c>
      <c r="S15">
        <f t="shared" si="0"/>
        <v>5.9999999999999942E-2</v>
      </c>
      <c r="U15" s="66">
        <v>22</v>
      </c>
      <c r="V15" s="62">
        <v>0.8</v>
      </c>
      <c r="W15" s="62">
        <v>0.7</v>
      </c>
      <c r="X15" s="62">
        <v>0.75</v>
      </c>
      <c r="Y15" s="62">
        <v>540</v>
      </c>
      <c r="Z15" s="62"/>
      <c r="AA15" s="62">
        <f t="shared" si="1"/>
        <v>0.12</v>
      </c>
      <c r="AC15" s="1">
        <v>22</v>
      </c>
      <c r="AD15">
        <v>0.76</v>
      </c>
      <c r="AE15">
        <v>0.84</v>
      </c>
      <c r="AF15">
        <v>0.8</v>
      </c>
      <c r="AG15">
        <v>540</v>
      </c>
      <c r="AI15">
        <f t="shared" si="2"/>
        <v>6.9999999999999951E-2</v>
      </c>
      <c r="AK15" s="1">
        <v>22</v>
      </c>
      <c r="AL15">
        <v>0.76</v>
      </c>
      <c r="AM15">
        <v>0.78</v>
      </c>
      <c r="AN15">
        <v>0.77</v>
      </c>
      <c r="AO15">
        <v>540</v>
      </c>
      <c r="AQ15">
        <f t="shared" si="3"/>
        <v>9.9999999999999978E-2</v>
      </c>
    </row>
    <row r="16" spans="7:43" ht="19" x14ac:dyDescent="0.25">
      <c r="G16" s="1">
        <v>24</v>
      </c>
      <c r="H16">
        <v>0.68</v>
      </c>
      <c r="I16">
        <v>0.53</v>
      </c>
      <c r="J16">
        <v>0.59</v>
      </c>
      <c r="K16">
        <v>540</v>
      </c>
      <c r="M16" s="83">
        <v>24</v>
      </c>
      <c r="N16" s="84">
        <v>0.56999999999999995</v>
      </c>
      <c r="O16" s="84">
        <v>0.7</v>
      </c>
      <c r="P16" s="84">
        <v>0.63</v>
      </c>
      <c r="Q16" s="84">
        <v>540</v>
      </c>
      <c r="R16" s="84"/>
      <c r="S16" s="84">
        <f t="shared" si="0"/>
        <v>-4.0000000000000036E-2</v>
      </c>
      <c r="U16" s="1">
        <v>24</v>
      </c>
      <c r="V16">
        <v>0.65</v>
      </c>
      <c r="W16">
        <v>0.51</v>
      </c>
      <c r="X16">
        <v>0.56999999999999995</v>
      </c>
      <c r="Y16">
        <v>540</v>
      </c>
      <c r="AA16">
        <f t="shared" si="1"/>
        <v>2.0000000000000018E-2</v>
      </c>
      <c r="AC16" s="1">
        <v>24</v>
      </c>
      <c r="AD16">
        <v>0.61</v>
      </c>
      <c r="AE16">
        <v>0.6</v>
      </c>
      <c r="AF16">
        <v>0.6</v>
      </c>
      <c r="AG16">
        <v>540</v>
      </c>
      <c r="AI16">
        <f t="shared" si="2"/>
        <v>-1.0000000000000009E-2</v>
      </c>
      <c r="AK16" s="1">
        <v>24</v>
      </c>
      <c r="AL16">
        <v>0.56999999999999995</v>
      </c>
      <c r="AM16">
        <v>0.47</v>
      </c>
      <c r="AN16">
        <v>0.52</v>
      </c>
      <c r="AO16">
        <v>540</v>
      </c>
      <c r="AQ16">
        <f t="shared" si="3"/>
        <v>6.9999999999999951E-2</v>
      </c>
    </row>
    <row r="17" spans="7:43" ht="19" x14ac:dyDescent="0.25">
      <c r="G17" s="1">
        <v>25</v>
      </c>
      <c r="H17">
        <v>0.72</v>
      </c>
      <c r="I17">
        <v>0.68</v>
      </c>
      <c r="J17">
        <v>0.7</v>
      </c>
      <c r="K17">
        <v>540</v>
      </c>
      <c r="M17" s="1">
        <v>25</v>
      </c>
      <c r="N17">
        <v>0.62</v>
      </c>
      <c r="O17">
        <v>0.73</v>
      </c>
      <c r="P17">
        <v>0.67</v>
      </c>
      <c r="Q17">
        <v>540</v>
      </c>
      <c r="S17">
        <f t="shared" si="0"/>
        <v>2.9999999999999916E-2</v>
      </c>
      <c r="U17" s="1">
        <v>25</v>
      </c>
      <c r="V17">
        <v>0.62</v>
      </c>
      <c r="W17">
        <v>0.67</v>
      </c>
      <c r="X17">
        <v>0.65</v>
      </c>
      <c r="Y17">
        <v>540</v>
      </c>
      <c r="AA17">
        <f t="shared" si="1"/>
        <v>4.9999999999999933E-2</v>
      </c>
      <c r="AC17" s="1">
        <v>25</v>
      </c>
      <c r="AD17">
        <v>0.64</v>
      </c>
      <c r="AE17">
        <v>0.71</v>
      </c>
      <c r="AF17">
        <v>0.67</v>
      </c>
      <c r="AG17">
        <v>540</v>
      </c>
      <c r="AI17">
        <f t="shared" si="2"/>
        <v>2.9999999999999916E-2</v>
      </c>
      <c r="AK17" s="1">
        <v>25</v>
      </c>
      <c r="AL17">
        <v>0.67</v>
      </c>
      <c r="AM17">
        <v>0.52</v>
      </c>
      <c r="AN17">
        <v>0.59</v>
      </c>
      <c r="AO17">
        <v>540</v>
      </c>
      <c r="AQ17">
        <f t="shared" si="3"/>
        <v>0.10999999999999999</v>
      </c>
    </row>
    <row r="18" spans="7:43" ht="19" x14ac:dyDescent="0.25">
      <c r="G18" s="1">
        <v>26</v>
      </c>
      <c r="H18">
        <v>0.86</v>
      </c>
      <c r="I18">
        <v>0.95</v>
      </c>
      <c r="J18">
        <v>0.9</v>
      </c>
      <c r="K18">
        <v>540</v>
      </c>
      <c r="M18" s="1">
        <v>26</v>
      </c>
      <c r="N18">
        <v>0.74</v>
      </c>
      <c r="O18">
        <v>0.89</v>
      </c>
      <c r="P18">
        <v>0.81</v>
      </c>
      <c r="Q18">
        <v>540</v>
      </c>
      <c r="S18">
        <f t="shared" si="0"/>
        <v>8.9999999999999969E-2</v>
      </c>
      <c r="U18" s="1">
        <v>26</v>
      </c>
      <c r="V18">
        <v>0.77</v>
      </c>
      <c r="W18">
        <v>0.86</v>
      </c>
      <c r="X18">
        <v>0.81</v>
      </c>
      <c r="Y18">
        <v>540</v>
      </c>
      <c r="AA18">
        <f t="shared" si="1"/>
        <v>8.9999999999999969E-2</v>
      </c>
      <c r="AC18" s="66">
        <v>26</v>
      </c>
      <c r="AD18" s="62">
        <v>0.73</v>
      </c>
      <c r="AE18" s="62">
        <v>0.74</v>
      </c>
      <c r="AF18" s="62">
        <v>0.73</v>
      </c>
      <c r="AG18" s="62">
        <v>540</v>
      </c>
      <c r="AH18" s="62"/>
      <c r="AI18" s="62">
        <f t="shared" si="2"/>
        <v>0.17000000000000004</v>
      </c>
      <c r="AK18" s="1">
        <v>26</v>
      </c>
      <c r="AL18">
        <v>0.84</v>
      </c>
      <c r="AM18">
        <v>0.93</v>
      </c>
      <c r="AN18">
        <v>0.88</v>
      </c>
      <c r="AO18">
        <v>540</v>
      </c>
      <c r="AQ18">
        <f t="shared" si="3"/>
        <v>2.0000000000000018E-2</v>
      </c>
    </row>
    <row r="19" spans="7:43" ht="19" x14ac:dyDescent="0.25">
      <c r="G19" s="1">
        <v>27</v>
      </c>
      <c r="H19">
        <v>0.86</v>
      </c>
      <c r="I19">
        <v>0.96</v>
      </c>
      <c r="J19">
        <v>0.91</v>
      </c>
      <c r="K19">
        <v>540</v>
      </c>
      <c r="M19" s="1">
        <v>27</v>
      </c>
      <c r="N19">
        <v>0.8</v>
      </c>
      <c r="O19">
        <v>0.89</v>
      </c>
      <c r="P19">
        <v>0.84</v>
      </c>
      <c r="Q19">
        <v>540</v>
      </c>
      <c r="S19">
        <f t="shared" si="0"/>
        <v>7.0000000000000062E-2</v>
      </c>
      <c r="U19" s="1">
        <v>27</v>
      </c>
      <c r="V19">
        <v>0.85</v>
      </c>
      <c r="W19">
        <v>0.85</v>
      </c>
      <c r="X19">
        <v>0.85</v>
      </c>
      <c r="Y19">
        <v>540</v>
      </c>
      <c r="AA19">
        <f t="shared" si="1"/>
        <v>6.0000000000000053E-2</v>
      </c>
      <c r="AC19" s="66">
        <v>27</v>
      </c>
      <c r="AD19" s="62">
        <v>0.82</v>
      </c>
      <c r="AE19" s="62">
        <v>0.77</v>
      </c>
      <c r="AF19" s="62">
        <v>0.79</v>
      </c>
      <c r="AG19" s="62">
        <v>540</v>
      </c>
      <c r="AH19" s="62"/>
      <c r="AI19" s="62">
        <f t="shared" si="2"/>
        <v>0.12</v>
      </c>
      <c r="AK19" s="1">
        <v>27</v>
      </c>
      <c r="AL19">
        <v>0.88</v>
      </c>
      <c r="AM19">
        <v>0.92</v>
      </c>
      <c r="AN19">
        <v>0.9</v>
      </c>
      <c r="AO19">
        <v>540</v>
      </c>
      <c r="AQ19">
        <f t="shared" si="3"/>
        <v>1.0000000000000009E-2</v>
      </c>
    </row>
    <row r="20" spans="7:43" ht="19" x14ac:dyDescent="0.25">
      <c r="G20" s="1">
        <v>30</v>
      </c>
      <c r="H20">
        <v>0.75</v>
      </c>
      <c r="I20">
        <v>0.83</v>
      </c>
      <c r="J20">
        <v>0.79</v>
      </c>
      <c r="K20">
        <v>540</v>
      </c>
      <c r="M20" s="1">
        <v>30</v>
      </c>
      <c r="N20">
        <v>0.61</v>
      </c>
      <c r="O20">
        <v>0.79</v>
      </c>
      <c r="P20">
        <v>0.69</v>
      </c>
      <c r="Q20">
        <v>540</v>
      </c>
      <c r="S20">
        <f t="shared" si="0"/>
        <v>0.10000000000000009</v>
      </c>
      <c r="U20" s="66">
        <v>30</v>
      </c>
      <c r="V20" s="62">
        <v>0.68</v>
      </c>
      <c r="W20" s="62">
        <v>0.68</v>
      </c>
      <c r="X20" s="62">
        <v>0.68</v>
      </c>
      <c r="Y20" s="62">
        <v>540</v>
      </c>
      <c r="Z20" s="62"/>
      <c r="AA20" s="62">
        <f t="shared" si="1"/>
        <v>0.10999999999999999</v>
      </c>
      <c r="AC20" s="66">
        <v>30</v>
      </c>
      <c r="AD20" s="62">
        <v>0.61</v>
      </c>
      <c r="AE20" s="62">
        <v>0.68</v>
      </c>
      <c r="AF20" s="62">
        <v>0.65</v>
      </c>
      <c r="AG20" s="62">
        <v>540</v>
      </c>
      <c r="AH20" s="62"/>
      <c r="AI20" s="62">
        <f t="shared" si="2"/>
        <v>0.14000000000000001</v>
      </c>
      <c r="AK20" s="1">
        <v>30</v>
      </c>
      <c r="AL20">
        <v>0.74</v>
      </c>
      <c r="AM20">
        <v>0.78</v>
      </c>
      <c r="AN20">
        <v>0.76</v>
      </c>
      <c r="AO20">
        <v>540</v>
      </c>
      <c r="AQ20">
        <f t="shared" si="3"/>
        <v>3.0000000000000027E-2</v>
      </c>
    </row>
    <row r="21" spans="7:43" ht="19" x14ac:dyDescent="0.25">
      <c r="G21" s="1">
        <v>31</v>
      </c>
      <c r="H21">
        <v>0.9</v>
      </c>
      <c r="I21">
        <v>0.98</v>
      </c>
      <c r="J21">
        <v>0.94</v>
      </c>
      <c r="K21">
        <v>540</v>
      </c>
      <c r="M21" s="1">
        <v>31</v>
      </c>
      <c r="N21">
        <v>0.9</v>
      </c>
      <c r="O21">
        <v>0.96</v>
      </c>
      <c r="P21">
        <v>0.93</v>
      </c>
      <c r="Q21">
        <v>540</v>
      </c>
      <c r="S21">
        <f t="shared" si="0"/>
        <v>9.9999999999998979E-3</v>
      </c>
      <c r="U21" s="1">
        <v>31</v>
      </c>
      <c r="V21">
        <v>0.92</v>
      </c>
      <c r="W21">
        <v>0.91</v>
      </c>
      <c r="X21">
        <v>0.92</v>
      </c>
      <c r="Y21">
        <v>540</v>
      </c>
      <c r="AA21">
        <f t="shared" si="1"/>
        <v>1.9999999999999907E-2</v>
      </c>
      <c r="AC21" s="1">
        <v>31</v>
      </c>
      <c r="AD21">
        <v>0.92</v>
      </c>
      <c r="AE21">
        <v>0.94</v>
      </c>
      <c r="AF21">
        <v>0.93</v>
      </c>
      <c r="AG21">
        <v>540</v>
      </c>
      <c r="AI21">
        <f t="shared" si="2"/>
        <v>9.9999999999998979E-3</v>
      </c>
      <c r="AK21" s="1">
        <v>31</v>
      </c>
      <c r="AL21">
        <v>0.91</v>
      </c>
      <c r="AM21">
        <v>0.97</v>
      </c>
      <c r="AN21">
        <v>0.94</v>
      </c>
      <c r="AO21">
        <v>540</v>
      </c>
      <c r="AQ21">
        <f t="shared" si="3"/>
        <v>0</v>
      </c>
    </row>
    <row r="22" spans="7:43" ht="19" x14ac:dyDescent="0.25">
      <c r="G22" s="1">
        <v>32</v>
      </c>
      <c r="H22">
        <v>0.76</v>
      </c>
      <c r="I22">
        <v>0.86</v>
      </c>
      <c r="J22">
        <v>0.81</v>
      </c>
      <c r="K22">
        <v>540</v>
      </c>
      <c r="M22" s="1">
        <v>32</v>
      </c>
      <c r="N22">
        <v>0.76</v>
      </c>
      <c r="O22">
        <v>0.84</v>
      </c>
      <c r="P22">
        <v>0.8</v>
      </c>
      <c r="Q22">
        <v>540</v>
      </c>
      <c r="S22">
        <f t="shared" si="0"/>
        <v>1.0000000000000009E-2</v>
      </c>
      <c r="U22" s="1">
        <v>32</v>
      </c>
      <c r="V22">
        <v>0.77</v>
      </c>
      <c r="W22">
        <v>0.78</v>
      </c>
      <c r="X22">
        <v>0.77</v>
      </c>
      <c r="Y22">
        <v>540</v>
      </c>
      <c r="AA22">
        <f t="shared" si="1"/>
        <v>4.0000000000000036E-2</v>
      </c>
      <c r="AC22" s="1">
        <v>32</v>
      </c>
      <c r="AD22">
        <v>0.75</v>
      </c>
      <c r="AE22">
        <v>0.76</v>
      </c>
      <c r="AF22">
        <v>0.75</v>
      </c>
      <c r="AG22">
        <v>540</v>
      </c>
      <c r="AI22">
        <f t="shared" si="2"/>
        <v>6.0000000000000053E-2</v>
      </c>
      <c r="AK22" s="1">
        <v>32</v>
      </c>
      <c r="AL22">
        <v>0.69</v>
      </c>
      <c r="AM22">
        <v>0.65</v>
      </c>
      <c r="AN22">
        <v>0.67</v>
      </c>
      <c r="AO22">
        <v>540</v>
      </c>
      <c r="AQ22">
        <f t="shared" si="3"/>
        <v>0.14000000000000001</v>
      </c>
    </row>
    <row r="23" spans="7:43" ht="19" x14ac:dyDescent="0.25">
      <c r="G23" s="66">
        <v>33</v>
      </c>
      <c r="H23" s="62">
        <v>0.78</v>
      </c>
      <c r="I23" s="62">
        <v>0.86</v>
      </c>
      <c r="J23" s="62">
        <v>0.82</v>
      </c>
      <c r="K23" s="62">
        <v>540</v>
      </c>
      <c r="L23" s="62"/>
      <c r="M23" s="66">
        <v>33</v>
      </c>
      <c r="N23" s="62">
        <v>0.71</v>
      </c>
      <c r="O23" s="62">
        <v>0.78</v>
      </c>
      <c r="P23" s="62">
        <v>0.74</v>
      </c>
      <c r="Q23" s="62">
        <v>540</v>
      </c>
      <c r="R23" s="62"/>
      <c r="S23" s="62">
        <f t="shared" si="0"/>
        <v>7.999999999999996E-2</v>
      </c>
      <c r="U23" s="1">
        <v>33</v>
      </c>
      <c r="V23">
        <v>0.7</v>
      </c>
      <c r="W23">
        <v>0.81</v>
      </c>
      <c r="X23">
        <v>0.75</v>
      </c>
      <c r="Y23">
        <v>540</v>
      </c>
      <c r="AA23">
        <f t="shared" si="1"/>
        <v>6.9999999999999951E-2</v>
      </c>
      <c r="AC23" s="1">
        <v>33</v>
      </c>
      <c r="AD23">
        <v>0.72</v>
      </c>
      <c r="AE23">
        <v>0.75</v>
      </c>
      <c r="AF23">
        <v>0.74</v>
      </c>
      <c r="AG23">
        <v>540</v>
      </c>
      <c r="AI23">
        <f t="shared" si="2"/>
        <v>7.999999999999996E-2</v>
      </c>
      <c r="AK23" s="1">
        <v>33</v>
      </c>
      <c r="AL23">
        <v>0.8</v>
      </c>
      <c r="AM23">
        <v>0.85</v>
      </c>
      <c r="AN23">
        <v>0.83</v>
      </c>
      <c r="AO23">
        <v>540</v>
      </c>
      <c r="AQ23">
        <f t="shared" si="3"/>
        <v>-1.0000000000000009E-2</v>
      </c>
    </row>
    <row r="24" spans="7:43" ht="19" x14ac:dyDescent="0.25">
      <c r="G24" s="1">
        <v>34</v>
      </c>
      <c r="H24">
        <v>0.83</v>
      </c>
      <c r="I24">
        <v>0.97</v>
      </c>
      <c r="J24">
        <v>0.9</v>
      </c>
      <c r="K24">
        <v>540</v>
      </c>
      <c r="M24" s="1">
        <v>34</v>
      </c>
      <c r="N24">
        <v>0.82</v>
      </c>
      <c r="O24">
        <v>0.91</v>
      </c>
      <c r="P24">
        <v>0.86</v>
      </c>
      <c r="Q24">
        <v>540</v>
      </c>
      <c r="S24">
        <f t="shared" si="0"/>
        <v>4.0000000000000036E-2</v>
      </c>
      <c r="U24" s="1">
        <v>34</v>
      </c>
      <c r="V24">
        <v>0.8</v>
      </c>
      <c r="W24">
        <v>0.92</v>
      </c>
      <c r="X24">
        <v>0.85</v>
      </c>
      <c r="Y24">
        <v>540</v>
      </c>
      <c r="AA24">
        <f t="shared" si="1"/>
        <v>5.0000000000000044E-2</v>
      </c>
      <c r="AC24" s="66">
        <v>34</v>
      </c>
      <c r="AD24" s="62">
        <v>0.83</v>
      </c>
      <c r="AE24" s="62">
        <v>0.76</v>
      </c>
      <c r="AF24" s="62">
        <v>0.79</v>
      </c>
      <c r="AG24" s="62">
        <v>540</v>
      </c>
      <c r="AH24" s="62"/>
      <c r="AI24" s="62">
        <f t="shared" si="2"/>
        <v>0.10999999999999999</v>
      </c>
      <c r="AK24" s="1">
        <v>34</v>
      </c>
      <c r="AL24">
        <v>0.86</v>
      </c>
      <c r="AM24">
        <v>0.94</v>
      </c>
      <c r="AN24">
        <v>0.9</v>
      </c>
      <c r="AO24">
        <v>540</v>
      </c>
      <c r="AQ24">
        <f t="shared" si="3"/>
        <v>0</v>
      </c>
    </row>
    <row r="25" spans="7:43" ht="19" x14ac:dyDescent="0.25">
      <c r="G25" s="1">
        <v>35</v>
      </c>
      <c r="H25">
        <v>0.66</v>
      </c>
      <c r="I25">
        <v>0.66</v>
      </c>
      <c r="J25">
        <v>0.66</v>
      </c>
      <c r="K25">
        <v>540</v>
      </c>
      <c r="M25" s="1">
        <v>35</v>
      </c>
      <c r="N25">
        <v>0.63</v>
      </c>
      <c r="O25">
        <v>0.7</v>
      </c>
      <c r="P25">
        <v>0.66</v>
      </c>
      <c r="Q25">
        <v>540</v>
      </c>
      <c r="S25">
        <f t="shared" si="0"/>
        <v>0</v>
      </c>
      <c r="U25" s="1">
        <v>35</v>
      </c>
      <c r="V25">
        <v>0.57999999999999996</v>
      </c>
      <c r="W25">
        <v>0.75</v>
      </c>
      <c r="X25">
        <v>0.66</v>
      </c>
      <c r="Y25">
        <v>540</v>
      </c>
      <c r="AA25">
        <f t="shared" si="1"/>
        <v>0</v>
      </c>
      <c r="AC25" s="1">
        <v>35</v>
      </c>
      <c r="AD25">
        <v>0.56999999999999995</v>
      </c>
      <c r="AE25">
        <v>0.71</v>
      </c>
      <c r="AF25">
        <v>0.63</v>
      </c>
      <c r="AG25">
        <v>540</v>
      </c>
      <c r="AI25">
        <f t="shared" si="2"/>
        <v>3.0000000000000027E-2</v>
      </c>
      <c r="AK25" s="1">
        <v>35</v>
      </c>
      <c r="AL25">
        <v>0.6</v>
      </c>
      <c r="AM25">
        <v>0.63</v>
      </c>
      <c r="AN25">
        <v>0.61</v>
      </c>
      <c r="AO25">
        <v>540</v>
      </c>
      <c r="AQ25">
        <f t="shared" si="3"/>
        <v>5.0000000000000044E-2</v>
      </c>
    </row>
    <row r="26" spans="7:43" ht="19" x14ac:dyDescent="0.25">
      <c r="G26" s="1">
        <v>36</v>
      </c>
      <c r="H26">
        <v>0.69</v>
      </c>
      <c r="I26">
        <v>0.68</v>
      </c>
      <c r="J26">
        <v>0.69</v>
      </c>
      <c r="K26">
        <v>540</v>
      </c>
      <c r="M26" s="1">
        <v>36</v>
      </c>
      <c r="N26">
        <v>0.69</v>
      </c>
      <c r="O26">
        <v>0.71</v>
      </c>
      <c r="P26">
        <v>0.7</v>
      </c>
      <c r="Q26">
        <v>540</v>
      </c>
      <c r="S26">
        <f t="shared" si="0"/>
        <v>-1.0000000000000009E-2</v>
      </c>
      <c r="U26" s="1">
        <v>36</v>
      </c>
      <c r="V26">
        <v>0.65</v>
      </c>
      <c r="W26">
        <v>0.73</v>
      </c>
      <c r="X26">
        <v>0.69</v>
      </c>
      <c r="Y26">
        <v>540</v>
      </c>
      <c r="AA26">
        <f t="shared" si="1"/>
        <v>0</v>
      </c>
      <c r="AC26" s="1">
        <v>36</v>
      </c>
      <c r="AD26">
        <v>0.65</v>
      </c>
      <c r="AE26">
        <v>0.71</v>
      </c>
      <c r="AF26">
        <v>0.68</v>
      </c>
      <c r="AG26">
        <v>540</v>
      </c>
      <c r="AI26">
        <f t="shared" si="2"/>
        <v>9.9999999999998979E-3</v>
      </c>
      <c r="AK26" s="1">
        <v>36</v>
      </c>
      <c r="AL26">
        <v>0.64</v>
      </c>
      <c r="AM26">
        <v>0.59</v>
      </c>
      <c r="AN26">
        <v>0.62</v>
      </c>
      <c r="AO26">
        <v>540</v>
      </c>
      <c r="AQ26">
        <f t="shared" si="3"/>
        <v>6.9999999999999951E-2</v>
      </c>
    </row>
    <row r="27" spans="7:43" ht="19" x14ac:dyDescent="0.25">
      <c r="G27" s="1">
        <v>37</v>
      </c>
      <c r="H27">
        <v>0.6</v>
      </c>
      <c r="I27">
        <v>0.63</v>
      </c>
      <c r="J27">
        <v>0.62</v>
      </c>
      <c r="K27">
        <v>540</v>
      </c>
      <c r="M27" s="83">
        <v>37</v>
      </c>
      <c r="N27" s="84">
        <v>0.65</v>
      </c>
      <c r="O27" s="84">
        <v>0.71</v>
      </c>
      <c r="P27" s="84">
        <v>0.68</v>
      </c>
      <c r="Q27" s="84">
        <v>540</v>
      </c>
      <c r="R27" s="84"/>
      <c r="S27" s="84">
        <f t="shared" si="0"/>
        <v>-6.0000000000000053E-2</v>
      </c>
      <c r="U27" s="1">
        <v>37</v>
      </c>
      <c r="V27">
        <v>0.61</v>
      </c>
      <c r="W27">
        <v>0.69</v>
      </c>
      <c r="X27">
        <v>0.65</v>
      </c>
      <c r="Y27">
        <v>540</v>
      </c>
      <c r="AA27">
        <f t="shared" si="1"/>
        <v>-3.0000000000000027E-2</v>
      </c>
      <c r="AC27" s="83">
        <v>37</v>
      </c>
      <c r="AD27" s="84">
        <v>0.65</v>
      </c>
      <c r="AE27" s="84">
        <v>0.68</v>
      </c>
      <c r="AF27" s="84">
        <v>0.67</v>
      </c>
      <c r="AG27" s="84">
        <v>540</v>
      </c>
      <c r="AH27" s="84"/>
      <c r="AI27" s="84">
        <f t="shared" si="2"/>
        <v>-5.0000000000000044E-2</v>
      </c>
      <c r="AK27" s="1">
        <v>37</v>
      </c>
      <c r="AL27">
        <v>0.54</v>
      </c>
      <c r="AM27">
        <v>0.56000000000000005</v>
      </c>
      <c r="AN27">
        <v>0.55000000000000004</v>
      </c>
      <c r="AO27">
        <v>540</v>
      </c>
      <c r="AQ27">
        <f t="shared" si="3"/>
        <v>6.9999999999999951E-2</v>
      </c>
    </row>
    <row r="28" spans="7:43" ht="19" x14ac:dyDescent="0.25">
      <c r="G28" s="1">
        <v>38</v>
      </c>
      <c r="H28">
        <v>0.56000000000000005</v>
      </c>
      <c r="I28">
        <v>0.53</v>
      </c>
      <c r="J28">
        <v>0.54</v>
      </c>
      <c r="K28">
        <v>540</v>
      </c>
      <c r="M28" s="83">
        <v>38</v>
      </c>
      <c r="N28" s="84">
        <v>0.6</v>
      </c>
      <c r="O28" s="84">
        <v>0.63</v>
      </c>
      <c r="P28" s="84">
        <v>0.61</v>
      </c>
      <c r="Q28" s="84">
        <v>540</v>
      </c>
      <c r="R28" s="84"/>
      <c r="S28" s="84">
        <f t="shared" si="0"/>
        <v>-6.9999999999999951E-2</v>
      </c>
      <c r="U28" s="1">
        <v>38</v>
      </c>
      <c r="V28">
        <v>0.53</v>
      </c>
      <c r="W28">
        <v>0.6</v>
      </c>
      <c r="X28">
        <v>0.56000000000000005</v>
      </c>
      <c r="Y28">
        <v>540</v>
      </c>
      <c r="AA28">
        <f t="shared" si="1"/>
        <v>-2.0000000000000018E-2</v>
      </c>
      <c r="AC28" s="83">
        <v>38</v>
      </c>
      <c r="AD28" s="84">
        <v>0.54</v>
      </c>
      <c r="AE28" s="84">
        <v>0.62</v>
      </c>
      <c r="AF28" s="84">
        <v>0.57999999999999996</v>
      </c>
      <c r="AG28" s="84">
        <v>540</v>
      </c>
      <c r="AH28" s="84"/>
      <c r="AI28" s="84">
        <f t="shared" si="2"/>
        <v>-3.9999999999999925E-2</v>
      </c>
      <c r="AK28" s="1">
        <v>38</v>
      </c>
      <c r="AL28">
        <v>0.43</v>
      </c>
      <c r="AM28">
        <v>0.46</v>
      </c>
      <c r="AN28">
        <v>0.44</v>
      </c>
      <c r="AO28">
        <v>540</v>
      </c>
      <c r="AQ28">
        <f t="shared" si="3"/>
        <v>0.10000000000000003</v>
      </c>
    </row>
    <row r="29" spans="7:43" ht="19" x14ac:dyDescent="0.25">
      <c r="G29" s="1">
        <v>39</v>
      </c>
      <c r="H29">
        <v>0.35</v>
      </c>
      <c r="I29">
        <v>0.26</v>
      </c>
      <c r="J29">
        <v>0.3</v>
      </c>
      <c r="K29">
        <v>540</v>
      </c>
      <c r="M29" s="83">
        <v>39</v>
      </c>
      <c r="N29" s="84">
        <v>0.45</v>
      </c>
      <c r="O29" s="84">
        <v>0.28000000000000003</v>
      </c>
      <c r="P29" s="84">
        <v>0.34</v>
      </c>
      <c r="Q29" s="84">
        <v>540</v>
      </c>
      <c r="R29" s="84"/>
      <c r="S29" s="84">
        <f t="shared" si="0"/>
        <v>-4.0000000000000036E-2</v>
      </c>
      <c r="U29" s="83">
        <v>39</v>
      </c>
      <c r="V29" s="84">
        <v>0.39</v>
      </c>
      <c r="W29" s="84">
        <v>0.34</v>
      </c>
      <c r="X29" s="84">
        <v>0.37</v>
      </c>
      <c r="Y29" s="84">
        <v>540</v>
      </c>
      <c r="Z29" s="84"/>
      <c r="AA29" s="84">
        <f t="shared" si="1"/>
        <v>-7.0000000000000007E-2</v>
      </c>
      <c r="AC29" s="83">
        <v>39</v>
      </c>
      <c r="AD29" s="84">
        <v>0.38</v>
      </c>
      <c r="AE29" s="84">
        <v>0.28000000000000003</v>
      </c>
      <c r="AF29" s="84">
        <v>0.33</v>
      </c>
      <c r="AG29" s="84">
        <v>540</v>
      </c>
      <c r="AH29" s="84"/>
      <c r="AI29" s="84">
        <f t="shared" si="2"/>
        <v>-3.0000000000000027E-2</v>
      </c>
      <c r="AK29" s="1">
        <v>39</v>
      </c>
      <c r="AL29">
        <v>0.26</v>
      </c>
      <c r="AM29">
        <v>0.22</v>
      </c>
      <c r="AN29">
        <v>0.24</v>
      </c>
      <c r="AO29">
        <v>540</v>
      </c>
      <c r="AQ29">
        <f t="shared" si="3"/>
        <v>0.06</v>
      </c>
    </row>
    <row r="30" spans="7:43" ht="19" x14ac:dyDescent="0.25">
      <c r="G30" s="1">
        <v>40</v>
      </c>
      <c r="H30">
        <v>0.66</v>
      </c>
      <c r="I30">
        <v>0.78</v>
      </c>
      <c r="J30">
        <v>0.71</v>
      </c>
      <c r="K30">
        <v>540</v>
      </c>
      <c r="M30" s="1">
        <v>40</v>
      </c>
      <c r="N30">
        <v>0.77</v>
      </c>
      <c r="O30">
        <v>0.67</v>
      </c>
      <c r="P30">
        <v>0.72</v>
      </c>
      <c r="Q30">
        <v>540</v>
      </c>
      <c r="S30">
        <f t="shared" si="0"/>
        <v>-1.0000000000000009E-2</v>
      </c>
      <c r="U30" s="1">
        <v>40</v>
      </c>
      <c r="V30">
        <v>0.6</v>
      </c>
      <c r="W30">
        <v>0.83</v>
      </c>
      <c r="X30">
        <v>0.7</v>
      </c>
      <c r="Y30">
        <v>540</v>
      </c>
      <c r="AA30">
        <f t="shared" si="1"/>
        <v>1.0000000000000009E-2</v>
      </c>
      <c r="AC30" s="1">
        <v>40</v>
      </c>
      <c r="AD30">
        <v>0.73</v>
      </c>
      <c r="AE30">
        <v>0.67</v>
      </c>
      <c r="AF30">
        <v>0.7</v>
      </c>
      <c r="AG30">
        <v>540</v>
      </c>
      <c r="AI30">
        <f t="shared" si="2"/>
        <v>1.0000000000000009E-2</v>
      </c>
      <c r="AK30" s="1">
        <v>40</v>
      </c>
      <c r="AL30">
        <v>0.67</v>
      </c>
      <c r="AM30">
        <v>0.64</v>
      </c>
      <c r="AN30">
        <v>0.66</v>
      </c>
      <c r="AO30">
        <v>540</v>
      </c>
      <c r="AQ30">
        <f t="shared" si="3"/>
        <v>4.9999999999999933E-2</v>
      </c>
    </row>
    <row r="31" spans="7:43" ht="19" x14ac:dyDescent="0.25">
      <c r="G31" s="66">
        <v>41</v>
      </c>
      <c r="H31" s="62">
        <v>0.86</v>
      </c>
      <c r="I31" s="62">
        <v>0.91</v>
      </c>
      <c r="J31" s="62">
        <v>0.88</v>
      </c>
      <c r="K31" s="62">
        <v>540</v>
      </c>
      <c r="L31" s="62"/>
      <c r="M31" s="66">
        <v>41</v>
      </c>
      <c r="N31" s="62">
        <v>0.5</v>
      </c>
      <c r="O31" s="62">
        <v>0.4</v>
      </c>
      <c r="P31" s="62">
        <v>0.44</v>
      </c>
      <c r="Q31" s="62">
        <v>540</v>
      </c>
      <c r="R31" s="62"/>
      <c r="S31" s="62">
        <f t="shared" si="0"/>
        <v>0.44</v>
      </c>
      <c r="U31" s="66">
        <v>41</v>
      </c>
      <c r="V31" s="62">
        <v>0.64</v>
      </c>
      <c r="W31" s="62">
        <v>0.47</v>
      </c>
      <c r="X31" s="62">
        <v>0.54</v>
      </c>
      <c r="Y31" s="62">
        <v>540</v>
      </c>
      <c r="Z31" s="62"/>
      <c r="AA31" s="62">
        <f t="shared" si="1"/>
        <v>0.33999999999999997</v>
      </c>
      <c r="AC31" s="66">
        <v>41</v>
      </c>
      <c r="AD31" s="62">
        <v>0.44</v>
      </c>
      <c r="AE31" s="62">
        <v>0.37</v>
      </c>
      <c r="AF31" s="62">
        <v>0.4</v>
      </c>
      <c r="AG31" s="62">
        <v>540</v>
      </c>
      <c r="AH31" s="62"/>
      <c r="AI31" s="62">
        <f t="shared" si="2"/>
        <v>0.48</v>
      </c>
      <c r="AK31" s="1">
        <v>41</v>
      </c>
      <c r="AL31">
        <v>0.79</v>
      </c>
      <c r="AM31">
        <v>0.93</v>
      </c>
      <c r="AN31">
        <v>0.85</v>
      </c>
      <c r="AO31">
        <v>540</v>
      </c>
      <c r="AQ31">
        <f t="shared" si="3"/>
        <v>3.0000000000000027E-2</v>
      </c>
    </row>
    <row r="32" spans="7:43" ht="19" x14ac:dyDescent="0.25">
      <c r="G32" s="1">
        <v>42</v>
      </c>
      <c r="H32">
        <v>0.45</v>
      </c>
      <c r="I32">
        <v>0.23</v>
      </c>
      <c r="J32">
        <v>0.31</v>
      </c>
      <c r="K32">
        <v>540</v>
      </c>
      <c r="M32" s="1">
        <v>42</v>
      </c>
      <c r="N32">
        <v>0.43</v>
      </c>
      <c r="O32">
        <v>0.2</v>
      </c>
      <c r="P32">
        <v>0.27</v>
      </c>
      <c r="Q32">
        <v>540</v>
      </c>
      <c r="S32">
        <f t="shared" si="0"/>
        <v>3.999999999999998E-2</v>
      </c>
      <c r="U32" s="1">
        <v>42</v>
      </c>
      <c r="V32">
        <v>0.5</v>
      </c>
      <c r="W32">
        <v>0.21</v>
      </c>
      <c r="X32">
        <v>0.28999999999999998</v>
      </c>
      <c r="Y32">
        <v>540</v>
      </c>
      <c r="AA32">
        <f t="shared" si="1"/>
        <v>2.0000000000000018E-2</v>
      </c>
      <c r="AC32" s="1">
        <v>42</v>
      </c>
      <c r="AD32">
        <v>0.43</v>
      </c>
      <c r="AE32">
        <v>0.21</v>
      </c>
      <c r="AF32">
        <v>0.28000000000000003</v>
      </c>
      <c r="AG32">
        <v>540</v>
      </c>
      <c r="AI32">
        <f t="shared" si="2"/>
        <v>2.9999999999999971E-2</v>
      </c>
      <c r="AK32" s="1">
        <v>42</v>
      </c>
      <c r="AL32">
        <v>0.32</v>
      </c>
      <c r="AM32">
        <v>0.2</v>
      </c>
      <c r="AN32">
        <v>0.24</v>
      </c>
      <c r="AO32">
        <v>540</v>
      </c>
      <c r="AQ32">
        <f t="shared" si="3"/>
        <v>7.0000000000000007E-2</v>
      </c>
    </row>
    <row r="33" spans="7:43" ht="19" x14ac:dyDescent="0.25">
      <c r="G33" s="66">
        <v>43</v>
      </c>
      <c r="H33" s="62">
        <v>0.8</v>
      </c>
      <c r="I33" s="62">
        <v>0.75</v>
      </c>
      <c r="J33" s="62">
        <v>0.78</v>
      </c>
      <c r="K33" s="62">
        <v>540</v>
      </c>
      <c r="L33" s="62"/>
      <c r="M33" s="66">
        <v>43</v>
      </c>
      <c r="N33" s="62">
        <v>0.47</v>
      </c>
      <c r="O33" s="62">
        <v>0.28999999999999998</v>
      </c>
      <c r="P33" s="62">
        <v>0.36</v>
      </c>
      <c r="Q33" s="62">
        <v>540</v>
      </c>
      <c r="R33" s="62"/>
      <c r="S33" s="62">
        <f t="shared" si="0"/>
        <v>0.42000000000000004</v>
      </c>
      <c r="U33" s="66">
        <v>43</v>
      </c>
      <c r="V33" s="62">
        <v>0.48</v>
      </c>
      <c r="W33" s="62">
        <v>0.43</v>
      </c>
      <c r="X33" s="62">
        <v>0.45</v>
      </c>
      <c r="Y33" s="62">
        <v>540</v>
      </c>
      <c r="Z33" s="62"/>
      <c r="AA33" s="62">
        <f t="shared" si="1"/>
        <v>0.33</v>
      </c>
      <c r="AC33" s="66">
        <v>43</v>
      </c>
      <c r="AD33" s="62">
        <v>0.35</v>
      </c>
      <c r="AE33" s="62">
        <v>0.27</v>
      </c>
      <c r="AF33" s="62">
        <v>0.31</v>
      </c>
      <c r="AG33" s="62">
        <v>540</v>
      </c>
      <c r="AH33" s="62"/>
      <c r="AI33" s="62">
        <f t="shared" si="2"/>
        <v>0.47000000000000003</v>
      </c>
      <c r="AK33" s="1">
        <v>43</v>
      </c>
      <c r="AL33">
        <v>0.76</v>
      </c>
      <c r="AM33">
        <v>0.79</v>
      </c>
      <c r="AN33">
        <v>0.77</v>
      </c>
      <c r="AO33">
        <v>540</v>
      </c>
      <c r="AQ33">
        <f t="shared" si="3"/>
        <v>1.0000000000000009E-2</v>
      </c>
    </row>
    <row r="34" spans="7:43" ht="19" x14ac:dyDescent="0.25">
      <c r="G34" s="66">
        <v>44</v>
      </c>
      <c r="H34" s="62">
        <v>0.71</v>
      </c>
      <c r="I34" s="62">
        <v>0.79</v>
      </c>
      <c r="J34" s="62">
        <v>0.75</v>
      </c>
      <c r="K34" s="62">
        <v>540</v>
      </c>
      <c r="L34" s="62"/>
      <c r="M34" s="66">
        <v>44</v>
      </c>
      <c r="N34" s="62">
        <v>0.64</v>
      </c>
      <c r="O34" s="62">
        <v>0.54</v>
      </c>
      <c r="P34" s="62">
        <v>0.59</v>
      </c>
      <c r="Q34" s="62">
        <v>540</v>
      </c>
      <c r="R34" s="62"/>
      <c r="S34" s="62">
        <f t="shared" si="0"/>
        <v>0.16000000000000003</v>
      </c>
      <c r="U34" s="1">
        <v>44</v>
      </c>
      <c r="V34">
        <v>0.64</v>
      </c>
      <c r="W34">
        <v>0.69</v>
      </c>
      <c r="X34">
        <v>0.66</v>
      </c>
      <c r="Y34">
        <v>540</v>
      </c>
      <c r="AA34">
        <f t="shared" si="1"/>
        <v>8.9999999999999969E-2</v>
      </c>
      <c r="AC34" s="1">
        <v>44</v>
      </c>
      <c r="AD34">
        <v>0.56999999999999995</v>
      </c>
      <c r="AE34">
        <v>0.54</v>
      </c>
      <c r="AF34">
        <v>0.55000000000000004</v>
      </c>
      <c r="AG34">
        <v>540</v>
      </c>
      <c r="AI34">
        <f t="shared" si="2"/>
        <v>0.19999999999999996</v>
      </c>
      <c r="AK34" s="1">
        <v>44</v>
      </c>
      <c r="AL34">
        <v>0.72</v>
      </c>
      <c r="AM34">
        <v>0.76</v>
      </c>
      <c r="AN34">
        <v>0.74</v>
      </c>
      <c r="AO34">
        <v>540</v>
      </c>
      <c r="AQ34">
        <f t="shared" si="3"/>
        <v>1.0000000000000009E-2</v>
      </c>
    </row>
    <row r="35" spans="7:43" ht="19" x14ac:dyDescent="0.25">
      <c r="G35" s="1">
        <v>999</v>
      </c>
      <c r="H35">
        <v>0.99</v>
      </c>
      <c r="I35">
        <v>0.74</v>
      </c>
      <c r="J35">
        <v>0.85</v>
      </c>
      <c r="K35">
        <v>540</v>
      </c>
      <c r="M35" s="1">
        <v>999</v>
      </c>
      <c r="N35">
        <v>1</v>
      </c>
      <c r="O35">
        <v>0.74</v>
      </c>
      <c r="P35">
        <v>0.85</v>
      </c>
      <c r="Q35">
        <v>540</v>
      </c>
      <c r="S35">
        <f t="shared" si="0"/>
        <v>0</v>
      </c>
      <c r="U35" s="1">
        <v>999</v>
      </c>
      <c r="V35">
        <v>1</v>
      </c>
      <c r="W35">
        <v>0.73</v>
      </c>
      <c r="X35">
        <v>0.84</v>
      </c>
      <c r="Y35">
        <v>540</v>
      </c>
      <c r="AA35">
        <f t="shared" si="1"/>
        <v>1.0000000000000009E-2</v>
      </c>
      <c r="AC35" s="1">
        <v>999</v>
      </c>
      <c r="AD35">
        <v>0.98</v>
      </c>
      <c r="AE35">
        <v>0.74</v>
      </c>
      <c r="AF35">
        <v>0.84</v>
      </c>
      <c r="AG35">
        <v>540</v>
      </c>
      <c r="AI35">
        <f t="shared" si="2"/>
        <v>1.0000000000000009E-2</v>
      </c>
      <c r="AK35" s="1">
        <v>999</v>
      </c>
      <c r="AL35">
        <v>0.76</v>
      </c>
      <c r="AM35">
        <v>0.75</v>
      </c>
      <c r="AN35">
        <v>0.75</v>
      </c>
      <c r="AO35">
        <v>540</v>
      </c>
      <c r="AQ35">
        <f t="shared" si="3"/>
        <v>9.9999999999999978E-2</v>
      </c>
    </row>
    <row r="36" spans="7:43" ht="19" x14ac:dyDescent="0.25">
      <c r="AC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showRuler="0" workbookViewId="0">
      <selection activeCell="B10" sqref="B10:C13"/>
    </sheetView>
  </sheetViews>
  <sheetFormatPr baseColWidth="10" defaultRowHeight="16" x14ac:dyDescent="0.2"/>
  <cols>
    <col min="6" max="6" width="13.83203125" bestFit="1" customWidth="1"/>
  </cols>
  <sheetData>
    <row r="2" spans="2:15" ht="19" x14ac:dyDescent="0.25">
      <c r="C2" t="s">
        <v>101</v>
      </c>
      <c r="D2" t="s">
        <v>102</v>
      </c>
      <c r="E2" t="s">
        <v>103</v>
      </c>
      <c r="F2" t="s">
        <v>104</v>
      </c>
      <c r="I2" t="s">
        <v>101</v>
      </c>
      <c r="J2" t="s">
        <v>102</v>
      </c>
      <c r="K2" t="s">
        <v>103</v>
      </c>
      <c r="L2" t="s">
        <v>104</v>
      </c>
      <c r="N2" s="1" t="s">
        <v>105</v>
      </c>
      <c r="O2" s="5"/>
    </row>
    <row r="3" spans="2:15" ht="19" x14ac:dyDescent="0.25">
      <c r="C3">
        <v>8</v>
      </c>
      <c r="D3">
        <v>0</v>
      </c>
      <c r="E3">
        <v>1</v>
      </c>
      <c r="F3" s="48">
        <f>E3/$E$7*100</f>
        <v>8.2230079763177377E-3</v>
      </c>
      <c r="I3" s="1">
        <v>3</v>
      </c>
      <c r="J3" s="5">
        <v>1</v>
      </c>
      <c r="K3">
        <v>3590</v>
      </c>
      <c r="L3" s="48">
        <f>K3/$K$6*100</f>
        <v>98.545155091957184</v>
      </c>
      <c r="N3" s="1" t="s">
        <v>106</v>
      </c>
    </row>
    <row r="4" spans="2:15" ht="19" x14ac:dyDescent="0.25">
      <c r="D4">
        <v>1</v>
      </c>
      <c r="E4">
        <v>12093</v>
      </c>
      <c r="F4" s="48">
        <f t="shared" ref="F4:F7" si="0">E4/$E$7*100</f>
        <v>99.440835457610405</v>
      </c>
      <c r="I4" s="1"/>
      <c r="J4">
        <v>2</v>
      </c>
      <c r="K4">
        <v>43</v>
      </c>
      <c r="L4" s="48">
        <f t="shared" ref="L4:L5" si="1">K4/$K$6*100</f>
        <v>1.1803458687894592</v>
      </c>
      <c r="N4" s="1" t="s">
        <v>107</v>
      </c>
    </row>
    <row r="5" spans="2:15" ht="19" x14ac:dyDescent="0.25">
      <c r="D5">
        <v>2</v>
      </c>
      <c r="E5">
        <v>65</v>
      </c>
      <c r="F5" s="48">
        <f t="shared" si="0"/>
        <v>0.53449551846065291</v>
      </c>
      <c r="I5" s="1"/>
      <c r="J5">
        <v>3</v>
      </c>
      <c r="K5">
        <v>10</v>
      </c>
      <c r="L5" s="48">
        <f t="shared" si="1"/>
        <v>0.27449903925336261</v>
      </c>
    </row>
    <row r="6" spans="2:15" x14ac:dyDescent="0.2">
      <c r="D6">
        <v>3</v>
      </c>
      <c r="E6">
        <v>2</v>
      </c>
      <c r="F6" s="48">
        <f t="shared" si="0"/>
        <v>1.6446015952635475E-2</v>
      </c>
      <c r="K6">
        <f>SUM(K3:K5)</f>
        <v>3643</v>
      </c>
    </row>
    <row r="7" spans="2:15" x14ac:dyDescent="0.2">
      <c r="E7">
        <f>SUM(E3:E6)</f>
        <v>12161</v>
      </c>
      <c r="F7" s="48">
        <f t="shared" si="0"/>
        <v>100</v>
      </c>
    </row>
    <row r="10" spans="2:15" ht="19" x14ac:dyDescent="0.25">
      <c r="B10" t="s">
        <v>101</v>
      </c>
      <c r="C10" s="1" t="s">
        <v>115</v>
      </c>
      <c r="E10" s="53" t="s">
        <v>101</v>
      </c>
      <c r="F10" s="1" t="s">
        <v>102</v>
      </c>
    </row>
    <row r="11" spans="2:15" ht="19" x14ac:dyDescent="0.25">
      <c r="B11">
        <v>18</v>
      </c>
      <c r="C11" s="1" t="s">
        <v>112</v>
      </c>
      <c r="E11" s="53">
        <v>20</v>
      </c>
      <c r="F11" s="1" t="s">
        <v>118</v>
      </c>
    </row>
    <row r="12" spans="2:15" ht="19" x14ac:dyDescent="0.25">
      <c r="C12" s="1" t="s">
        <v>113</v>
      </c>
      <c r="F12" s="1" t="s">
        <v>119</v>
      </c>
    </row>
    <row r="13" spans="2:15" ht="19" x14ac:dyDescent="0.25">
      <c r="C13" s="1" t="s">
        <v>114</v>
      </c>
      <c r="F13" s="1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2017-10-22T20:38:24Z</dcterms:created>
  <dcterms:modified xsi:type="dcterms:W3CDTF">2017-10-25T16:15:51Z</dcterms:modified>
</cp:coreProperties>
</file>