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검사일보\2020년 검사일보\검사일보 10월\"/>
    </mc:Choice>
  </mc:AlternateContent>
  <xr:revisionPtr revIDLastSave="0" documentId="13_ncr:1_{00153FA2-2FD0-40D7-B3D0-693E633EA655}" xr6:coauthVersionLast="45" xr6:coauthVersionMax="45" xr10:uidLastSave="{00000000-0000-0000-0000-000000000000}"/>
  <bookViews>
    <workbookView xWindow="-120" yWindow="-120" windowWidth="29040" windowHeight="17640" firstSheet="1" activeTab="6" xr2:uid="{BD4EB5AE-10EB-483A-919C-3F380A3CAE8E}"/>
  </bookViews>
  <sheets>
    <sheet name="데이터" sheetId="4" state="hidden" r:id="rId1"/>
    <sheet name="10월05일" sheetId="14" r:id="rId2"/>
    <sheet name="10월06일" sheetId="20" r:id="rId3"/>
    <sheet name="10월07일 " sheetId="21" r:id="rId4"/>
    <sheet name="10월08일" sheetId="22" r:id="rId5"/>
    <sheet name="10월09일" sheetId="23" r:id="rId6"/>
    <sheet name="10월10일 " sheetId="24" r:id="rId7"/>
  </sheets>
  <definedNames>
    <definedName name="_xlnm.Print_Area" localSheetId="1">'10월05일'!$A$1:$AC$48</definedName>
    <definedName name="_xlnm.Print_Area" localSheetId="2">'10월06일'!$A$1:$AC$48</definedName>
    <definedName name="_xlnm.Print_Area" localSheetId="3">'10월07일 '!$A$1:$AC$48</definedName>
    <definedName name="_xlnm.Print_Area" localSheetId="4">'10월08일'!$A$1:$AC$48</definedName>
    <definedName name="_xlnm.Print_Area" localSheetId="5">'10월09일'!$A$1:$AC$48</definedName>
    <definedName name="_xlnm.Print_Area" localSheetId="6">'10월10일 '!$A$1:$AC$48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3" i="24" l="1"/>
  <c r="K63" i="24"/>
  <c r="L63" i="24" s="1"/>
  <c r="I63" i="24"/>
  <c r="C63" i="24"/>
  <c r="B63" i="24"/>
  <c r="AA62" i="24"/>
  <c r="K62" i="24"/>
  <c r="I62" i="24" s="1"/>
  <c r="L62" i="24" s="1"/>
  <c r="C62" i="24"/>
  <c r="B62" i="24"/>
  <c r="AA61" i="24"/>
  <c r="K61" i="24"/>
  <c r="L61" i="24" s="1"/>
  <c r="I61" i="24"/>
  <c r="C61" i="24"/>
  <c r="B61" i="24"/>
  <c r="AA60" i="24"/>
  <c r="K60" i="24"/>
  <c r="I60" i="24" s="1"/>
  <c r="L60" i="24" s="1"/>
  <c r="C60" i="24"/>
  <c r="B60" i="24"/>
  <c r="AA59" i="24"/>
  <c r="K59" i="24"/>
  <c r="L59" i="24" s="1"/>
  <c r="I59" i="24"/>
  <c r="C59" i="24"/>
  <c r="B59" i="24"/>
  <c r="AA58" i="24"/>
  <c r="K58" i="24"/>
  <c r="I58" i="24" s="1"/>
  <c r="L58" i="24" s="1"/>
  <c r="C58" i="24"/>
  <c r="B58" i="24"/>
  <c r="AA57" i="24"/>
  <c r="K57" i="24"/>
  <c r="L57" i="24" s="1"/>
  <c r="I57" i="24"/>
  <c r="C57" i="24"/>
  <c r="B57" i="24"/>
  <c r="AA56" i="24"/>
  <c r="K56" i="24"/>
  <c r="I56" i="24" s="1"/>
  <c r="L56" i="24" s="1"/>
  <c r="C56" i="24"/>
  <c r="B56" i="24"/>
  <c r="AA55" i="24"/>
  <c r="K55" i="24"/>
  <c r="L55" i="24" s="1"/>
  <c r="I55" i="24"/>
  <c r="C55" i="24"/>
  <c r="B55" i="24"/>
  <c r="AA54" i="24"/>
  <c r="K54" i="24"/>
  <c r="I54" i="24" s="1"/>
  <c r="L54" i="24" s="1"/>
  <c r="C54" i="24"/>
  <c r="B54" i="24"/>
  <c r="AA53" i="24"/>
  <c r="K53" i="24"/>
  <c r="I53" i="24"/>
  <c r="C53" i="24"/>
  <c r="B53" i="24"/>
  <c r="AA52" i="24"/>
  <c r="L52" i="24"/>
  <c r="K52" i="24"/>
  <c r="I52" i="24" s="1"/>
  <c r="C52" i="24"/>
  <c r="B52" i="24"/>
  <c r="AA51" i="24"/>
  <c r="K51" i="24"/>
  <c r="L51" i="24" s="1"/>
  <c r="I51" i="24"/>
  <c r="C51" i="24"/>
  <c r="B51" i="24"/>
  <c r="AA50" i="24"/>
  <c r="K50" i="24"/>
  <c r="I50" i="24" s="1"/>
  <c r="L50" i="24" s="1"/>
  <c r="C50" i="24"/>
  <c r="B50" i="24"/>
  <c r="AA49" i="24"/>
  <c r="K49" i="24"/>
  <c r="L49" i="24" s="1"/>
  <c r="C49" i="24"/>
  <c r="B49" i="24"/>
  <c r="W47" i="24"/>
  <c r="V47" i="24"/>
  <c r="U47" i="24"/>
  <c r="T47" i="24"/>
  <c r="S47" i="24"/>
  <c r="R47" i="24"/>
  <c r="Q47" i="24"/>
  <c r="P47" i="24"/>
  <c r="O47" i="24"/>
  <c r="N47" i="24"/>
  <c r="M47" i="24"/>
  <c r="J47" i="24"/>
  <c r="AA46" i="24"/>
  <c r="K46" i="24"/>
  <c r="L46" i="24" s="1"/>
  <c r="I46" i="24"/>
  <c r="AA45" i="24"/>
  <c r="K45" i="24"/>
  <c r="I45" i="24" s="1"/>
  <c r="L45" i="24" s="1"/>
  <c r="AA44" i="24"/>
  <c r="K44" i="24"/>
  <c r="I44" i="24"/>
  <c r="AA43" i="24"/>
  <c r="K43" i="24"/>
  <c r="I43" i="24" s="1"/>
  <c r="L43" i="24" s="1"/>
  <c r="AA42" i="24"/>
  <c r="K42" i="24"/>
  <c r="I42" i="24"/>
  <c r="AA41" i="24"/>
  <c r="L41" i="24"/>
  <c r="K41" i="24"/>
  <c r="I41" i="24" s="1"/>
  <c r="AA40" i="24"/>
  <c r="K40" i="24"/>
  <c r="L40" i="24" s="1"/>
  <c r="I40" i="24"/>
  <c r="AA39" i="24"/>
  <c r="L39" i="24"/>
  <c r="K39" i="24"/>
  <c r="I39" i="24" s="1"/>
  <c r="AA38" i="24"/>
  <c r="K38" i="24"/>
  <c r="L38" i="24" s="1"/>
  <c r="I38" i="24"/>
  <c r="AA37" i="24"/>
  <c r="K37" i="24"/>
  <c r="I37" i="24" s="1"/>
  <c r="L37" i="24" s="1"/>
  <c r="AA36" i="24"/>
  <c r="K36" i="24"/>
  <c r="I36" i="24"/>
  <c r="AA35" i="24"/>
  <c r="K35" i="24"/>
  <c r="I35" i="24" s="1"/>
  <c r="L35" i="24" s="1"/>
  <c r="AA34" i="24"/>
  <c r="K34" i="24"/>
  <c r="I34" i="24"/>
  <c r="AA33" i="24"/>
  <c r="L33" i="24"/>
  <c r="K33" i="24"/>
  <c r="I33" i="24" s="1"/>
  <c r="AA32" i="24"/>
  <c r="K32" i="24"/>
  <c r="L32" i="24" s="1"/>
  <c r="I32" i="24"/>
  <c r="AA31" i="24"/>
  <c r="L31" i="24"/>
  <c r="K31" i="24"/>
  <c r="I31" i="24" s="1"/>
  <c r="AA30" i="24"/>
  <c r="K30" i="24"/>
  <c r="L30" i="24" s="1"/>
  <c r="I30" i="24"/>
  <c r="AA29" i="24"/>
  <c r="K29" i="24"/>
  <c r="I29" i="24" s="1"/>
  <c r="L29" i="24" s="1"/>
  <c r="AA28" i="24"/>
  <c r="K28" i="24"/>
  <c r="I28" i="24"/>
  <c r="AA27" i="24"/>
  <c r="K27" i="24"/>
  <c r="I27" i="24" s="1"/>
  <c r="L27" i="24" s="1"/>
  <c r="AA26" i="24"/>
  <c r="K26" i="24"/>
  <c r="I26" i="24"/>
  <c r="AA25" i="24"/>
  <c r="L25" i="24"/>
  <c r="K25" i="24"/>
  <c r="I25" i="24" s="1"/>
  <c r="AA24" i="24"/>
  <c r="K24" i="24"/>
  <c r="L24" i="24" s="1"/>
  <c r="I24" i="24"/>
  <c r="AA23" i="24"/>
  <c r="K23" i="24"/>
  <c r="I23" i="24" s="1"/>
  <c r="L23" i="24" s="1"/>
  <c r="AA22" i="24"/>
  <c r="K22" i="24"/>
  <c r="I22" i="24"/>
  <c r="AA21" i="24"/>
  <c r="K21" i="24"/>
  <c r="I21" i="24" s="1"/>
  <c r="L21" i="24" s="1"/>
  <c r="AA20" i="24"/>
  <c r="K20" i="24"/>
  <c r="I20" i="24"/>
  <c r="AA19" i="24"/>
  <c r="K19" i="24"/>
  <c r="I19" i="24" s="1"/>
  <c r="L19" i="24" s="1"/>
  <c r="AA18" i="24"/>
  <c r="K18" i="24"/>
  <c r="I18" i="24"/>
  <c r="AA17" i="24"/>
  <c r="K17" i="24"/>
  <c r="I17" i="24" s="1"/>
  <c r="L17" i="24" s="1"/>
  <c r="AA16" i="24"/>
  <c r="K16" i="24"/>
  <c r="I16" i="24"/>
  <c r="AA15" i="24"/>
  <c r="L15" i="24"/>
  <c r="K15" i="24"/>
  <c r="I15" i="24" s="1"/>
  <c r="AA14" i="24"/>
  <c r="K14" i="24"/>
  <c r="I14" i="24"/>
  <c r="AA13" i="24"/>
  <c r="K13" i="24"/>
  <c r="I13" i="24" s="1"/>
  <c r="L13" i="24" s="1"/>
  <c r="AA12" i="24"/>
  <c r="K12" i="24"/>
  <c r="I12" i="24" s="1"/>
  <c r="AA11" i="24"/>
  <c r="K11" i="24"/>
  <c r="I11" i="24" s="1"/>
  <c r="L11" i="24" s="1"/>
  <c r="B11" i="24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AA10" i="24"/>
  <c r="K10" i="24"/>
  <c r="I10" i="24"/>
  <c r="AA9" i="24"/>
  <c r="K9" i="24"/>
  <c r="I9" i="24" s="1"/>
  <c r="L9" i="24" s="1"/>
  <c r="B9" i="24"/>
  <c r="B10" i="24" s="1"/>
  <c r="AA8" i="24"/>
  <c r="K8" i="24"/>
  <c r="I8" i="24"/>
  <c r="C8" i="24"/>
  <c r="C9" i="24" s="1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26" i="24" s="1"/>
  <c r="C27" i="24" s="1"/>
  <c r="C28" i="24" s="1"/>
  <c r="C29" i="24" s="1"/>
  <c r="C30" i="24" s="1"/>
  <c r="C31" i="24" s="1"/>
  <c r="C32" i="24" s="1"/>
  <c r="C33" i="24" s="1"/>
  <c r="C34" i="24" s="1"/>
  <c r="C35" i="24" s="1"/>
  <c r="C36" i="24" s="1"/>
  <c r="C37" i="24" s="1"/>
  <c r="C38" i="24" s="1"/>
  <c r="C39" i="24" s="1"/>
  <c r="C40" i="24" s="1"/>
  <c r="C41" i="24" s="1"/>
  <c r="C42" i="24" s="1"/>
  <c r="C43" i="24" s="1"/>
  <c r="C44" i="24" s="1"/>
  <c r="C45" i="24" s="1"/>
  <c r="C46" i="24" s="1"/>
  <c r="B8" i="24"/>
  <c r="AA7" i="24"/>
  <c r="K7" i="24"/>
  <c r="C5" i="24"/>
  <c r="L22" i="24" l="1"/>
  <c r="L16" i="24"/>
  <c r="L14" i="24"/>
  <c r="L8" i="24"/>
  <c r="K47" i="24"/>
  <c r="I7" i="24"/>
  <c r="I47" i="24" s="1"/>
  <c r="L12" i="24"/>
  <c r="L36" i="24"/>
  <c r="L44" i="24"/>
  <c r="L53" i="24"/>
  <c r="L20" i="24"/>
  <c r="L28" i="24"/>
  <c r="L10" i="24"/>
  <c r="L18" i="24"/>
  <c r="L26" i="24"/>
  <c r="L34" i="24"/>
  <c r="L42" i="24"/>
  <c r="AA49" i="14"/>
  <c r="AA53" i="20"/>
  <c r="AA12" i="21"/>
  <c r="AA11" i="21"/>
  <c r="AA10" i="21"/>
  <c r="AA16" i="21"/>
  <c r="L16" i="21"/>
  <c r="K16" i="21"/>
  <c r="I16" i="21"/>
  <c r="AA15" i="21"/>
  <c r="L15" i="21"/>
  <c r="K15" i="21"/>
  <c r="I15" i="21"/>
  <c r="L7" i="24" l="1"/>
  <c r="L47" i="24" s="1"/>
  <c r="B9" i="23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C8" i="23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C25" i="23" s="1"/>
  <c r="C26" i="23" s="1"/>
  <c r="C27" i="23" s="1"/>
  <c r="C28" i="23" s="1"/>
  <c r="C29" i="23" s="1"/>
  <c r="C30" i="23" s="1"/>
  <c r="C31" i="23" s="1"/>
  <c r="C32" i="23" s="1"/>
  <c r="C33" i="23" s="1"/>
  <c r="C34" i="23" s="1"/>
  <c r="C35" i="23" s="1"/>
  <c r="C36" i="23" s="1"/>
  <c r="C37" i="23" s="1"/>
  <c r="C38" i="23" s="1"/>
  <c r="C39" i="23" s="1"/>
  <c r="C40" i="23" s="1"/>
  <c r="C41" i="23" s="1"/>
  <c r="C42" i="23" s="1"/>
  <c r="C43" i="23" s="1"/>
  <c r="C44" i="23" s="1"/>
  <c r="C45" i="23" s="1"/>
  <c r="C46" i="23" s="1"/>
  <c r="B8" i="23"/>
  <c r="C8" i="22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C43" i="22" s="1"/>
  <c r="C44" i="22" s="1"/>
  <c r="C45" i="22" s="1"/>
  <c r="C46" i="22" s="1"/>
  <c r="B8" i="22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36" i="2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22" i="2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15" i="21"/>
  <c r="B16" i="21" s="1"/>
  <c r="B17" i="21" s="1"/>
  <c r="B18" i="21" s="1"/>
  <c r="B19" i="21" s="1"/>
  <c r="B20" i="21" s="1"/>
  <c r="B21" i="21" s="1"/>
  <c r="B9" i="21"/>
  <c r="B10" i="21" s="1"/>
  <c r="B11" i="21" s="1"/>
  <c r="B12" i="21" s="1"/>
  <c r="B13" i="21" s="1"/>
  <c r="B14" i="21" s="1"/>
  <c r="B8" i="21"/>
  <c r="C41" i="21"/>
  <c r="C42" i="21" s="1"/>
  <c r="C43" i="21" s="1"/>
  <c r="C44" i="21" s="1"/>
  <c r="C45" i="21" s="1"/>
  <c r="C46" i="21" s="1"/>
  <c r="C40" i="21"/>
  <c r="C39" i="21"/>
  <c r="C37" i="21"/>
  <c r="C38" i="21" s="1"/>
  <c r="C36" i="21"/>
  <c r="C31" i="21"/>
  <c r="C32" i="21" s="1"/>
  <c r="C33" i="21" s="1"/>
  <c r="C34" i="21" s="1"/>
  <c r="C35" i="21" s="1"/>
  <c r="C30" i="21"/>
  <c r="C29" i="21"/>
  <c r="C23" i="21"/>
  <c r="C24" i="21" s="1"/>
  <c r="C25" i="21" s="1"/>
  <c r="C26" i="21" s="1"/>
  <c r="C27" i="21" s="1"/>
  <c r="C28" i="21" s="1"/>
  <c r="C22" i="21"/>
  <c r="C16" i="21"/>
  <c r="C17" i="21" s="1"/>
  <c r="C18" i="21" s="1"/>
  <c r="C19" i="21" s="1"/>
  <c r="C20" i="21" s="1"/>
  <c r="C21" i="21" s="1"/>
  <c r="C15" i="21"/>
  <c r="C14" i="21"/>
  <c r="C12" i="21"/>
  <c r="C13" i="21" s="1"/>
  <c r="C10" i="21"/>
  <c r="C11" i="21" s="1"/>
  <c r="C9" i="21"/>
  <c r="C8" i="21"/>
  <c r="AA22" i="20" l="1"/>
  <c r="K22" i="20"/>
  <c r="L22" i="20" s="1"/>
  <c r="I22" i="20"/>
  <c r="AA21" i="20"/>
  <c r="K21" i="20"/>
  <c r="L21" i="20" s="1"/>
  <c r="I21" i="20"/>
  <c r="I52" i="20" l="1"/>
  <c r="I51" i="20"/>
  <c r="I50" i="20"/>
  <c r="AA52" i="14" l="1"/>
  <c r="AA63" i="23" l="1"/>
  <c r="AA62" i="23"/>
  <c r="AA61" i="23"/>
  <c r="AA60" i="23"/>
  <c r="AA59" i="23"/>
  <c r="AA58" i="23"/>
  <c r="AA57" i="23"/>
  <c r="AA56" i="23"/>
  <c r="AA55" i="23"/>
  <c r="AA54" i="23"/>
  <c r="AA53" i="23"/>
  <c r="AA52" i="23"/>
  <c r="AA51" i="23"/>
  <c r="AA50" i="23"/>
  <c r="AA49" i="23"/>
  <c r="AA46" i="23"/>
  <c r="AA45" i="23"/>
  <c r="AA44" i="23"/>
  <c r="AA43" i="23"/>
  <c r="AA42" i="23"/>
  <c r="AA41" i="23"/>
  <c r="AA40" i="23"/>
  <c r="AA39" i="23"/>
  <c r="AA38" i="23"/>
  <c r="AA37" i="23"/>
  <c r="AA36" i="23"/>
  <c r="AA35" i="23"/>
  <c r="AA34" i="23"/>
  <c r="AA33" i="23"/>
  <c r="AA32" i="23"/>
  <c r="AA31" i="23"/>
  <c r="AA30" i="23"/>
  <c r="AA29" i="23"/>
  <c r="AA28" i="23"/>
  <c r="AA27" i="23"/>
  <c r="AA26" i="23"/>
  <c r="AA25" i="23"/>
  <c r="AA24" i="23"/>
  <c r="AA23" i="23"/>
  <c r="AA22" i="23"/>
  <c r="AA21" i="23"/>
  <c r="AA20" i="23"/>
  <c r="AA19" i="23"/>
  <c r="AA18" i="23"/>
  <c r="AA17" i="23"/>
  <c r="AA16" i="23"/>
  <c r="AA15" i="23"/>
  <c r="AA14" i="23"/>
  <c r="AA13" i="23"/>
  <c r="AA12" i="23"/>
  <c r="AA11" i="23"/>
  <c r="AA10" i="23"/>
  <c r="AA9" i="23"/>
  <c r="AA8" i="23"/>
  <c r="AA7" i="23"/>
  <c r="AA63" i="22"/>
  <c r="AA62" i="22"/>
  <c r="AA61" i="22"/>
  <c r="AA60" i="22"/>
  <c r="AA59" i="22"/>
  <c r="AA58" i="22"/>
  <c r="AA57" i="22"/>
  <c r="AA56" i="22"/>
  <c r="AA55" i="22"/>
  <c r="AA54" i="22"/>
  <c r="AA53" i="22"/>
  <c r="AA52" i="22"/>
  <c r="AA51" i="22"/>
  <c r="AA50" i="22"/>
  <c r="AA49" i="22"/>
  <c r="AA46" i="22"/>
  <c r="AA45" i="22"/>
  <c r="AA44" i="22"/>
  <c r="AA43" i="22"/>
  <c r="AA42" i="22"/>
  <c r="AA41" i="22"/>
  <c r="AA40" i="22"/>
  <c r="AA39" i="22"/>
  <c r="AA38" i="22"/>
  <c r="AA37" i="22"/>
  <c r="AA36" i="22"/>
  <c r="AA35" i="22"/>
  <c r="AA34" i="22"/>
  <c r="AA33" i="22"/>
  <c r="AA32" i="22"/>
  <c r="AA31" i="22"/>
  <c r="AA30" i="22"/>
  <c r="AA29" i="22"/>
  <c r="AA28" i="22"/>
  <c r="AA27" i="22"/>
  <c r="AA26" i="22"/>
  <c r="AA25" i="22"/>
  <c r="AA24" i="22"/>
  <c r="AA23" i="22"/>
  <c r="AA22" i="22"/>
  <c r="AA21" i="22"/>
  <c r="AA20" i="22"/>
  <c r="AA19" i="22"/>
  <c r="AA18" i="22"/>
  <c r="AA17" i="22"/>
  <c r="AA16" i="22"/>
  <c r="AA15" i="22"/>
  <c r="AA14" i="22"/>
  <c r="AA13" i="22"/>
  <c r="AA12" i="22"/>
  <c r="AA11" i="22"/>
  <c r="AA10" i="22"/>
  <c r="AA9" i="22"/>
  <c r="AA8" i="22"/>
  <c r="AA7" i="22"/>
  <c r="AA63" i="21"/>
  <c r="AA62" i="21"/>
  <c r="AA61" i="21"/>
  <c r="AA60" i="21"/>
  <c r="AA59" i="21"/>
  <c r="AA58" i="21"/>
  <c r="AA57" i="21"/>
  <c r="AA56" i="21"/>
  <c r="AA55" i="21"/>
  <c r="AA54" i="21"/>
  <c r="AA53" i="21"/>
  <c r="AA52" i="21"/>
  <c r="AA51" i="21"/>
  <c r="AA50" i="21"/>
  <c r="AA49" i="21"/>
  <c r="AA46" i="21"/>
  <c r="AA45" i="21"/>
  <c r="AA44" i="21"/>
  <c r="AA43" i="21"/>
  <c r="AA42" i="21"/>
  <c r="AA41" i="21"/>
  <c r="AA40" i="21"/>
  <c r="AA39" i="21"/>
  <c r="AA38" i="21"/>
  <c r="AA37" i="21"/>
  <c r="AA36" i="21"/>
  <c r="AA35" i="21"/>
  <c r="AA34" i="21"/>
  <c r="AA33" i="21"/>
  <c r="AA32" i="21"/>
  <c r="AA31" i="21"/>
  <c r="AA30" i="21"/>
  <c r="AA29" i="21"/>
  <c r="AA28" i="21"/>
  <c r="AA27" i="21"/>
  <c r="AA26" i="21"/>
  <c r="AA25" i="21"/>
  <c r="AA24" i="21"/>
  <c r="AA23" i="21"/>
  <c r="AA22" i="21"/>
  <c r="AA21" i="21"/>
  <c r="AA20" i="21"/>
  <c r="AA19" i="21"/>
  <c r="AA18" i="21"/>
  <c r="AA17" i="21"/>
  <c r="AA14" i="21"/>
  <c r="AA13" i="21"/>
  <c r="AA9" i="21"/>
  <c r="AA8" i="21"/>
  <c r="AA7" i="21"/>
  <c r="AA63" i="20"/>
  <c r="AA62" i="20"/>
  <c r="AA61" i="20"/>
  <c r="AA60" i="20"/>
  <c r="AA59" i="20"/>
  <c r="AA58" i="20"/>
  <c r="AA57" i="20"/>
  <c r="AA56" i="20"/>
  <c r="AA55" i="20"/>
  <c r="AA54" i="20"/>
  <c r="AA52" i="20"/>
  <c r="AA51" i="20"/>
  <c r="AA50" i="20"/>
  <c r="AA46" i="20"/>
  <c r="AA45" i="20"/>
  <c r="AA44" i="20"/>
  <c r="AA43" i="20"/>
  <c r="AA42" i="20"/>
  <c r="AA41" i="20"/>
  <c r="AA40" i="20"/>
  <c r="AA39" i="20"/>
  <c r="AA38" i="20"/>
  <c r="AA37" i="20"/>
  <c r="AA36" i="20"/>
  <c r="AA35" i="20"/>
  <c r="AA34" i="20"/>
  <c r="AA33" i="20"/>
  <c r="AA32" i="20"/>
  <c r="AA31" i="20"/>
  <c r="AA30" i="20"/>
  <c r="AA29" i="20"/>
  <c r="AA28" i="20"/>
  <c r="AA27" i="20"/>
  <c r="AA26" i="20"/>
  <c r="AA25" i="20"/>
  <c r="AA24" i="20"/>
  <c r="AA23" i="20"/>
  <c r="AA20" i="20"/>
  <c r="AA19" i="20"/>
  <c r="AA18" i="20"/>
  <c r="AA17" i="20"/>
  <c r="AA16" i="20"/>
  <c r="AA15" i="20"/>
  <c r="AA14" i="20"/>
  <c r="AA13" i="20"/>
  <c r="AA12" i="20"/>
  <c r="AA11" i="20"/>
  <c r="AA10" i="20"/>
  <c r="AA9" i="20"/>
  <c r="AA8" i="20"/>
  <c r="AA7" i="20"/>
  <c r="AA66" i="14"/>
  <c r="AA65" i="14"/>
  <c r="AA64" i="14"/>
  <c r="AA63" i="14"/>
  <c r="AA62" i="14"/>
  <c r="AA61" i="14"/>
  <c r="AA60" i="14"/>
  <c r="AA59" i="14"/>
  <c r="AA58" i="14"/>
  <c r="AA57" i="14"/>
  <c r="AA56" i="14"/>
  <c r="AA55" i="14"/>
  <c r="AA54" i="14"/>
  <c r="AA53" i="14"/>
  <c r="AA51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K63" i="23" l="1"/>
  <c r="L63" i="23" s="1"/>
  <c r="I63" i="23"/>
  <c r="C63" i="23"/>
  <c r="B63" i="23"/>
  <c r="K62" i="23"/>
  <c r="I62" i="23" s="1"/>
  <c r="L62" i="23" s="1"/>
  <c r="C62" i="23"/>
  <c r="B62" i="23"/>
  <c r="K61" i="23"/>
  <c r="L61" i="23" s="1"/>
  <c r="I61" i="23"/>
  <c r="C61" i="23"/>
  <c r="B61" i="23"/>
  <c r="K60" i="23"/>
  <c r="I60" i="23" s="1"/>
  <c r="L60" i="23" s="1"/>
  <c r="C60" i="23"/>
  <c r="B60" i="23"/>
  <c r="K59" i="23"/>
  <c r="L59" i="23" s="1"/>
  <c r="I59" i="23"/>
  <c r="C59" i="23"/>
  <c r="B59" i="23"/>
  <c r="K58" i="23"/>
  <c r="I58" i="23" s="1"/>
  <c r="L58" i="23" s="1"/>
  <c r="C58" i="23"/>
  <c r="B58" i="23"/>
  <c r="K57" i="23"/>
  <c r="I57" i="23"/>
  <c r="L57" i="23" s="1"/>
  <c r="C57" i="23"/>
  <c r="B57" i="23"/>
  <c r="K56" i="23"/>
  <c r="L56" i="23" s="1"/>
  <c r="I56" i="23"/>
  <c r="C56" i="23"/>
  <c r="B56" i="23"/>
  <c r="K55" i="23"/>
  <c r="I55" i="23" s="1"/>
  <c r="C55" i="23"/>
  <c r="B55" i="23"/>
  <c r="K54" i="23"/>
  <c r="I54" i="23" s="1"/>
  <c r="L54" i="23" s="1"/>
  <c r="C54" i="23"/>
  <c r="B54" i="23"/>
  <c r="K53" i="23"/>
  <c r="I53" i="23"/>
  <c r="L53" i="23" s="1"/>
  <c r="C53" i="23"/>
  <c r="B53" i="23"/>
  <c r="K52" i="23"/>
  <c r="L52" i="23" s="1"/>
  <c r="I52" i="23"/>
  <c r="C52" i="23"/>
  <c r="B52" i="23"/>
  <c r="K51" i="23"/>
  <c r="I51" i="23" s="1"/>
  <c r="C51" i="23"/>
  <c r="B51" i="23"/>
  <c r="K50" i="23"/>
  <c r="I50" i="23" s="1"/>
  <c r="L50" i="23" s="1"/>
  <c r="C50" i="23"/>
  <c r="B50" i="23"/>
  <c r="K49" i="23"/>
  <c r="L49" i="23" s="1"/>
  <c r="C49" i="23"/>
  <c r="B49" i="23"/>
  <c r="W47" i="23"/>
  <c r="V47" i="23"/>
  <c r="U47" i="23"/>
  <c r="T47" i="23"/>
  <c r="S47" i="23"/>
  <c r="R47" i="23"/>
  <c r="Q47" i="23"/>
  <c r="P47" i="23"/>
  <c r="O47" i="23"/>
  <c r="N47" i="23"/>
  <c r="M47" i="23"/>
  <c r="J47" i="23"/>
  <c r="K46" i="23"/>
  <c r="I46" i="23" s="1"/>
  <c r="L46" i="23" s="1"/>
  <c r="K45" i="23"/>
  <c r="I45" i="23"/>
  <c r="L45" i="23" s="1"/>
  <c r="K44" i="23"/>
  <c r="L44" i="23" s="1"/>
  <c r="I44" i="23"/>
  <c r="K43" i="23"/>
  <c r="I43" i="23" s="1"/>
  <c r="K42" i="23"/>
  <c r="I42" i="23" s="1"/>
  <c r="L42" i="23" s="1"/>
  <c r="K41" i="23"/>
  <c r="I41" i="23"/>
  <c r="L41" i="23" s="1"/>
  <c r="K40" i="23"/>
  <c r="L40" i="23" s="1"/>
  <c r="I40" i="23"/>
  <c r="K39" i="23"/>
  <c r="I39" i="23" s="1"/>
  <c r="K38" i="23"/>
  <c r="I38" i="23" s="1"/>
  <c r="L38" i="23" s="1"/>
  <c r="K37" i="23"/>
  <c r="I37" i="23"/>
  <c r="L37" i="23" s="1"/>
  <c r="K36" i="23"/>
  <c r="L36" i="23" s="1"/>
  <c r="I36" i="23"/>
  <c r="K35" i="23"/>
  <c r="I35" i="23" s="1"/>
  <c r="K34" i="23"/>
  <c r="I34" i="23" s="1"/>
  <c r="L34" i="23" s="1"/>
  <c r="K33" i="23"/>
  <c r="I33" i="23"/>
  <c r="L33" i="23" s="1"/>
  <c r="K32" i="23"/>
  <c r="L32" i="23" s="1"/>
  <c r="I32" i="23"/>
  <c r="K31" i="23"/>
  <c r="I31" i="23" s="1"/>
  <c r="L30" i="23"/>
  <c r="K30" i="23"/>
  <c r="I30" i="23"/>
  <c r="K29" i="23"/>
  <c r="K28" i="23"/>
  <c r="I28" i="23" s="1"/>
  <c r="K27" i="23"/>
  <c r="I27" i="23" s="1"/>
  <c r="K26" i="23"/>
  <c r="I26" i="23" s="1"/>
  <c r="L26" i="23" s="1"/>
  <c r="K25" i="23"/>
  <c r="I25" i="23"/>
  <c r="K24" i="23"/>
  <c r="I24" i="23" s="1"/>
  <c r="K23" i="23"/>
  <c r="I23" i="23" s="1"/>
  <c r="K22" i="23"/>
  <c r="K21" i="23"/>
  <c r="I21" i="23" s="1"/>
  <c r="K20" i="23"/>
  <c r="I20" i="23" s="1"/>
  <c r="K19" i="23"/>
  <c r="I19" i="23" s="1"/>
  <c r="L18" i="23"/>
  <c r="K18" i="23"/>
  <c r="I18" i="23"/>
  <c r="K17" i="23"/>
  <c r="K16" i="23"/>
  <c r="I16" i="23" s="1"/>
  <c r="K15" i="23"/>
  <c r="I15" i="23" s="1"/>
  <c r="K14" i="23"/>
  <c r="I14" i="23" s="1"/>
  <c r="L14" i="23" s="1"/>
  <c r="K13" i="23"/>
  <c r="K12" i="23"/>
  <c r="I12" i="23" s="1"/>
  <c r="K11" i="23"/>
  <c r="I11" i="23" s="1"/>
  <c r="K10" i="23"/>
  <c r="I10" i="23"/>
  <c r="L10" i="23" s="1"/>
  <c r="K9" i="23"/>
  <c r="I9" i="23" s="1"/>
  <c r="K8" i="23"/>
  <c r="I8" i="23"/>
  <c r="K7" i="23"/>
  <c r="C5" i="23"/>
  <c r="K63" i="22"/>
  <c r="L63" i="22" s="1"/>
  <c r="I63" i="22"/>
  <c r="C63" i="22"/>
  <c r="B63" i="22"/>
  <c r="K62" i="22"/>
  <c r="I62" i="22" s="1"/>
  <c r="L62" i="22" s="1"/>
  <c r="C62" i="22"/>
  <c r="B62" i="22"/>
  <c r="K61" i="22"/>
  <c r="L61" i="22" s="1"/>
  <c r="I61" i="22"/>
  <c r="C61" i="22"/>
  <c r="B61" i="22"/>
  <c r="K60" i="22"/>
  <c r="I60" i="22" s="1"/>
  <c r="L60" i="22" s="1"/>
  <c r="C60" i="22"/>
  <c r="B60" i="22"/>
  <c r="K59" i="22"/>
  <c r="L59" i="22" s="1"/>
  <c r="I59" i="22"/>
  <c r="C59" i="22"/>
  <c r="B59" i="22"/>
  <c r="K58" i="22"/>
  <c r="I58" i="22" s="1"/>
  <c r="L58" i="22" s="1"/>
  <c r="C58" i="22"/>
  <c r="B58" i="22"/>
  <c r="L57" i="22"/>
  <c r="K57" i="22"/>
  <c r="I57" i="22"/>
  <c r="C57" i="22"/>
  <c r="B57" i="22"/>
  <c r="K56" i="22"/>
  <c r="L56" i="22" s="1"/>
  <c r="I56" i="22"/>
  <c r="C56" i="22"/>
  <c r="B56" i="22"/>
  <c r="K55" i="22"/>
  <c r="I55" i="22" s="1"/>
  <c r="C55" i="22"/>
  <c r="B55" i="22"/>
  <c r="K54" i="22"/>
  <c r="I54" i="22" s="1"/>
  <c r="L54" i="22" s="1"/>
  <c r="C54" i="22"/>
  <c r="B54" i="22"/>
  <c r="L53" i="22"/>
  <c r="K53" i="22"/>
  <c r="I53" i="22"/>
  <c r="C53" i="22"/>
  <c r="B53" i="22"/>
  <c r="K52" i="22"/>
  <c r="L52" i="22" s="1"/>
  <c r="I52" i="22"/>
  <c r="C52" i="22"/>
  <c r="B52" i="22"/>
  <c r="K51" i="22"/>
  <c r="I51" i="22" s="1"/>
  <c r="C51" i="22"/>
  <c r="B51" i="22"/>
  <c r="K50" i="22"/>
  <c r="I50" i="22" s="1"/>
  <c r="L50" i="22" s="1"/>
  <c r="C50" i="22"/>
  <c r="B50" i="22"/>
  <c r="L49" i="22"/>
  <c r="K49" i="22"/>
  <c r="C49" i="22"/>
  <c r="B49" i="22"/>
  <c r="W47" i="22"/>
  <c r="V47" i="22"/>
  <c r="U47" i="22"/>
  <c r="T47" i="22"/>
  <c r="S47" i="22"/>
  <c r="R47" i="22"/>
  <c r="Q47" i="22"/>
  <c r="P47" i="22"/>
  <c r="O47" i="22"/>
  <c r="N47" i="22"/>
  <c r="M47" i="22"/>
  <c r="J47" i="22"/>
  <c r="K46" i="22"/>
  <c r="I46" i="22" s="1"/>
  <c r="L46" i="22" s="1"/>
  <c r="L45" i="22"/>
  <c r="K45" i="22"/>
  <c r="I45" i="22"/>
  <c r="K44" i="22"/>
  <c r="L44" i="22" s="1"/>
  <c r="I44" i="22"/>
  <c r="K43" i="22"/>
  <c r="I43" i="22" s="1"/>
  <c r="K42" i="22"/>
  <c r="I42" i="22" s="1"/>
  <c r="L42" i="22" s="1"/>
  <c r="K41" i="22"/>
  <c r="L41" i="22" s="1"/>
  <c r="I41" i="22"/>
  <c r="K40" i="22"/>
  <c r="L40" i="22" s="1"/>
  <c r="I40" i="22"/>
  <c r="K39" i="22"/>
  <c r="I39" i="22" s="1"/>
  <c r="K38" i="22"/>
  <c r="I38" i="22" s="1"/>
  <c r="L38" i="22" s="1"/>
  <c r="L37" i="22"/>
  <c r="K37" i="22"/>
  <c r="I37" i="22"/>
  <c r="K36" i="22"/>
  <c r="I36" i="22"/>
  <c r="K35" i="22"/>
  <c r="I35" i="22" s="1"/>
  <c r="K34" i="22"/>
  <c r="I34" i="22" s="1"/>
  <c r="L34" i="22" s="1"/>
  <c r="K33" i="22"/>
  <c r="I33" i="22" s="1"/>
  <c r="K32" i="22"/>
  <c r="I32" i="22"/>
  <c r="K31" i="22"/>
  <c r="I31" i="22" s="1"/>
  <c r="K30" i="22"/>
  <c r="I30" i="22" s="1"/>
  <c r="L30" i="22" s="1"/>
  <c r="K29" i="22"/>
  <c r="I29" i="22"/>
  <c r="L29" i="22" s="1"/>
  <c r="K28" i="22"/>
  <c r="I28" i="22" s="1"/>
  <c r="K27" i="22"/>
  <c r="I27" i="22" s="1"/>
  <c r="K26" i="22"/>
  <c r="I26" i="22" s="1"/>
  <c r="L26" i="22" s="1"/>
  <c r="L25" i="22"/>
  <c r="K25" i="22"/>
  <c r="I25" i="22"/>
  <c r="K24" i="22"/>
  <c r="I24" i="22" s="1"/>
  <c r="I23" i="22"/>
  <c r="K22" i="22"/>
  <c r="I22" i="22" s="1"/>
  <c r="L22" i="22" s="1"/>
  <c r="K21" i="22"/>
  <c r="I21" i="22" s="1"/>
  <c r="L21" i="22" s="1"/>
  <c r="K20" i="22"/>
  <c r="K19" i="22"/>
  <c r="I19" i="22" s="1"/>
  <c r="K18" i="22"/>
  <c r="I18" i="22" s="1"/>
  <c r="L18" i="22" s="1"/>
  <c r="K17" i="22"/>
  <c r="I17" i="22"/>
  <c r="L17" i="22" s="1"/>
  <c r="K16" i="22"/>
  <c r="I16" i="22"/>
  <c r="K15" i="22"/>
  <c r="I15" i="22" s="1"/>
  <c r="K14" i="22"/>
  <c r="I14" i="22" s="1"/>
  <c r="L14" i="22" s="1"/>
  <c r="K13" i="22"/>
  <c r="I13" i="22"/>
  <c r="L13" i="22" s="1"/>
  <c r="K12" i="22"/>
  <c r="I12" i="22" s="1"/>
  <c r="K11" i="22"/>
  <c r="I11" i="22" s="1"/>
  <c r="K10" i="22"/>
  <c r="I10" i="22" s="1"/>
  <c r="L10" i="22" s="1"/>
  <c r="K9" i="22"/>
  <c r="I9" i="22" s="1"/>
  <c r="L9" i="22" s="1"/>
  <c r="K8" i="22"/>
  <c r="I8" i="22" s="1"/>
  <c r="K7" i="22"/>
  <c r="C5" i="22"/>
  <c r="K63" i="21"/>
  <c r="L63" i="21" s="1"/>
  <c r="I63" i="21"/>
  <c r="C63" i="21"/>
  <c r="B63" i="21"/>
  <c r="K62" i="21"/>
  <c r="I62" i="21" s="1"/>
  <c r="L62" i="21" s="1"/>
  <c r="C62" i="21"/>
  <c r="B62" i="21"/>
  <c r="K61" i="21"/>
  <c r="L61" i="21" s="1"/>
  <c r="I61" i="21"/>
  <c r="C61" i="21"/>
  <c r="B61" i="21"/>
  <c r="K60" i="21"/>
  <c r="I60" i="21" s="1"/>
  <c r="L60" i="21" s="1"/>
  <c r="C60" i="21"/>
  <c r="B60" i="21"/>
  <c r="K59" i="21"/>
  <c r="L59" i="21" s="1"/>
  <c r="I59" i="21"/>
  <c r="C59" i="21"/>
  <c r="B59" i="21"/>
  <c r="K58" i="21"/>
  <c r="I58" i="21" s="1"/>
  <c r="L58" i="21" s="1"/>
  <c r="C58" i="21"/>
  <c r="B58" i="21"/>
  <c r="K57" i="21"/>
  <c r="I57" i="21"/>
  <c r="L57" i="21" s="1"/>
  <c r="C57" i="21"/>
  <c r="B57" i="21"/>
  <c r="K56" i="21"/>
  <c r="L56" i="21" s="1"/>
  <c r="I56" i="21"/>
  <c r="C56" i="21"/>
  <c r="B56" i="21"/>
  <c r="K55" i="21"/>
  <c r="I55" i="21" s="1"/>
  <c r="C55" i="21"/>
  <c r="B55" i="21"/>
  <c r="K54" i="21"/>
  <c r="I54" i="21" s="1"/>
  <c r="L54" i="21" s="1"/>
  <c r="C54" i="21"/>
  <c r="B54" i="21"/>
  <c r="K53" i="21"/>
  <c r="I53" i="21"/>
  <c r="L53" i="21" s="1"/>
  <c r="C53" i="21"/>
  <c r="B53" i="21"/>
  <c r="K52" i="21"/>
  <c r="L52" i="21" s="1"/>
  <c r="I52" i="21"/>
  <c r="C52" i="21"/>
  <c r="B52" i="21"/>
  <c r="K51" i="21"/>
  <c r="I51" i="21" s="1"/>
  <c r="C51" i="21"/>
  <c r="B51" i="21"/>
  <c r="K50" i="21"/>
  <c r="I50" i="21" s="1"/>
  <c r="L50" i="21" s="1"/>
  <c r="C50" i="21"/>
  <c r="B50" i="21"/>
  <c r="K49" i="21"/>
  <c r="I49" i="21" s="1"/>
  <c r="C49" i="21"/>
  <c r="B49" i="21"/>
  <c r="W47" i="21"/>
  <c r="V47" i="21"/>
  <c r="U47" i="21"/>
  <c r="T47" i="21"/>
  <c r="S47" i="21"/>
  <c r="R47" i="21"/>
  <c r="Q47" i="21"/>
  <c r="P47" i="21"/>
  <c r="O47" i="21"/>
  <c r="N47" i="21"/>
  <c r="M47" i="21"/>
  <c r="J47" i="21"/>
  <c r="K46" i="21"/>
  <c r="I46" i="21" s="1"/>
  <c r="L46" i="21" s="1"/>
  <c r="K45" i="21"/>
  <c r="I45" i="21"/>
  <c r="L45" i="21" s="1"/>
  <c r="K44" i="21"/>
  <c r="L44" i="21" s="1"/>
  <c r="I44" i="21"/>
  <c r="K43" i="21"/>
  <c r="I43" i="21" s="1"/>
  <c r="K42" i="21"/>
  <c r="I42" i="21" s="1"/>
  <c r="L42" i="21" s="1"/>
  <c r="K41" i="21"/>
  <c r="I41" i="21"/>
  <c r="L41" i="21" s="1"/>
  <c r="K40" i="21"/>
  <c r="L40" i="21" s="1"/>
  <c r="I40" i="21"/>
  <c r="K39" i="21"/>
  <c r="I39" i="21" s="1"/>
  <c r="K38" i="21"/>
  <c r="I38" i="21" s="1"/>
  <c r="L38" i="21" s="1"/>
  <c r="K37" i="21"/>
  <c r="I37" i="21"/>
  <c r="L37" i="21" s="1"/>
  <c r="K36" i="21"/>
  <c r="L36" i="21" s="1"/>
  <c r="I36" i="21"/>
  <c r="K35" i="21"/>
  <c r="I35" i="21" s="1"/>
  <c r="K34" i="21"/>
  <c r="I34" i="21" s="1"/>
  <c r="L34" i="21" s="1"/>
  <c r="K33" i="21"/>
  <c r="I33" i="21"/>
  <c r="L33" i="21" s="1"/>
  <c r="K32" i="21"/>
  <c r="L32" i="21" s="1"/>
  <c r="I32" i="21"/>
  <c r="K31" i="21"/>
  <c r="I31" i="21" s="1"/>
  <c r="K30" i="21"/>
  <c r="I30" i="21" s="1"/>
  <c r="L30" i="21" s="1"/>
  <c r="K29" i="21"/>
  <c r="I29" i="21" s="1"/>
  <c r="L29" i="21" s="1"/>
  <c r="K28" i="21"/>
  <c r="L28" i="21" s="1"/>
  <c r="I28" i="21"/>
  <c r="K27" i="21"/>
  <c r="I27" i="21" s="1"/>
  <c r="K26" i="21"/>
  <c r="I26" i="21" s="1"/>
  <c r="L26" i="21" s="1"/>
  <c r="K25" i="21"/>
  <c r="I25" i="21" s="1"/>
  <c r="L25" i="21" s="1"/>
  <c r="K24" i="21"/>
  <c r="I24" i="21" s="1"/>
  <c r="K23" i="21"/>
  <c r="I23" i="21" s="1"/>
  <c r="K22" i="21"/>
  <c r="I22" i="21" s="1"/>
  <c r="L22" i="21" s="1"/>
  <c r="K21" i="21"/>
  <c r="I21" i="21"/>
  <c r="L21" i="21" s="1"/>
  <c r="K20" i="21"/>
  <c r="K19" i="21"/>
  <c r="I19" i="21" s="1"/>
  <c r="K18" i="21"/>
  <c r="I18" i="21" s="1"/>
  <c r="L18" i="21" s="1"/>
  <c r="K17" i="21"/>
  <c r="I17" i="21" s="1"/>
  <c r="L17" i="21" s="1"/>
  <c r="K14" i="21"/>
  <c r="I14" i="21" s="1"/>
  <c r="L14" i="21" s="1"/>
  <c r="K13" i="21"/>
  <c r="I13" i="21"/>
  <c r="L13" i="21" s="1"/>
  <c r="K12" i="21"/>
  <c r="I12" i="21"/>
  <c r="K11" i="21"/>
  <c r="I11" i="21" s="1"/>
  <c r="K10" i="21"/>
  <c r="I10" i="21" s="1"/>
  <c r="L10" i="21" s="1"/>
  <c r="K9" i="21"/>
  <c r="I9" i="21"/>
  <c r="L9" i="21" s="1"/>
  <c r="K8" i="21"/>
  <c r="I8" i="21"/>
  <c r="K7" i="21"/>
  <c r="C5" i="21"/>
  <c r="K63" i="20"/>
  <c r="L63" i="20" s="1"/>
  <c r="I63" i="20"/>
  <c r="C63" i="20"/>
  <c r="B63" i="20"/>
  <c r="K62" i="20"/>
  <c r="I62" i="20" s="1"/>
  <c r="L62" i="20" s="1"/>
  <c r="C62" i="20"/>
  <c r="B62" i="20"/>
  <c r="K61" i="20"/>
  <c r="L61" i="20" s="1"/>
  <c r="I61" i="20"/>
  <c r="C61" i="20"/>
  <c r="B61" i="20"/>
  <c r="K60" i="20"/>
  <c r="I60" i="20" s="1"/>
  <c r="L60" i="20" s="1"/>
  <c r="C60" i="20"/>
  <c r="B60" i="20"/>
  <c r="K59" i="20"/>
  <c r="L59" i="20" s="1"/>
  <c r="I59" i="20"/>
  <c r="C59" i="20"/>
  <c r="B59" i="20"/>
  <c r="K58" i="20"/>
  <c r="I58" i="20" s="1"/>
  <c r="L58" i="20" s="1"/>
  <c r="C58" i="20"/>
  <c r="B58" i="20"/>
  <c r="K57" i="20"/>
  <c r="I57" i="20"/>
  <c r="L57" i="20" s="1"/>
  <c r="C57" i="20"/>
  <c r="B57" i="20"/>
  <c r="K56" i="20"/>
  <c r="L56" i="20" s="1"/>
  <c r="I56" i="20"/>
  <c r="C56" i="20"/>
  <c r="B56" i="20"/>
  <c r="K55" i="20"/>
  <c r="I55" i="20" s="1"/>
  <c r="C55" i="20"/>
  <c r="B55" i="20"/>
  <c r="K54" i="20"/>
  <c r="I54" i="20" s="1"/>
  <c r="L54" i="20" s="1"/>
  <c r="C54" i="20"/>
  <c r="B54" i="20"/>
  <c r="K53" i="20"/>
  <c r="I53" i="20"/>
  <c r="L53" i="20" s="1"/>
  <c r="C53" i="20"/>
  <c r="B53" i="20"/>
  <c r="K52" i="20"/>
  <c r="L52" i="20" s="1"/>
  <c r="C52" i="20"/>
  <c r="B52" i="20"/>
  <c r="K51" i="20"/>
  <c r="C51" i="20"/>
  <c r="B51" i="20"/>
  <c r="K50" i="20"/>
  <c r="L50" i="20" s="1"/>
  <c r="C50" i="20"/>
  <c r="B50" i="20"/>
  <c r="K49" i="20"/>
  <c r="C49" i="20"/>
  <c r="B49" i="20"/>
  <c r="W47" i="20"/>
  <c r="V47" i="20"/>
  <c r="U47" i="20"/>
  <c r="T47" i="20"/>
  <c r="S47" i="20"/>
  <c r="R47" i="20"/>
  <c r="Q47" i="20"/>
  <c r="P47" i="20"/>
  <c r="O47" i="20"/>
  <c r="N47" i="20"/>
  <c r="M47" i="20"/>
  <c r="J47" i="20"/>
  <c r="K46" i="20"/>
  <c r="I46" i="20" s="1"/>
  <c r="L46" i="20" s="1"/>
  <c r="K45" i="20"/>
  <c r="I45" i="20"/>
  <c r="L45" i="20" s="1"/>
  <c r="K44" i="20"/>
  <c r="L44" i="20" s="1"/>
  <c r="I44" i="20"/>
  <c r="K43" i="20"/>
  <c r="I43" i="20" s="1"/>
  <c r="K42" i="20"/>
  <c r="I42" i="20" s="1"/>
  <c r="L42" i="20" s="1"/>
  <c r="K41" i="20"/>
  <c r="I41" i="20"/>
  <c r="L41" i="20" s="1"/>
  <c r="K40" i="20"/>
  <c r="I40" i="20"/>
  <c r="K39" i="20"/>
  <c r="I39" i="20" s="1"/>
  <c r="K38" i="20"/>
  <c r="I38" i="20" s="1"/>
  <c r="L38" i="20" s="1"/>
  <c r="K37" i="20"/>
  <c r="I37" i="20"/>
  <c r="L37" i="20" s="1"/>
  <c r="K36" i="20"/>
  <c r="L36" i="20" s="1"/>
  <c r="I36" i="20"/>
  <c r="K35" i="20"/>
  <c r="I35" i="20" s="1"/>
  <c r="K34" i="20"/>
  <c r="I34" i="20" s="1"/>
  <c r="L34" i="20" s="1"/>
  <c r="K33" i="20"/>
  <c r="I33" i="20"/>
  <c r="L33" i="20" s="1"/>
  <c r="K32" i="20"/>
  <c r="I32" i="20"/>
  <c r="K31" i="20"/>
  <c r="I31" i="20" s="1"/>
  <c r="K30" i="20"/>
  <c r="I30" i="20" s="1"/>
  <c r="L30" i="20" s="1"/>
  <c r="K29" i="20"/>
  <c r="I29" i="20" s="1"/>
  <c r="L29" i="20" s="1"/>
  <c r="K28" i="20"/>
  <c r="K27" i="20"/>
  <c r="I27" i="20" s="1"/>
  <c r="K26" i="20"/>
  <c r="I26" i="20" s="1"/>
  <c r="L26" i="20" s="1"/>
  <c r="K25" i="20"/>
  <c r="I25" i="20"/>
  <c r="L25" i="20" s="1"/>
  <c r="K24" i="20"/>
  <c r="I24" i="20" s="1"/>
  <c r="K23" i="20"/>
  <c r="I23" i="20" s="1"/>
  <c r="K20" i="20"/>
  <c r="K19" i="20"/>
  <c r="I19" i="20" s="1"/>
  <c r="K18" i="20"/>
  <c r="I18" i="20" s="1"/>
  <c r="L18" i="20" s="1"/>
  <c r="K17" i="20"/>
  <c r="I17" i="20"/>
  <c r="L17" i="20" s="1"/>
  <c r="K16" i="20"/>
  <c r="I16" i="20" s="1"/>
  <c r="K15" i="20"/>
  <c r="I15" i="20" s="1"/>
  <c r="K14" i="20"/>
  <c r="I14" i="20" s="1"/>
  <c r="L14" i="20" s="1"/>
  <c r="K13" i="20"/>
  <c r="I13" i="20"/>
  <c r="L13" i="20" s="1"/>
  <c r="K12" i="20"/>
  <c r="I12" i="20" s="1"/>
  <c r="K11" i="20"/>
  <c r="I11" i="20" s="1"/>
  <c r="K10" i="20"/>
  <c r="I10" i="20" s="1"/>
  <c r="L10" i="20" s="1"/>
  <c r="K9" i="20"/>
  <c r="I9" i="20" s="1"/>
  <c r="L9" i="20" s="1"/>
  <c r="K8" i="20"/>
  <c r="I8" i="20" s="1"/>
  <c r="K7" i="20"/>
  <c r="C5" i="20"/>
  <c r="I29" i="23" l="1"/>
  <c r="L29" i="23" s="1"/>
  <c r="L25" i="23"/>
  <c r="L28" i="23"/>
  <c r="L24" i="23"/>
  <c r="I22" i="23"/>
  <c r="L22" i="23" s="1"/>
  <c r="L21" i="23"/>
  <c r="L20" i="23"/>
  <c r="I17" i="23"/>
  <c r="L17" i="23" s="1"/>
  <c r="L16" i="23"/>
  <c r="I13" i="23"/>
  <c r="L13" i="23" s="1"/>
  <c r="L12" i="23"/>
  <c r="L9" i="23"/>
  <c r="K47" i="23"/>
  <c r="L8" i="23"/>
  <c r="L36" i="22"/>
  <c r="L33" i="22"/>
  <c r="L32" i="22"/>
  <c r="L28" i="22"/>
  <c r="L24" i="22"/>
  <c r="I20" i="22"/>
  <c r="L20" i="22" s="1"/>
  <c r="L16" i="22"/>
  <c r="L12" i="22"/>
  <c r="K47" i="22"/>
  <c r="L8" i="22"/>
  <c r="L24" i="21"/>
  <c r="I20" i="21"/>
  <c r="L20" i="21" s="1"/>
  <c r="K47" i="21"/>
  <c r="L12" i="21"/>
  <c r="L49" i="21"/>
  <c r="L8" i="21"/>
  <c r="L24" i="20"/>
  <c r="L32" i="20"/>
  <c r="L40" i="20"/>
  <c r="I28" i="20"/>
  <c r="L28" i="20" s="1"/>
  <c r="I20" i="20"/>
  <c r="L20" i="20" s="1"/>
  <c r="L16" i="20"/>
  <c r="L12" i="20"/>
  <c r="L49" i="20"/>
  <c r="K47" i="20"/>
  <c r="L8" i="20"/>
  <c r="L51" i="23"/>
  <c r="L55" i="23"/>
  <c r="L11" i="23"/>
  <c r="L15" i="23"/>
  <c r="L19" i="23"/>
  <c r="L23" i="23"/>
  <c r="L27" i="23"/>
  <c r="L31" i="23"/>
  <c r="L35" i="23"/>
  <c r="L39" i="23"/>
  <c r="L43" i="23"/>
  <c r="I7" i="23"/>
  <c r="L11" i="22"/>
  <c r="L15" i="22"/>
  <c r="L19" i="22"/>
  <c r="L23" i="22"/>
  <c r="L27" i="22"/>
  <c r="L31" i="22"/>
  <c r="L35" i="22"/>
  <c r="L39" i="22"/>
  <c r="L43" i="22"/>
  <c r="L51" i="22"/>
  <c r="L55" i="22"/>
  <c r="I7" i="22"/>
  <c r="I47" i="22" s="1"/>
  <c r="L11" i="21"/>
  <c r="L19" i="21"/>
  <c r="L23" i="21"/>
  <c r="L27" i="21"/>
  <c r="L31" i="21"/>
  <c r="L35" i="21"/>
  <c r="L39" i="21"/>
  <c r="L43" i="21"/>
  <c r="L51" i="21"/>
  <c r="L55" i="21"/>
  <c r="I7" i="21"/>
  <c r="L39" i="20"/>
  <c r="L43" i="20"/>
  <c r="L11" i="20"/>
  <c r="L15" i="20"/>
  <c r="L19" i="20"/>
  <c r="L23" i="20"/>
  <c r="L27" i="20"/>
  <c r="L31" i="20"/>
  <c r="L35" i="20"/>
  <c r="L51" i="20"/>
  <c r="L55" i="20"/>
  <c r="I7" i="20"/>
  <c r="K63" i="14"/>
  <c r="L63" i="14" s="1"/>
  <c r="I63" i="14"/>
  <c r="C63" i="14"/>
  <c r="B63" i="14"/>
  <c r="K62" i="14"/>
  <c r="I62" i="14" s="1"/>
  <c r="L62" i="14" s="1"/>
  <c r="C62" i="14"/>
  <c r="B62" i="14"/>
  <c r="K61" i="14"/>
  <c r="L61" i="14" s="1"/>
  <c r="I61" i="14"/>
  <c r="C61" i="14"/>
  <c r="B61" i="14"/>
  <c r="K60" i="14"/>
  <c r="I60" i="14" s="1"/>
  <c r="L60" i="14" s="1"/>
  <c r="C60" i="14"/>
  <c r="B60" i="14"/>
  <c r="K59" i="14"/>
  <c r="L59" i="14" s="1"/>
  <c r="I59" i="14"/>
  <c r="C59" i="14"/>
  <c r="B59" i="14"/>
  <c r="K58" i="14"/>
  <c r="I58" i="14" s="1"/>
  <c r="L58" i="14" s="1"/>
  <c r="C58" i="14"/>
  <c r="B58" i="14"/>
  <c r="K57" i="14"/>
  <c r="L57" i="14" s="1"/>
  <c r="I57" i="14"/>
  <c r="C57" i="14"/>
  <c r="B57" i="14"/>
  <c r="K56" i="14"/>
  <c r="I56" i="14" s="1"/>
  <c r="L56" i="14" s="1"/>
  <c r="C56" i="14"/>
  <c r="B56" i="14"/>
  <c r="K55" i="14"/>
  <c r="I55" i="14"/>
  <c r="C55" i="14"/>
  <c r="B55" i="14"/>
  <c r="K54" i="14"/>
  <c r="I54" i="14" s="1"/>
  <c r="L54" i="14" s="1"/>
  <c r="C54" i="14"/>
  <c r="B54" i="14"/>
  <c r="K53" i="14"/>
  <c r="L53" i="14" s="1"/>
  <c r="I53" i="14"/>
  <c r="C53" i="14"/>
  <c r="B53" i="14"/>
  <c r="K52" i="14"/>
  <c r="I52" i="14" s="1"/>
  <c r="L52" i="14" s="1"/>
  <c r="C52" i="14"/>
  <c r="B52" i="14"/>
  <c r="K51" i="14"/>
  <c r="L51" i="14" s="1"/>
  <c r="I51" i="14"/>
  <c r="C51" i="14"/>
  <c r="B51" i="14"/>
  <c r="K50" i="14"/>
  <c r="I50" i="14" s="1"/>
  <c r="L50" i="14" s="1"/>
  <c r="C50" i="14"/>
  <c r="B50" i="14"/>
  <c r="K49" i="14"/>
  <c r="L49" i="14" s="1"/>
  <c r="C49" i="14"/>
  <c r="B49" i="14"/>
  <c r="W47" i="14"/>
  <c r="V47" i="14"/>
  <c r="U47" i="14"/>
  <c r="T47" i="14"/>
  <c r="S47" i="14"/>
  <c r="R47" i="14"/>
  <c r="Q47" i="14"/>
  <c r="P47" i="14"/>
  <c r="O47" i="14"/>
  <c r="N47" i="14"/>
  <c r="M47" i="14"/>
  <c r="J47" i="14"/>
  <c r="K46" i="14"/>
  <c r="I46" i="14" s="1"/>
  <c r="K45" i="14"/>
  <c r="I45" i="14"/>
  <c r="L45" i="14" s="1"/>
  <c r="K44" i="14"/>
  <c r="I44" i="14" s="1"/>
  <c r="K43" i="14"/>
  <c r="I43" i="14"/>
  <c r="L43" i="14" s="1"/>
  <c r="K42" i="14"/>
  <c r="I42" i="14" s="1"/>
  <c r="K41" i="14"/>
  <c r="I41" i="14"/>
  <c r="L41" i="14" s="1"/>
  <c r="K40" i="14"/>
  <c r="I40" i="14" s="1"/>
  <c r="K39" i="14"/>
  <c r="I39" i="14"/>
  <c r="K38" i="14"/>
  <c r="I38" i="14" s="1"/>
  <c r="K37" i="14"/>
  <c r="I37" i="14"/>
  <c r="K36" i="14"/>
  <c r="I36" i="14" s="1"/>
  <c r="K35" i="14"/>
  <c r="K34" i="14"/>
  <c r="I34" i="14" s="1"/>
  <c r="K33" i="14"/>
  <c r="K32" i="14"/>
  <c r="I32" i="14" s="1"/>
  <c r="K31" i="14"/>
  <c r="K30" i="14"/>
  <c r="I30" i="14" s="1"/>
  <c r="K29" i="14"/>
  <c r="K28" i="14"/>
  <c r="I28" i="14" s="1"/>
  <c r="K25" i="14"/>
  <c r="K24" i="14"/>
  <c r="I24" i="14" s="1"/>
  <c r="K23" i="14"/>
  <c r="K22" i="14"/>
  <c r="I22" i="14" s="1"/>
  <c r="K21" i="14"/>
  <c r="K20" i="14"/>
  <c r="I20" i="14" s="1"/>
  <c r="K19" i="14"/>
  <c r="K18" i="14"/>
  <c r="I18" i="14" s="1"/>
  <c r="K17" i="14"/>
  <c r="K16" i="14"/>
  <c r="I16" i="14" s="1"/>
  <c r="K15" i="14"/>
  <c r="K14" i="14"/>
  <c r="I14" i="14" s="1"/>
  <c r="K13" i="14"/>
  <c r="K12" i="14"/>
  <c r="I12" i="14" s="1"/>
  <c r="K11" i="14"/>
  <c r="K10" i="14"/>
  <c r="I10" i="14" s="1"/>
  <c r="K9" i="14"/>
  <c r="K8" i="14"/>
  <c r="I8" i="14" s="1"/>
  <c r="K7" i="14"/>
  <c r="C5" i="14"/>
  <c r="I47" i="23" l="1"/>
  <c r="I47" i="21"/>
  <c r="L7" i="21"/>
  <c r="L47" i="21" s="1"/>
  <c r="I47" i="20"/>
  <c r="L39" i="14"/>
  <c r="L37" i="14"/>
  <c r="L55" i="14"/>
  <c r="L7" i="23"/>
  <c r="L47" i="23" s="1"/>
  <c r="L7" i="22"/>
  <c r="L47" i="22" s="1"/>
  <c r="L7" i="20"/>
  <c r="L47" i="20" s="1"/>
  <c r="I7" i="14"/>
  <c r="L8" i="14"/>
  <c r="I9" i="14"/>
  <c r="L9" i="14" s="1"/>
  <c r="L10" i="14"/>
  <c r="I11" i="14"/>
  <c r="L11" i="14" s="1"/>
  <c r="L12" i="14"/>
  <c r="I13" i="14"/>
  <c r="L13" i="14" s="1"/>
  <c r="L14" i="14"/>
  <c r="I15" i="14"/>
  <c r="L15" i="14" s="1"/>
  <c r="L16" i="14"/>
  <c r="I17" i="14"/>
  <c r="L17" i="14" s="1"/>
  <c r="L18" i="14"/>
  <c r="I19" i="14"/>
  <c r="L19" i="14" s="1"/>
  <c r="L20" i="14"/>
  <c r="I21" i="14"/>
  <c r="L21" i="14" s="1"/>
  <c r="L22" i="14"/>
  <c r="I23" i="14"/>
  <c r="L23" i="14" s="1"/>
  <c r="L24" i="14"/>
  <c r="I25" i="14"/>
  <c r="L25" i="14" s="1"/>
  <c r="L28" i="14"/>
  <c r="I29" i="14"/>
  <c r="L29" i="14" s="1"/>
  <c r="L30" i="14"/>
  <c r="I31" i="14"/>
  <c r="L31" i="14" s="1"/>
  <c r="L32" i="14"/>
  <c r="I33" i="14"/>
  <c r="L33" i="14" s="1"/>
  <c r="L34" i="14"/>
  <c r="I35" i="14"/>
  <c r="L35" i="14" s="1"/>
  <c r="L36" i="14"/>
  <c r="L38" i="14"/>
  <c r="L40" i="14"/>
  <c r="L42" i="14"/>
  <c r="L44" i="14"/>
  <c r="L46" i="14"/>
  <c r="K47" i="14"/>
  <c r="I47" i="14" l="1"/>
  <c r="L7" i="14"/>
  <c r="L47" i="14" s="1"/>
</calcChain>
</file>

<file path=xl/sharedStrings.xml><?xml version="1.0" encoding="utf-8"?>
<sst xmlns="http://schemas.openxmlformats.org/spreadsheetml/2006/main" count="1284" uniqueCount="227">
  <si>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</si>
  <si>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</si>
  <si>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</si>
  <si>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</si>
  <si>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</si>
  <si>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</si>
  <si>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</si>
  <si>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</si>
  <si>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</si>
  <si>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</si>
  <si>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</si>
  <si>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</si>
  <si>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</si>
  <si>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</si>
  <si>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</si>
  <si>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</si>
  <si>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</si>
  <si>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</si>
  <si>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</si>
  <si>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</si>
  <si>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</si>
  <si>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</si>
  <si>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</si>
  <si>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</si>
  <si>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</si>
  <si>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</si>
  <si>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</si>
  <si>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</si>
  <si>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</si>
  <si>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</si>
  <si>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</si>
  <si>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</si>
  <si>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</si>
  <si>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</si>
  <si>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</si>
  <si>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</si>
  <si>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</si>
  <si>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</si>
  <si>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</si>
  <si>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</si>
  <si>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</si>
  <si>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</si>
  <si>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</si>
  <si>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</si>
  <si>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</si>
  <si>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</si>
  <si>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</si>
  <si>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</si>
  <si>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</si>
  <si>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</si>
  <si>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SST</t>
    <phoneticPr fontId="4" type="noConversion"/>
  </si>
  <si>
    <t>BASE</t>
    <phoneticPr fontId="4" type="noConversion"/>
  </si>
  <si>
    <t>B/K</t>
    <phoneticPr fontId="4" type="noConversion"/>
  </si>
  <si>
    <t>SLIDER</t>
    <phoneticPr fontId="4" type="noConversion"/>
  </si>
  <si>
    <t>HIC</t>
    <phoneticPr fontId="4" type="noConversion"/>
  </si>
  <si>
    <t>STOPPER</t>
    <phoneticPr fontId="4" type="noConversion"/>
  </si>
  <si>
    <t>KR6197-D475PA</t>
    <phoneticPr fontId="4" type="noConversion"/>
  </si>
  <si>
    <t>SF2255</t>
    <phoneticPr fontId="4" type="noConversion"/>
  </si>
  <si>
    <t>지아</t>
  </si>
  <si>
    <t>김춘화</t>
  </si>
  <si>
    <t>10월 05일</t>
    <phoneticPr fontId="4" type="noConversion"/>
  </si>
  <si>
    <t>K-JR01887-B221AUA</t>
    <phoneticPr fontId="4" type="noConversion"/>
  </si>
  <si>
    <t>재검사</t>
    <phoneticPr fontId="4" type="noConversion"/>
  </si>
  <si>
    <t>HDBF05-M02B1(1C)</t>
    <phoneticPr fontId="4" type="noConversion"/>
  </si>
  <si>
    <t>SGF2041</t>
    <phoneticPr fontId="4" type="noConversion"/>
  </si>
  <si>
    <t>N/P</t>
    <phoneticPr fontId="4" type="noConversion"/>
  </si>
  <si>
    <t>SLIDER</t>
    <phoneticPr fontId="4" type="noConversion"/>
  </si>
  <si>
    <t>HIC</t>
    <phoneticPr fontId="4" type="noConversion"/>
  </si>
  <si>
    <t>A</t>
    <phoneticPr fontId="4" type="noConversion"/>
  </si>
  <si>
    <t>KR6166CB299UA</t>
    <phoneticPr fontId="4" type="noConversion"/>
  </si>
  <si>
    <t>BASE</t>
    <phoneticPr fontId="4" type="noConversion"/>
  </si>
  <si>
    <t>BK</t>
    <phoneticPr fontId="4" type="noConversion"/>
  </si>
  <si>
    <t>수연</t>
  </si>
  <si>
    <t>B</t>
    <phoneticPr fontId="4" type="noConversion"/>
  </si>
  <si>
    <t>AM0148A-K-R2</t>
    <phoneticPr fontId="4" type="noConversion"/>
  </si>
  <si>
    <t>BODY</t>
    <phoneticPr fontId="4" type="noConversion"/>
  </si>
  <si>
    <t>MCS</t>
  </si>
  <si>
    <t>MCS</t>
    <phoneticPr fontId="4" type="noConversion"/>
  </si>
  <si>
    <t>박소연</t>
  </si>
  <si>
    <t>AMB0102B-JAA-R2</t>
    <phoneticPr fontId="4" type="noConversion"/>
  </si>
  <si>
    <t>SF2255</t>
    <phoneticPr fontId="4" type="noConversion"/>
  </si>
  <si>
    <t>B/K</t>
    <phoneticPr fontId="4" type="noConversion"/>
  </si>
  <si>
    <t>게이트 사상 400EA</t>
    <phoneticPr fontId="4" type="noConversion"/>
  </si>
  <si>
    <t>OK75SSD-050-T32-BA-1</t>
  </si>
  <si>
    <t>샘플</t>
    <phoneticPr fontId="4" type="noConversion"/>
  </si>
  <si>
    <t>AMB0150A-KAA-R1</t>
    <phoneticPr fontId="4" type="noConversion"/>
  </si>
  <si>
    <t>K-JR01887-A221ATA</t>
    <phoneticPr fontId="4" type="noConversion"/>
  </si>
  <si>
    <t>JD4901</t>
    <phoneticPr fontId="4" type="noConversion"/>
  </si>
  <si>
    <t>ADAPTER</t>
    <phoneticPr fontId="4" type="noConversion"/>
  </si>
  <si>
    <t>AMB07M4A-KAA-R1</t>
    <phoneticPr fontId="4" type="noConversion"/>
  </si>
  <si>
    <t>사상만함</t>
    <phoneticPr fontId="4" type="noConversion"/>
  </si>
  <si>
    <t>NP413-77549#IN-B</t>
    <phoneticPr fontId="4" type="noConversion"/>
  </si>
  <si>
    <t>AYE</t>
    <phoneticPr fontId="4" type="noConversion"/>
  </si>
  <si>
    <t>NP595-352-012#LB-1</t>
    <phoneticPr fontId="4" type="noConversion"/>
  </si>
  <si>
    <t>HDB08QL-102C3</t>
    <phoneticPr fontId="4" type="noConversion"/>
  </si>
  <si>
    <t>EG</t>
    <phoneticPr fontId="4" type="noConversion"/>
  </si>
  <si>
    <t>H</t>
    <phoneticPr fontId="4" type="noConversion"/>
  </si>
  <si>
    <t>F</t>
    <phoneticPr fontId="4" type="noConversion"/>
  </si>
  <si>
    <t>미령</t>
    <phoneticPr fontId="4" type="noConversion"/>
  </si>
  <si>
    <t>선별</t>
    <phoneticPr fontId="4" type="noConversion"/>
  </si>
  <si>
    <t>이은실</t>
  </si>
  <si>
    <t>HRCS-03C16</t>
    <phoneticPr fontId="4" type="noConversion"/>
  </si>
  <si>
    <t>L/P</t>
    <phoneticPr fontId="4" type="noConversion"/>
  </si>
  <si>
    <t>AMB1917A-KAA-R1</t>
    <phoneticPr fontId="4" type="noConversion"/>
  </si>
  <si>
    <t>ACTUATOR</t>
    <phoneticPr fontId="4" type="noConversion"/>
  </si>
  <si>
    <t>기타= 게이트파손</t>
    <phoneticPr fontId="4" type="noConversion"/>
  </si>
  <si>
    <t>게이트 사상 병행</t>
    <phoneticPr fontId="4" type="noConversion"/>
  </si>
  <si>
    <t>월</t>
    <phoneticPr fontId="4" type="noConversion"/>
  </si>
  <si>
    <t>10월 06일</t>
    <phoneticPr fontId="4" type="noConversion"/>
  </si>
  <si>
    <t>OK75SSD-050-T32-BA-1</t>
    <phoneticPr fontId="4" type="noConversion"/>
  </si>
  <si>
    <t>BASE</t>
    <phoneticPr fontId="4" type="noConversion"/>
  </si>
  <si>
    <t>GN2330</t>
    <phoneticPr fontId="4" type="noConversion"/>
  </si>
  <si>
    <t>B/K</t>
    <phoneticPr fontId="4" type="noConversion"/>
  </si>
  <si>
    <t>A</t>
    <phoneticPr fontId="4" type="noConversion"/>
  </si>
  <si>
    <t>SST</t>
    <phoneticPr fontId="4" type="noConversion"/>
  </si>
  <si>
    <t>B</t>
    <phoneticPr fontId="4" type="noConversion"/>
  </si>
  <si>
    <t>SLIDER</t>
    <phoneticPr fontId="4" type="noConversion"/>
  </si>
  <si>
    <t>AM0148A-K-R2</t>
    <phoneticPr fontId="4" type="noConversion"/>
  </si>
  <si>
    <t>BPDY</t>
    <phoneticPr fontId="4" type="noConversion"/>
  </si>
  <si>
    <t>MCS</t>
    <phoneticPr fontId="4" type="noConversion"/>
  </si>
  <si>
    <t>AMB0102B-JAA-R2</t>
    <phoneticPr fontId="4" type="noConversion"/>
  </si>
  <si>
    <t>K-JR01887-A221ATA</t>
    <phoneticPr fontId="4" type="noConversion"/>
  </si>
  <si>
    <t>JD4901</t>
    <phoneticPr fontId="4" type="noConversion"/>
  </si>
  <si>
    <t>2829HQN05-4812-F3</t>
    <phoneticPr fontId="4" type="noConversion"/>
  </si>
  <si>
    <t>F/A</t>
    <phoneticPr fontId="4" type="noConversion"/>
  </si>
  <si>
    <t>HIC</t>
    <phoneticPr fontId="4" type="noConversion"/>
  </si>
  <si>
    <t>HR03A-06A1</t>
    <phoneticPr fontId="4" type="noConversion"/>
  </si>
  <si>
    <t>PUSHER</t>
    <phoneticPr fontId="4" type="noConversion"/>
  </si>
  <si>
    <t>SGF2030</t>
    <phoneticPr fontId="4" type="noConversion"/>
  </si>
  <si>
    <t>N/P</t>
    <phoneticPr fontId="4" type="noConversion"/>
  </si>
  <si>
    <t>AMB20D7A-KAA-R4</t>
    <phoneticPr fontId="4" type="noConversion"/>
  </si>
  <si>
    <t>SF2255</t>
    <phoneticPr fontId="4" type="noConversion"/>
  </si>
  <si>
    <t>I/V</t>
    <phoneticPr fontId="4" type="noConversion"/>
  </si>
  <si>
    <t>ADAPTER</t>
    <phoneticPr fontId="4" type="noConversion"/>
  </si>
  <si>
    <t>ACTUATOR</t>
    <phoneticPr fontId="4" type="noConversion"/>
  </si>
  <si>
    <t>AMB1917A-KAA-R1</t>
    <phoneticPr fontId="4" type="noConversion"/>
  </si>
  <si>
    <t>미령</t>
    <phoneticPr fontId="4" type="noConversion"/>
  </si>
  <si>
    <t>COVER</t>
    <phoneticPr fontId="4" type="noConversion"/>
  </si>
  <si>
    <t>PATTEM</t>
    <phoneticPr fontId="4" type="noConversion"/>
  </si>
  <si>
    <t>변형=단치</t>
    <phoneticPr fontId="4" type="noConversion"/>
  </si>
  <si>
    <t>NP628-1056-011#IN-B</t>
    <phoneticPr fontId="4" type="noConversion"/>
  </si>
  <si>
    <t>AYE</t>
    <phoneticPr fontId="4" type="noConversion"/>
  </si>
  <si>
    <t>LG35</t>
    <phoneticPr fontId="4" type="noConversion"/>
  </si>
  <si>
    <t>10월 07일</t>
    <phoneticPr fontId="4" type="noConversion"/>
  </si>
  <si>
    <t>10월 08일</t>
    <phoneticPr fontId="4" type="noConversion"/>
  </si>
  <si>
    <t>OK75SSD-050-T32-BA-1</t>
    <phoneticPr fontId="4" type="noConversion"/>
  </si>
  <si>
    <t>BASE</t>
    <phoneticPr fontId="4" type="noConversion"/>
  </si>
  <si>
    <t>A</t>
    <phoneticPr fontId="4" type="noConversion"/>
  </si>
  <si>
    <t>GN2330</t>
    <phoneticPr fontId="4" type="noConversion"/>
  </si>
  <si>
    <t>B/K</t>
    <phoneticPr fontId="4" type="noConversion"/>
  </si>
  <si>
    <t>NP628-1056-001#IN-B</t>
    <phoneticPr fontId="4" type="noConversion"/>
  </si>
  <si>
    <t>AYE</t>
    <phoneticPr fontId="4" type="noConversion"/>
  </si>
  <si>
    <t>B</t>
    <phoneticPr fontId="4" type="noConversion"/>
  </si>
  <si>
    <t>LG35</t>
    <phoneticPr fontId="4" type="noConversion"/>
  </si>
  <si>
    <t>K-JR01887-B221AUA</t>
    <phoneticPr fontId="4" type="noConversion"/>
  </si>
  <si>
    <t>재검사</t>
    <phoneticPr fontId="4" type="noConversion"/>
  </si>
  <si>
    <t>선별</t>
    <phoneticPr fontId="4" type="noConversion"/>
  </si>
  <si>
    <t>샘플</t>
    <phoneticPr fontId="4" type="noConversion"/>
  </si>
  <si>
    <t>AMB0114B-JAA-R6</t>
    <phoneticPr fontId="4" type="noConversion"/>
  </si>
  <si>
    <t>MCS</t>
    <phoneticPr fontId="4" type="noConversion"/>
  </si>
  <si>
    <t>SF2255</t>
    <phoneticPr fontId="4" type="noConversion"/>
  </si>
  <si>
    <t>SGF2030</t>
    <phoneticPr fontId="4" type="noConversion"/>
  </si>
  <si>
    <t>미령</t>
    <phoneticPr fontId="4" type="noConversion"/>
  </si>
  <si>
    <t>B</t>
    <phoneticPr fontId="4" type="noConversion"/>
  </si>
  <si>
    <t>A</t>
    <phoneticPr fontId="4" type="noConversion"/>
  </si>
  <si>
    <t>2829HQN05-4812-B1</t>
    <phoneticPr fontId="4" type="noConversion"/>
  </si>
  <si>
    <t>SGF2233</t>
    <phoneticPr fontId="4" type="noConversion"/>
  </si>
  <si>
    <t>B/K</t>
    <phoneticPr fontId="4" type="noConversion"/>
  </si>
  <si>
    <t>BASE</t>
    <phoneticPr fontId="4" type="noConversion"/>
  </si>
  <si>
    <t>HIC</t>
    <phoneticPr fontId="4" type="noConversion"/>
  </si>
  <si>
    <t>AMB1901D-JAA-R2</t>
    <phoneticPr fontId="4" type="noConversion"/>
  </si>
  <si>
    <t>SST</t>
    <phoneticPr fontId="4" type="noConversion"/>
  </si>
  <si>
    <t>SGF2033</t>
    <phoneticPr fontId="4" type="noConversion"/>
  </si>
  <si>
    <t>수연</t>
    <phoneticPr fontId="4" type="noConversion"/>
  </si>
  <si>
    <t>COVER</t>
    <phoneticPr fontId="4" type="noConversion"/>
  </si>
  <si>
    <t>MCS</t>
    <phoneticPr fontId="4" type="noConversion"/>
  </si>
  <si>
    <t>AMB0355A-KAA-R2</t>
    <phoneticPr fontId="4" type="noConversion"/>
  </si>
  <si>
    <t>KR6458BB456CA</t>
    <phoneticPr fontId="4" type="noConversion"/>
  </si>
  <si>
    <t>K-JR01887-G01CBA</t>
  </si>
  <si>
    <t>K-JR01887-G01CBA</t>
    <phoneticPr fontId="4" type="noConversion"/>
  </si>
  <si>
    <t>ADAPTER</t>
    <phoneticPr fontId="4" type="noConversion"/>
  </si>
  <si>
    <t>SGF2030</t>
    <phoneticPr fontId="4" type="noConversion"/>
  </si>
  <si>
    <t>N/P</t>
    <phoneticPr fontId="4" type="noConversion"/>
  </si>
  <si>
    <t>HRCS-00C11B</t>
    <phoneticPr fontId="4" type="noConversion"/>
  </si>
  <si>
    <t xml:space="preserve">HRCS TOP </t>
    <phoneticPr fontId="4" type="noConversion"/>
  </si>
  <si>
    <t>AMB0150A-KAA-R1</t>
    <phoneticPr fontId="4" type="noConversion"/>
  </si>
  <si>
    <t>사상 144EA</t>
    <phoneticPr fontId="4" type="noConversion"/>
  </si>
  <si>
    <t>BK</t>
    <phoneticPr fontId="4" type="noConversion"/>
  </si>
  <si>
    <t>HDB08NL-78T4</t>
    <phoneticPr fontId="4" type="noConversion"/>
  </si>
  <si>
    <t>LATCH BOTTOM</t>
    <phoneticPr fontId="4" type="noConversion"/>
  </si>
  <si>
    <t>HM-B01</t>
    <phoneticPr fontId="4" type="noConversion"/>
  </si>
  <si>
    <t>코아시스</t>
    <phoneticPr fontId="4" type="noConversion"/>
  </si>
  <si>
    <t>HT00-M64A4-4</t>
    <phoneticPr fontId="4" type="noConversion"/>
  </si>
  <si>
    <t>LATCH 2</t>
    <phoneticPr fontId="4" type="noConversion"/>
  </si>
  <si>
    <t>JD4901</t>
    <phoneticPr fontId="4" type="noConversion"/>
  </si>
  <si>
    <t>LATCH TOP</t>
    <phoneticPr fontId="4" type="noConversion"/>
  </si>
  <si>
    <t>HM-T01</t>
    <phoneticPr fontId="4" type="noConversion"/>
  </si>
  <si>
    <t>STOPPER</t>
    <phoneticPr fontId="4" type="noConversion"/>
  </si>
  <si>
    <t>HOB08HL-78T4</t>
    <phoneticPr fontId="4" type="noConversion"/>
  </si>
  <si>
    <t>미령</t>
    <phoneticPr fontId="4" type="noConversion"/>
  </si>
  <si>
    <t>SGF2041)</t>
    <phoneticPr fontId="4" type="noConversion"/>
  </si>
  <si>
    <t>10월 10일</t>
    <phoneticPr fontId="4" type="noConversion"/>
  </si>
  <si>
    <t>10월 09일</t>
    <phoneticPr fontId="4" type="noConversion"/>
  </si>
  <si>
    <t>A</t>
    <phoneticPr fontId="4" type="noConversion"/>
  </si>
  <si>
    <t>MCS</t>
    <phoneticPr fontId="4" type="noConversion"/>
  </si>
  <si>
    <t>SEPARATOR</t>
    <phoneticPr fontId="4" type="noConversion"/>
  </si>
  <si>
    <t>AMB39D8A-KAA-R1</t>
    <phoneticPr fontId="4" type="noConversion"/>
  </si>
  <si>
    <t>S475</t>
    <phoneticPr fontId="4" type="noConversion"/>
  </si>
  <si>
    <t>B</t>
    <phoneticPr fontId="4" type="noConversion"/>
  </si>
  <si>
    <t>SST</t>
    <phoneticPr fontId="4" type="noConversion"/>
  </si>
  <si>
    <t>BASE</t>
    <phoneticPr fontId="4" type="noConversion"/>
  </si>
  <si>
    <t>KR6458AB456CA</t>
    <phoneticPr fontId="4" type="noConversion"/>
  </si>
  <si>
    <t>ADAPTER</t>
    <phoneticPr fontId="4" type="noConversion"/>
  </si>
  <si>
    <t>K-JR01887-G01CBA</t>
    <phoneticPr fontId="4" type="noConversion"/>
  </si>
  <si>
    <t xml:space="preserve">SGF2030 </t>
    <phoneticPr fontId="4" type="noConversion"/>
  </si>
  <si>
    <t>N/P</t>
    <phoneticPr fontId="4" type="noConversion"/>
  </si>
  <si>
    <t xml:space="preserve">SGF2033 </t>
    <phoneticPr fontId="4" type="noConversion"/>
  </si>
  <si>
    <t>수연</t>
    <phoneticPr fontId="4" type="noConversion"/>
  </si>
  <si>
    <t>기타= 기포</t>
    <phoneticPr fontId="4" type="noConversion"/>
  </si>
  <si>
    <t>AMB1901D-JAA-R2</t>
    <phoneticPr fontId="4" type="noConversion"/>
  </si>
  <si>
    <t>SGF2030</t>
    <phoneticPr fontId="4" type="noConversion"/>
  </si>
  <si>
    <t>ACTUATOR</t>
    <phoneticPr fontId="4" type="noConversion"/>
  </si>
  <si>
    <t>AMB0150A-KAA-R1</t>
    <phoneticPr fontId="4" type="noConversion"/>
  </si>
  <si>
    <t>미령</t>
    <phoneticPr fontId="4" type="noConversion"/>
  </si>
  <si>
    <t>기타=기포</t>
    <phoneticPr fontId="4" type="noConversion"/>
  </si>
  <si>
    <t>HDB75-M01A4</t>
    <phoneticPr fontId="4" type="noConversion"/>
  </si>
  <si>
    <t>K-JR01903-D180ZA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</si>
</sst>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1348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22"/>
  </cols>
  <sheetData>
    <row r="3" spans="2:3" ht="15" customHeight="1" x14ac:dyDescent="0.3">
      <c r="B3" s="21" t="s">
        <v>28</v>
      </c>
      <c r="C3" s="21" t="s">
        <v>29</v>
      </c>
    </row>
    <row r="4" spans="2:3" ht="15" customHeight="1" x14ac:dyDescent="0.3">
      <c r="B4" s="23"/>
      <c r="C4" s="23" t="s">
        <v>35</v>
      </c>
    </row>
    <row r="5" spans="2:3" ht="15" customHeight="1" x14ac:dyDescent="0.3">
      <c r="B5" s="23" t="s">
        <v>30</v>
      </c>
      <c r="C5" s="23" t="s">
        <v>31</v>
      </c>
    </row>
    <row r="6" spans="2:3" ht="15" customHeight="1" x14ac:dyDescent="0.3">
      <c r="B6" s="23" t="s">
        <v>32</v>
      </c>
      <c r="C6" s="23" t="s">
        <v>33</v>
      </c>
    </row>
    <row r="7" spans="2:3" ht="15" customHeight="1" x14ac:dyDescent="0.3">
      <c r="B7" s="23" t="s">
        <v>34</v>
      </c>
      <c r="C7" s="23" t="s">
        <v>37</v>
      </c>
    </row>
    <row r="8" spans="2:3" ht="15" customHeight="1" x14ac:dyDescent="0.3">
      <c r="B8" s="23" t="s">
        <v>36</v>
      </c>
      <c r="C8" s="23" t="s">
        <v>39</v>
      </c>
    </row>
    <row r="9" spans="2:3" ht="15" customHeight="1" x14ac:dyDescent="0.3">
      <c r="B9" s="23" t="s">
        <v>38</v>
      </c>
      <c r="C9" s="23" t="s">
        <v>41</v>
      </c>
    </row>
    <row r="10" spans="2:3" ht="15" customHeight="1" x14ac:dyDescent="0.3">
      <c r="B10" s="23" t="s">
        <v>40</v>
      </c>
      <c r="C10" s="23"/>
    </row>
    <row r="11" spans="2:3" ht="15" customHeight="1" x14ac:dyDescent="0.3">
      <c r="B11" s="23" t="s">
        <v>42</v>
      </c>
      <c r="C11" s="23"/>
    </row>
    <row r="12" spans="2:3" ht="15" customHeight="1" x14ac:dyDescent="0.3">
      <c r="B12" s="23" t="s">
        <v>43</v>
      </c>
      <c r="C12" s="23"/>
    </row>
    <row r="13" spans="2:3" ht="15" customHeight="1" x14ac:dyDescent="0.3">
      <c r="B13" s="23" t="s">
        <v>44</v>
      </c>
      <c r="C13" s="23"/>
    </row>
    <row r="14" spans="2:3" ht="15" customHeight="1" x14ac:dyDescent="0.3">
      <c r="B14" s="23" t="s">
        <v>45</v>
      </c>
      <c r="C14" s="23"/>
    </row>
    <row r="15" spans="2:3" ht="15" customHeight="1" x14ac:dyDescent="0.3">
      <c r="B15" s="23" t="s">
        <v>48</v>
      </c>
      <c r="C15" s="23"/>
    </row>
    <row r="16" spans="2:3" ht="15" customHeight="1" x14ac:dyDescent="0.3">
      <c r="B16" s="23" t="s">
        <v>49</v>
      </c>
      <c r="C16" s="23"/>
    </row>
    <row r="17" spans="2:3" ht="15" customHeight="1" x14ac:dyDescent="0.3">
      <c r="B17" s="23"/>
      <c r="C17" s="23"/>
    </row>
    <row r="18" spans="2:3" ht="15" customHeight="1" x14ac:dyDescent="0.3">
      <c r="B18" s="23"/>
      <c r="C18" s="23"/>
    </row>
    <row r="19" spans="2:3" ht="15" customHeight="1" x14ac:dyDescent="0.3">
      <c r="B19" s="23"/>
      <c r="C19" s="23"/>
    </row>
    <row r="20" spans="2:3" ht="15" customHeight="1" x14ac:dyDescent="0.3">
      <c r="B20" s="23"/>
      <c r="C20" s="23"/>
    </row>
    <row r="21" spans="2:3" ht="15" customHeight="1" x14ac:dyDescent="0.3">
      <c r="B21" s="23"/>
      <c r="C21" s="23"/>
    </row>
    <row r="22" spans="2:3" ht="15" customHeight="1" x14ac:dyDescent="0.3">
      <c r="B22" s="23"/>
      <c r="C22" s="23"/>
    </row>
    <row r="23" spans="2:3" ht="15" customHeight="1" x14ac:dyDescent="0.3">
      <c r="B23" s="23"/>
      <c r="C23" s="23"/>
    </row>
    <row r="24" spans="2:3" ht="15" customHeight="1" x14ac:dyDescent="0.3">
      <c r="B24" s="23"/>
      <c r="C24" s="23"/>
    </row>
    <row r="25" spans="2:3" ht="15" customHeight="1" x14ac:dyDescent="0.3">
      <c r="B25" s="23"/>
      <c r="C25" s="2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23C1-926B-4582-AC08-97763E27FFE8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D20" sqref="D20:H20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7" t="s">
        <v>60</v>
      </c>
      <c r="B1" s="28"/>
      <c r="C1" s="28"/>
      <c r="D1" s="28"/>
      <c r="E1" s="33" t="s">
        <v>0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4"/>
    </row>
    <row r="2" spans="1:29" s="1" customFormat="1" ht="13.5" customHeight="1" x14ac:dyDescent="0.3">
      <c r="A2" s="29"/>
      <c r="B2" s="30"/>
      <c r="C2" s="30"/>
      <c r="D2" s="30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</row>
    <row r="3" spans="1:29" s="1" customFormat="1" ht="13.5" customHeight="1" x14ac:dyDescent="0.3">
      <c r="A3" s="31"/>
      <c r="B3" s="32"/>
      <c r="C3" s="32"/>
      <c r="D3" s="3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8"/>
    </row>
    <row r="4" spans="1:29" s="1" customFormat="1" ht="9.9499999999999993" customHeight="1" thickBot="1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</row>
    <row r="5" spans="1:29" s="2" customFormat="1" ht="17.25" thickTop="1" x14ac:dyDescent="0.3">
      <c r="A5" s="42" t="s">
        <v>1</v>
      </c>
      <c r="B5" s="44" t="s">
        <v>107</v>
      </c>
      <c r="C5" s="44" t="str">
        <f>RIGHT($A$1,1)</f>
        <v>일</v>
      </c>
      <c r="D5" s="42" t="s">
        <v>2</v>
      </c>
      <c r="E5" s="42" t="s">
        <v>3</v>
      </c>
      <c r="F5" s="42" t="s">
        <v>4</v>
      </c>
      <c r="G5" s="42" t="s">
        <v>5</v>
      </c>
      <c r="H5" s="50" t="s">
        <v>6</v>
      </c>
      <c r="I5" s="42" t="s">
        <v>7</v>
      </c>
      <c r="J5" s="42" t="s">
        <v>8</v>
      </c>
      <c r="K5" s="42" t="s">
        <v>9</v>
      </c>
      <c r="L5" s="51" t="s">
        <v>10</v>
      </c>
      <c r="M5" s="46" t="s">
        <v>11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 t="s">
        <v>12</v>
      </c>
      <c r="Y5" s="46"/>
      <c r="Z5" s="46"/>
      <c r="AA5" s="46" t="s">
        <v>13</v>
      </c>
      <c r="AB5" s="46" t="s">
        <v>14</v>
      </c>
      <c r="AC5" s="48" t="s">
        <v>15</v>
      </c>
    </row>
    <row r="6" spans="1:29" s="2" customFormat="1" ht="17.25" thickBot="1" x14ac:dyDescent="0.35">
      <c r="A6" s="43"/>
      <c r="B6" s="45"/>
      <c r="C6" s="45"/>
      <c r="D6" s="43"/>
      <c r="E6" s="43"/>
      <c r="F6" s="43"/>
      <c r="G6" s="43"/>
      <c r="H6" s="43"/>
      <c r="I6" s="43"/>
      <c r="J6" s="43"/>
      <c r="K6" s="43"/>
      <c r="L6" s="52"/>
      <c r="M6" s="24" t="s">
        <v>16</v>
      </c>
      <c r="N6" s="24" t="s">
        <v>17</v>
      </c>
      <c r="O6" s="24" t="s">
        <v>18</v>
      </c>
      <c r="P6" s="24" t="s">
        <v>19</v>
      </c>
      <c r="Q6" s="24" t="s">
        <v>20</v>
      </c>
      <c r="R6" s="3" t="s">
        <v>21</v>
      </c>
      <c r="S6" s="24" t="s">
        <v>22</v>
      </c>
      <c r="T6" s="3" t="s">
        <v>23</v>
      </c>
      <c r="U6" s="3" t="s">
        <v>46</v>
      </c>
      <c r="V6" s="3" t="s">
        <v>47</v>
      </c>
      <c r="W6" s="24" t="s">
        <v>24</v>
      </c>
      <c r="X6" s="24" t="s">
        <v>25</v>
      </c>
      <c r="Y6" s="24" t="s">
        <v>26</v>
      </c>
      <c r="Z6" s="24" t="s">
        <v>27</v>
      </c>
      <c r="AA6" s="47"/>
      <c r="AB6" s="47"/>
      <c r="AC6" s="47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5</v>
      </c>
      <c r="D7" s="6" t="s">
        <v>67</v>
      </c>
      <c r="E7" s="6" t="s">
        <v>66</v>
      </c>
      <c r="F7" s="6" t="s">
        <v>63</v>
      </c>
      <c r="G7" s="4" t="s">
        <v>64</v>
      </c>
      <c r="H7" s="4" t="s">
        <v>65</v>
      </c>
      <c r="I7" s="7">
        <f t="shared" ref="I7:I25" si="0">J7+K7</f>
        <v>2153</v>
      </c>
      <c r="J7" s="8">
        <v>2080</v>
      </c>
      <c r="K7" s="7">
        <f t="shared" ref="K7:K25" si="1">SUM(M7:W7)</f>
        <v>73</v>
      </c>
      <c r="L7" s="9">
        <f t="shared" ref="L7:L25" si="2">K7/I7</f>
        <v>3.3906177426846262E-2</v>
      </c>
      <c r="M7" s="10">
        <v>4</v>
      </c>
      <c r="N7" s="10"/>
      <c r="O7" s="10"/>
      <c r="P7" s="10"/>
      <c r="Q7" s="10">
        <v>11</v>
      </c>
      <c r="R7" s="10"/>
      <c r="S7" s="10">
        <v>56</v>
      </c>
      <c r="T7" s="10">
        <v>2</v>
      </c>
      <c r="U7" s="10"/>
      <c r="V7" s="10"/>
      <c r="W7" s="10"/>
      <c r="X7" s="11">
        <v>20201005</v>
      </c>
      <c r="Y7" s="11">
        <v>2</v>
      </c>
      <c r="Z7" s="5" t="s">
        <v>68</v>
      </c>
      <c r="AA7" s="11" t="str">
        <f t="shared" ref="AA7:AA25" si="3">IF($Z7="A","하선동",IF($Z7="B","이형준",""))</f>
        <v>하선동</v>
      </c>
      <c r="AB7" s="4" t="s">
        <v>58</v>
      </c>
      <c r="AC7" s="12"/>
    </row>
    <row r="8" spans="1:29" s="13" customFormat="1" ht="20.100000000000001" customHeight="1" x14ac:dyDescent="0.3">
      <c r="A8" s="4">
        <v>2</v>
      </c>
      <c r="B8" s="5">
        <v>10</v>
      </c>
      <c r="C8" s="5">
        <v>5</v>
      </c>
      <c r="D8" s="6" t="s">
        <v>50</v>
      </c>
      <c r="E8" s="6" t="s">
        <v>70</v>
      </c>
      <c r="F8" s="6" t="s">
        <v>69</v>
      </c>
      <c r="G8" s="4">
        <v>7301</v>
      </c>
      <c r="H8" s="4" t="s">
        <v>71</v>
      </c>
      <c r="I8" s="7">
        <f t="shared" si="0"/>
        <v>425</v>
      </c>
      <c r="J8" s="8">
        <v>350</v>
      </c>
      <c r="K8" s="7">
        <f t="shared" si="1"/>
        <v>75</v>
      </c>
      <c r="L8" s="9">
        <f t="shared" si="2"/>
        <v>0.17647058823529413</v>
      </c>
      <c r="M8" s="10">
        <v>75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1">
        <v>20201005</v>
      </c>
      <c r="Y8" s="11">
        <v>13</v>
      </c>
      <c r="Z8" s="5" t="s">
        <v>68</v>
      </c>
      <c r="AA8" s="11" t="str">
        <f t="shared" si="3"/>
        <v>하선동</v>
      </c>
      <c r="AB8" s="4" t="s">
        <v>58</v>
      </c>
      <c r="AC8" s="12"/>
    </row>
    <row r="9" spans="1:29" s="13" customFormat="1" ht="20.100000000000001" customHeight="1" x14ac:dyDescent="0.3">
      <c r="A9" s="4">
        <v>3</v>
      </c>
      <c r="B9" s="5">
        <v>10</v>
      </c>
      <c r="C9" s="5">
        <v>5</v>
      </c>
      <c r="D9" s="6" t="s">
        <v>50</v>
      </c>
      <c r="E9" s="6" t="s">
        <v>55</v>
      </c>
      <c r="F9" s="6" t="s">
        <v>56</v>
      </c>
      <c r="G9" s="4" t="s">
        <v>57</v>
      </c>
      <c r="H9" s="4" t="s">
        <v>52</v>
      </c>
      <c r="I9" s="7">
        <f t="shared" si="0"/>
        <v>2062</v>
      </c>
      <c r="J9" s="8">
        <v>2050</v>
      </c>
      <c r="K9" s="7">
        <f t="shared" si="1"/>
        <v>12</v>
      </c>
      <c r="L9" s="9">
        <f t="shared" si="2"/>
        <v>5.8195926285160042E-3</v>
      </c>
      <c r="M9" s="10"/>
      <c r="N9" s="10"/>
      <c r="O9" s="10"/>
      <c r="P9" s="10"/>
      <c r="Q9" s="10">
        <v>12</v>
      </c>
      <c r="R9" s="10"/>
      <c r="S9" s="10"/>
      <c r="T9" s="10"/>
      <c r="U9" s="10"/>
      <c r="V9" s="10"/>
      <c r="W9" s="10"/>
      <c r="X9" s="11">
        <v>20201005</v>
      </c>
      <c r="Y9" s="5">
        <v>5</v>
      </c>
      <c r="Z9" s="5" t="s">
        <v>68</v>
      </c>
      <c r="AA9" s="11" t="str">
        <f t="shared" si="3"/>
        <v>하선동</v>
      </c>
      <c r="AB9" s="4" t="s">
        <v>72</v>
      </c>
      <c r="AC9" s="12"/>
    </row>
    <row r="10" spans="1:29" s="13" customFormat="1" ht="20.100000000000001" customHeight="1" x14ac:dyDescent="0.3">
      <c r="A10" s="4">
        <v>4</v>
      </c>
      <c r="B10" s="5">
        <v>10</v>
      </c>
      <c r="C10" s="5">
        <v>5</v>
      </c>
      <c r="D10" s="6" t="s">
        <v>50</v>
      </c>
      <c r="E10" s="6" t="s">
        <v>55</v>
      </c>
      <c r="F10" s="6" t="s">
        <v>56</v>
      </c>
      <c r="G10" s="4" t="s">
        <v>57</v>
      </c>
      <c r="H10" s="4" t="s">
        <v>52</v>
      </c>
      <c r="I10" s="7">
        <f t="shared" si="0"/>
        <v>2021</v>
      </c>
      <c r="J10" s="8">
        <v>2000</v>
      </c>
      <c r="K10" s="7">
        <f t="shared" si="1"/>
        <v>21</v>
      </c>
      <c r="L10" s="9">
        <f t="shared" si="2"/>
        <v>1.0390895596239486E-2</v>
      </c>
      <c r="M10" s="10"/>
      <c r="N10" s="10"/>
      <c r="O10" s="10"/>
      <c r="P10" s="10"/>
      <c r="Q10" s="10">
        <v>21</v>
      </c>
      <c r="R10" s="10"/>
      <c r="S10" s="10"/>
      <c r="T10" s="10"/>
      <c r="U10" s="10"/>
      <c r="V10" s="10"/>
      <c r="W10" s="10"/>
      <c r="X10" s="11">
        <v>20201005</v>
      </c>
      <c r="Y10" s="11">
        <v>5</v>
      </c>
      <c r="Z10" s="5" t="s">
        <v>73</v>
      </c>
      <c r="AA10" s="11" t="str">
        <f t="shared" si="3"/>
        <v>이형준</v>
      </c>
      <c r="AB10" s="4" t="s">
        <v>72</v>
      </c>
      <c r="AC10" s="12"/>
    </row>
    <row r="11" spans="1:29" s="13" customFormat="1" ht="20.100000000000001" customHeight="1" x14ac:dyDescent="0.3">
      <c r="A11" s="4">
        <v>5</v>
      </c>
      <c r="B11" s="5">
        <v>10</v>
      </c>
      <c r="C11" s="5">
        <v>5</v>
      </c>
      <c r="D11" s="6" t="s">
        <v>77</v>
      </c>
      <c r="E11" s="6" t="s">
        <v>75</v>
      </c>
      <c r="F11" s="6" t="s">
        <v>74</v>
      </c>
      <c r="G11" s="4">
        <v>7301</v>
      </c>
      <c r="H11" s="4" t="s">
        <v>71</v>
      </c>
      <c r="I11" s="7">
        <f t="shared" si="0"/>
        <v>3121</v>
      </c>
      <c r="J11" s="8">
        <v>3121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20201005</v>
      </c>
      <c r="Y11" s="11">
        <v>14</v>
      </c>
      <c r="Z11" s="5" t="s">
        <v>73</v>
      </c>
      <c r="AA11" s="11" t="str">
        <f t="shared" si="3"/>
        <v>이형준</v>
      </c>
      <c r="AB11" s="4" t="s">
        <v>72</v>
      </c>
      <c r="AC11" s="12"/>
    </row>
    <row r="12" spans="1:29" s="13" customFormat="1" ht="20.100000000000001" customHeight="1" x14ac:dyDescent="0.3">
      <c r="A12" s="4">
        <v>6</v>
      </c>
      <c r="B12" s="5">
        <v>10</v>
      </c>
      <c r="C12" s="5">
        <v>5</v>
      </c>
      <c r="D12" s="6" t="s">
        <v>50</v>
      </c>
      <c r="E12" s="6" t="s">
        <v>70</v>
      </c>
      <c r="F12" s="6" t="s">
        <v>69</v>
      </c>
      <c r="G12" s="4">
        <v>7301</v>
      </c>
      <c r="H12" s="4" t="s">
        <v>71</v>
      </c>
      <c r="I12" s="7">
        <f t="shared" si="0"/>
        <v>1192</v>
      </c>
      <c r="J12" s="8">
        <v>930</v>
      </c>
      <c r="K12" s="7">
        <f t="shared" si="1"/>
        <v>262</v>
      </c>
      <c r="L12" s="9">
        <f t="shared" si="2"/>
        <v>0.21979865771812079</v>
      </c>
      <c r="M12" s="10">
        <v>22</v>
      </c>
      <c r="N12" s="10"/>
      <c r="O12" s="10">
        <v>240</v>
      </c>
      <c r="P12" s="10"/>
      <c r="Q12" s="10"/>
      <c r="R12" s="10"/>
      <c r="S12" s="10"/>
      <c r="T12" s="10"/>
      <c r="U12" s="10"/>
      <c r="V12" s="10"/>
      <c r="W12" s="10"/>
      <c r="X12" s="11">
        <v>20201005</v>
      </c>
      <c r="Y12" s="11">
        <v>13</v>
      </c>
      <c r="Z12" s="5" t="s">
        <v>68</v>
      </c>
      <c r="AA12" s="11" t="str">
        <f t="shared" si="3"/>
        <v>하선동</v>
      </c>
      <c r="AB12" s="4" t="s">
        <v>72</v>
      </c>
      <c r="AC12" s="12"/>
    </row>
    <row r="13" spans="1:29" s="13" customFormat="1" ht="20.100000000000001" customHeight="1" x14ac:dyDescent="0.3">
      <c r="A13" s="4">
        <v>7</v>
      </c>
      <c r="B13" s="5">
        <v>10</v>
      </c>
      <c r="C13" s="5">
        <v>5</v>
      </c>
      <c r="D13" s="6" t="s">
        <v>50</v>
      </c>
      <c r="E13" s="6" t="s">
        <v>70</v>
      </c>
      <c r="F13" s="6" t="s">
        <v>69</v>
      </c>
      <c r="G13" s="4">
        <v>7301</v>
      </c>
      <c r="H13" s="4" t="s">
        <v>71</v>
      </c>
      <c r="I13" s="7">
        <f t="shared" si="0"/>
        <v>2615</v>
      </c>
      <c r="J13" s="14">
        <v>2370</v>
      </c>
      <c r="K13" s="7">
        <f t="shared" si="1"/>
        <v>245</v>
      </c>
      <c r="L13" s="9">
        <f t="shared" si="2"/>
        <v>9.3690248565965584E-2</v>
      </c>
      <c r="M13" s="10">
        <v>83</v>
      </c>
      <c r="N13" s="10"/>
      <c r="O13" s="10">
        <v>162</v>
      </c>
      <c r="P13" s="10"/>
      <c r="Q13" s="10"/>
      <c r="R13" s="10"/>
      <c r="S13" s="10"/>
      <c r="T13" s="10"/>
      <c r="U13" s="10"/>
      <c r="V13" s="10"/>
      <c r="W13" s="10"/>
      <c r="X13" s="11">
        <v>20201005</v>
      </c>
      <c r="Y13" s="11">
        <v>13</v>
      </c>
      <c r="Z13" s="5" t="s">
        <v>73</v>
      </c>
      <c r="AA13" s="11" t="str">
        <f t="shared" si="3"/>
        <v>이형준</v>
      </c>
      <c r="AB13" s="4" t="s">
        <v>72</v>
      </c>
      <c r="AC13" s="12"/>
    </row>
    <row r="14" spans="1:29" s="13" customFormat="1" ht="20.100000000000001" customHeight="1" x14ac:dyDescent="0.3">
      <c r="A14" s="4">
        <v>8</v>
      </c>
      <c r="B14" s="5">
        <v>10</v>
      </c>
      <c r="C14" s="5">
        <v>5</v>
      </c>
      <c r="D14" s="6" t="s">
        <v>50</v>
      </c>
      <c r="E14" s="6" t="s">
        <v>51</v>
      </c>
      <c r="F14" s="6" t="s">
        <v>61</v>
      </c>
      <c r="G14" s="4">
        <v>7301</v>
      </c>
      <c r="H14" s="4" t="s">
        <v>52</v>
      </c>
      <c r="I14" s="7">
        <f t="shared" si="0"/>
        <v>1082</v>
      </c>
      <c r="J14" s="8">
        <v>1082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>
        <v>20200929</v>
      </c>
      <c r="Y14" s="11">
        <v>13</v>
      </c>
      <c r="Z14" s="5" t="s">
        <v>73</v>
      </c>
      <c r="AA14" s="11" t="str">
        <f t="shared" si="3"/>
        <v>이형준</v>
      </c>
      <c r="AB14" s="4" t="s">
        <v>78</v>
      </c>
      <c r="AC14" s="12"/>
    </row>
    <row r="15" spans="1:29" s="13" customFormat="1" ht="20.100000000000001" customHeight="1" x14ac:dyDescent="0.3">
      <c r="A15" s="4">
        <v>9</v>
      </c>
      <c r="B15" s="5">
        <v>10</v>
      </c>
      <c r="C15" s="5">
        <v>5</v>
      </c>
      <c r="D15" s="6" t="s">
        <v>77</v>
      </c>
      <c r="E15" s="6" t="s">
        <v>70</v>
      </c>
      <c r="F15" s="6" t="s">
        <v>79</v>
      </c>
      <c r="G15" s="4" t="s">
        <v>80</v>
      </c>
      <c r="H15" s="4" t="s">
        <v>81</v>
      </c>
      <c r="I15" s="7">
        <f t="shared" si="0"/>
        <v>1302</v>
      </c>
      <c r="J15" s="8">
        <v>1159</v>
      </c>
      <c r="K15" s="7">
        <f t="shared" si="1"/>
        <v>143</v>
      </c>
      <c r="L15" s="9">
        <f t="shared" si="2"/>
        <v>0.1098310291858679</v>
      </c>
      <c r="M15" s="10">
        <v>17</v>
      </c>
      <c r="N15" s="10">
        <v>108</v>
      </c>
      <c r="O15" s="10"/>
      <c r="P15" s="10">
        <v>7</v>
      </c>
      <c r="Q15" s="10"/>
      <c r="R15" s="10"/>
      <c r="S15" s="10"/>
      <c r="T15" s="10"/>
      <c r="U15" s="10"/>
      <c r="V15" s="10">
        <v>11</v>
      </c>
      <c r="W15" s="10"/>
      <c r="X15" s="11">
        <v>20201005</v>
      </c>
      <c r="Y15" s="11">
        <v>14</v>
      </c>
      <c r="Z15" s="5" t="s">
        <v>68</v>
      </c>
      <c r="AA15" s="11" t="str">
        <f t="shared" si="3"/>
        <v>하선동</v>
      </c>
      <c r="AB15" s="4" t="s">
        <v>78</v>
      </c>
      <c r="AC15" s="12" t="s">
        <v>82</v>
      </c>
    </row>
    <row r="16" spans="1:29" s="13" customFormat="1" ht="20.100000000000001" customHeight="1" x14ac:dyDescent="0.3">
      <c r="A16" s="4">
        <v>10</v>
      </c>
      <c r="B16" s="5">
        <v>10</v>
      </c>
      <c r="C16" s="5">
        <v>5</v>
      </c>
      <c r="D16" s="6" t="s">
        <v>50</v>
      </c>
      <c r="E16" s="6" t="s">
        <v>53</v>
      </c>
      <c r="F16" s="6" t="s">
        <v>86</v>
      </c>
      <c r="G16" s="4" t="s">
        <v>87</v>
      </c>
      <c r="H16" s="4" t="s">
        <v>52</v>
      </c>
      <c r="I16" s="7">
        <f t="shared" si="0"/>
        <v>2250</v>
      </c>
      <c r="J16" s="8">
        <v>2250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20201005</v>
      </c>
      <c r="Y16" s="11">
        <v>11</v>
      </c>
      <c r="Z16" s="5" t="s">
        <v>68</v>
      </c>
      <c r="AA16" s="11" t="str">
        <f t="shared" si="3"/>
        <v>하선동</v>
      </c>
      <c r="AB16" s="4" t="s">
        <v>59</v>
      </c>
      <c r="AC16" s="12"/>
    </row>
    <row r="17" spans="1:29" s="13" customFormat="1" ht="20.100000000000001" customHeight="1" x14ac:dyDescent="0.3">
      <c r="A17" s="4">
        <v>11</v>
      </c>
      <c r="B17" s="5">
        <v>10</v>
      </c>
      <c r="C17" s="5">
        <v>5</v>
      </c>
      <c r="D17" s="6" t="s">
        <v>77</v>
      </c>
      <c r="E17" s="6" t="s">
        <v>88</v>
      </c>
      <c r="F17" s="6" t="s">
        <v>89</v>
      </c>
      <c r="G17" s="4">
        <v>8301</v>
      </c>
      <c r="H17" s="4" t="s">
        <v>52</v>
      </c>
      <c r="I17" s="7">
        <f t="shared" si="0"/>
        <v>2276</v>
      </c>
      <c r="J17" s="8">
        <v>2230</v>
      </c>
      <c r="K17" s="7">
        <f t="shared" si="1"/>
        <v>46</v>
      </c>
      <c r="L17" s="9">
        <f t="shared" si="2"/>
        <v>2.0210896309314587E-2</v>
      </c>
      <c r="M17" s="10">
        <v>2</v>
      </c>
      <c r="N17" s="10"/>
      <c r="O17" s="10"/>
      <c r="P17" s="10"/>
      <c r="Q17" s="10">
        <v>38</v>
      </c>
      <c r="R17" s="10"/>
      <c r="S17" s="10">
        <v>5</v>
      </c>
      <c r="T17" s="10">
        <v>1</v>
      </c>
      <c r="U17" s="10"/>
      <c r="V17" s="10"/>
      <c r="W17" s="10"/>
      <c r="X17" s="11">
        <v>20201005</v>
      </c>
      <c r="Y17" s="11">
        <v>12</v>
      </c>
      <c r="Z17" s="5" t="s">
        <v>68</v>
      </c>
      <c r="AA17" s="11" t="str">
        <f t="shared" si="3"/>
        <v>하선동</v>
      </c>
      <c r="AB17" s="4" t="s">
        <v>59</v>
      </c>
      <c r="AC17" s="12"/>
    </row>
    <row r="18" spans="1:29" s="13" customFormat="1" ht="20.100000000000001" customHeight="1" x14ac:dyDescent="0.3">
      <c r="A18" s="4">
        <v>12</v>
      </c>
      <c r="B18" s="5">
        <v>10</v>
      </c>
      <c r="C18" s="5">
        <v>5</v>
      </c>
      <c r="D18" s="6" t="s">
        <v>67</v>
      </c>
      <c r="E18" s="6" t="s">
        <v>66</v>
      </c>
      <c r="F18" s="6" t="s">
        <v>63</v>
      </c>
      <c r="G18" s="4" t="s">
        <v>64</v>
      </c>
      <c r="H18" s="4" t="s">
        <v>65</v>
      </c>
      <c r="I18" s="7">
        <f t="shared" si="0"/>
        <v>885</v>
      </c>
      <c r="J18" s="8">
        <v>840</v>
      </c>
      <c r="K18" s="7">
        <f t="shared" si="1"/>
        <v>45</v>
      </c>
      <c r="L18" s="9">
        <f t="shared" si="2"/>
        <v>5.0847457627118647E-2</v>
      </c>
      <c r="M18" s="10">
        <v>18</v>
      </c>
      <c r="N18" s="10">
        <v>3</v>
      </c>
      <c r="O18" s="10"/>
      <c r="P18" s="10">
        <v>5</v>
      </c>
      <c r="Q18" s="10">
        <v>2</v>
      </c>
      <c r="R18" s="10"/>
      <c r="S18" s="10">
        <v>16</v>
      </c>
      <c r="T18" s="10">
        <v>1</v>
      </c>
      <c r="U18" s="10"/>
      <c r="V18" s="10"/>
      <c r="W18" s="10"/>
      <c r="X18" s="11">
        <v>20201005</v>
      </c>
      <c r="Y18" s="11">
        <v>2</v>
      </c>
      <c r="Z18" s="5" t="s">
        <v>73</v>
      </c>
      <c r="AA18" s="11" t="str">
        <f t="shared" si="3"/>
        <v>이형준</v>
      </c>
      <c r="AB18" s="4" t="s">
        <v>100</v>
      </c>
      <c r="AC18" s="12"/>
    </row>
    <row r="19" spans="1:29" s="13" customFormat="1" ht="20.100000000000001" customHeight="1" x14ac:dyDescent="0.3">
      <c r="A19" s="4">
        <v>13</v>
      </c>
      <c r="B19" s="5">
        <v>10</v>
      </c>
      <c r="C19" s="5">
        <v>5</v>
      </c>
      <c r="D19" s="6" t="s">
        <v>67</v>
      </c>
      <c r="E19" s="6" t="s">
        <v>66</v>
      </c>
      <c r="F19" s="6" t="s">
        <v>63</v>
      </c>
      <c r="G19" s="4" t="s">
        <v>64</v>
      </c>
      <c r="H19" s="4" t="s">
        <v>65</v>
      </c>
      <c r="I19" s="7">
        <f t="shared" si="0"/>
        <v>389</v>
      </c>
      <c r="J19" s="8">
        <v>355</v>
      </c>
      <c r="K19" s="7">
        <f t="shared" si="1"/>
        <v>34</v>
      </c>
      <c r="L19" s="9">
        <f t="shared" si="2"/>
        <v>8.7403598971722368E-2</v>
      </c>
      <c r="M19" s="10">
        <v>13</v>
      </c>
      <c r="N19" s="10"/>
      <c r="O19" s="10"/>
      <c r="P19" s="10">
        <v>3</v>
      </c>
      <c r="Q19" s="10"/>
      <c r="R19" s="10"/>
      <c r="S19" s="10">
        <v>18</v>
      </c>
      <c r="T19" s="10"/>
      <c r="U19" s="10"/>
      <c r="V19" s="10"/>
      <c r="W19" s="10"/>
      <c r="X19" s="11">
        <v>20200923</v>
      </c>
      <c r="Y19" s="11">
        <v>2</v>
      </c>
      <c r="Z19" s="5" t="s">
        <v>68</v>
      </c>
      <c r="AA19" s="11" t="str">
        <f t="shared" si="3"/>
        <v>하선동</v>
      </c>
      <c r="AB19" s="4" t="s">
        <v>100</v>
      </c>
      <c r="AC19" s="12"/>
    </row>
    <row r="20" spans="1:29" s="13" customFormat="1" ht="20.100000000000001" customHeight="1" x14ac:dyDescent="0.3">
      <c r="A20" s="4">
        <v>14</v>
      </c>
      <c r="B20" s="5">
        <v>10</v>
      </c>
      <c r="C20" s="5">
        <v>5</v>
      </c>
      <c r="D20" s="6" t="s">
        <v>67</v>
      </c>
      <c r="E20" s="6" t="s">
        <v>102</v>
      </c>
      <c r="F20" s="6" t="s">
        <v>101</v>
      </c>
      <c r="G20" s="4">
        <v>7301</v>
      </c>
      <c r="H20" s="4" t="s">
        <v>52</v>
      </c>
      <c r="I20" s="7">
        <f t="shared" si="0"/>
        <v>1260</v>
      </c>
      <c r="J20" s="8">
        <v>1260</v>
      </c>
      <c r="K20" s="7">
        <f t="shared" si="1"/>
        <v>0</v>
      </c>
      <c r="L20" s="9">
        <f t="shared" si="2"/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>
        <v>20201005</v>
      </c>
      <c r="Y20" s="11">
        <v>3</v>
      </c>
      <c r="Z20" s="5" t="s">
        <v>68</v>
      </c>
      <c r="AA20" s="11" t="str">
        <f t="shared" si="3"/>
        <v>하선동</v>
      </c>
      <c r="AB20" s="4" t="s">
        <v>100</v>
      </c>
      <c r="AC20" s="12"/>
    </row>
    <row r="21" spans="1:29" s="13" customFormat="1" ht="20.100000000000001" customHeight="1" x14ac:dyDescent="0.3">
      <c r="A21" s="4">
        <v>15</v>
      </c>
      <c r="B21" s="5">
        <v>10</v>
      </c>
      <c r="C21" s="5">
        <v>5</v>
      </c>
      <c r="D21" s="6" t="s">
        <v>67</v>
      </c>
      <c r="E21" s="6" t="s">
        <v>102</v>
      </c>
      <c r="F21" s="6" t="s">
        <v>101</v>
      </c>
      <c r="G21" s="4">
        <v>7301</v>
      </c>
      <c r="H21" s="4" t="s">
        <v>52</v>
      </c>
      <c r="I21" s="7">
        <f t="shared" si="0"/>
        <v>800</v>
      </c>
      <c r="J21" s="8">
        <v>800</v>
      </c>
      <c r="K21" s="7">
        <f t="shared" si="1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>
        <v>20201005</v>
      </c>
      <c r="Y21" s="11">
        <v>3</v>
      </c>
      <c r="Z21" s="5" t="s">
        <v>73</v>
      </c>
      <c r="AA21" s="11" t="str">
        <f t="shared" si="3"/>
        <v>이형준</v>
      </c>
      <c r="AB21" s="4" t="s">
        <v>100</v>
      </c>
      <c r="AC21" s="12"/>
    </row>
    <row r="22" spans="1:29" s="13" customFormat="1" ht="20.100000000000001" customHeight="1" x14ac:dyDescent="0.3">
      <c r="A22" s="4">
        <v>16</v>
      </c>
      <c r="B22" s="5">
        <v>10</v>
      </c>
      <c r="C22" s="5">
        <v>5</v>
      </c>
      <c r="D22" s="6" t="s">
        <v>77</v>
      </c>
      <c r="E22" s="6" t="s">
        <v>104</v>
      </c>
      <c r="F22" s="6" t="s">
        <v>103</v>
      </c>
      <c r="G22" s="4"/>
      <c r="H22" s="4"/>
      <c r="I22" s="7">
        <f t="shared" si="0"/>
        <v>660</v>
      </c>
      <c r="J22" s="8">
        <v>630</v>
      </c>
      <c r="K22" s="7">
        <f t="shared" si="1"/>
        <v>30</v>
      </c>
      <c r="L22" s="9">
        <f t="shared" si="2"/>
        <v>4.5454545454545456E-2</v>
      </c>
      <c r="M22" s="10">
        <v>9</v>
      </c>
      <c r="N22" s="10"/>
      <c r="O22" s="10"/>
      <c r="P22" s="10">
        <v>9</v>
      </c>
      <c r="Q22" s="10">
        <v>2</v>
      </c>
      <c r="R22" s="10"/>
      <c r="S22" s="10"/>
      <c r="T22" s="10"/>
      <c r="U22" s="10">
        <v>10</v>
      </c>
      <c r="V22" s="10"/>
      <c r="W22" s="10"/>
      <c r="X22" s="11">
        <v>20201005</v>
      </c>
      <c r="Y22" s="11">
        <v>4</v>
      </c>
      <c r="Z22" s="5" t="s">
        <v>73</v>
      </c>
      <c r="AA22" s="11" t="str">
        <f t="shared" si="3"/>
        <v>이형준</v>
      </c>
      <c r="AB22" s="4" t="s">
        <v>100</v>
      </c>
      <c r="AC22" s="12"/>
    </row>
    <row r="23" spans="1:29" s="13" customFormat="1" ht="20.100000000000001" customHeight="1" x14ac:dyDescent="0.3">
      <c r="A23" s="4">
        <v>17</v>
      </c>
      <c r="B23" s="5">
        <v>10</v>
      </c>
      <c r="C23" s="5">
        <v>5</v>
      </c>
      <c r="D23" s="6" t="s">
        <v>50</v>
      </c>
      <c r="E23" s="6" t="s">
        <v>51</v>
      </c>
      <c r="F23" s="6" t="s">
        <v>61</v>
      </c>
      <c r="G23" s="4">
        <v>7301</v>
      </c>
      <c r="H23" s="4" t="s">
        <v>52</v>
      </c>
      <c r="I23" s="7">
        <f t="shared" si="0"/>
        <v>2285</v>
      </c>
      <c r="J23" s="8">
        <v>2285</v>
      </c>
      <c r="K23" s="7">
        <f t="shared" si="1"/>
        <v>0</v>
      </c>
      <c r="L23" s="9">
        <f t="shared" si="2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>
        <v>20201005</v>
      </c>
      <c r="Y23" s="11">
        <v>15</v>
      </c>
      <c r="Z23" s="5" t="s">
        <v>73</v>
      </c>
      <c r="AA23" s="11" t="str">
        <f t="shared" si="3"/>
        <v>이형준</v>
      </c>
      <c r="AB23" s="4" t="s">
        <v>100</v>
      </c>
      <c r="AC23" s="12"/>
    </row>
    <row r="24" spans="1:29" s="13" customFormat="1" ht="20.100000000000001" customHeight="1" x14ac:dyDescent="0.3">
      <c r="A24" s="4">
        <v>18</v>
      </c>
      <c r="B24" s="5">
        <v>10</v>
      </c>
      <c r="C24" s="5">
        <v>5</v>
      </c>
      <c r="D24" s="6" t="s">
        <v>50</v>
      </c>
      <c r="E24" s="6" t="s">
        <v>53</v>
      </c>
      <c r="F24" s="6" t="s">
        <v>86</v>
      </c>
      <c r="G24" s="4" t="s">
        <v>87</v>
      </c>
      <c r="H24" s="4" t="s">
        <v>52</v>
      </c>
      <c r="I24" s="7">
        <f t="shared" si="0"/>
        <v>1134</v>
      </c>
      <c r="J24" s="8">
        <v>1130</v>
      </c>
      <c r="K24" s="7">
        <f t="shared" si="1"/>
        <v>4</v>
      </c>
      <c r="L24" s="9">
        <f t="shared" si="2"/>
        <v>3.5273368606701938E-3</v>
      </c>
      <c r="M24" s="10"/>
      <c r="N24" s="10"/>
      <c r="O24" s="10"/>
      <c r="P24" s="10"/>
      <c r="Q24" s="10"/>
      <c r="R24" s="10"/>
      <c r="S24" s="10"/>
      <c r="T24" s="10">
        <v>2</v>
      </c>
      <c r="U24" s="10"/>
      <c r="V24" s="10"/>
      <c r="W24" s="10">
        <v>2</v>
      </c>
      <c r="X24" s="11">
        <v>20201005</v>
      </c>
      <c r="Y24" s="11">
        <v>11</v>
      </c>
      <c r="Z24" s="5" t="s">
        <v>73</v>
      </c>
      <c r="AA24" s="11" t="str">
        <f t="shared" si="3"/>
        <v>이형준</v>
      </c>
      <c r="AB24" s="4" t="s">
        <v>100</v>
      </c>
      <c r="AC24" s="12" t="s">
        <v>105</v>
      </c>
    </row>
    <row r="25" spans="1:29" s="13" customFormat="1" ht="20.100000000000001" customHeight="1" x14ac:dyDescent="0.3">
      <c r="A25" s="4">
        <v>19</v>
      </c>
      <c r="B25" s="5">
        <v>10</v>
      </c>
      <c r="C25" s="5">
        <v>5</v>
      </c>
      <c r="D25" s="6" t="s">
        <v>77</v>
      </c>
      <c r="E25" s="6" t="s">
        <v>70</v>
      </c>
      <c r="F25" s="6" t="s">
        <v>79</v>
      </c>
      <c r="G25" s="4" t="s">
        <v>80</v>
      </c>
      <c r="H25" s="4" t="s">
        <v>81</v>
      </c>
      <c r="I25" s="7">
        <f t="shared" si="0"/>
        <v>249</v>
      </c>
      <c r="J25" s="10">
        <v>225</v>
      </c>
      <c r="K25" s="7">
        <f t="shared" si="1"/>
        <v>24</v>
      </c>
      <c r="L25" s="9">
        <f t="shared" si="2"/>
        <v>9.6385542168674704E-2</v>
      </c>
      <c r="M25" s="10">
        <v>19</v>
      </c>
      <c r="N25" s="10"/>
      <c r="O25" s="10"/>
      <c r="P25" s="10"/>
      <c r="Q25" s="10"/>
      <c r="R25" s="10"/>
      <c r="S25" s="10"/>
      <c r="T25" s="10"/>
      <c r="U25" s="10"/>
      <c r="V25" s="10">
        <v>5</v>
      </c>
      <c r="W25" s="10"/>
      <c r="X25" s="11">
        <v>20201005</v>
      </c>
      <c r="Y25" s="11">
        <v>14</v>
      </c>
      <c r="Z25" s="5" t="s">
        <v>68</v>
      </c>
      <c r="AA25" s="11" t="str">
        <f t="shared" si="3"/>
        <v>하선동</v>
      </c>
      <c r="AB25" s="4" t="s">
        <v>100</v>
      </c>
      <c r="AC25" s="12" t="s">
        <v>106</v>
      </c>
    </row>
    <row r="26" spans="1:29" s="13" customFormat="1" ht="20.100000000000001" customHeight="1" x14ac:dyDescent="0.3">
      <c r="A26" s="4">
        <v>20</v>
      </c>
      <c r="B26" s="5">
        <v>10</v>
      </c>
      <c r="C26" s="5">
        <v>5</v>
      </c>
      <c r="AC26" s="12"/>
    </row>
    <row r="27" spans="1:29" s="13" customFormat="1" ht="20.100000000000001" customHeight="1" x14ac:dyDescent="0.3">
      <c r="A27" s="4">
        <v>21</v>
      </c>
      <c r="B27" s="5">
        <v>10</v>
      </c>
      <c r="C27" s="5">
        <v>5</v>
      </c>
      <c r="AC27" s="12"/>
    </row>
    <row r="28" spans="1:29" s="13" customFormat="1" ht="20.100000000000001" customHeight="1" x14ac:dyDescent="0.3">
      <c r="A28" s="4">
        <v>22</v>
      </c>
      <c r="B28" s="5">
        <v>10</v>
      </c>
      <c r="C28" s="5">
        <v>5</v>
      </c>
      <c r="D28" s="6"/>
      <c r="E28" s="6"/>
      <c r="F28" s="6"/>
      <c r="G28" s="4"/>
      <c r="H28" s="4"/>
      <c r="I28" s="7">
        <f t="shared" ref="I28:I46" si="4">J28+K28</f>
        <v>0</v>
      </c>
      <c r="J28" s="15"/>
      <c r="K28" s="7">
        <f>SUM(M28:W28)</f>
        <v>0</v>
      </c>
      <c r="L28" s="9" t="e">
        <f t="shared" ref="L28:L46" si="5">K28/I28</f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ref="AA28:AA46" si="6">IF($Z28="A","하선동",IF($Z28="B","이형준",""))</f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>
        <v>10</v>
      </c>
      <c r="C29" s="5">
        <v>5</v>
      </c>
      <c r="D29" s="6"/>
      <c r="E29" s="6"/>
      <c r="F29" s="6"/>
      <c r="G29" s="4"/>
      <c r="H29" s="4"/>
      <c r="I29" s="7">
        <f t="shared" si="4"/>
        <v>0</v>
      </c>
      <c r="J29" s="10"/>
      <c r="K29" s="7">
        <f>SUM(M29:W29)</f>
        <v>0</v>
      </c>
      <c r="L29" s="9" t="e">
        <f t="shared" si="5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6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>
        <v>10</v>
      </c>
      <c r="C30" s="5">
        <v>5</v>
      </c>
      <c r="D30" s="6"/>
      <c r="E30" s="6"/>
      <c r="F30" s="6"/>
      <c r="G30" s="4"/>
      <c r="H30" s="4"/>
      <c r="I30" s="7">
        <f t="shared" si="4"/>
        <v>0</v>
      </c>
      <c r="J30" s="10"/>
      <c r="K30" s="7">
        <f t="shared" ref="K30:K43" si="7">SUM(M30:W30)</f>
        <v>0</v>
      </c>
      <c r="L30" s="9" t="e">
        <f t="shared" si="5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6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>
        <v>10</v>
      </c>
      <c r="C31" s="5">
        <v>5</v>
      </c>
      <c r="D31" s="6"/>
      <c r="E31" s="6"/>
      <c r="F31" s="6"/>
      <c r="G31" s="4"/>
      <c r="H31" s="4"/>
      <c r="I31" s="7">
        <f t="shared" si="4"/>
        <v>0</v>
      </c>
      <c r="J31" s="8"/>
      <c r="K31" s="7">
        <f t="shared" si="7"/>
        <v>0</v>
      </c>
      <c r="L31" s="9" t="e">
        <f t="shared" si="5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6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>
        <v>10</v>
      </c>
      <c r="C32" s="5">
        <v>5</v>
      </c>
      <c r="D32" s="6"/>
      <c r="E32" s="6"/>
      <c r="F32" s="6"/>
      <c r="G32" s="4"/>
      <c r="H32" s="4"/>
      <c r="I32" s="7">
        <f t="shared" si="4"/>
        <v>0</v>
      </c>
      <c r="J32" s="8"/>
      <c r="K32" s="7">
        <f t="shared" si="7"/>
        <v>0</v>
      </c>
      <c r="L32" s="9" t="e">
        <f t="shared" si="5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6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v>10</v>
      </c>
      <c r="C33" s="5">
        <v>5</v>
      </c>
      <c r="D33" s="6"/>
      <c r="E33" s="6"/>
      <c r="F33" s="6"/>
      <c r="G33" s="4"/>
      <c r="H33" s="4"/>
      <c r="I33" s="7">
        <f t="shared" si="4"/>
        <v>0</v>
      </c>
      <c r="J33" s="8"/>
      <c r="K33" s="7">
        <f t="shared" si="7"/>
        <v>0</v>
      </c>
      <c r="L33" s="9" t="e">
        <f t="shared" si="5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6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v>10</v>
      </c>
      <c r="C34" s="5">
        <v>5</v>
      </c>
      <c r="D34" s="6"/>
      <c r="E34" s="6"/>
      <c r="F34" s="6"/>
      <c r="G34" s="4"/>
      <c r="H34" s="4"/>
      <c r="I34" s="7">
        <f t="shared" si="4"/>
        <v>0</v>
      </c>
      <c r="J34" s="8"/>
      <c r="K34" s="7">
        <f t="shared" si="7"/>
        <v>0</v>
      </c>
      <c r="L34" s="9" t="e">
        <f t="shared" si="5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6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v>10</v>
      </c>
      <c r="C35" s="5">
        <v>5</v>
      </c>
      <c r="D35" s="6"/>
      <c r="E35" s="6"/>
      <c r="F35" s="6"/>
      <c r="G35" s="4"/>
      <c r="H35" s="4"/>
      <c r="I35" s="7">
        <f t="shared" si="4"/>
        <v>0</v>
      </c>
      <c r="J35" s="8"/>
      <c r="K35" s="7">
        <f t="shared" si="7"/>
        <v>0</v>
      </c>
      <c r="L35" s="9" t="e">
        <f t="shared" si="5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6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v>10</v>
      </c>
      <c r="C36" s="5">
        <v>5</v>
      </c>
      <c r="D36" s="6"/>
      <c r="E36" s="17"/>
      <c r="F36" s="4"/>
      <c r="G36" s="4"/>
      <c r="H36" s="4"/>
      <c r="I36" s="7">
        <f t="shared" si="4"/>
        <v>0</v>
      </c>
      <c r="J36" s="8"/>
      <c r="K36" s="7">
        <f t="shared" si="7"/>
        <v>0</v>
      </c>
      <c r="L36" s="9" t="e">
        <f t="shared" si="5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6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v>10</v>
      </c>
      <c r="C37" s="5">
        <v>5</v>
      </c>
      <c r="D37" s="6"/>
      <c r="E37" s="6"/>
      <c r="F37" s="4"/>
      <c r="G37" s="4"/>
      <c r="H37" s="4"/>
      <c r="I37" s="7">
        <f t="shared" si="4"/>
        <v>0</v>
      </c>
      <c r="J37" s="8"/>
      <c r="K37" s="7">
        <f t="shared" si="7"/>
        <v>0</v>
      </c>
      <c r="L37" s="9" t="e">
        <f t="shared" si="5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6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v>10</v>
      </c>
      <c r="C38" s="5">
        <v>5</v>
      </c>
      <c r="D38" s="6"/>
      <c r="E38" s="6"/>
      <c r="F38" s="6"/>
      <c r="G38" s="4"/>
      <c r="H38" s="4"/>
      <c r="I38" s="7">
        <f t="shared" si="4"/>
        <v>0</v>
      </c>
      <c r="J38" s="8"/>
      <c r="K38" s="7">
        <f t="shared" si="7"/>
        <v>0</v>
      </c>
      <c r="L38" s="9" t="e">
        <f t="shared" si="5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6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v>10</v>
      </c>
      <c r="C39" s="5">
        <v>5</v>
      </c>
      <c r="D39" s="6"/>
      <c r="E39" s="4"/>
      <c r="F39" s="4"/>
      <c r="G39" s="4"/>
      <c r="H39" s="4"/>
      <c r="I39" s="7">
        <f t="shared" si="4"/>
        <v>0</v>
      </c>
      <c r="J39" s="8"/>
      <c r="K39" s="7">
        <f t="shared" si="7"/>
        <v>0</v>
      </c>
      <c r="L39" s="9" t="e">
        <f t="shared" si="5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6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v>10</v>
      </c>
      <c r="C40" s="5">
        <v>5</v>
      </c>
      <c r="D40" s="6"/>
      <c r="E40" s="4"/>
      <c r="F40" s="4"/>
      <c r="G40" s="4"/>
      <c r="H40" s="4"/>
      <c r="I40" s="7">
        <f t="shared" si="4"/>
        <v>0</v>
      </c>
      <c r="J40" s="8"/>
      <c r="K40" s="7">
        <f t="shared" si="7"/>
        <v>0</v>
      </c>
      <c r="L40" s="9" t="e">
        <f t="shared" si="5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6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v>10</v>
      </c>
      <c r="C41" s="5">
        <v>5</v>
      </c>
      <c r="D41" s="6"/>
      <c r="E41" s="6"/>
      <c r="F41" s="6"/>
      <c r="G41" s="4"/>
      <c r="H41" s="4"/>
      <c r="I41" s="7">
        <f t="shared" si="4"/>
        <v>0</v>
      </c>
      <c r="J41" s="8"/>
      <c r="K41" s="7">
        <f t="shared" si="7"/>
        <v>0</v>
      </c>
      <c r="L41" s="9" t="e">
        <f t="shared" si="5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6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v>10</v>
      </c>
      <c r="C42" s="5">
        <v>5</v>
      </c>
      <c r="D42" s="6"/>
      <c r="E42" s="6"/>
      <c r="F42" s="6"/>
      <c r="G42" s="4"/>
      <c r="H42" s="4"/>
      <c r="I42" s="7">
        <f t="shared" si="4"/>
        <v>0</v>
      </c>
      <c r="J42" s="8"/>
      <c r="K42" s="7">
        <f t="shared" si="7"/>
        <v>0</v>
      </c>
      <c r="L42" s="9" t="e">
        <f t="shared" si="5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6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v>10</v>
      </c>
      <c r="C43" s="5">
        <v>5</v>
      </c>
      <c r="D43" s="6"/>
      <c r="E43" s="6"/>
      <c r="F43" s="6"/>
      <c r="G43" s="4"/>
      <c r="H43" s="4"/>
      <c r="I43" s="7">
        <f t="shared" si="4"/>
        <v>0</v>
      </c>
      <c r="J43" s="8"/>
      <c r="K43" s="7">
        <f t="shared" si="7"/>
        <v>0</v>
      </c>
      <c r="L43" s="9" t="e">
        <f t="shared" si="5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6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v>10</v>
      </c>
      <c r="C44" s="5">
        <v>5</v>
      </c>
      <c r="D44" s="6"/>
      <c r="E44" s="6"/>
      <c r="F44" s="6"/>
      <c r="G44" s="4"/>
      <c r="H44" s="4"/>
      <c r="I44" s="7">
        <f t="shared" si="4"/>
        <v>0</v>
      </c>
      <c r="J44" s="8"/>
      <c r="K44" s="7">
        <f t="shared" ref="K44:K46" si="8">SUM(M44:W44)</f>
        <v>0</v>
      </c>
      <c r="L44" s="9" t="e">
        <f t="shared" si="5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6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v>10</v>
      </c>
      <c r="C45" s="5">
        <v>5</v>
      </c>
      <c r="D45" s="6"/>
      <c r="E45" s="6"/>
      <c r="F45" s="6"/>
      <c r="G45" s="4"/>
      <c r="H45" s="4"/>
      <c r="I45" s="7">
        <f t="shared" si="4"/>
        <v>0</v>
      </c>
      <c r="J45" s="8"/>
      <c r="K45" s="7">
        <f t="shared" si="8"/>
        <v>0</v>
      </c>
      <c r="L45" s="9" t="e">
        <f t="shared" si="5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6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v>10</v>
      </c>
      <c r="C46" s="5">
        <v>5</v>
      </c>
      <c r="D46" s="6"/>
      <c r="E46" s="6"/>
      <c r="F46" s="6"/>
      <c r="G46" s="4"/>
      <c r="H46" s="4"/>
      <c r="I46" s="7">
        <f t="shared" si="4"/>
        <v>0</v>
      </c>
      <c r="J46" s="8"/>
      <c r="K46" s="7">
        <f t="shared" si="8"/>
        <v>0</v>
      </c>
      <c r="L46" s="9" t="e">
        <f t="shared" si="5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6"/>
        <v/>
      </c>
      <c r="AB46" s="4"/>
      <c r="AC46" s="12"/>
    </row>
    <row r="47" spans="1:29" s="18" customFormat="1" ht="13.5" x14ac:dyDescent="0.3">
      <c r="A47" s="53"/>
      <c r="B47" s="54"/>
      <c r="C47" s="54"/>
      <c r="D47" s="54"/>
      <c r="E47" s="54"/>
      <c r="F47" s="54"/>
      <c r="G47" s="54"/>
      <c r="H47" s="54"/>
      <c r="I47" s="49">
        <f t="shared" ref="I47:W47" si="9">SUM(I7:I46)</f>
        <v>28161</v>
      </c>
      <c r="J47" s="49">
        <f t="shared" si="9"/>
        <v>27147</v>
      </c>
      <c r="K47" s="49">
        <f t="shared" si="9"/>
        <v>1014</v>
      </c>
      <c r="L47" s="49" t="e">
        <f t="shared" si="9"/>
        <v>#DIV/0!</v>
      </c>
      <c r="M47" s="49">
        <f t="shared" si="9"/>
        <v>262</v>
      </c>
      <c r="N47" s="49">
        <f t="shared" si="9"/>
        <v>111</v>
      </c>
      <c r="O47" s="49">
        <f t="shared" si="9"/>
        <v>402</v>
      </c>
      <c r="P47" s="49">
        <f t="shared" si="9"/>
        <v>24</v>
      </c>
      <c r="Q47" s="49">
        <f t="shared" si="9"/>
        <v>86</v>
      </c>
      <c r="R47" s="49">
        <f t="shared" si="9"/>
        <v>0</v>
      </c>
      <c r="S47" s="49">
        <f t="shared" si="9"/>
        <v>95</v>
      </c>
      <c r="T47" s="49">
        <f t="shared" si="9"/>
        <v>6</v>
      </c>
      <c r="U47" s="49">
        <f t="shared" si="9"/>
        <v>10</v>
      </c>
      <c r="V47" s="49">
        <f t="shared" si="9"/>
        <v>16</v>
      </c>
      <c r="W47" s="49">
        <f t="shared" si="9"/>
        <v>2</v>
      </c>
      <c r="X47" s="55"/>
      <c r="Y47" s="56"/>
      <c r="Z47" s="56"/>
      <c r="AA47" s="56"/>
      <c r="AB47" s="56"/>
      <c r="AC47" s="56"/>
    </row>
    <row r="48" spans="1:29" s="18" customFormat="1" ht="13.5" x14ac:dyDescent="0.3">
      <c r="A48" s="53"/>
      <c r="B48" s="54"/>
      <c r="C48" s="54"/>
      <c r="D48" s="54"/>
      <c r="E48" s="54"/>
      <c r="F48" s="54"/>
      <c r="G48" s="54"/>
      <c r="H48" s="54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6"/>
      <c r="Y48" s="56"/>
      <c r="Z48" s="56"/>
      <c r="AA48" s="56"/>
      <c r="AB48" s="56"/>
      <c r="AC48" s="56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0</v>
      </c>
      <c r="D49" s="6" t="s">
        <v>50</v>
      </c>
      <c r="E49" s="6" t="s">
        <v>51</v>
      </c>
      <c r="F49" s="6" t="s">
        <v>61</v>
      </c>
      <c r="G49" s="4">
        <v>7301</v>
      </c>
      <c r="H49" s="4" t="s">
        <v>52</v>
      </c>
      <c r="I49" s="4"/>
      <c r="J49" s="8">
        <v>1120</v>
      </c>
      <c r="K49" s="7">
        <f t="shared" ref="K49:K63" si="10">SUM(M49:W49)</f>
        <v>222</v>
      </c>
      <c r="L49" s="9" t="e">
        <f t="shared" ref="L49:L63" si="11">K49/I49</f>
        <v>#DIV/0!</v>
      </c>
      <c r="M49" s="10"/>
      <c r="N49" s="10">
        <v>222</v>
      </c>
      <c r="O49" s="10"/>
      <c r="P49" s="10"/>
      <c r="Q49" s="10"/>
      <c r="R49" s="10"/>
      <c r="S49" s="10"/>
      <c r="T49" s="10"/>
      <c r="U49" s="10"/>
      <c r="V49" s="10"/>
      <c r="W49" s="10"/>
      <c r="X49" s="11">
        <v>20200928</v>
      </c>
      <c r="Y49" s="11">
        <v>13</v>
      </c>
      <c r="Z49" s="5" t="s">
        <v>152</v>
      </c>
      <c r="AA49" s="11" t="str">
        <f t="shared" ref="AA49" si="12">IF($Z49="A","하선동",IF($Z49="B","이형준",""))</f>
        <v>이형준</v>
      </c>
      <c r="AB49" s="4" t="s">
        <v>58</v>
      </c>
      <c r="AC49" s="12" t="s">
        <v>62</v>
      </c>
    </row>
    <row r="50" spans="1:29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0</v>
      </c>
      <c r="D50" s="6" t="s">
        <v>43</v>
      </c>
      <c r="E50" s="6" t="s">
        <v>70</v>
      </c>
      <c r="F50" s="6" t="s">
        <v>83</v>
      </c>
      <c r="G50" s="4"/>
      <c r="H50" s="4"/>
      <c r="I50" s="7">
        <f t="shared" ref="I50:I63" si="15">J50+K50</f>
        <v>50</v>
      </c>
      <c r="J50" s="8">
        <v>50</v>
      </c>
      <c r="K50" s="7">
        <f t="shared" si="10"/>
        <v>0</v>
      </c>
      <c r="L50" s="9">
        <f t="shared" si="11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/>
      <c r="AB50" s="4" t="s">
        <v>78</v>
      </c>
      <c r="AC50" s="12" t="s">
        <v>84</v>
      </c>
    </row>
    <row r="51" spans="1:29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0</v>
      </c>
      <c r="D51" s="6" t="s">
        <v>76</v>
      </c>
      <c r="E51" s="6" t="s">
        <v>70</v>
      </c>
      <c r="F51" s="6" t="s">
        <v>85</v>
      </c>
      <c r="G51" s="4"/>
      <c r="H51" s="4"/>
      <c r="I51" s="7">
        <f t="shared" si="15"/>
        <v>30</v>
      </c>
      <c r="J51" s="8">
        <v>30</v>
      </c>
      <c r="K51" s="7">
        <f t="shared" si="10"/>
        <v>0</v>
      </c>
      <c r="L51" s="9">
        <f t="shared" si="11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ref="AA51:AA66" si="16">IF($Z51="A","하선동",IF($Z51="B","이형준",""))</f>
        <v/>
      </c>
      <c r="AB51" s="4" t="s">
        <v>78</v>
      </c>
      <c r="AC51" s="12" t="s">
        <v>84</v>
      </c>
    </row>
    <row r="52" spans="1:29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0</v>
      </c>
      <c r="D52" s="6" t="s">
        <v>77</v>
      </c>
      <c r="E52" s="6" t="s">
        <v>70</v>
      </c>
      <c r="F52" s="6" t="s">
        <v>79</v>
      </c>
      <c r="G52" s="4" t="s">
        <v>80</v>
      </c>
      <c r="H52" s="4" t="s">
        <v>81</v>
      </c>
      <c r="I52" s="7">
        <f t="shared" si="15"/>
        <v>340</v>
      </c>
      <c r="J52" s="8">
        <v>340</v>
      </c>
      <c r="K52" s="7">
        <f t="shared" si="10"/>
        <v>0</v>
      </c>
      <c r="L52" s="9">
        <f t="shared" si="11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>
        <v>20201005</v>
      </c>
      <c r="Y52" s="11">
        <v>14</v>
      </c>
      <c r="Z52" s="5" t="s">
        <v>68</v>
      </c>
      <c r="AA52" s="11" t="str">
        <f t="shared" si="16"/>
        <v>하선동</v>
      </c>
      <c r="AB52" s="4" t="s">
        <v>59</v>
      </c>
      <c r="AC52" s="12" t="s">
        <v>90</v>
      </c>
    </row>
    <row r="53" spans="1:29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0</v>
      </c>
      <c r="D53" s="6" t="s">
        <v>92</v>
      </c>
      <c r="E53" s="6"/>
      <c r="F53" s="6" t="s">
        <v>91</v>
      </c>
      <c r="G53" s="4"/>
      <c r="H53" s="4"/>
      <c r="I53" s="7">
        <f t="shared" si="15"/>
        <v>50</v>
      </c>
      <c r="J53" s="8">
        <v>50</v>
      </c>
      <c r="K53" s="7">
        <f t="shared" si="10"/>
        <v>0</v>
      </c>
      <c r="L53" s="9">
        <f t="shared" si="11"/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>
        <v>20201005</v>
      </c>
      <c r="Y53" s="11">
        <v>3</v>
      </c>
      <c r="Z53" s="5" t="s">
        <v>68</v>
      </c>
      <c r="AA53" s="11" t="str">
        <f t="shared" si="16"/>
        <v>하선동</v>
      </c>
      <c r="AB53" s="4" t="s">
        <v>59</v>
      </c>
      <c r="AC53" s="12" t="s">
        <v>84</v>
      </c>
    </row>
    <row r="54" spans="1:29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0</v>
      </c>
      <c r="D54" s="6" t="s">
        <v>92</v>
      </c>
      <c r="E54" s="6"/>
      <c r="F54" s="6" t="s">
        <v>93</v>
      </c>
      <c r="G54" s="4"/>
      <c r="H54" s="4"/>
      <c r="I54" s="7">
        <f t="shared" si="15"/>
        <v>50</v>
      </c>
      <c r="J54" s="8">
        <v>50</v>
      </c>
      <c r="K54" s="7">
        <f t="shared" si="10"/>
        <v>0</v>
      </c>
      <c r="L54" s="9">
        <f t="shared" si="11"/>
        <v>0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>
        <v>20201005</v>
      </c>
      <c r="Y54" s="11">
        <v>10</v>
      </c>
      <c r="Z54" s="5" t="s">
        <v>68</v>
      </c>
      <c r="AA54" s="11" t="str">
        <f t="shared" si="16"/>
        <v>하선동</v>
      </c>
      <c r="AB54" s="4" t="s">
        <v>59</v>
      </c>
      <c r="AC54" s="12" t="s">
        <v>84</v>
      </c>
    </row>
    <row r="55" spans="1:29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0</v>
      </c>
      <c r="D55" s="6" t="s">
        <v>54</v>
      </c>
      <c r="E55" s="6" t="s">
        <v>55</v>
      </c>
      <c r="F55" s="6" t="s">
        <v>94</v>
      </c>
      <c r="G55" s="4"/>
      <c r="H55" s="4" t="s">
        <v>95</v>
      </c>
      <c r="I55" s="7">
        <f t="shared" si="15"/>
        <v>7923</v>
      </c>
      <c r="J55" s="14">
        <v>7923</v>
      </c>
      <c r="K55" s="7">
        <f t="shared" si="10"/>
        <v>0</v>
      </c>
      <c r="L55" s="9">
        <f t="shared" si="11"/>
        <v>0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6"/>
        <v/>
      </c>
      <c r="AB55" s="12" t="s">
        <v>98</v>
      </c>
      <c r="AC55" s="12" t="s">
        <v>99</v>
      </c>
    </row>
    <row r="56" spans="1:29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0</v>
      </c>
      <c r="D56" s="6" t="s">
        <v>54</v>
      </c>
      <c r="E56" s="6" t="s">
        <v>55</v>
      </c>
      <c r="F56" s="6" t="s">
        <v>94</v>
      </c>
      <c r="G56" s="4"/>
      <c r="H56" s="4" t="s">
        <v>96</v>
      </c>
      <c r="I56" s="7">
        <f t="shared" si="15"/>
        <v>3907</v>
      </c>
      <c r="J56" s="8">
        <v>3907</v>
      </c>
      <c r="K56" s="7">
        <f t="shared" si="10"/>
        <v>0</v>
      </c>
      <c r="L56" s="9">
        <f t="shared" si="11"/>
        <v>0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6"/>
        <v/>
      </c>
      <c r="AB56" s="12" t="s">
        <v>98</v>
      </c>
      <c r="AC56" s="12" t="s">
        <v>99</v>
      </c>
    </row>
    <row r="57" spans="1:29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0</v>
      </c>
      <c r="D57" s="6" t="s">
        <v>54</v>
      </c>
      <c r="E57" s="6" t="s">
        <v>55</v>
      </c>
      <c r="F57" s="6" t="s">
        <v>94</v>
      </c>
      <c r="G57" s="4"/>
      <c r="H57" s="4" t="s">
        <v>97</v>
      </c>
      <c r="I57" s="7">
        <f t="shared" si="15"/>
        <v>3959</v>
      </c>
      <c r="J57" s="8">
        <v>3959</v>
      </c>
      <c r="K57" s="7">
        <f t="shared" si="10"/>
        <v>0</v>
      </c>
      <c r="L57" s="9">
        <f t="shared" si="11"/>
        <v>0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6"/>
        <v/>
      </c>
      <c r="AB57" s="12" t="s">
        <v>98</v>
      </c>
      <c r="AC57" s="12" t="s">
        <v>99</v>
      </c>
    </row>
    <row r="58" spans="1:29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0</v>
      </c>
      <c r="D58" s="6" t="s">
        <v>77</v>
      </c>
      <c r="E58" s="6" t="s">
        <v>70</v>
      </c>
      <c r="F58" s="6" t="s">
        <v>79</v>
      </c>
      <c r="G58" s="4" t="s">
        <v>80</v>
      </c>
      <c r="H58" s="4" t="s">
        <v>81</v>
      </c>
      <c r="I58" s="7">
        <f t="shared" si="15"/>
        <v>450</v>
      </c>
      <c r="J58" s="8">
        <v>450</v>
      </c>
      <c r="K58" s="7">
        <f t="shared" si="10"/>
        <v>0</v>
      </c>
      <c r="L58" s="9">
        <f t="shared" si="11"/>
        <v>0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6"/>
        <v/>
      </c>
      <c r="AB58" s="12" t="s">
        <v>98</v>
      </c>
      <c r="AC58" s="12" t="s">
        <v>90</v>
      </c>
    </row>
    <row r="59" spans="1:29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0</v>
      </c>
      <c r="D59" s="6"/>
      <c r="E59" s="6"/>
      <c r="F59" s="6"/>
      <c r="G59" s="4"/>
      <c r="H59" s="4"/>
      <c r="I59" s="7">
        <f t="shared" si="15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6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0</v>
      </c>
      <c r="D60" s="6"/>
      <c r="E60" s="6"/>
      <c r="F60" s="6"/>
      <c r="G60" s="4"/>
      <c r="H60" s="4"/>
      <c r="I60" s="7">
        <f t="shared" si="15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6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0</v>
      </c>
      <c r="D61" s="6"/>
      <c r="E61" s="6"/>
      <c r="F61" s="6"/>
      <c r="G61" s="4"/>
      <c r="H61" s="4"/>
      <c r="I61" s="7">
        <f t="shared" si="15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6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0</v>
      </c>
      <c r="D62" s="6"/>
      <c r="E62" s="6"/>
      <c r="F62" s="6"/>
      <c r="G62" s="4"/>
      <c r="H62" s="4"/>
      <c r="I62" s="7">
        <f t="shared" si="15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6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0</v>
      </c>
      <c r="D63" s="6"/>
      <c r="E63" s="6"/>
      <c r="F63" s="6"/>
      <c r="G63" s="4"/>
      <c r="H63" s="4"/>
      <c r="I63" s="7">
        <f t="shared" si="15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6"/>
        <v/>
      </c>
      <c r="AB63" s="4"/>
      <c r="AC63" s="12"/>
    </row>
    <row r="64" spans="1:29" ht="20.100000000000001" customHeight="1" x14ac:dyDescent="0.3">
      <c r="Z64" s="5"/>
      <c r="AA64" s="11" t="str">
        <f t="shared" si="16"/>
        <v/>
      </c>
    </row>
    <row r="65" spans="26:27" ht="20.100000000000001" customHeight="1" x14ac:dyDescent="0.3">
      <c r="Z65" s="5"/>
      <c r="AA65" s="11" t="str">
        <f t="shared" si="16"/>
        <v/>
      </c>
    </row>
    <row r="66" spans="26:27" ht="20.100000000000001" customHeight="1" x14ac:dyDescent="0.3">
      <c r="Z66" s="5"/>
      <c r="AA66" s="11" t="str">
        <f t="shared" si="16"/>
        <v/>
      </c>
    </row>
    <row r="67" spans="26:27" ht="20.100000000000001" customHeight="1" x14ac:dyDescent="0.3"/>
    <row r="68" spans="26:27" ht="20.100000000000001" customHeight="1" x14ac:dyDescent="0.3"/>
    <row r="69" spans="26:27" ht="20.100000000000001" customHeight="1" x14ac:dyDescent="0.3"/>
    <row r="70" spans="26:27" ht="20.100000000000001" customHeight="1" x14ac:dyDescent="0.3"/>
    <row r="71" spans="26:27" ht="20.100000000000001" customHeight="1" x14ac:dyDescent="0.3"/>
    <row r="72" spans="26:27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F7 I7:Y10 H28:Y28 I29:Y31 A8:C10 A11:Y11 D30 D32:Y46 AB28:AC46 I12:Y25 A28:A46 D21:H25 Z7:AC25 A12:C25 B28:C28">
    <cfRule type="expression" dxfId="1347" priority="221">
      <formula>$L7&gt;0.15</formula>
    </cfRule>
    <cfRule type="expression" dxfId="1346" priority="222">
      <formula>AND($L7&gt;0.08,$L7&lt;0.15)</formula>
    </cfRule>
  </conditionalFormatting>
  <conditionalFormatting sqref="A49:C49 J49:W49 A50:D50 F50:Y50 A51:Y51 AC49:AC51 A53:Y54 A52:C52 I52:W52 A59:Y63 AB52:AC63 A55:C58 I55:Y58">
    <cfRule type="expression" dxfId="1345" priority="219">
      <formula>$L49&gt;0.15</formula>
    </cfRule>
    <cfRule type="expression" dxfId="1344" priority="220">
      <formula>AND($L49&gt;0.08,$L49&lt;0.15)</formula>
    </cfRule>
  </conditionalFormatting>
  <conditionalFormatting sqref="G7:H7">
    <cfRule type="expression" dxfId="1343" priority="217">
      <formula>$L7&gt;0.15</formula>
    </cfRule>
    <cfRule type="expression" dxfId="1342" priority="218">
      <formula>AND($L7&gt;0.08,$L7&lt;0.15)</formula>
    </cfRule>
  </conditionalFormatting>
  <conditionalFormatting sqref="D8">
    <cfRule type="expression" dxfId="1341" priority="215">
      <formula>$L8&gt;0.15</formula>
    </cfRule>
    <cfRule type="expression" dxfId="1340" priority="216">
      <formula>AND($L8&gt;0.08,$L8&lt;0.15)</formula>
    </cfRule>
  </conditionalFormatting>
  <conditionalFormatting sqref="E8:H8">
    <cfRule type="expression" dxfId="1339" priority="213">
      <formula>$L8&gt;0.15</formula>
    </cfRule>
    <cfRule type="expression" dxfId="1338" priority="214">
      <formula>AND($L8&gt;0.08,$L8&lt;0.15)</formula>
    </cfRule>
  </conditionalFormatting>
  <conditionalFormatting sqref="I49">
    <cfRule type="expression" dxfId="1337" priority="195">
      <formula>$L49&gt;0.15</formula>
    </cfRule>
    <cfRule type="expression" dxfId="1336" priority="196">
      <formula>AND($L49&gt;0.08,$L49&lt;0.15)</formula>
    </cfRule>
  </conditionalFormatting>
  <conditionalFormatting sqref="D15">
    <cfRule type="expression" dxfId="1335" priority="181">
      <formula>$L15&gt;0.15</formula>
    </cfRule>
    <cfRule type="expression" dxfId="1334" priority="182">
      <formula>AND($L15&gt;0.08,$L15&lt;0.15)</formula>
    </cfRule>
  </conditionalFormatting>
  <conditionalFormatting sqref="E15:F15">
    <cfRule type="expression" dxfId="1333" priority="179">
      <formula>$L15&gt;0.15</formula>
    </cfRule>
    <cfRule type="expression" dxfId="1332" priority="180">
      <formula>AND($L15&gt;0.08,$L15&lt;0.15)</formula>
    </cfRule>
  </conditionalFormatting>
  <conditionalFormatting sqref="G15:H15">
    <cfRule type="expression" dxfId="1331" priority="177">
      <formula>$L15&gt;0.15</formula>
    </cfRule>
    <cfRule type="expression" dxfId="1330" priority="178">
      <formula>AND($L15&gt;0.08,$L15&lt;0.15)</formula>
    </cfRule>
  </conditionalFormatting>
  <conditionalFormatting sqref="D17">
    <cfRule type="expression" dxfId="1329" priority="169">
      <formula>$L17&gt;0.15</formula>
    </cfRule>
    <cfRule type="expression" dxfId="1328" priority="170">
      <formula>AND($L17&gt;0.08,$L17&lt;0.15)</formula>
    </cfRule>
  </conditionalFormatting>
  <conditionalFormatting sqref="E17">
    <cfRule type="expression" dxfId="1327" priority="167">
      <formula>$L17&gt;0.15</formula>
    </cfRule>
    <cfRule type="expression" dxfId="1326" priority="168">
      <formula>AND($L17&gt;0.08,$L17&lt;0.15)</formula>
    </cfRule>
  </conditionalFormatting>
  <conditionalFormatting sqref="F17:H17">
    <cfRule type="expression" dxfId="1325" priority="165">
      <formula>$L17&gt;0.15</formula>
    </cfRule>
    <cfRule type="expression" dxfId="1324" priority="166">
      <formula>AND($L17&gt;0.08,$L17&lt;0.15)</formula>
    </cfRule>
  </conditionalFormatting>
  <conditionalFormatting sqref="D18:E18">
    <cfRule type="expression" dxfId="1323" priority="163">
      <formula>$L18&gt;0.15</formula>
    </cfRule>
    <cfRule type="expression" dxfId="1322" priority="164">
      <formula>AND($L18&gt;0.08,$L18&lt;0.15)</formula>
    </cfRule>
  </conditionalFormatting>
  <conditionalFormatting sqref="D20:F20">
    <cfRule type="expression" dxfId="1321" priority="159">
      <formula>$L20&gt;0.15</formula>
    </cfRule>
    <cfRule type="expression" dxfId="1320" priority="160">
      <formula>AND($L20&gt;0.08,$L20&lt;0.15)</formula>
    </cfRule>
  </conditionalFormatting>
  <conditionalFormatting sqref="G20:H20">
    <cfRule type="expression" dxfId="1319" priority="157">
      <formula>$L20&gt;0.15</formula>
    </cfRule>
    <cfRule type="expression" dxfId="1318" priority="158">
      <formula>AND($L20&gt;0.08,$L20&lt;0.15)</formula>
    </cfRule>
  </conditionalFormatting>
  <conditionalFormatting sqref="AB50:AB51">
    <cfRule type="expression" dxfId="1317" priority="141">
      <formula>$L50&gt;0.15</formula>
    </cfRule>
    <cfRule type="expression" dxfId="1316" priority="142">
      <formula>AND($L50&gt;0.08,$L50&lt;0.15)</formula>
    </cfRule>
  </conditionalFormatting>
  <conditionalFormatting sqref="E50">
    <cfRule type="expression" dxfId="1315" priority="139">
      <formula>$L50&gt;0.15</formula>
    </cfRule>
    <cfRule type="expression" dxfId="1314" priority="140">
      <formula>AND($L50&gt;0.08,$L50&lt;0.15)</formula>
    </cfRule>
  </conditionalFormatting>
  <conditionalFormatting sqref="D28">
    <cfRule type="expression" dxfId="1313" priority="121">
      <formula>$L28&gt;0.15</formula>
    </cfRule>
    <cfRule type="expression" dxfId="1312" priority="122">
      <formula>AND($L28&gt;0.08,$L28&lt;0.15)</formula>
    </cfRule>
  </conditionalFormatting>
  <conditionalFormatting sqref="E28:F28">
    <cfRule type="expression" dxfId="1311" priority="119">
      <formula>$L28&gt;0.15</formula>
    </cfRule>
    <cfRule type="expression" dxfId="1310" priority="120">
      <formula>AND($L28&gt;0.08,$L28&lt;0.15)</formula>
    </cfRule>
  </conditionalFormatting>
  <conditionalFormatting sqref="G28">
    <cfRule type="expression" dxfId="1309" priority="117">
      <formula>$L28&gt;0.15</formula>
    </cfRule>
    <cfRule type="expression" dxfId="1308" priority="118">
      <formula>AND($L28&gt;0.08,$L28&lt;0.15)</formula>
    </cfRule>
  </conditionalFormatting>
  <conditionalFormatting sqref="H29">
    <cfRule type="expression" dxfId="1307" priority="115">
      <formula>$L29&gt;0.15</formula>
    </cfRule>
    <cfRule type="expression" dxfId="1306" priority="116">
      <formula>AND($L29&gt;0.08,$L29&lt;0.15)</formula>
    </cfRule>
  </conditionalFormatting>
  <conditionalFormatting sqref="D29">
    <cfRule type="expression" dxfId="1305" priority="113">
      <formula>$L29&gt;0.15</formula>
    </cfRule>
    <cfRule type="expression" dxfId="1304" priority="114">
      <formula>AND($L29&gt;0.08,$L29&lt;0.15)</formula>
    </cfRule>
  </conditionalFormatting>
  <conditionalFormatting sqref="E29:F29">
    <cfRule type="expression" dxfId="1303" priority="111">
      <formula>$L29&gt;0.15</formula>
    </cfRule>
    <cfRule type="expression" dxfId="1302" priority="112">
      <formula>AND($L29&gt;0.08,$L29&lt;0.15)</formula>
    </cfRule>
  </conditionalFormatting>
  <conditionalFormatting sqref="G29">
    <cfRule type="expression" dxfId="1301" priority="109">
      <formula>$L29&gt;0.15</formula>
    </cfRule>
    <cfRule type="expression" dxfId="1300" priority="110">
      <formula>AND($L29&gt;0.08,$L29&lt;0.15)</formula>
    </cfRule>
  </conditionalFormatting>
  <conditionalFormatting sqref="F30:H30">
    <cfRule type="expression" dxfId="1299" priority="107">
      <formula>$L30&gt;0.15</formula>
    </cfRule>
    <cfRule type="expression" dxfId="1298" priority="108">
      <formula>AND($L30&gt;0.08,$L30&lt;0.15)</formula>
    </cfRule>
  </conditionalFormatting>
  <conditionalFormatting sqref="E30">
    <cfRule type="expression" dxfId="1297" priority="105">
      <formula>$L30&gt;0.15</formula>
    </cfRule>
    <cfRule type="expression" dxfId="1296" priority="106">
      <formula>AND($L30&gt;0.08,$L30&lt;0.15)</formula>
    </cfRule>
  </conditionalFormatting>
  <conditionalFormatting sqref="D31">
    <cfRule type="expression" dxfId="1295" priority="103">
      <formula>$L31&gt;0.15</formula>
    </cfRule>
    <cfRule type="expression" dxfId="1294" priority="104">
      <formula>AND($L31&gt;0.08,$L31&lt;0.15)</formula>
    </cfRule>
  </conditionalFormatting>
  <conditionalFormatting sqref="E31">
    <cfRule type="expression" dxfId="1293" priority="101">
      <formula>$L31&gt;0.15</formula>
    </cfRule>
    <cfRule type="expression" dxfId="1292" priority="102">
      <formula>AND($L31&gt;0.08,$L31&lt;0.15)</formula>
    </cfRule>
  </conditionalFormatting>
  <conditionalFormatting sqref="F31:H31">
    <cfRule type="expression" dxfId="1291" priority="99">
      <formula>$L31&gt;0.15</formula>
    </cfRule>
    <cfRule type="expression" dxfId="1290" priority="100">
      <formula>AND($L31&gt;0.08,$L31&lt;0.15)</formula>
    </cfRule>
  </conditionalFormatting>
  <conditionalFormatting sqref="D49:H49">
    <cfRule type="expression" dxfId="1289" priority="97">
      <formula>$L49&gt;0.15</formula>
    </cfRule>
    <cfRule type="expression" dxfId="1288" priority="98">
      <formula>AND($L49&gt;0.08,$L49&lt;0.15)</formula>
    </cfRule>
  </conditionalFormatting>
  <conditionalFormatting sqref="Z28:AA40">
    <cfRule type="expression" dxfId="1287" priority="93">
      <formula>$L28&gt;0.15</formula>
    </cfRule>
    <cfRule type="expression" dxfId="1286" priority="94">
      <formula>AND($L28&gt;0.08,$L28&lt;0.15)</formula>
    </cfRule>
  </conditionalFormatting>
  <conditionalFormatting sqref="Z41:AA46">
    <cfRule type="expression" dxfId="1285" priority="91">
      <formula>$L41&gt;0.15</formula>
    </cfRule>
    <cfRule type="expression" dxfId="1284" priority="92">
      <formula>AND($L41&gt;0.08,$L41&lt;0.15)</formula>
    </cfRule>
  </conditionalFormatting>
  <conditionalFormatting sqref="Z50:AA51 Z53:AA54">
    <cfRule type="expression" dxfId="1283" priority="89">
      <formula>$L50&gt;0.15</formula>
    </cfRule>
    <cfRule type="expression" dxfId="1282" priority="90">
      <formula>AND($L50&gt;0.08,$L50&lt;0.15)</formula>
    </cfRule>
  </conditionalFormatting>
  <conditionalFormatting sqref="Z55:AA60">
    <cfRule type="expression" dxfId="1281" priority="87">
      <formula>$L55&gt;0.15</formula>
    </cfRule>
    <cfRule type="expression" dxfId="1280" priority="88">
      <formula>AND($L55&gt;0.08,$L55&lt;0.15)</formula>
    </cfRule>
  </conditionalFormatting>
  <conditionalFormatting sqref="Z61:AA66">
    <cfRule type="expression" dxfId="1279" priority="85">
      <formula>$L61&gt;0.15</formula>
    </cfRule>
    <cfRule type="expression" dxfId="1278" priority="86">
      <formula>AND($L61&gt;0.08,$L61&lt;0.15)</formula>
    </cfRule>
  </conditionalFormatting>
  <conditionalFormatting sqref="D9:H9">
    <cfRule type="expression" dxfId="1277" priority="83">
      <formula>$L9&gt;0.15</formula>
    </cfRule>
    <cfRule type="expression" dxfId="1276" priority="84">
      <formula>AND($L9&gt;0.08,$L9&lt;0.15)</formula>
    </cfRule>
  </conditionalFormatting>
  <conditionalFormatting sqref="D9:H9">
    <cfRule type="expression" dxfId="1275" priority="81">
      <formula>$L9&gt;0.15</formula>
    </cfRule>
    <cfRule type="expression" dxfId="1274" priority="82">
      <formula>AND($L9&gt;0.08,$L9&lt;0.15)</formula>
    </cfRule>
  </conditionalFormatting>
  <conditionalFormatting sqref="D10:H10">
    <cfRule type="expression" dxfId="1273" priority="79">
      <formula>$L10&gt;0.15</formula>
    </cfRule>
    <cfRule type="expression" dxfId="1272" priority="80">
      <formula>AND($L10&gt;0.08,$L10&lt;0.15)</formula>
    </cfRule>
  </conditionalFormatting>
  <conditionalFormatting sqref="D10:H10">
    <cfRule type="expression" dxfId="1271" priority="77">
      <formula>$L10&gt;0.15</formula>
    </cfRule>
    <cfRule type="expression" dxfId="1270" priority="78">
      <formula>AND($L10&gt;0.08,$L10&lt;0.15)</formula>
    </cfRule>
  </conditionalFormatting>
  <conditionalFormatting sqref="D12">
    <cfRule type="expression" dxfId="1269" priority="75">
      <formula>$L12&gt;0.15</formula>
    </cfRule>
    <cfRule type="expression" dxfId="1268" priority="76">
      <formula>AND($L12&gt;0.08,$L12&lt;0.15)</formula>
    </cfRule>
  </conditionalFormatting>
  <conditionalFormatting sqref="E12:H12">
    <cfRule type="expression" dxfId="1267" priority="73">
      <formula>$L12&gt;0.15</formula>
    </cfRule>
    <cfRule type="expression" dxfId="1266" priority="74">
      <formula>AND($L12&gt;0.08,$L12&lt;0.15)</formula>
    </cfRule>
  </conditionalFormatting>
  <conditionalFormatting sqref="D13">
    <cfRule type="expression" dxfId="1265" priority="71">
      <formula>$L13&gt;0.15</formula>
    </cfRule>
    <cfRule type="expression" dxfId="1264" priority="72">
      <formula>AND($L13&gt;0.08,$L13&lt;0.15)</formula>
    </cfRule>
  </conditionalFormatting>
  <conditionalFormatting sqref="E13:H13">
    <cfRule type="expression" dxfId="1263" priority="69">
      <formula>$L13&gt;0.15</formula>
    </cfRule>
    <cfRule type="expression" dxfId="1262" priority="70">
      <formula>AND($L13&gt;0.08,$L13&lt;0.15)</formula>
    </cfRule>
  </conditionalFormatting>
  <conditionalFormatting sqref="D14:H14">
    <cfRule type="expression" dxfId="1261" priority="67">
      <formula>$L14&gt;0.15</formula>
    </cfRule>
    <cfRule type="expression" dxfId="1260" priority="68">
      <formula>AND($L14&gt;0.08,$L14&lt;0.15)</formula>
    </cfRule>
  </conditionalFormatting>
  <conditionalFormatting sqref="D16:H16">
    <cfRule type="expression" dxfId="1259" priority="65">
      <formula>$L16&gt;0.15</formula>
    </cfRule>
    <cfRule type="expression" dxfId="1258" priority="66">
      <formula>AND($L16&gt;0.08,$L16&lt;0.15)</formula>
    </cfRule>
  </conditionalFormatting>
  <conditionalFormatting sqref="D52">
    <cfRule type="expression" dxfId="1257" priority="63">
      <formula>$L52&gt;0.15</formula>
    </cfRule>
    <cfRule type="expression" dxfId="1256" priority="64">
      <formula>AND($L52&gt;0.08,$L52&lt;0.15)</formula>
    </cfRule>
  </conditionalFormatting>
  <conditionalFormatting sqref="E52:F52">
    <cfRule type="expression" dxfId="1255" priority="61">
      <formula>$L52&gt;0.15</formula>
    </cfRule>
    <cfRule type="expression" dxfId="1254" priority="62">
      <formula>AND($L52&gt;0.08,$L52&lt;0.15)</formula>
    </cfRule>
  </conditionalFormatting>
  <conditionalFormatting sqref="G52:H52">
    <cfRule type="expression" dxfId="1253" priority="59">
      <formula>$L52&gt;0.15</formula>
    </cfRule>
    <cfRule type="expression" dxfId="1252" priority="60">
      <formula>AND($L52&gt;0.08,$L52&lt;0.15)</formula>
    </cfRule>
  </conditionalFormatting>
  <conditionalFormatting sqref="X52:Y52">
    <cfRule type="expression" dxfId="1251" priority="57">
      <formula>$L52&gt;0.15</formula>
    </cfRule>
    <cfRule type="expression" dxfId="1250" priority="58">
      <formula>AND($L52&gt;0.08,$L52&lt;0.15)</formula>
    </cfRule>
  </conditionalFormatting>
  <conditionalFormatting sqref="Z52:AA52">
    <cfRule type="expression" dxfId="1249" priority="55">
      <formula>$L52&gt;0.15</formula>
    </cfRule>
    <cfRule type="expression" dxfId="1248" priority="56">
      <formula>AND($L52&gt;0.08,$L52&lt;0.15)</formula>
    </cfRule>
  </conditionalFormatting>
  <conditionalFormatting sqref="D55:H57">
    <cfRule type="expression" dxfId="1247" priority="53">
      <formula>$L55&gt;0.15</formula>
    </cfRule>
    <cfRule type="expression" dxfId="1246" priority="54">
      <formula>AND($L55&gt;0.08,$L55&lt;0.15)</formula>
    </cfRule>
  </conditionalFormatting>
  <conditionalFormatting sqref="F18">
    <cfRule type="expression" dxfId="1245" priority="51">
      <formula>$L18&gt;0.15</formula>
    </cfRule>
    <cfRule type="expression" dxfId="1244" priority="52">
      <formula>AND($L18&gt;0.08,$L18&lt;0.15)</formula>
    </cfRule>
  </conditionalFormatting>
  <conditionalFormatting sqref="G18:H18">
    <cfRule type="expression" dxfId="1243" priority="49">
      <formula>$L18&gt;0.15</formula>
    </cfRule>
    <cfRule type="expression" dxfId="1242" priority="50">
      <formula>AND($L18&gt;0.08,$L18&lt;0.15)</formula>
    </cfRule>
  </conditionalFormatting>
  <conditionalFormatting sqref="D19:E19">
    <cfRule type="expression" dxfId="1241" priority="47">
      <formula>$L19&gt;0.15</formula>
    </cfRule>
    <cfRule type="expression" dxfId="1240" priority="48">
      <formula>AND($L19&gt;0.08,$L19&lt;0.15)</formula>
    </cfRule>
  </conditionalFormatting>
  <conditionalFormatting sqref="F19">
    <cfRule type="expression" dxfId="1239" priority="45">
      <formula>$L19&gt;0.15</formula>
    </cfRule>
    <cfRule type="expression" dxfId="1238" priority="46">
      <formula>AND($L19&gt;0.08,$L19&lt;0.15)</formula>
    </cfRule>
  </conditionalFormatting>
  <conditionalFormatting sqref="G19:H19">
    <cfRule type="expression" dxfId="1237" priority="43">
      <formula>$L19&gt;0.15</formula>
    </cfRule>
    <cfRule type="expression" dxfId="1236" priority="44">
      <formula>AND($L19&gt;0.08,$L19&lt;0.15)</formula>
    </cfRule>
  </conditionalFormatting>
  <conditionalFormatting sqref="D58">
    <cfRule type="expression" dxfId="1235" priority="31">
      <formula>$L58&gt;0.15</formula>
    </cfRule>
    <cfRule type="expression" dxfId="1234" priority="32">
      <formula>AND($L58&gt;0.08,$L58&lt;0.15)</formula>
    </cfRule>
  </conditionalFormatting>
  <conditionalFormatting sqref="E58:F58">
    <cfRule type="expression" dxfId="1233" priority="29">
      <formula>$L58&gt;0.15</formula>
    </cfRule>
    <cfRule type="expression" dxfId="1232" priority="30">
      <formula>AND($L58&gt;0.08,$L58&lt;0.15)</formula>
    </cfRule>
  </conditionalFormatting>
  <conditionalFormatting sqref="G58:H58">
    <cfRule type="expression" dxfId="1231" priority="27">
      <formula>$L58&gt;0.15</formula>
    </cfRule>
    <cfRule type="expression" dxfId="1230" priority="28">
      <formula>AND($L58&gt;0.08,$L58&lt;0.15)</formula>
    </cfRule>
  </conditionalFormatting>
  <conditionalFormatting sqref="B29:C39">
    <cfRule type="expression" dxfId="1229" priority="17">
      <formula>$L29&gt;0.15</formula>
    </cfRule>
    <cfRule type="expression" dxfId="1228" priority="18">
      <formula>AND($L29&gt;0.08,$L29&lt;0.15)</formula>
    </cfRule>
  </conditionalFormatting>
  <conditionalFormatting sqref="B40:C46">
    <cfRule type="expression" dxfId="1227" priority="15">
      <formula>$L40&gt;0.15</formula>
    </cfRule>
    <cfRule type="expression" dxfId="1226" priority="16">
      <formula>AND($L40&gt;0.08,$L40&lt;0.15)</formula>
    </cfRule>
  </conditionalFormatting>
  <conditionalFormatting sqref="X49:Y49">
    <cfRule type="expression" dxfId="1225" priority="5">
      <formula>$L49&gt;0.15</formula>
    </cfRule>
    <cfRule type="expression" dxfId="1224" priority="6">
      <formula>AND($L49&gt;0.08,$L49&lt;0.15)</formula>
    </cfRule>
  </conditionalFormatting>
  <conditionalFormatting sqref="AB49">
    <cfRule type="expression" dxfId="1223" priority="3">
      <formula>$L49&gt;0.15</formula>
    </cfRule>
    <cfRule type="expression" dxfId="1222" priority="4">
      <formula>AND($L49&gt;0.08,$L49&lt;0.15)</formula>
    </cfRule>
  </conditionalFormatting>
  <conditionalFormatting sqref="Z49:AA49">
    <cfRule type="expression" dxfId="1221" priority="1">
      <formula>$L49&gt;0.15</formula>
    </cfRule>
    <cfRule type="expression" dxfId="1220" priority="2">
      <formula>AND($L49&gt;0.08,$L49&lt;0.15)</formula>
    </cfRule>
  </conditionalFormatting>
  <dataValidations count="3">
    <dataValidation allowBlank="1" showInputMessage="1" showErrorMessage="1" prompt="수식 계산_x000a_수치 입력 금지" sqref="K49:K63 K7:K25 K28:K46" xr:uid="{9E77E008-2A7A-45FB-ADEF-98983BFEA47D}"/>
    <dataValidation type="whole" allowBlank="1" showInputMessage="1" showErrorMessage="1" errorTitle="입력값이 올바르지 않습니다." error="숫자만 쓰세요!" sqref="J29:J30 M49:W63 M7:W25 M28:W46 J25" xr:uid="{72C833E4-D115-4FC1-B822-8519CBC8E9AA}">
      <formula1>0</formula1>
      <formula2>20000</formula2>
    </dataValidation>
    <dataValidation type="list" allowBlank="1" showInputMessage="1" showErrorMessage="1" sqref="Z28:Z46 Z7:Z25 Z49:Z66" xr:uid="{916CE6D8-7393-4A5F-B1AE-44A542D15A67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7" id="{00000000-000E-0000-0100-0000C9000000}">
            <xm:f>'10월06일'!$L21&gt;0.15</xm:f>
            <x14:dxf>
              <font>
                <color rgb="FFFF0000"/>
              </font>
              <fill>
                <patternFill>
                  <bgColor rgb="FFFFFF00"/>
                </patternFill>
              </fill>
            </x14:dxf>
          </x14:cfRule>
          <x14:cfRule type="expression" priority="228" id="{00000000-000E-0000-0100-0000CA000000}">
            <xm:f>AND('10월06일'!$L21&gt;0.08,'10월06일'!$L21&lt;0.15)</xm:f>
            <x14:dxf>
              <font>
                <color rgb="FFFF0000"/>
              </font>
            </x14:dxf>
          </x14:cfRule>
          <xm:sqref>AC26:AC27 A26:C27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02CF90-8051-4F0D-9C74-61F6235B2D7C}">
          <x14:formula1>
            <xm:f>데이터!$B$4:$B$17</xm:f>
          </x14:formula1>
          <xm:sqref>D30 D7 D32:D46 D11 D53:D54 D20:D21 D59:D63 D50:D51</xm:sqref>
        </x14:dataValidation>
        <x14:dataValidation type="list" allowBlank="1" showInputMessage="1" showErrorMessage="1" xr:uid="{02874FE9-C3A0-4DC2-B4A8-498244E75412}">
          <x14:formula1>
            <xm:f>데이터!$C$4:$C$11</xm:f>
          </x14:formula1>
          <xm:sqref>AB59:AB63 AB28:AB46 AB7:AB25 AB49:AB54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DAEC-2D25-43EB-904C-E32764DEE595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F33" sqref="F33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7" t="s">
        <v>108</v>
      </c>
      <c r="B1" s="28"/>
      <c r="C1" s="28"/>
      <c r="D1" s="28"/>
      <c r="E1" s="33" t="s">
        <v>0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4"/>
    </row>
    <row r="2" spans="1:29" s="1" customFormat="1" ht="13.5" customHeight="1" x14ac:dyDescent="0.3">
      <c r="A2" s="29"/>
      <c r="B2" s="30"/>
      <c r="C2" s="30"/>
      <c r="D2" s="30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</row>
    <row r="3" spans="1:29" s="1" customFormat="1" ht="13.5" customHeight="1" x14ac:dyDescent="0.3">
      <c r="A3" s="31"/>
      <c r="B3" s="32"/>
      <c r="C3" s="32"/>
      <c r="D3" s="3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8"/>
    </row>
    <row r="4" spans="1:29" s="1" customFormat="1" ht="9.9499999999999993" customHeight="1" thickBot="1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</row>
    <row r="5" spans="1:29" s="2" customFormat="1" ht="17.25" thickTop="1" x14ac:dyDescent="0.3">
      <c r="A5" s="42" t="s">
        <v>1</v>
      </c>
      <c r="B5" s="44" t="s">
        <v>107</v>
      </c>
      <c r="C5" s="44" t="str">
        <f>RIGHT($A$1,1)</f>
        <v>일</v>
      </c>
      <c r="D5" s="42" t="s">
        <v>2</v>
      </c>
      <c r="E5" s="42" t="s">
        <v>3</v>
      </c>
      <c r="F5" s="42" t="s">
        <v>4</v>
      </c>
      <c r="G5" s="42" t="s">
        <v>5</v>
      </c>
      <c r="H5" s="50" t="s">
        <v>6</v>
      </c>
      <c r="I5" s="42" t="s">
        <v>7</v>
      </c>
      <c r="J5" s="42" t="s">
        <v>8</v>
      </c>
      <c r="K5" s="42" t="s">
        <v>9</v>
      </c>
      <c r="L5" s="51" t="s">
        <v>10</v>
      </c>
      <c r="M5" s="46" t="s">
        <v>11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 t="s">
        <v>12</v>
      </c>
      <c r="Y5" s="46"/>
      <c r="Z5" s="46"/>
      <c r="AA5" s="46" t="s">
        <v>13</v>
      </c>
      <c r="AB5" s="46" t="s">
        <v>14</v>
      </c>
      <c r="AC5" s="48" t="s">
        <v>15</v>
      </c>
    </row>
    <row r="6" spans="1:29" s="2" customFormat="1" ht="17.25" thickBot="1" x14ac:dyDescent="0.35">
      <c r="A6" s="43"/>
      <c r="B6" s="45"/>
      <c r="C6" s="45"/>
      <c r="D6" s="43"/>
      <c r="E6" s="43"/>
      <c r="F6" s="43"/>
      <c r="G6" s="43"/>
      <c r="H6" s="43"/>
      <c r="I6" s="43"/>
      <c r="J6" s="43"/>
      <c r="K6" s="43"/>
      <c r="L6" s="52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3" t="s">
        <v>21</v>
      </c>
      <c r="S6" s="25" t="s">
        <v>22</v>
      </c>
      <c r="T6" s="3" t="s">
        <v>23</v>
      </c>
      <c r="U6" s="3" t="s">
        <v>46</v>
      </c>
      <c r="V6" s="3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47"/>
      <c r="AB6" s="47"/>
      <c r="AC6" s="47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6</v>
      </c>
      <c r="D7" s="6" t="s">
        <v>43</v>
      </c>
      <c r="E7" s="6" t="s">
        <v>110</v>
      </c>
      <c r="F7" s="6" t="s">
        <v>109</v>
      </c>
      <c r="G7" s="4" t="s">
        <v>111</v>
      </c>
      <c r="H7" s="4" t="s">
        <v>112</v>
      </c>
      <c r="I7" s="7">
        <f t="shared" ref="I7:I46" si="0">J7+K7</f>
        <v>491</v>
      </c>
      <c r="J7" s="8">
        <v>460</v>
      </c>
      <c r="K7" s="7">
        <f t="shared" ref="K7:K29" si="1">SUM(M7:W7)</f>
        <v>31</v>
      </c>
      <c r="L7" s="9">
        <f t="shared" ref="L7:L46" si="2">K7/I7</f>
        <v>6.313645621181263E-2</v>
      </c>
      <c r="M7" s="10">
        <v>11</v>
      </c>
      <c r="N7" s="10">
        <v>12</v>
      </c>
      <c r="O7" s="10"/>
      <c r="P7" s="10">
        <v>6</v>
      </c>
      <c r="Q7" s="10"/>
      <c r="R7" s="10"/>
      <c r="S7" s="10"/>
      <c r="T7" s="10"/>
      <c r="U7" s="10"/>
      <c r="V7" s="10">
        <v>2</v>
      </c>
      <c r="W7" s="10"/>
      <c r="X7" s="11">
        <v>20200928</v>
      </c>
      <c r="Y7" s="11">
        <v>7</v>
      </c>
      <c r="Z7" s="5" t="s">
        <v>113</v>
      </c>
      <c r="AA7" s="11" t="str">
        <f t="shared" ref="AA7:AA46" si="3">IF($Z7="A","하선동",IF($Z7="B","이형준",""))</f>
        <v>하선동</v>
      </c>
      <c r="AB7" s="4" t="s">
        <v>58</v>
      </c>
      <c r="AC7" s="12"/>
    </row>
    <row r="8" spans="1:29" s="13" customFormat="1" ht="20.100000000000001" customHeight="1" x14ac:dyDescent="0.3">
      <c r="A8" s="4">
        <v>2</v>
      </c>
      <c r="B8" s="5">
        <v>10</v>
      </c>
      <c r="C8" s="5">
        <v>6</v>
      </c>
      <c r="D8" s="6" t="s">
        <v>43</v>
      </c>
      <c r="E8" s="6" t="s">
        <v>110</v>
      </c>
      <c r="F8" s="6" t="s">
        <v>109</v>
      </c>
      <c r="G8" s="4" t="s">
        <v>111</v>
      </c>
      <c r="H8" s="4" t="s">
        <v>112</v>
      </c>
      <c r="I8" s="7">
        <f t="shared" si="0"/>
        <v>1099</v>
      </c>
      <c r="J8" s="8">
        <v>1040</v>
      </c>
      <c r="K8" s="7">
        <f t="shared" si="1"/>
        <v>59</v>
      </c>
      <c r="L8" s="9">
        <f t="shared" si="2"/>
        <v>5.3685168334849862E-2</v>
      </c>
      <c r="M8" s="10">
        <v>45</v>
      </c>
      <c r="N8" s="10"/>
      <c r="O8" s="10"/>
      <c r="P8" s="10"/>
      <c r="Q8" s="10">
        <v>10</v>
      </c>
      <c r="R8" s="10"/>
      <c r="S8" s="10"/>
      <c r="T8" s="10"/>
      <c r="U8" s="10"/>
      <c r="V8" s="10">
        <v>4</v>
      </c>
      <c r="W8" s="10"/>
      <c r="X8" s="11">
        <v>20201006</v>
      </c>
      <c r="Y8" s="11">
        <v>7</v>
      </c>
      <c r="Z8" s="5" t="s">
        <v>113</v>
      </c>
      <c r="AA8" s="11" t="str">
        <f t="shared" si="3"/>
        <v>하선동</v>
      </c>
      <c r="AB8" s="4" t="s">
        <v>58</v>
      </c>
      <c r="AC8" s="12"/>
    </row>
    <row r="9" spans="1:29" s="13" customFormat="1" ht="20.100000000000001" customHeight="1" x14ac:dyDescent="0.3">
      <c r="A9" s="4">
        <v>3</v>
      </c>
      <c r="B9" s="5">
        <v>10</v>
      </c>
      <c r="C9" s="5">
        <v>6</v>
      </c>
      <c r="D9" s="6" t="s">
        <v>43</v>
      </c>
      <c r="E9" s="6" t="s">
        <v>110</v>
      </c>
      <c r="F9" s="6" t="s">
        <v>109</v>
      </c>
      <c r="G9" s="4" t="s">
        <v>111</v>
      </c>
      <c r="H9" s="4" t="s">
        <v>112</v>
      </c>
      <c r="I9" s="7">
        <f t="shared" si="0"/>
        <v>597</v>
      </c>
      <c r="J9" s="8">
        <v>560</v>
      </c>
      <c r="K9" s="7">
        <f t="shared" si="1"/>
        <v>37</v>
      </c>
      <c r="L9" s="9">
        <f t="shared" si="2"/>
        <v>6.1976549413735343E-2</v>
      </c>
      <c r="M9" s="10">
        <v>35</v>
      </c>
      <c r="N9" s="10"/>
      <c r="O9" s="10"/>
      <c r="P9" s="10">
        <v>2</v>
      </c>
      <c r="Q9" s="10"/>
      <c r="R9" s="10"/>
      <c r="S9" s="10"/>
      <c r="T9" s="10"/>
      <c r="U9" s="10"/>
      <c r="V9" s="10"/>
      <c r="W9" s="10"/>
      <c r="X9" s="11">
        <v>20201006</v>
      </c>
      <c r="Y9" s="5">
        <v>7</v>
      </c>
      <c r="Z9" s="5" t="s">
        <v>113</v>
      </c>
      <c r="AA9" s="11" t="str">
        <f t="shared" si="3"/>
        <v>하선동</v>
      </c>
      <c r="AB9" s="4" t="s">
        <v>72</v>
      </c>
      <c r="AC9" s="12"/>
    </row>
    <row r="10" spans="1:29" s="13" customFormat="1" ht="20.100000000000001" customHeight="1" x14ac:dyDescent="0.3">
      <c r="A10" s="4">
        <v>4</v>
      </c>
      <c r="B10" s="5">
        <v>10</v>
      </c>
      <c r="C10" s="5">
        <v>6</v>
      </c>
      <c r="D10" s="6" t="s">
        <v>43</v>
      </c>
      <c r="E10" s="6" t="s">
        <v>110</v>
      </c>
      <c r="F10" s="6" t="s">
        <v>109</v>
      </c>
      <c r="G10" s="4" t="s">
        <v>111</v>
      </c>
      <c r="H10" s="4" t="s">
        <v>112</v>
      </c>
      <c r="I10" s="7">
        <f t="shared" si="0"/>
        <v>2369</v>
      </c>
      <c r="J10" s="8">
        <v>2000</v>
      </c>
      <c r="K10" s="7">
        <f t="shared" si="1"/>
        <v>369</v>
      </c>
      <c r="L10" s="9">
        <f t="shared" si="2"/>
        <v>0.15576192486281132</v>
      </c>
      <c r="M10" s="10">
        <v>360</v>
      </c>
      <c r="N10" s="10">
        <v>5</v>
      </c>
      <c r="O10" s="10"/>
      <c r="P10" s="10">
        <v>4</v>
      </c>
      <c r="Q10" s="10"/>
      <c r="R10" s="10"/>
      <c r="S10" s="10"/>
      <c r="T10" s="10"/>
      <c r="U10" s="10"/>
      <c r="V10" s="10"/>
      <c r="W10" s="10"/>
      <c r="X10" s="11">
        <v>20201006</v>
      </c>
      <c r="Y10" s="11">
        <v>7</v>
      </c>
      <c r="Z10" s="5" t="s">
        <v>115</v>
      </c>
      <c r="AA10" s="11" t="str">
        <f t="shared" si="3"/>
        <v>이형준</v>
      </c>
      <c r="AB10" s="4" t="s">
        <v>72</v>
      </c>
      <c r="AC10" s="12"/>
    </row>
    <row r="11" spans="1:29" s="13" customFormat="1" ht="20.100000000000001" customHeight="1" x14ac:dyDescent="0.3">
      <c r="A11" s="4">
        <v>5</v>
      </c>
      <c r="B11" s="5">
        <v>10</v>
      </c>
      <c r="C11" s="5">
        <v>6</v>
      </c>
      <c r="D11" s="6" t="s">
        <v>50</v>
      </c>
      <c r="E11" s="6" t="s">
        <v>53</v>
      </c>
      <c r="F11" s="6" t="s">
        <v>86</v>
      </c>
      <c r="G11" s="4" t="s">
        <v>87</v>
      </c>
      <c r="H11" s="4" t="s">
        <v>52</v>
      </c>
      <c r="I11" s="7">
        <f t="shared" si="0"/>
        <v>600</v>
      </c>
      <c r="J11" s="8">
        <v>600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20201006</v>
      </c>
      <c r="Y11" s="11">
        <v>11</v>
      </c>
      <c r="Z11" s="5" t="s">
        <v>113</v>
      </c>
      <c r="AA11" s="11" t="str">
        <f t="shared" si="3"/>
        <v>하선동</v>
      </c>
      <c r="AB11" s="4" t="s">
        <v>72</v>
      </c>
      <c r="AC11" s="12"/>
    </row>
    <row r="12" spans="1:29" s="13" customFormat="1" ht="20.100000000000001" customHeight="1" x14ac:dyDescent="0.3">
      <c r="A12" s="4">
        <v>6</v>
      </c>
      <c r="B12" s="5">
        <v>10</v>
      </c>
      <c r="C12" s="5">
        <v>6</v>
      </c>
      <c r="D12" s="6" t="s">
        <v>50</v>
      </c>
      <c r="E12" s="6" t="s">
        <v>53</v>
      </c>
      <c r="F12" s="6" t="s">
        <v>86</v>
      </c>
      <c r="G12" s="4" t="s">
        <v>87</v>
      </c>
      <c r="H12" s="4" t="s">
        <v>52</v>
      </c>
      <c r="I12" s="7">
        <f t="shared" si="0"/>
        <v>1922</v>
      </c>
      <c r="J12" s="8">
        <v>1920</v>
      </c>
      <c r="K12" s="7">
        <f t="shared" si="1"/>
        <v>2</v>
      </c>
      <c r="L12" s="9">
        <f t="shared" si="2"/>
        <v>1.0405827263267431E-3</v>
      </c>
      <c r="M12" s="10"/>
      <c r="N12" s="10"/>
      <c r="O12" s="10"/>
      <c r="P12" s="10"/>
      <c r="Q12" s="10"/>
      <c r="R12" s="10"/>
      <c r="S12" s="10"/>
      <c r="T12" s="10">
        <v>2</v>
      </c>
      <c r="U12" s="10"/>
      <c r="V12" s="10"/>
      <c r="W12" s="10"/>
      <c r="X12" s="11">
        <v>20201006</v>
      </c>
      <c r="Y12" s="11">
        <v>11</v>
      </c>
      <c r="Z12" s="5" t="s">
        <v>115</v>
      </c>
      <c r="AA12" s="11" t="str">
        <f t="shared" si="3"/>
        <v>이형준</v>
      </c>
      <c r="AB12" s="4" t="s">
        <v>72</v>
      </c>
      <c r="AC12" s="12"/>
    </row>
    <row r="13" spans="1:29" s="13" customFormat="1" ht="20.100000000000001" customHeight="1" x14ac:dyDescent="0.3">
      <c r="A13" s="4">
        <v>7</v>
      </c>
      <c r="B13" s="5">
        <v>10</v>
      </c>
      <c r="C13" s="5">
        <v>6</v>
      </c>
      <c r="D13" s="6" t="s">
        <v>50</v>
      </c>
      <c r="E13" s="6" t="s">
        <v>51</v>
      </c>
      <c r="F13" s="6" t="s">
        <v>69</v>
      </c>
      <c r="G13" s="4">
        <v>7301</v>
      </c>
      <c r="H13" s="4" t="s">
        <v>112</v>
      </c>
      <c r="I13" s="7">
        <f t="shared" si="0"/>
        <v>2850</v>
      </c>
      <c r="J13" s="14">
        <v>2850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>
        <v>20201006</v>
      </c>
      <c r="Y13" s="11">
        <v>13</v>
      </c>
      <c r="Z13" s="5" t="s">
        <v>115</v>
      </c>
      <c r="AA13" s="11" t="str">
        <f t="shared" si="3"/>
        <v>이형준</v>
      </c>
      <c r="AB13" s="4" t="s">
        <v>72</v>
      </c>
      <c r="AC13" s="12"/>
    </row>
    <row r="14" spans="1:29" s="13" customFormat="1" ht="20.100000000000001" customHeight="1" x14ac:dyDescent="0.3">
      <c r="A14" s="4">
        <v>8</v>
      </c>
      <c r="B14" s="5">
        <v>10</v>
      </c>
      <c r="C14" s="5">
        <v>6</v>
      </c>
      <c r="D14" s="6" t="s">
        <v>50</v>
      </c>
      <c r="E14" s="6" t="s">
        <v>51</v>
      </c>
      <c r="F14" s="6" t="s">
        <v>69</v>
      </c>
      <c r="G14" s="4">
        <v>7301</v>
      </c>
      <c r="H14" s="4" t="s">
        <v>112</v>
      </c>
      <c r="I14" s="7">
        <f t="shared" si="0"/>
        <v>672</v>
      </c>
      <c r="J14" s="8">
        <v>628</v>
      </c>
      <c r="K14" s="7">
        <f t="shared" si="1"/>
        <v>44</v>
      </c>
      <c r="L14" s="9">
        <f t="shared" si="2"/>
        <v>6.5476190476190479E-2</v>
      </c>
      <c r="M14" s="10">
        <v>44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>
        <v>20201005</v>
      </c>
      <c r="Y14" s="11">
        <v>13</v>
      </c>
      <c r="Z14" s="5" t="s">
        <v>115</v>
      </c>
      <c r="AA14" s="11" t="str">
        <f t="shared" si="3"/>
        <v>이형준</v>
      </c>
      <c r="AB14" s="4" t="s">
        <v>78</v>
      </c>
      <c r="AC14" s="12"/>
    </row>
    <row r="15" spans="1:29" s="13" customFormat="1" ht="20.100000000000001" customHeight="1" x14ac:dyDescent="0.3">
      <c r="A15" s="4">
        <v>9</v>
      </c>
      <c r="B15" s="5">
        <v>10</v>
      </c>
      <c r="C15" s="5">
        <v>6</v>
      </c>
      <c r="D15" s="6" t="s">
        <v>50</v>
      </c>
      <c r="E15" s="6" t="s">
        <v>51</v>
      </c>
      <c r="F15" s="6" t="s">
        <v>69</v>
      </c>
      <c r="G15" s="4">
        <v>7301</v>
      </c>
      <c r="H15" s="4" t="s">
        <v>112</v>
      </c>
      <c r="I15" s="7">
        <f t="shared" si="0"/>
        <v>961</v>
      </c>
      <c r="J15" s="8">
        <v>959</v>
      </c>
      <c r="K15" s="7">
        <f t="shared" si="1"/>
        <v>2</v>
      </c>
      <c r="L15" s="9">
        <f t="shared" si="2"/>
        <v>2.0811654526534861E-3</v>
      </c>
      <c r="M15" s="10">
        <v>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>
        <v>20201006</v>
      </c>
      <c r="Y15" s="11">
        <v>13</v>
      </c>
      <c r="Z15" s="5" t="s">
        <v>113</v>
      </c>
      <c r="AA15" s="11" t="str">
        <f t="shared" si="3"/>
        <v>하선동</v>
      </c>
      <c r="AB15" s="4" t="s">
        <v>78</v>
      </c>
      <c r="AC15" s="12"/>
    </row>
    <row r="16" spans="1:29" s="13" customFormat="1" ht="20.100000000000001" customHeight="1" x14ac:dyDescent="0.3">
      <c r="A16" s="4">
        <v>10</v>
      </c>
      <c r="B16" s="5">
        <v>10</v>
      </c>
      <c r="C16" s="5">
        <v>6</v>
      </c>
      <c r="D16" s="6" t="s">
        <v>119</v>
      </c>
      <c r="E16" s="6" t="s">
        <v>118</v>
      </c>
      <c r="F16" s="6" t="s">
        <v>117</v>
      </c>
      <c r="G16" s="4">
        <v>7301</v>
      </c>
      <c r="H16" s="4" t="s">
        <v>112</v>
      </c>
      <c r="I16" s="7">
        <f t="shared" si="0"/>
        <v>553</v>
      </c>
      <c r="J16" s="8">
        <v>553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20201006</v>
      </c>
      <c r="Y16" s="11">
        <v>14</v>
      </c>
      <c r="Z16" s="5" t="s">
        <v>113</v>
      </c>
      <c r="AA16" s="11" t="str">
        <f t="shared" si="3"/>
        <v>하선동</v>
      </c>
      <c r="AB16" s="4" t="s">
        <v>78</v>
      </c>
      <c r="AC16" s="12"/>
    </row>
    <row r="17" spans="1:29" s="13" customFormat="1" ht="20.100000000000001" customHeight="1" x14ac:dyDescent="0.3">
      <c r="A17" s="4">
        <v>11</v>
      </c>
      <c r="B17" s="5">
        <v>10</v>
      </c>
      <c r="C17" s="5">
        <v>6</v>
      </c>
      <c r="D17" s="6" t="s">
        <v>119</v>
      </c>
      <c r="E17" s="6" t="s">
        <v>110</v>
      </c>
      <c r="F17" s="6" t="s">
        <v>120</v>
      </c>
      <c r="G17" s="4"/>
      <c r="H17" s="4" t="s">
        <v>112</v>
      </c>
      <c r="I17" s="7">
        <f t="shared" si="0"/>
        <v>151</v>
      </c>
      <c r="J17" s="8">
        <v>151</v>
      </c>
      <c r="K17" s="7">
        <f t="shared" si="1"/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>
        <v>20201005</v>
      </c>
      <c r="Y17" s="11">
        <v>14</v>
      </c>
      <c r="Z17" s="5" t="s">
        <v>113</v>
      </c>
      <c r="AA17" s="11" t="str">
        <f t="shared" si="3"/>
        <v>하선동</v>
      </c>
      <c r="AB17" s="4" t="s">
        <v>78</v>
      </c>
      <c r="AC17" s="12"/>
    </row>
    <row r="18" spans="1:29" s="13" customFormat="1" ht="20.100000000000001" customHeight="1" x14ac:dyDescent="0.3">
      <c r="A18" s="4">
        <v>12</v>
      </c>
      <c r="B18" s="5">
        <v>10</v>
      </c>
      <c r="C18" s="5">
        <v>6</v>
      </c>
      <c r="D18" s="6" t="s">
        <v>114</v>
      </c>
      <c r="E18" s="6" t="s">
        <v>116</v>
      </c>
      <c r="F18" s="6" t="s">
        <v>121</v>
      </c>
      <c r="G18" s="4" t="s">
        <v>122</v>
      </c>
      <c r="H18" s="4" t="s">
        <v>112</v>
      </c>
      <c r="I18" s="7">
        <f t="shared" si="0"/>
        <v>1555</v>
      </c>
      <c r="J18" s="8">
        <v>1552</v>
      </c>
      <c r="K18" s="7">
        <f t="shared" si="1"/>
        <v>3</v>
      </c>
      <c r="L18" s="9">
        <f t="shared" si="2"/>
        <v>1.9292604501607716E-3</v>
      </c>
      <c r="M18" s="10">
        <v>2</v>
      </c>
      <c r="N18" s="10"/>
      <c r="O18" s="10"/>
      <c r="P18" s="10"/>
      <c r="Q18" s="10"/>
      <c r="R18" s="10"/>
      <c r="S18" s="10"/>
      <c r="T18" s="10">
        <v>1</v>
      </c>
      <c r="U18" s="10"/>
      <c r="V18" s="10"/>
      <c r="W18" s="10"/>
      <c r="X18" s="11">
        <v>20201006</v>
      </c>
      <c r="Y18" s="11">
        <v>11</v>
      </c>
      <c r="Z18" s="5" t="s">
        <v>113</v>
      </c>
      <c r="AA18" s="11" t="str">
        <f t="shared" si="3"/>
        <v>하선동</v>
      </c>
      <c r="AB18" s="4" t="s">
        <v>78</v>
      </c>
      <c r="AC18" s="12"/>
    </row>
    <row r="19" spans="1:29" s="13" customFormat="1" ht="20.100000000000001" customHeight="1" x14ac:dyDescent="0.3">
      <c r="A19" s="4">
        <v>13</v>
      </c>
      <c r="B19" s="5">
        <v>10</v>
      </c>
      <c r="C19" s="5">
        <v>6</v>
      </c>
      <c r="D19" s="6" t="s">
        <v>125</v>
      </c>
      <c r="E19" s="6" t="s">
        <v>124</v>
      </c>
      <c r="F19" s="6" t="s">
        <v>123</v>
      </c>
      <c r="G19" s="4">
        <v>8301</v>
      </c>
      <c r="H19" s="4"/>
      <c r="I19" s="7">
        <f t="shared" si="0"/>
        <v>1428</v>
      </c>
      <c r="J19" s="8">
        <v>1417</v>
      </c>
      <c r="K19" s="7">
        <f t="shared" si="1"/>
        <v>11</v>
      </c>
      <c r="L19" s="9">
        <f t="shared" si="2"/>
        <v>7.7030812324929976E-3</v>
      </c>
      <c r="M19" s="10"/>
      <c r="N19" s="10"/>
      <c r="O19" s="10"/>
      <c r="P19" s="10"/>
      <c r="Q19" s="10">
        <v>3</v>
      </c>
      <c r="R19" s="10"/>
      <c r="S19" s="10">
        <v>8</v>
      </c>
      <c r="T19" s="10"/>
      <c r="U19" s="10"/>
      <c r="V19" s="10"/>
      <c r="W19" s="10"/>
      <c r="X19" s="11">
        <v>20201006</v>
      </c>
      <c r="Y19" s="11">
        <v>12</v>
      </c>
      <c r="Z19" s="5" t="s">
        <v>113</v>
      </c>
      <c r="AA19" s="11" t="str">
        <f t="shared" si="3"/>
        <v>하선동</v>
      </c>
      <c r="AB19" s="4" t="s">
        <v>78</v>
      </c>
      <c r="AC19" s="12"/>
    </row>
    <row r="20" spans="1:29" s="13" customFormat="1" ht="20.100000000000001" customHeight="1" x14ac:dyDescent="0.3">
      <c r="A20" s="4">
        <v>14</v>
      </c>
      <c r="B20" s="5">
        <v>10</v>
      </c>
      <c r="C20" s="5">
        <v>6</v>
      </c>
      <c r="D20" s="6" t="s">
        <v>125</v>
      </c>
      <c r="E20" s="6" t="s">
        <v>127</v>
      </c>
      <c r="F20" s="6" t="s">
        <v>126</v>
      </c>
      <c r="G20" s="4" t="s">
        <v>128</v>
      </c>
      <c r="H20" s="4" t="s">
        <v>129</v>
      </c>
      <c r="I20" s="7">
        <f t="shared" si="0"/>
        <v>5266</v>
      </c>
      <c r="J20" s="8">
        <v>5260</v>
      </c>
      <c r="K20" s="7">
        <f t="shared" si="1"/>
        <v>6</v>
      </c>
      <c r="L20" s="9">
        <f t="shared" si="2"/>
        <v>1.1393847322445879E-3</v>
      </c>
      <c r="M20" s="10"/>
      <c r="N20" s="10"/>
      <c r="O20" s="10"/>
      <c r="P20" s="10"/>
      <c r="Q20" s="10"/>
      <c r="R20" s="10"/>
      <c r="S20" s="10">
        <v>6</v>
      </c>
      <c r="T20" s="10"/>
      <c r="U20" s="10"/>
      <c r="V20" s="10"/>
      <c r="W20" s="10"/>
      <c r="X20" s="11">
        <v>20201006</v>
      </c>
      <c r="Y20" s="11">
        <v>6</v>
      </c>
      <c r="Z20" s="5" t="s">
        <v>113</v>
      </c>
      <c r="AA20" s="11" t="str">
        <f t="shared" si="3"/>
        <v>하선동</v>
      </c>
      <c r="AB20" s="4" t="s">
        <v>78</v>
      </c>
      <c r="AC20" s="12"/>
    </row>
    <row r="21" spans="1:29" s="13" customFormat="1" ht="20.100000000000001" customHeight="1" x14ac:dyDescent="0.3">
      <c r="A21" s="4">
        <v>15</v>
      </c>
      <c r="B21" s="5">
        <v>10</v>
      </c>
      <c r="C21" s="5">
        <v>6</v>
      </c>
      <c r="D21" s="6" t="s">
        <v>50</v>
      </c>
      <c r="E21" s="6" t="s">
        <v>55</v>
      </c>
      <c r="F21" s="6" t="s">
        <v>56</v>
      </c>
      <c r="G21" s="4" t="s">
        <v>57</v>
      </c>
      <c r="H21" s="4" t="s">
        <v>52</v>
      </c>
      <c r="I21" s="7">
        <f>J21+K21</f>
        <v>1055</v>
      </c>
      <c r="J21" s="10">
        <v>1050</v>
      </c>
      <c r="K21" s="7">
        <f>SUM(M21:W21)</f>
        <v>5</v>
      </c>
      <c r="L21" s="9">
        <f>K21/I21</f>
        <v>4.7393364928909956E-3</v>
      </c>
      <c r="M21" s="10"/>
      <c r="N21" s="10"/>
      <c r="O21" s="10"/>
      <c r="P21" s="10"/>
      <c r="Q21" s="10">
        <v>5</v>
      </c>
      <c r="R21" s="10"/>
      <c r="S21" s="10"/>
      <c r="T21" s="10"/>
      <c r="U21" s="10"/>
      <c r="V21" s="10"/>
      <c r="W21" s="10"/>
      <c r="X21" s="11">
        <v>20201005</v>
      </c>
      <c r="Y21" s="11">
        <v>5</v>
      </c>
      <c r="Z21" s="5" t="s">
        <v>115</v>
      </c>
      <c r="AA21" s="11" t="str">
        <f>IF($Z21="A","하선동",IF($Z21="B","이형준",""))</f>
        <v>이형준</v>
      </c>
      <c r="AB21" s="4" t="s">
        <v>59</v>
      </c>
      <c r="AC21" s="12"/>
    </row>
    <row r="22" spans="1:29" s="13" customFormat="1" ht="20.100000000000001" customHeight="1" x14ac:dyDescent="0.3">
      <c r="A22" s="4">
        <v>16</v>
      </c>
      <c r="B22" s="5">
        <v>10</v>
      </c>
      <c r="C22" s="5">
        <v>6</v>
      </c>
      <c r="D22" s="6" t="s">
        <v>50</v>
      </c>
      <c r="E22" s="6" t="s">
        <v>55</v>
      </c>
      <c r="F22" s="6" t="s">
        <v>56</v>
      </c>
      <c r="G22" s="4" t="s">
        <v>57</v>
      </c>
      <c r="H22" s="4" t="s">
        <v>52</v>
      </c>
      <c r="I22" s="7">
        <f>J22+K22</f>
        <v>3300</v>
      </c>
      <c r="J22" s="10">
        <v>3300</v>
      </c>
      <c r="K22" s="7">
        <f>SUM(M22:W22)</f>
        <v>0</v>
      </c>
      <c r="L22" s="9">
        <f>K22/I22</f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>
        <v>20201006</v>
      </c>
      <c r="Y22" s="11">
        <v>5</v>
      </c>
      <c r="Z22" s="5" t="s">
        <v>113</v>
      </c>
      <c r="AA22" s="11" t="str">
        <f>IF($Z22="A","하선동",IF($Z22="B","이형준",""))</f>
        <v>하선동</v>
      </c>
      <c r="AB22" s="4" t="s">
        <v>59</v>
      </c>
      <c r="AC22" s="12"/>
    </row>
    <row r="23" spans="1:29" s="13" customFormat="1" ht="20.100000000000001" customHeight="1" x14ac:dyDescent="0.3">
      <c r="A23" s="4">
        <v>17</v>
      </c>
      <c r="B23" s="5">
        <v>10</v>
      </c>
      <c r="C23" s="5">
        <v>6</v>
      </c>
      <c r="D23" s="6" t="s">
        <v>119</v>
      </c>
      <c r="E23" s="6" t="s">
        <v>133</v>
      </c>
      <c r="F23" s="6" t="s">
        <v>130</v>
      </c>
      <c r="G23" s="4" t="s">
        <v>131</v>
      </c>
      <c r="H23" s="4" t="s">
        <v>132</v>
      </c>
      <c r="I23" s="7">
        <f t="shared" si="0"/>
        <v>1203</v>
      </c>
      <c r="J23" s="8">
        <v>1127</v>
      </c>
      <c r="K23" s="7">
        <f t="shared" si="1"/>
        <v>76</v>
      </c>
      <c r="L23" s="9">
        <f t="shared" si="2"/>
        <v>6.3175394846217786E-2</v>
      </c>
      <c r="M23" s="10"/>
      <c r="N23" s="10"/>
      <c r="O23" s="10"/>
      <c r="P23" s="10">
        <v>3</v>
      </c>
      <c r="Q23" s="10">
        <v>44</v>
      </c>
      <c r="R23" s="10"/>
      <c r="S23" s="10">
        <v>29</v>
      </c>
      <c r="T23" s="10"/>
      <c r="U23" s="10"/>
      <c r="V23" s="10"/>
      <c r="W23" s="10"/>
      <c r="X23" s="11">
        <v>20201006</v>
      </c>
      <c r="Y23" s="11">
        <v>2</v>
      </c>
      <c r="Z23" s="5" t="s">
        <v>113</v>
      </c>
      <c r="AA23" s="11" t="str">
        <f t="shared" si="3"/>
        <v>하선동</v>
      </c>
      <c r="AB23" s="4" t="s">
        <v>59</v>
      </c>
      <c r="AC23" s="12"/>
    </row>
    <row r="24" spans="1:29" s="13" customFormat="1" ht="20.100000000000001" customHeight="1" x14ac:dyDescent="0.3">
      <c r="A24" s="4">
        <v>18</v>
      </c>
      <c r="B24" s="5">
        <v>10</v>
      </c>
      <c r="C24" s="5">
        <v>6</v>
      </c>
      <c r="D24" s="6" t="s">
        <v>119</v>
      </c>
      <c r="E24" s="6" t="s">
        <v>134</v>
      </c>
      <c r="F24" s="6" t="s">
        <v>135</v>
      </c>
      <c r="G24" s="4" t="s">
        <v>128</v>
      </c>
      <c r="H24" s="4" t="s">
        <v>112</v>
      </c>
      <c r="I24" s="7">
        <f t="shared" si="0"/>
        <v>1100</v>
      </c>
      <c r="J24" s="8">
        <v>1069</v>
      </c>
      <c r="K24" s="7">
        <f t="shared" si="1"/>
        <v>31</v>
      </c>
      <c r="L24" s="9">
        <f t="shared" si="2"/>
        <v>2.8181818181818183E-2</v>
      </c>
      <c r="M24" s="10">
        <v>2</v>
      </c>
      <c r="N24" s="10"/>
      <c r="O24" s="10"/>
      <c r="P24" s="10">
        <v>16</v>
      </c>
      <c r="Q24" s="10">
        <v>2</v>
      </c>
      <c r="R24" s="10">
        <v>11</v>
      </c>
      <c r="S24" s="10"/>
      <c r="T24" s="10"/>
      <c r="U24" s="10"/>
      <c r="V24" s="10"/>
      <c r="W24" s="10"/>
      <c r="X24" s="11">
        <v>20201006</v>
      </c>
      <c r="Y24" s="11">
        <v>4</v>
      </c>
      <c r="Z24" s="5" t="s">
        <v>113</v>
      </c>
      <c r="AA24" s="11" t="str">
        <f t="shared" si="3"/>
        <v>하선동</v>
      </c>
      <c r="AB24" s="4" t="s">
        <v>59</v>
      </c>
      <c r="AC24" s="12"/>
    </row>
    <row r="25" spans="1:29" s="13" customFormat="1" ht="20.100000000000001" customHeight="1" x14ac:dyDescent="0.3">
      <c r="A25" s="4">
        <v>19</v>
      </c>
      <c r="B25" s="5">
        <v>10</v>
      </c>
      <c r="C25" s="5">
        <v>6</v>
      </c>
      <c r="D25" s="6" t="s">
        <v>50</v>
      </c>
      <c r="E25" s="6" t="s">
        <v>51</v>
      </c>
      <c r="F25" s="6" t="s">
        <v>61</v>
      </c>
      <c r="G25" s="4">
        <v>7301</v>
      </c>
      <c r="H25" s="4" t="s">
        <v>52</v>
      </c>
      <c r="I25" s="7">
        <f t="shared" si="0"/>
        <v>2400</v>
      </c>
      <c r="J25" s="10">
        <v>2400</v>
      </c>
      <c r="K25" s="7">
        <f t="shared" si="1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20201006</v>
      </c>
      <c r="Y25" s="11">
        <v>15</v>
      </c>
      <c r="Z25" s="5" t="s">
        <v>113</v>
      </c>
      <c r="AA25" s="11" t="str">
        <f t="shared" si="3"/>
        <v>하선동</v>
      </c>
      <c r="AB25" s="4" t="s">
        <v>59</v>
      </c>
      <c r="AC25" s="12"/>
    </row>
    <row r="26" spans="1:29" s="13" customFormat="1" ht="20.100000000000001" customHeight="1" x14ac:dyDescent="0.3">
      <c r="A26" s="4">
        <v>20</v>
      </c>
      <c r="B26" s="5">
        <v>10</v>
      </c>
      <c r="C26" s="5">
        <v>6</v>
      </c>
      <c r="D26" s="6" t="s">
        <v>30</v>
      </c>
      <c r="E26" s="6" t="s">
        <v>104</v>
      </c>
      <c r="F26" s="6" t="s">
        <v>103</v>
      </c>
      <c r="G26" s="4"/>
      <c r="H26" s="4"/>
      <c r="I26" s="7">
        <f t="shared" si="0"/>
        <v>282</v>
      </c>
      <c r="J26" s="10">
        <v>240</v>
      </c>
      <c r="K26" s="7">
        <f t="shared" si="1"/>
        <v>42</v>
      </c>
      <c r="L26" s="9">
        <f t="shared" si="2"/>
        <v>0.14893617021276595</v>
      </c>
      <c r="M26" s="10">
        <v>3</v>
      </c>
      <c r="N26" s="10"/>
      <c r="O26" s="10"/>
      <c r="P26" s="10">
        <v>14</v>
      </c>
      <c r="Q26" s="10">
        <v>6</v>
      </c>
      <c r="R26" s="10">
        <v>7</v>
      </c>
      <c r="S26" s="10"/>
      <c r="T26" s="10"/>
      <c r="U26" s="10"/>
      <c r="V26" s="10">
        <v>12</v>
      </c>
      <c r="W26" s="10"/>
      <c r="X26" s="11">
        <v>20201005</v>
      </c>
      <c r="Y26" s="11">
        <v>4</v>
      </c>
      <c r="Z26" s="5" t="s">
        <v>115</v>
      </c>
      <c r="AA26" s="11" t="str">
        <f t="shared" si="3"/>
        <v>이형준</v>
      </c>
      <c r="AB26" s="4" t="s">
        <v>100</v>
      </c>
      <c r="AC26" s="12"/>
    </row>
    <row r="27" spans="1:29" s="13" customFormat="1" ht="20.100000000000001" customHeight="1" x14ac:dyDescent="0.3">
      <c r="A27" s="4">
        <v>21</v>
      </c>
      <c r="B27" s="5">
        <v>10</v>
      </c>
      <c r="C27" s="5">
        <v>6</v>
      </c>
      <c r="D27" s="6" t="s">
        <v>30</v>
      </c>
      <c r="E27" s="6" t="s">
        <v>104</v>
      </c>
      <c r="F27" s="6" t="s">
        <v>103</v>
      </c>
      <c r="G27" s="4"/>
      <c r="H27" s="4"/>
      <c r="I27" s="7">
        <f t="shared" si="0"/>
        <v>1877</v>
      </c>
      <c r="J27" s="10">
        <v>1635</v>
      </c>
      <c r="K27" s="7">
        <f t="shared" si="1"/>
        <v>242</v>
      </c>
      <c r="L27" s="9">
        <f t="shared" si="2"/>
        <v>0.12892914224826851</v>
      </c>
      <c r="M27" s="10">
        <v>8</v>
      </c>
      <c r="N27" s="10"/>
      <c r="O27" s="10"/>
      <c r="P27" s="10">
        <v>20</v>
      </c>
      <c r="Q27" s="10">
        <v>15</v>
      </c>
      <c r="R27" s="10">
        <v>150</v>
      </c>
      <c r="S27" s="10"/>
      <c r="T27" s="10">
        <v>43</v>
      </c>
      <c r="U27" s="10"/>
      <c r="V27" s="10">
        <v>6</v>
      </c>
      <c r="W27" s="10"/>
      <c r="X27" s="11">
        <v>20201006</v>
      </c>
      <c r="Y27" s="11">
        <v>4</v>
      </c>
      <c r="Z27" s="5" t="s">
        <v>115</v>
      </c>
      <c r="AA27" s="11" t="str">
        <f t="shared" si="3"/>
        <v>이형준</v>
      </c>
      <c r="AB27" s="4" t="s">
        <v>100</v>
      </c>
      <c r="AC27" s="12" t="s">
        <v>139</v>
      </c>
    </row>
    <row r="28" spans="1:29" s="13" customFormat="1" ht="20.100000000000001" customHeight="1" x14ac:dyDescent="0.3">
      <c r="A28" s="4">
        <v>22</v>
      </c>
      <c r="B28" s="5">
        <v>10</v>
      </c>
      <c r="C28" s="5">
        <v>6</v>
      </c>
      <c r="D28" s="6" t="s">
        <v>141</v>
      </c>
      <c r="E28" s="6"/>
      <c r="F28" s="6" t="s">
        <v>140</v>
      </c>
      <c r="G28" s="4" t="s">
        <v>142</v>
      </c>
      <c r="H28" s="4" t="s">
        <v>112</v>
      </c>
      <c r="I28" s="7">
        <f t="shared" si="0"/>
        <v>1614</v>
      </c>
      <c r="J28" s="15">
        <v>1600</v>
      </c>
      <c r="K28" s="7">
        <f t="shared" si="1"/>
        <v>14</v>
      </c>
      <c r="L28" s="9">
        <f t="shared" si="2"/>
        <v>8.6741016109045856E-3</v>
      </c>
      <c r="M28" s="10">
        <v>11</v>
      </c>
      <c r="N28" s="10"/>
      <c r="O28" s="10"/>
      <c r="P28" s="10">
        <v>3</v>
      </c>
      <c r="Q28" s="10"/>
      <c r="R28" s="10"/>
      <c r="S28" s="10"/>
      <c r="T28" s="10"/>
      <c r="U28" s="10"/>
      <c r="V28" s="10"/>
      <c r="W28" s="10"/>
      <c r="X28" s="11">
        <v>20200918</v>
      </c>
      <c r="Y28" s="11">
        <v>15</v>
      </c>
      <c r="Z28" s="5" t="s">
        <v>115</v>
      </c>
      <c r="AA28" s="11" t="str">
        <f t="shared" si="3"/>
        <v>이형준</v>
      </c>
      <c r="AB28" s="4" t="s">
        <v>100</v>
      </c>
      <c r="AC28" s="12"/>
    </row>
    <row r="29" spans="1:29" s="13" customFormat="1" ht="20.100000000000001" customHeight="1" x14ac:dyDescent="0.3">
      <c r="A29" s="4">
        <v>23</v>
      </c>
      <c r="B29" s="5">
        <v>10</v>
      </c>
      <c r="C29" s="5">
        <v>6</v>
      </c>
      <c r="D29" s="6" t="s">
        <v>141</v>
      </c>
      <c r="E29" s="6"/>
      <c r="F29" s="6" t="s">
        <v>140</v>
      </c>
      <c r="G29" s="4" t="s">
        <v>142</v>
      </c>
      <c r="H29" s="4" t="s">
        <v>112</v>
      </c>
      <c r="I29" s="7">
        <f t="shared" si="0"/>
        <v>1835</v>
      </c>
      <c r="J29" s="10">
        <v>1815</v>
      </c>
      <c r="K29" s="7">
        <f t="shared" si="1"/>
        <v>20</v>
      </c>
      <c r="L29" s="9">
        <f t="shared" si="2"/>
        <v>1.0899182561307902E-2</v>
      </c>
      <c r="M29" s="10"/>
      <c r="N29" s="10"/>
      <c r="O29" s="10"/>
      <c r="P29" s="10">
        <v>20</v>
      </c>
      <c r="Q29" s="10"/>
      <c r="R29" s="10"/>
      <c r="S29" s="10"/>
      <c r="T29" s="10"/>
      <c r="U29" s="10"/>
      <c r="V29" s="10"/>
      <c r="W29" s="10"/>
      <c r="X29" s="11">
        <v>20201006</v>
      </c>
      <c r="Y29" s="11">
        <v>3</v>
      </c>
      <c r="Z29" s="5" t="s">
        <v>115</v>
      </c>
      <c r="AA29" s="11" t="str">
        <f t="shared" si="3"/>
        <v>이형준</v>
      </c>
      <c r="AB29" s="4" t="s">
        <v>100</v>
      </c>
      <c r="AC29" s="12"/>
    </row>
    <row r="30" spans="1:29" s="13" customFormat="1" ht="20.100000000000001" customHeight="1" x14ac:dyDescent="0.3">
      <c r="A30" s="4">
        <v>24</v>
      </c>
      <c r="B30" s="5">
        <v>10</v>
      </c>
      <c r="C30" s="5">
        <v>6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ref="K30:K43" si="4">SUM(M30:W30)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>
        <v>10</v>
      </c>
      <c r="C31" s="5">
        <v>6</v>
      </c>
      <c r="D31" s="6"/>
      <c r="E31" s="6"/>
      <c r="F31" s="6"/>
      <c r="G31" s="4"/>
      <c r="H31" s="4"/>
      <c r="I31" s="7">
        <f t="shared" si="0"/>
        <v>0</v>
      </c>
      <c r="J31" s="8"/>
      <c r="K31" s="7">
        <f t="shared" si="4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>
        <v>10</v>
      </c>
      <c r="C32" s="5">
        <v>6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4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v>10</v>
      </c>
      <c r="C33" s="5">
        <v>6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4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v>10</v>
      </c>
      <c r="C34" s="5">
        <v>6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4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v>10</v>
      </c>
      <c r="C35" s="5">
        <v>6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4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v>10</v>
      </c>
      <c r="C36" s="5">
        <v>6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4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v>10</v>
      </c>
      <c r="C37" s="5">
        <v>6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4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v>10</v>
      </c>
      <c r="C38" s="5">
        <v>6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4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v>10</v>
      </c>
      <c r="C39" s="5">
        <v>6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4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v>10</v>
      </c>
      <c r="C40" s="5">
        <v>6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4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v>10</v>
      </c>
      <c r="C41" s="5">
        <v>6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4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v>10</v>
      </c>
      <c r="C42" s="5">
        <v>6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4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v>10</v>
      </c>
      <c r="C43" s="5">
        <v>6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4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v>10</v>
      </c>
      <c r="C44" s="5">
        <v>6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5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v>10</v>
      </c>
      <c r="C45" s="5">
        <v>6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5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v>10</v>
      </c>
      <c r="C46" s="5">
        <v>6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5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8" customFormat="1" ht="13.5" customHeight="1" x14ac:dyDescent="0.3">
      <c r="A47" s="53"/>
      <c r="B47" s="54"/>
      <c r="C47" s="54"/>
      <c r="D47" s="54"/>
      <c r="E47" s="54"/>
      <c r="F47" s="54"/>
      <c r="G47" s="54"/>
      <c r="H47" s="54"/>
      <c r="I47" s="49">
        <f t="shared" ref="I47:W47" si="6">SUM(I7:I46)</f>
        <v>35180</v>
      </c>
      <c r="J47" s="49">
        <f t="shared" si="6"/>
        <v>34186</v>
      </c>
      <c r="K47" s="49">
        <f t="shared" si="6"/>
        <v>994</v>
      </c>
      <c r="L47" s="49" t="e">
        <f t="shared" si="6"/>
        <v>#DIV/0!</v>
      </c>
      <c r="M47" s="49">
        <f t="shared" si="6"/>
        <v>523</v>
      </c>
      <c r="N47" s="49">
        <f t="shared" si="6"/>
        <v>17</v>
      </c>
      <c r="O47" s="49">
        <f t="shared" si="6"/>
        <v>0</v>
      </c>
      <c r="P47" s="49">
        <f t="shared" si="6"/>
        <v>88</v>
      </c>
      <c r="Q47" s="49">
        <f t="shared" si="6"/>
        <v>85</v>
      </c>
      <c r="R47" s="49">
        <f t="shared" si="6"/>
        <v>168</v>
      </c>
      <c r="S47" s="49">
        <f t="shared" si="6"/>
        <v>43</v>
      </c>
      <c r="T47" s="49">
        <f t="shared" si="6"/>
        <v>46</v>
      </c>
      <c r="U47" s="49">
        <f t="shared" si="6"/>
        <v>0</v>
      </c>
      <c r="V47" s="49">
        <f t="shared" si="6"/>
        <v>24</v>
      </c>
      <c r="W47" s="49">
        <f t="shared" si="6"/>
        <v>0</v>
      </c>
      <c r="X47" s="55"/>
      <c r="Y47" s="56"/>
      <c r="Z47" s="56"/>
      <c r="AA47" s="56"/>
      <c r="AB47" s="56"/>
      <c r="AC47" s="56"/>
    </row>
    <row r="48" spans="1:29" s="18" customFormat="1" ht="13.5" customHeight="1" x14ac:dyDescent="0.3">
      <c r="A48" s="53"/>
      <c r="B48" s="54"/>
      <c r="C48" s="54"/>
      <c r="D48" s="54"/>
      <c r="E48" s="54"/>
      <c r="F48" s="54"/>
      <c r="G48" s="54"/>
      <c r="H48" s="54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6"/>
      <c r="Y48" s="56"/>
      <c r="Z48" s="56"/>
      <c r="AA48" s="56"/>
      <c r="AB48" s="56"/>
      <c r="AC48" s="56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0</v>
      </c>
      <c r="D49" s="6"/>
      <c r="E49" s="6" t="s">
        <v>137</v>
      </c>
      <c r="F49" s="6" t="s">
        <v>138</v>
      </c>
      <c r="G49" s="4"/>
      <c r="H49" s="4"/>
      <c r="I49" s="7"/>
      <c r="J49" s="8">
        <v>200</v>
      </c>
      <c r="K49" s="7">
        <f t="shared" ref="K49:K63" si="7">SUM(M49:W49)</f>
        <v>24</v>
      </c>
      <c r="L49" s="9" t="e">
        <f t="shared" ref="L49:L63" si="8">K49/I49</f>
        <v>#DIV/0!</v>
      </c>
      <c r="M49" s="10">
        <v>24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5"/>
      <c r="AA49" s="11"/>
      <c r="AB49" s="4" t="s">
        <v>59</v>
      </c>
      <c r="AC49" s="12" t="s">
        <v>157</v>
      </c>
    </row>
    <row r="50" spans="1:29" ht="20.100000000000001" customHeight="1" x14ac:dyDescent="0.3">
      <c r="A50" s="4">
        <v>2</v>
      </c>
      <c r="B50" s="5" t="str">
        <f t="shared" ref="B50:B63" si="9">LEFT($A$1,1)</f>
        <v>1</v>
      </c>
      <c r="C50" s="5" t="str">
        <f t="shared" ref="C50:C63" si="10">MID($A$1,4,2)</f>
        <v xml:space="preserve"> 0</v>
      </c>
      <c r="D50" s="6" t="s">
        <v>54</v>
      </c>
      <c r="E50" s="6" t="s">
        <v>55</v>
      </c>
      <c r="F50" s="6" t="s">
        <v>94</v>
      </c>
      <c r="G50" s="4"/>
      <c r="H50" s="4" t="s">
        <v>95</v>
      </c>
      <c r="I50" s="7">
        <f t="shared" ref="I50:I63" si="11">J50+K50</f>
        <v>10801</v>
      </c>
      <c r="J50" s="8">
        <v>10801</v>
      </c>
      <c r="K50" s="7">
        <f t="shared" si="7"/>
        <v>0</v>
      </c>
      <c r="L50" s="9">
        <f t="shared" si="8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2">IF($Z50="A","하선동",IF($Z50="B","이형준",""))</f>
        <v/>
      </c>
      <c r="AB50" s="12" t="s">
        <v>136</v>
      </c>
      <c r="AC50" s="12" t="s">
        <v>156</v>
      </c>
    </row>
    <row r="51" spans="1:29" ht="20.100000000000001" customHeight="1" x14ac:dyDescent="0.3">
      <c r="A51" s="4">
        <v>3</v>
      </c>
      <c r="B51" s="5" t="str">
        <f t="shared" si="9"/>
        <v>1</v>
      </c>
      <c r="C51" s="5" t="str">
        <f t="shared" si="10"/>
        <v xml:space="preserve"> 0</v>
      </c>
      <c r="D51" s="6" t="s">
        <v>54</v>
      </c>
      <c r="E51" s="6" t="s">
        <v>55</v>
      </c>
      <c r="F51" s="6" t="s">
        <v>94</v>
      </c>
      <c r="G51" s="4"/>
      <c r="H51" s="4" t="s">
        <v>96</v>
      </c>
      <c r="I51" s="7">
        <f t="shared" si="11"/>
        <v>5488</v>
      </c>
      <c r="J51" s="8">
        <v>5488</v>
      </c>
      <c r="K51" s="7">
        <f t="shared" si="7"/>
        <v>0</v>
      </c>
      <c r="L51" s="9">
        <f t="shared" si="8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2"/>
        <v/>
      </c>
      <c r="AB51" s="12" t="s">
        <v>136</v>
      </c>
      <c r="AC51" s="12" t="s">
        <v>156</v>
      </c>
    </row>
    <row r="52" spans="1:29" ht="20.100000000000001" customHeight="1" x14ac:dyDescent="0.3">
      <c r="A52" s="4">
        <v>4</v>
      </c>
      <c r="B52" s="5" t="str">
        <f t="shared" si="9"/>
        <v>1</v>
      </c>
      <c r="C52" s="5" t="str">
        <f t="shared" si="10"/>
        <v xml:space="preserve"> 0</v>
      </c>
      <c r="D52" s="6" t="s">
        <v>54</v>
      </c>
      <c r="E52" s="6" t="s">
        <v>55</v>
      </c>
      <c r="F52" s="6" t="s">
        <v>94</v>
      </c>
      <c r="G52" s="4"/>
      <c r="H52" s="4" t="s">
        <v>97</v>
      </c>
      <c r="I52" s="7">
        <f t="shared" si="11"/>
        <v>5451</v>
      </c>
      <c r="J52" s="8">
        <v>5451</v>
      </c>
      <c r="K52" s="7">
        <f t="shared" si="7"/>
        <v>0</v>
      </c>
      <c r="L52" s="9">
        <f t="shared" si="8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2"/>
        <v/>
      </c>
      <c r="AB52" s="12" t="s">
        <v>136</v>
      </c>
      <c r="AC52" s="12" t="s">
        <v>156</v>
      </c>
    </row>
    <row r="53" spans="1:29" ht="20.100000000000001" customHeight="1" x14ac:dyDescent="0.3">
      <c r="A53" s="4">
        <v>5</v>
      </c>
      <c r="B53" s="5" t="str">
        <f t="shared" si="9"/>
        <v>1</v>
      </c>
      <c r="C53" s="5" t="str">
        <f t="shared" si="10"/>
        <v xml:space="preserve"> 0</v>
      </c>
      <c r="D53" s="6" t="s">
        <v>50</v>
      </c>
      <c r="E53" s="6" t="s">
        <v>51</v>
      </c>
      <c r="F53" s="6" t="s">
        <v>61</v>
      </c>
      <c r="G53" s="4">
        <v>7301</v>
      </c>
      <c r="H53" s="4" t="s">
        <v>52</v>
      </c>
      <c r="I53" s="7">
        <f t="shared" si="11"/>
        <v>800</v>
      </c>
      <c r="J53" s="8">
        <v>800</v>
      </c>
      <c r="K53" s="7">
        <f t="shared" si="7"/>
        <v>0</v>
      </c>
      <c r="L53" s="9">
        <f t="shared" si="8"/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>
        <v>20200928</v>
      </c>
      <c r="Y53" s="11">
        <v>13</v>
      </c>
      <c r="Z53" s="5" t="s">
        <v>152</v>
      </c>
      <c r="AA53" s="11" t="str">
        <f t="shared" si="12"/>
        <v>이형준</v>
      </c>
      <c r="AB53" s="4" t="s">
        <v>58</v>
      </c>
      <c r="AC53" s="12" t="s">
        <v>155</v>
      </c>
    </row>
    <row r="54" spans="1:29" ht="20.100000000000001" customHeight="1" x14ac:dyDescent="0.3">
      <c r="A54" s="4">
        <v>6</v>
      </c>
      <c r="B54" s="5" t="str">
        <f t="shared" si="9"/>
        <v>1</v>
      </c>
      <c r="C54" s="5" t="str">
        <f t="shared" si="10"/>
        <v xml:space="preserve"> 0</v>
      </c>
      <c r="D54" s="6"/>
      <c r="E54" s="6"/>
      <c r="F54" s="6"/>
      <c r="G54" s="4"/>
      <c r="H54" s="4"/>
      <c r="I54" s="7">
        <f t="shared" si="11"/>
        <v>0</v>
      </c>
      <c r="J54" s="8"/>
      <c r="K54" s="7">
        <f t="shared" si="7"/>
        <v>0</v>
      </c>
      <c r="L54" s="9" t="e">
        <f t="shared" si="8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2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9"/>
        <v>1</v>
      </c>
      <c r="C55" s="5" t="str">
        <f t="shared" si="10"/>
        <v xml:space="preserve"> 0</v>
      </c>
      <c r="D55" s="6"/>
      <c r="E55" s="6"/>
      <c r="F55" s="6"/>
      <c r="G55" s="4"/>
      <c r="H55" s="4"/>
      <c r="I55" s="7">
        <f t="shared" si="11"/>
        <v>0</v>
      </c>
      <c r="J55" s="14"/>
      <c r="K55" s="7">
        <f t="shared" si="7"/>
        <v>0</v>
      </c>
      <c r="L55" s="9" t="e">
        <f t="shared" si="8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2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9"/>
        <v>1</v>
      </c>
      <c r="C56" s="5" t="str">
        <f t="shared" si="10"/>
        <v xml:space="preserve"> 0</v>
      </c>
      <c r="D56" s="6"/>
      <c r="E56" s="6"/>
      <c r="F56" s="6"/>
      <c r="G56" s="4"/>
      <c r="H56" s="4"/>
      <c r="I56" s="7">
        <f t="shared" si="11"/>
        <v>0</v>
      </c>
      <c r="J56" s="8"/>
      <c r="K56" s="7">
        <f t="shared" si="7"/>
        <v>0</v>
      </c>
      <c r="L56" s="9" t="e">
        <f t="shared" si="8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2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9"/>
        <v>1</v>
      </c>
      <c r="C57" s="5" t="str">
        <f t="shared" si="10"/>
        <v xml:space="preserve"> 0</v>
      </c>
      <c r="D57" s="6"/>
      <c r="E57" s="6"/>
      <c r="F57" s="6"/>
      <c r="G57" s="4"/>
      <c r="H57" s="4"/>
      <c r="I57" s="7">
        <f t="shared" si="11"/>
        <v>0</v>
      </c>
      <c r="J57" s="8"/>
      <c r="K57" s="7">
        <f t="shared" si="7"/>
        <v>0</v>
      </c>
      <c r="L57" s="9" t="e">
        <f t="shared" si="8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2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9"/>
        <v>1</v>
      </c>
      <c r="C58" s="5" t="str">
        <f t="shared" si="10"/>
        <v xml:space="preserve"> 0</v>
      </c>
      <c r="D58" s="6"/>
      <c r="E58" s="6"/>
      <c r="F58" s="6"/>
      <c r="G58" s="4"/>
      <c r="H58" s="4"/>
      <c r="I58" s="7">
        <f t="shared" si="11"/>
        <v>0</v>
      </c>
      <c r="J58" s="8"/>
      <c r="K58" s="7">
        <f t="shared" si="7"/>
        <v>0</v>
      </c>
      <c r="L58" s="9" t="e">
        <f t="shared" si="8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2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9"/>
        <v>1</v>
      </c>
      <c r="C59" s="5" t="str">
        <f t="shared" si="10"/>
        <v xml:space="preserve"> 0</v>
      </c>
      <c r="D59" s="6"/>
      <c r="E59" s="6"/>
      <c r="F59" s="6"/>
      <c r="G59" s="4"/>
      <c r="H59" s="4"/>
      <c r="I59" s="7">
        <f t="shared" si="11"/>
        <v>0</v>
      </c>
      <c r="J59" s="8"/>
      <c r="K59" s="7">
        <f t="shared" si="7"/>
        <v>0</v>
      </c>
      <c r="L59" s="9" t="e">
        <f t="shared" si="8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2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9"/>
        <v>1</v>
      </c>
      <c r="C60" s="5" t="str">
        <f t="shared" si="10"/>
        <v xml:space="preserve"> 0</v>
      </c>
      <c r="D60" s="6"/>
      <c r="E60" s="6"/>
      <c r="F60" s="6"/>
      <c r="G60" s="4"/>
      <c r="H60" s="4"/>
      <c r="I60" s="7">
        <f t="shared" si="11"/>
        <v>0</v>
      </c>
      <c r="J60" s="8"/>
      <c r="K60" s="7">
        <f t="shared" si="7"/>
        <v>0</v>
      </c>
      <c r="L60" s="9" t="e">
        <f t="shared" si="8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2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9"/>
        <v>1</v>
      </c>
      <c r="C61" s="5" t="str">
        <f t="shared" si="10"/>
        <v xml:space="preserve"> 0</v>
      </c>
      <c r="D61" s="6"/>
      <c r="E61" s="6"/>
      <c r="F61" s="6"/>
      <c r="G61" s="4"/>
      <c r="H61" s="4"/>
      <c r="I61" s="7">
        <f t="shared" si="11"/>
        <v>0</v>
      </c>
      <c r="J61" s="8"/>
      <c r="K61" s="7">
        <f t="shared" si="7"/>
        <v>0</v>
      </c>
      <c r="L61" s="9" t="e">
        <f t="shared" si="8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2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9"/>
        <v>1</v>
      </c>
      <c r="C62" s="5" t="str">
        <f t="shared" si="10"/>
        <v xml:space="preserve"> 0</v>
      </c>
      <c r="D62" s="6"/>
      <c r="E62" s="6"/>
      <c r="F62" s="6"/>
      <c r="G62" s="4"/>
      <c r="H62" s="4"/>
      <c r="I62" s="7">
        <f t="shared" si="11"/>
        <v>0</v>
      </c>
      <c r="J62" s="8"/>
      <c r="K62" s="7">
        <f t="shared" si="7"/>
        <v>0</v>
      </c>
      <c r="L62" s="9" t="e">
        <f t="shared" si="8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2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9"/>
        <v>1</v>
      </c>
      <c r="C63" s="5" t="str">
        <f t="shared" si="10"/>
        <v xml:space="preserve"> 0</v>
      </c>
      <c r="D63" s="6"/>
      <c r="E63" s="6"/>
      <c r="F63" s="6"/>
      <c r="G63" s="4"/>
      <c r="H63" s="4"/>
      <c r="I63" s="7">
        <f t="shared" si="11"/>
        <v>0</v>
      </c>
      <c r="J63" s="8"/>
      <c r="K63" s="7">
        <f t="shared" si="7"/>
        <v>0</v>
      </c>
      <c r="L63" s="9" t="e">
        <f t="shared" si="8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2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F7 I20:W20 H24:W24 H28:W28 I29:W31 A8:C14 I23:W23 I25:W27 D19:W19 D30 A15:A46 D32:W46 I7:W18">
    <cfRule type="expression" dxfId="1217" priority="243">
      <formula>$L7&gt;0.15</formula>
    </cfRule>
    <cfRule type="expression" dxfId="1216" priority="244">
      <formula>AND($L7&gt;0.08,$L7&lt;0.15)</formula>
    </cfRule>
  </conditionalFormatting>
  <conditionalFormatting sqref="A54:W63 J49:W52 A49:C53 I53:W53">
    <cfRule type="expression" dxfId="1215" priority="241">
      <formula>$L49&gt;0.15</formula>
    </cfRule>
    <cfRule type="expression" dxfId="1214" priority="242">
      <formula>AND($L49&gt;0.08,$L49&lt;0.15)</formula>
    </cfRule>
  </conditionalFormatting>
  <conditionalFormatting sqref="G7:H7">
    <cfRule type="expression" dxfId="1213" priority="239">
      <formula>$L7&gt;0.15</formula>
    </cfRule>
    <cfRule type="expression" dxfId="1212" priority="240">
      <formula>AND($L7&gt;0.08,$L7&lt;0.15)</formula>
    </cfRule>
  </conditionalFormatting>
  <conditionalFormatting sqref="G18">
    <cfRule type="expression" dxfId="1211" priority="185">
      <formula>$L18&gt;0.15</formula>
    </cfRule>
    <cfRule type="expression" dxfId="1210" priority="186">
      <formula>AND($L18&gt;0.08,$L18&lt;0.15)</formula>
    </cfRule>
  </conditionalFormatting>
  <conditionalFormatting sqref="D20:F20">
    <cfRule type="expression" dxfId="1209" priority="183">
      <formula>$L20&gt;0.15</formula>
    </cfRule>
    <cfRule type="expression" dxfId="1208" priority="184">
      <formula>AND($L20&gt;0.08,$L20&lt;0.15)</formula>
    </cfRule>
  </conditionalFormatting>
  <conditionalFormatting sqref="D18:F18">
    <cfRule type="expression" dxfId="1207" priority="187">
      <formula>$L18&gt;0.15</formula>
    </cfRule>
    <cfRule type="expression" dxfId="1206" priority="188">
      <formula>AND($L18&gt;0.08,$L18&lt;0.15)</formula>
    </cfRule>
  </conditionalFormatting>
  <conditionalFormatting sqref="D49:F49">
    <cfRule type="expression" dxfId="1205" priority="217">
      <formula>$L49&gt;0.15</formula>
    </cfRule>
    <cfRule type="expression" dxfId="1204" priority="218">
      <formula>AND($L49&gt;0.08,$L49&lt;0.15)</formula>
    </cfRule>
  </conditionalFormatting>
  <conditionalFormatting sqref="G49:H49">
    <cfRule type="expression" dxfId="1203" priority="215">
      <formula>$L49&gt;0.15</formula>
    </cfRule>
    <cfRule type="expression" dxfId="1202" priority="216">
      <formula>AND($L49&gt;0.08,$L49&lt;0.15)</formula>
    </cfRule>
  </conditionalFormatting>
  <conditionalFormatting sqref="D16">
    <cfRule type="expression" dxfId="1201" priority="199">
      <formula>$L16&gt;0.15</formula>
    </cfRule>
    <cfRule type="expression" dxfId="1200" priority="200">
      <formula>AND($L16&gt;0.08,$L16&lt;0.15)</formula>
    </cfRule>
  </conditionalFormatting>
  <conditionalFormatting sqref="E16:F16">
    <cfRule type="expression" dxfId="1199" priority="197">
      <formula>$L16&gt;0.15</formula>
    </cfRule>
    <cfRule type="expression" dxfId="1198" priority="198">
      <formula>AND($L16&gt;0.08,$L16&lt;0.15)</formula>
    </cfRule>
  </conditionalFormatting>
  <conditionalFormatting sqref="G16">
    <cfRule type="expression" dxfId="1197" priority="195">
      <formula>$L16&gt;0.15</formula>
    </cfRule>
    <cfRule type="expression" dxfId="1196" priority="196">
      <formula>AND($L16&gt;0.08,$L16&lt;0.15)</formula>
    </cfRule>
  </conditionalFormatting>
  <conditionalFormatting sqref="D17">
    <cfRule type="expression" dxfId="1195" priority="193">
      <formula>$L17&gt;0.15</formula>
    </cfRule>
    <cfRule type="expression" dxfId="1194" priority="194">
      <formula>AND($L17&gt;0.08,$L17&lt;0.15)</formula>
    </cfRule>
  </conditionalFormatting>
  <conditionalFormatting sqref="E17">
    <cfRule type="expression" dxfId="1193" priority="191">
      <formula>$L17&gt;0.15</formula>
    </cfRule>
    <cfRule type="expression" dxfId="1192" priority="192">
      <formula>AND($L17&gt;0.08,$L17&lt;0.15)</formula>
    </cfRule>
  </conditionalFormatting>
  <conditionalFormatting sqref="F17:G17">
    <cfRule type="expression" dxfId="1191" priority="189">
      <formula>$L17&gt;0.15</formula>
    </cfRule>
    <cfRule type="expression" dxfId="1190" priority="190">
      <formula>AND($L17&gt;0.08,$L17&lt;0.15)</formula>
    </cfRule>
  </conditionalFormatting>
  <conditionalFormatting sqref="G20:H20">
    <cfRule type="expression" dxfId="1189" priority="181">
      <formula>$L20&gt;0.15</formula>
    </cfRule>
    <cfRule type="expression" dxfId="1188" priority="182">
      <formula>AND($L20&gt;0.08,$L20&lt;0.15)</formula>
    </cfRule>
  </conditionalFormatting>
  <conditionalFormatting sqref="H23">
    <cfRule type="expression" dxfId="1187" priority="167">
      <formula>$L23&gt;0.15</formula>
    </cfRule>
    <cfRule type="expression" dxfId="1186" priority="168">
      <formula>AND($L23&gt;0.08,$L23&lt;0.15)</formula>
    </cfRule>
  </conditionalFormatting>
  <conditionalFormatting sqref="D24">
    <cfRule type="expression" dxfId="1185" priority="161">
      <formula>$L24&gt;0.15</formula>
    </cfRule>
    <cfRule type="expression" dxfId="1184" priority="162">
      <formula>AND($L24&gt;0.08,$L24&lt;0.15)</formula>
    </cfRule>
  </conditionalFormatting>
  <conditionalFormatting sqref="E24:G24">
    <cfRule type="expression" dxfId="1183" priority="159">
      <formula>$L24&gt;0.15</formula>
    </cfRule>
    <cfRule type="expression" dxfId="1182" priority="160">
      <formula>AND($L24&gt;0.08,$L24&lt;0.15)</formula>
    </cfRule>
  </conditionalFormatting>
  <conditionalFormatting sqref="D23:F23">
    <cfRule type="expression" dxfId="1181" priority="169">
      <formula>$L23&gt;0.15</formula>
    </cfRule>
    <cfRule type="expression" dxfId="1180" priority="170">
      <formula>AND($L23&gt;0.08,$L23&lt;0.15)</formula>
    </cfRule>
  </conditionalFormatting>
  <conditionalFormatting sqref="G26:H26">
    <cfRule type="expression" dxfId="1179" priority="153">
      <formula>$L26&gt;0.15</formula>
    </cfRule>
    <cfRule type="expression" dxfId="1178" priority="154">
      <formula>AND($L26&gt;0.08,$L26&lt;0.15)</formula>
    </cfRule>
  </conditionalFormatting>
  <conditionalFormatting sqref="G27:H27">
    <cfRule type="expression" dxfId="1177" priority="149">
      <formula>$L27&gt;0.15</formula>
    </cfRule>
    <cfRule type="expression" dxfId="1176" priority="150">
      <formula>AND($L27&gt;0.08,$L27&lt;0.15)</formula>
    </cfRule>
  </conditionalFormatting>
  <conditionalFormatting sqref="D28">
    <cfRule type="expression" dxfId="1175" priority="147">
      <formula>$L28&gt;0.15</formula>
    </cfRule>
    <cfRule type="expression" dxfId="1174" priority="148">
      <formula>AND($L28&gt;0.08,$L28&lt;0.15)</formula>
    </cfRule>
  </conditionalFormatting>
  <conditionalFormatting sqref="E28:F28">
    <cfRule type="expression" dxfId="1173" priority="145">
      <formula>$L28&gt;0.15</formula>
    </cfRule>
    <cfRule type="expression" dxfId="1172" priority="146">
      <formula>AND($L28&gt;0.08,$L28&lt;0.15)</formula>
    </cfRule>
  </conditionalFormatting>
  <conditionalFormatting sqref="G28">
    <cfRule type="expression" dxfId="1171" priority="143">
      <formula>$L28&gt;0.15</formula>
    </cfRule>
    <cfRule type="expression" dxfId="1170" priority="144">
      <formula>AND($L28&gt;0.08,$L28&lt;0.15)</formula>
    </cfRule>
  </conditionalFormatting>
  <conditionalFormatting sqref="H29">
    <cfRule type="expression" dxfId="1169" priority="141">
      <formula>$L29&gt;0.15</formula>
    </cfRule>
    <cfRule type="expression" dxfId="1168" priority="142">
      <formula>AND($L29&gt;0.08,$L29&lt;0.15)</formula>
    </cfRule>
  </conditionalFormatting>
  <conditionalFormatting sqref="F30:H30">
    <cfRule type="expression" dxfId="1167" priority="133">
      <formula>$L30&gt;0.15</formula>
    </cfRule>
    <cfRule type="expression" dxfId="1166" priority="134">
      <formula>AND($L30&gt;0.08,$L30&lt;0.15)</formula>
    </cfRule>
  </conditionalFormatting>
  <conditionalFormatting sqref="E30">
    <cfRule type="expression" dxfId="1165" priority="131">
      <formula>$L30&gt;0.15</formula>
    </cfRule>
    <cfRule type="expression" dxfId="1164" priority="132">
      <formula>AND($L30&gt;0.08,$L30&lt;0.15)</formula>
    </cfRule>
  </conditionalFormatting>
  <conditionalFormatting sqref="D31">
    <cfRule type="expression" dxfId="1163" priority="129">
      <formula>$L31&gt;0.15</formula>
    </cfRule>
    <cfRule type="expression" dxfId="1162" priority="130">
      <formula>AND($L31&gt;0.08,$L31&lt;0.15)</formula>
    </cfRule>
  </conditionalFormatting>
  <conditionalFormatting sqref="E31">
    <cfRule type="expression" dxfId="1161" priority="127">
      <formula>$L31&gt;0.15</formula>
    </cfRule>
    <cfRule type="expression" dxfId="1160" priority="128">
      <formula>AND($L31&gt;0.08,$L31&lt;0.15)</formula>
    </cfRule>
  </conditionalFormatting>
  <conditionalFormatting sqref="F31:H31">
    <cfRule type="expression" dxfId="1159" priority="125">
      <formula>$L31&gt;0.15</formula>
    </cfRule>
    <cfRule type="expression" dxfId="1158" priority="126">
      <formula>AND($L31&gt;0.08,$L31&lt;0.15)</formula>
    </cfRule>
  </conditionalFormatting>
  <conditionalFormatting sqref="X7:Y20 AB7:AC20 AC21:AC24 X23:Y46 AB25:AC46">
    <cfRule type="expression" dxfId="1157" priority="123">
      <formula>$L7&gt;0.15</formula>
    </cfRule>
    <cfRule type="expression" dxfId="1156" priority="124">
      <formula>AND($L7&gt;0.08,$L7&lt;0.15)</formula>
    </cfRule>
  </conditionalFormatting>
  <conditionalFormatting sqref="X49:Y52 AB54:AC63 AC49:AC53 X54:Y63">
    <cfRule type="expression" dxfId="1155" priority="121">
      <formula>$L49&gt;0.15</formula>
    </cfRule>
    <cfRule type="expression" dxfId="1154" priority="122">
      <formula>AND($L49&gt;0.08,$L49&lt;0.15)</formula>
    </cfRule>
  </conditionalFormatting>
  <conditionalFormatting sqref="AB49">
    <cfRule type="expression" dxfId="1153" priority="119">
      <formula>$L49&gt;0.15</formula>
    </cfRule>
    <cfRule type="expression" dxfId="1152" priority="120">
      <formula>AND($L49&gt;0.08,$L49&lt;0.15)</formula>
    </cfRule>
  </conditionalFormatting>
  <conditionalFormatting sqref="Z7:AA20 Z23:AA24">
    <cfRule type="expression" dxfId="1151" priority="115">
      <formula>$L7&gt;0.15</formula>
    </cfRule>
    <cfRule type="expression" dxfId="1150" priority="116">
      <formula>AND($L7&gt;0.08,$L7&lt;0.15)</formula>
    </cfRule>
  </conditionalFormatting>
  <conditionalFormatting sqref="Z25:AA40">
    <cfRule type="expression" dxfId="1149" priority="113">
      <formula>$L25&gt;0.15</formula>
    </cfRule>
    <cfRule type="expression" dxfId="1148" priority="114">
      <formula>AND($L25&gt;0.08,$L25&lt;0.15)</formula>
    </cfRule>
  </conditionalFormatting>
  <conditionalFormatting sqref="Z41:AA46">
    <cfRule type="expression" dxfId="1147" priority="111">
      <formula>$L41&gt;0.15</formula>
    </cfRule>
    <cfRule type="expression" dxfId="1146" priority="112">
      <formula>AND($L41&gt;0.08,$L41&lt;0.15)</formula>
    </cfRule>
  </conditionalFormatting>
  <conditionalFormatting sqref="Z49:AA52 Z54:AA54">
    <cfRule type="expression" dxfId="1145" priority="109">
      <formula>$L49&gt;0.15</formula>
    </cfRule>
    <cfRule type="expression" dxfId="1144" priority="110">
      <formula>AND($L49&gt;0.08,$L49&lt;0.15)</formula>
    </cfRule>
  </conditionalFormatting>
  <conditionalFormatting sqref="Z55:AA60">
    <cfRule type="expression" dxfId="1143" priority="107">
      <formula>$L55&gt;0.15</formula>
    </cfRule>
    <cfRule type="expression" dxfId="1142" priority="108">
      <formula>AND($L55&gt;0.08,$L55&lt;0.15)</formula>
    </cfRule>
  </conditionalFormatting>
  <conditionalFormatting sqref="Z61:AA63">
    <cfRule type="expression" dxfId="1141" priority="105">
      <formula>$L61&gt;0.15</formula>
    </cfRule>
    <cfRule type="expression" dxfId="1140" priority="106">
      <formula>AND($L61&gt;0.08,$L61&lt;0.15)</formula>
    </cfRule>
  </conditionalFormatting>
  <conditionalFormatting sqref="D8:F8">
    <cfRule type="expression" dxfId="1139" priority="103">
      <formula>$L8&gt;0.15</formula>
    </cfRule>
    <cfRule type="expression" dxfId="1138" priority="104">
      <formula>AND($L8&gt;0.08,$L8&lt;0.15)</formula>
    </cfRule>
  </conditionalFormatting>
  <conditionalFormatting sqref="G8:H8">
    <cfRule type="expression" dxfId="1137" priority="101">
      <formula>$L8&gt;0.15</formula>
    </cfRule>
    <cfRule type="expression" dxfId="1136" priority="102">
      <formula>AND($L8&gt;0.08,$L8&lt;0.15)</formula>
    </cfRule>
  </conditionalFormatting>
  <conditionalFormatting sqref="I49:I52">
    <cfRule type="expression" dxfId="1135" priority="99">
      <formula>$L49&gt;0.15</formula>
    </cfRule>
    <cfRule type="expression" dxfId="1134" priority="100">
      <formula>AND($L49&gt;0.08,$L49&lt;0.15)</formula>
    </cfRule>
  </conditionalFormatting>
  <conditionalFormatting sqref="D9:F9">
    <cfRule type="expression" dxfId="1133" priority="97">
      <formula>$L9&gt;0.15</formula>
    </cfRule>
    <cfRule type="expression" dxfId="1132" priority="98">
      <formula>AND($L9&gt;0.08,$L9&lt;0.15)</formula>
    </cfRule>
  </conditionalFormatting>
  <conditionalFormatting sqref="G9:H9">
    <cfRule type="expression" dxfId="1131" priority="95">
      <formula>$L9&gt;0.15</formula>
    </cfRule>
    <cfRule type="expression" dxfId="1130" priority="96">
      <formula>AND($L9&gt;0.08,$L9&lt;0.15)</formula>
    </cfRule>
  </conditionalFormatting>
  <conditionalFormatting sqref="D10:F10">
    <cfRule type="expression" dxfId="1129" priority="93">
      <formula>$L10&gt;0.15</formula>
    </cfRule>
    <cfRule type="expression" dxfId="1128" priority="94">
      <formula>AND($L10&gt;0.08,$L10&lt;0.15)</formula>
    </cfRule>
  </conditionalFormatting>
  <conditionalFormatting sqref="G10:H10">
    <cfRule type="expression" dxfId="1127" priority="91">
      <formula>$L10&gt;0.15</formula>
    </cfRule>
    <cfRule type="expression" dxfId="1126" priority="92">
      <formula>AND($L10&gt;0.08,$L10&lt;0.15)</formula>
    </cfRule>
  </conditionalFormatting>
  <conditionalFormatting sqref="D13">
    <cfRule type="expression" dxfId="1125" priority="87">
      <formula>$L13&gt;0.15</formula>
    </cfRule>
    <cfRule type="expression" dxfId="1124" priority="88">
      <formula>AND($L13&gt;0.08,$L13&lt;0.15)</formula>
    </cfRule>
  </conditionalFormatting>
  <conditionalFormatting sqref="E13:G13">
    <cfRule type="expression" dxfId="1123" priority="85">
      <formula>$L13&gt;0.15</formula>
    </cfRule>
    <cfRule type="expression" dxfId="1122" priority="86">
      <formula>AND($L13&gt;0.08,$L13&lt;0.15)</formula>
    </cfRule>
  </conditionalFormatting>
  <conditionalFormatting sqref="D14">
    <cfRule type="expression" dxfId="1121" priority="83">
      <formula>$L14&gt;0.15</formula>
    </cfRule>
    <cfRule type="expression" dxfId="1120" priority="84">
      <formula>AND($L14&gt;0.08,$L14&lt;0.15)</formula>
    </cfRule>
  </conditionalFormatting>
  <conditionalFormatting sqref="E14:G14">
    <cfRule type="expression" dxfId="1119" priority="81">
      <formula>$L14&gt;0.15</formula>
    </cfRule>
    <cfRule type="expression" dxfId="1118" priority="82">
      <formula>AND($L14&gt;0.08,$L14&lt;0.15)</formula>
    </cfRule>
  </conditionalFormatting>
  <conditionalFormatting sqref="D15">
    <cfRule type="expression" dxfId="1117" priority="79">
      <formula>$L15&gt;0.15</formula>
    </cfRule>
    <cfRule type="expression" dxfId="1116" priority="80">
      <formula>AND($L15&gt;0.08,$L15&lt;0.15)</formula>
    </cfRule>
  </conditionalFormatting>
  <conditionalFormatting sqref="E15:G15">
    <cfRule type="expression" dxfId="1115" priority="77">
      <formula>$L15&gt;0.15</formula>
    </cfRule>
    <cfRule type="expression" dxfId="1114" priority="78">
      <formula>AND($L15&gt;0.08,$L15&lt;0.15)</formula>
    </cfRule>
  </conditionalFormatting>
  <conditionalFormatting sqref="H13">
    <cfRule type="expression" dxfId="1113" priority="75">
      <formula>$L13&gt;0.15</formula>
    </cfRule>
    <cfRule type="expression" dxfId="1112" priority="76">
      <formula>AND($L13&gt;0.08,$L13&lt;0.15)</formula>
    </cfRule>
  </conditionalFormatting>
  <conditionalFormatting sqref="H14">
    <cfRule type="expression" dxfId="1111" priority="73">
      <formula>$L14&gt;0.15</formula>
    </cfRule>
    <cfRule type="expression" dxfId="1110" priority="74">
      <formula>AND($L14&gt;0.08,$L14&lt;0.15)</formula>
    </cfRule>
  </conditionalFormatting>
  <conditionalFormatting sqref="H15">
    <cfRule type="expression" dxfId="1109" priority="71">
      <formula>$L15&gt;0.15</formula>
    </cfRule>
    <cfRule type="expression" dxfId="1108" priority="72">
      <formula>AND($L15&gt;0.08,$L15&lt;0.15)</formula>
    </cfRule>
  </conditionalFormatting>
  <conditionalFormatting sqref="H16">
    <cfRule type="expression" dxfId="1107" priority="69">
      <formula>$L16&gt;0.15</formula>
    </cfRule>
    <cfRule type="expression" dxfId="1106" priority="70">
      <formula>AND($L16&gt;0.08,$L16&lt;0.15)</formula>
    </cfRule>
  </conditionalFormatting>
  <conditionalFormatting sqref="H17">
    <cfRule type="expression" dxfId="1105" priority="67">
      <formula>$L17&gt;0.15</formula>
    </cfRule>
    <cfRule type="expression" dxfId="1104" priority="68">
      <formula>AND($L17&gt;0.08,$L17&lt;0.15)</formula>
    </cfRule>
  </conditionalFormatting>
  <conditionalFormatting sqref="H18">
    <cfRule type="expression" dxfId="1103" priority="65">
      <formula>$L18&gt;0.15</formula>
    </cfRule>
    <cfRule type="expression" dxfId="1102" priority="66">
      <formula>AND($L18&gt;0.08,$L18&lt;0.15)</formula>
    </cfRule>
  </conditionalFormatting>
  <conditionalFormatting sqref="I21:Y22 AB21:AB24">
    <cfRule type="expression" dxfId="1101" priority="63">
      <formula>$L21&gt;0.15</formula>
    </cfRule>
    <cfRule type="expression" dxfId="1100" priority="64">
      <formula>AND($L21&gt;0.08,$L21&lt;0.15)</formula>
    </cfRule>
  </conditionalFormatting>
  <conditionalFormatting sqref="Z21:AA22">
    <cfRule type="expression" dxfId="1099" priority="61">
      <formula>$L21&gt;0.15</formula>
    </cfRule>
    <cfRule type="expression" dxfId="1098" priority="62">
      <formula>AND($L21&gt;0.08,$L21&lt;0.15)</formula>
    </cfRule>
  </conditionalFormatting>
  <conditionalFormatting sqref="D21:H21">
    <cfRule type="expression" dxfId="1097" priority="59">
      <formula>$L21&gt;0.15</formula>
    </cfRule>
    <cfRule type="expression" dxfId="1096" priority="60">
      <formula>AND($L21&gt;0.08,$L21&lt;0.15)</formula>
    </cfRule>
  </conditionalFormatting>
  <conditionalFormatting sqref="D21:H21">
    <cfRule type="expression" dxfId="1095" priority="57">
      <formula>$L21&gt;0.15</formula>
    </cfRule>
    <cfRule type="expression" dxfId="1094" priority="58">
      <formula>AND($L21&gt;0.08,$L21&lt;0.15)</formula>
    </cfRule>
  </conditionalFormatting>
  <conditionalFormatting sqref="D22:H22 G23">
    <cfRule type="expression" dxfId="1093" priority="55">
      <formula>$L22&gt;0.15</formula>
    </cfRule>
    <cfRule type="expression" dxfId="1092" priority="56">
      <formula>AND($L22&gt;0.08,$L22&lt;0.15)</formula>
    </cfRule>
  </conditionalFormatting>
  <conditionalFormatting sqref="D22:H22 G23">
    <cfRule type="expression" dxfId="1091" priority="53">
      <formula>$L22&gt;0.15</formula>
    </cfRule>
    <cfRule type="expression" dxfId="1090" priority="54">
      <formula>AND($L22&gt;0.08,$L22&lt;0.15)</formula>
    </cfRule>
  </conditionalFormatting>
  <conditionalFormatting sqref="D25:H25">
    <cfRule type="expression" dxfId="1089" priority="51">
      <formula>$L25&gt;0.15</formula>
    </cfRule>
    <cfRule type="expression" dxfId="1088" priority="52">
      <formula>AND($L25&gt;0.08,$L25&lt;0.15)</formula>
    </cfRule>
  </conditionalFormatting>
  <conditionalFormatting sqref="D50:H52">
    <cfRule type="expression" dxfId="1087" priority="49">
      <formula>$L50&gt;0.15</formula>
    </cfRule>
    <cfRule type="expression" dxfId="1086" priority="50">
      <formula>AND($L50&gt;0.08,$L50&lt;0.15)</formula>
    </cfRule>
  </conditionalFormatting>
  <conditionalFormatting sqref="AB50:AB52">
    <cfRule type="expression" dxfId="1085" priority="47">
      <formula>$L50&gt;0.15</formula>
    </cfRule>
    <cfRule type="expression" dxfId="1084" priority="48">
      <formula>AND($L50&gt;0.08,$L50&lt;0.15)</formula>
    </cfRule>
  </conditionalFormatting>
  <conditionalFormatting sqref="D26:F26">
    <cfRule type="expression" dxfId="1083" priority="45">
      <formula>$L26&gt;0.15</formula>
    </cfRule>
    <cfRule type="expression" dxfId="1082" priority="46">
      <formula>AND($L26&gt;0.08,$L26&lt;0.15)</formula>
    </cfRule>
  </conditionalFormatting>
  <conditionalFormatting sqref="B15:C18">
    <cfRule type="expression" dxfId="1081" priority="43">
      <formula>$L15&gt;0.15</formula>
    </cfRule>
    <cfRule type="expression" dxfId="1080" priority="44">
      <formula>AND($L15&gt;0.08,$L15&lt;0.15)</formula>
    </cfRule>
  </conditionalFormatting>
  <conditionalFormatting sqref="B19:C22">
    <cfRule type="expression" dxfId="1079" priority="41">
      <formula>$L19&gt;0.15</formula>
    </cfRule>
    <cfRule type="expression" dxfId="1078" priority="42">
      <formula>AND($L19&gt;0.08,$L19&lt;0.15)</formula>
    </cfRule>
  </conditionalFormatting>
  <conditionalFormatting sqref="B23:C26">
    <cfRule type="expression" dxfId="1077" priority="39">
      <formula>$L23&gt;0.15</formula>
    </cfRule>
    <cfRule type="expression" dxfId="1076" priority="40">
      <formula>AND($L23&gt;0.08,$L23&lt;0.15)</formula>
    </cfRule>
  </conditionalFormatting>
  <conditionalFormatting sqref="B27:C30">
    <cfRule type="expression" dxfId="1075" priority="37">
      <formula>$L27&gt;0.15</formula>
    </cfRule>
    <cfRule type="expression" dxfId="1074" priority="38">
      <formula>AND($L27&gt;0.08,$L27&lt;0.15)</formula>
    </cfRule>
  </conditionalFormatting>
  <conditionalFormatting sqref="B31:C34">
    <cfRule type="expression" dxfId="1073" priority="35">
      <formula>$L31&gt;0.15</formula>
    </cfRule>
    <cfRule type="expression" dxfId="1072" priority="36">
      <formula>AND($L31&gt;0.08,$L31&lt;0.15)</formula>
    </cfRule>
  </conditionalFormatting>
  <conditionalFormatting sqref="B35:C38">
    <cfRule type="expression" dxfId="1071" priority="33">
      <formula>$L35&gt;0.15</formula>
    </cfRule>
    <cfRule type="expression" dxfId="1070" priority="34">
      <formula>AND($L35&gt;0.08,$L35&lt;0.15)</formula>
    </cfRule>
  </conditionalFormatting>
  <conditionalFormatting sqref="B39:C42">
    <cfRule type="expression" dxfId="1069" priority="31">
      <formula>$L39&gt;0.15</formula>
    </cfRule>
    <cfRule type="expression" dxfId="1068" priority="32">
      <formula>AND($L39&gt;0.08,$L39&lt;0.15)</formula>
    </cfRule>
  </conditionalFormatting>
  <conditionalFormatting sqref="B43:C46">
    <cfRule type="expression" dxfId="1067" priority="29">
      <formula>$L43&gt;0.15</formula>
    </cfRule>
    <cfRule type="expression" dxfId="1066" priority="30">
      <formula>AND($L43&gt;0.08,$L43&lt;0.15)</formula>
    </cfRule>
  </conditionalFormatting>
  <conditionalFormatting sqref="D27:F27">
    <cfRule type="expression" dxfId="1065" priority="27">
      <formula>$L27&gt;0.15</formula>
    </cfRule>
    <cfRule type="expression" dxfId="1064" priority="28">
      <formula>AND($L27&gt;0.08,$L27&lt;0.15)</formula>
    </cfRule>
  </conditionalFormatting>
  <conditionalFormatting sqref="D29">
    <cfRule type="expression" dxfId="1063" priority="25">
      <formula>$L29&gt;0.15</formula>
    </cfRule>
    <cfRule type="expression" dxfId="1062" priority="26">
      <formula>AND($L29&gt;0.08,$L29&lt;0.15)</formula>
    </cfRule>
  </conditionalFormatting>
  <conditionalFormatting sqref="E29:F29">
    <cfRule type="expression" dxfId="1061" priority="23">
      <formula>$L29&gt;0.15</formula>
    </cfRule>
    <cfRule type="expression" dxfId="1060" priority="24">
      <formula>AND($L29&gt;0.08,$L29&lt;0.15)</formula>
    </cfRule>
  </conditionalFormatting>
  <conditionalFormatting sqref="G29">
    <cfRule type="expression" dxfId="1059" priority="21">
      <formula>$L29&gt;0.15</formula>
    </cfRule>
    <cfRule type="expression" dxfId="1058" priority="22">
      <formula>AND($L29&gt;0.08,$L29&lt;0.15)</formula>
    </cfRule>
  </conditionalFormatting>
  <conditionalFormatting sqref="D53:H53">
    <cfRule type="expression" dxfId="1057" priority="19">
      <formula>$L53&gt;0.15</formula>
    </cfRule>
    <cfRule type="expression" dxfId="1056" priority="20">
      <formula>AND($L53&gt;0.08,$L53&lt;0.15)</formula>
    </cfRule>
  </conditionalFormatting>
  <conditionalFormatting sqref="G11">
    <cfRule type="expression" dxfId="1055" priority="15">
      <formula>$L11&gt;0.15</formula>
    </cfRule>
    <cfRule type="expression" dxfId="1054" priority="16">
      <formula>AND($L11&gt;0.08,$L11&lt;0.15)</formula>
    </cfRule>
  </conditionalFormatting>
  <conditionalFormatting sqref="D11:F11">
    <cfRule type="expression" dxfId="1053" priority="17">
      <formula>$L11&gt;0.15</formula>
    </cfRule>
    <cfRule type="expression" dxfId="1052" priority="18">
      <formula>AND($L11&gt;0.08,$L11&lt;0.15)</formula>
    </cfRule>
  </conditionalFormatting>
  <conditionalFormatting sqref="H11">
    <cfRule type="expression" dxfId="1051" priority="13">
      <formula>$L11&gt;0.15</formula>
    </cfRule>
    <cfRule type="expression" dxfId="1050" priority="14">
      <formula>AND($L11&gt;0.08,$L11&lt;0.15)</formula>
    </cfRule>
  </conditionalFormatting>
  <conditionalFormatting sqref="G12">
    <cfRule type="expression" dxfId="1049" priority="9">
      <formula>$L12&gt;0.15</formula>
    </cfRule>
    <cfRule type="expression" dxfId="1048" priority="10">
      <formula>AND($L12&gt;0.08,$L12&lt;0.15)</formula>
    </cfRule>
  </conditionalFormatting>
  <conditionalFormatting sqref="D12:F12">
    <cfRule type="expression" dxfId="1047" priority="11">
      <formula>$L12&gt;0.15</formula>
    </cfRule>
    <cfRule type="expression" dxfId="1046" priority="12">
      <formula>AND($L12&gt;0.08,$L12&lt;0.15)</formula>
    </cfRule>
  </conditionalFormatting>
  <conditionalFormatting sqref="H12">
    <cfRule type="expression" dxfId="1045" priority="7">
      <formula>$L12&gt;0.15</formula>
    </cfRule>
    <cfRule type="expression" dxfId="1044" priority="8">
      <formula>AND($L12&gt;0.08,$L12&lt;0.15)</formula>
    </cfRule>
  </conditionalFormatting>
  <conditionalFormatting sqref="X53:Y53">
    <cfRule type="expression" dxfId="1043" priority="5">
      <formula>$L53&gt;0.15</formula>
    </cfRule>
    <cfRule type="expression" dxfId="1042" priority="6">
      <formula>AND($L53&gt;0.08,$L53&lt;0.15)</formula>
    </cfRule>
  </conditionalFormatting>
  <conditionalFormatting sqref="AB53">
    <cfRule type="expression" dxfId="1041" priority="3">
      <formula>$L53&gt;0.15</formula>
    </cfRule>
    <cfRule type="expression" dxfId="1040" priority="4">
      <formula>AND($L53&gt;0.08,$L53&lt;0.15)</formula>
    </cfRule>
  </conditionalFormatting>
  <conditionalFormatting sqref="Z53:AA53">
    <cfRule type="expression" dxfId="1039" priority="1">
      <formula>$L53&gt;0.15</formula>
    </cfRule>
    <cfRule type="expression" dxfId="1038" priority="2">
      <formula>AND($L53&gt;0.08,$L53&lt;0.15)</formula>
    </cfRule>
  </conditionalFormatting>
  <dataValidations count="3">
    <dataValidation type="list" allowBlank="1" showInputMessage="1" showErrorMessage="1" sqref="Z7:Z46 Z49:Z63" xr:uid="{C4A93259-D2D4-4768-A454-FF6C2666CCF8}">
      <formula1>"A, B"</formula1>
    </dataValidation>
    <dataValidation type="whole" allowBlank="1" showInputMessage="1" showErrorMessage="1" errorTitle="입력값이 올바르지 않습니다." error="숫자만 쓰세요!" sqref="J29:J30 J25:J27 M49:W63 M7:W46 J21:J22" xr:uid="{538C84FE-6CCF-4B58-8E7B-5FA2DABC5A14}">
      <formula1>0</formula1>
      <formula2>20000</formula2>
    </dataValidation>
    <dataValidation allowBlank="1" showInputMessage="1" showErrorMessage="1" prompt="수식 계산_x000a_수치 입력 금지" sqref="K49:K63 K7:K46" xr:uid="{ED8636C2-C885-44D9-9DB8-45A59BBF6F8E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9E96FEE-931D-4B40-91B0-CDACB7E31C87}">
          <x14:formula1>
            <xm:f>데이터!$C$4:$C$11</xm:f>
          </x14:formula1>
          <xm:sqref>AB7:AB46 AB49 AB53:AB63</xm:sqref>
        </x14:dataValidation>
        <x14:dataValidation type="list" allowBlank="1" showInputMessage="1" showErrorMessage="1" xr:uid="{73D3E157-DFEA-449D-8F0D-6F8DB0AC5E4E}">
          <x14:formula1>
            <xm:f>데이터!$B$4:$B$17</xm:f>
          </x14:formula1>
          <xm:sqref>D30 D32:D46 D19:D20 D23 D54:D63 D7:D10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9ED7-30C8-4CC3-AEB3-59B657748CCE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D12" sqref="D12:H12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7" t="s">
        <v>143</v>
      </c>
      <c r="B1" s="28"/>
      <c r="C1" s="28"/>
      <c r="D1" s="28"/>
      <c r="E1" s="33" t="s">
        <v>0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4"/>
    </row>
    <row r="2" spans="1:29" s="1" customFormat="1" ht="13.5" customHeight="1" x14ac:dyDescent="0.3">
      <c r="A2" s="29"/>
      <c r="B2" s="30"/>
      <c r="C2" s="30"/>
      <c r="D2" s="30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</row>
    <row r="3" spans="1:29" s="1" customFormat="1" ht="13.5" customHeight="1" x14ac:dyDescent="0.3">
      <c r="A3" s="31"/>
      <c r="B3" s="32"/>
      <c r="C3" s="32"/>
      <c r="D3" s="3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8"/>
    </row>
    <row r="4" spans="1:29" s="1" customFormat="1" ht="9.9499999999999993" customHeight="1" thickBot="1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</row>
    <row r="5" spans="1:29" s="2" customFormat="1" ht="17.25" thickTop="1" x14ac:dyDescent="0.3">
      <c r="A5" s="42" t="s">
        <v>1</v>
      </c>
      <c r="B5" s="44" t="s">
        <v>107</v>
      </c>
      <c r="C5" s="44" t="str">
        <f>RIGHT($A$1,1)</f>
        <v>일</v>
      </c>
      <c r="D5" s="42" t="s">
        <v>2</v>
      </c>
      <c r="E5" s="42" t="s">
        <v>3</v>
      </c>
      <c r="F5" s="42" t="s">
        <v>4</v>
      </c>
      <c r="G5" s="42" t="s">
        <v>5</v>
      </c>
      <c r="H5" s="50" t="s">
        <v>6</v>
      </c>
      <c r="I5" s="42" t="s">
        <v>7</v>
      </c>
      <c r="J5" s="42" t="s">
        <v>8</v>
      </c>
      <c r="K5" s="42" t="s">
        <v>9</v>
      </c>
      <c r="L5" s="51" t="s">
        <v>10</v>
      </c>
      <c r="M5" s="46" t="s">
        <v>11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 t="s">
        <v>12</v>
      </c>
      <c r="Y5" s="46"/>
      <c r="Z5" s="46"/>
      <c r="AA5" s="46" t="s">
        <v>13</v>
      </c>
      <c r="AB5" s="46" t="s">
        <v>14</v>
      </c>
      <c r="AC5" s="48" t="s">
        <v>15</v>
      </c>
    </row>
    <row r="6" spans="1:29" s="2" customFormat="1" ht="17.25" thickBot="1" x14ac:dyDescent="0.35">
      <c r="A6" s="43"/>
      <c r="B6" s="45"/>
      <c r="C6" s="45"/>
      <c r="D6" s="43"/>
      <c r="E6" s="43"/>
      <c r="F6" s="43"/>
      <c r="G6" s="43"/>
      <c r="H6" s="43"/>
      <c r="I6" s="43"/>
      <c r="J6" s="43"/>
      <c r="K6" s="43"/>
      <c r="L6" s="52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3" t="s">
        <v>21</v>
      </c>
      <c r="S6" s="25" t="s">
        <v>22</v>
      </c>
      <c r="T6" s="3" t="s">
        <v>23</v>
      </c>
      <c r="U6" s="3" t="s">
        <v>46</v>
      </c>
      <c r="V6" s="3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47"/>
      <c r="AB6" s="47"/>
      <c r="AC6" s="47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7</v>
      </c>
      <c r="D7" s="6" t="s">
        <v>76</v>
      </c>
      <c r="E7" s="6" t="s">
        <v>146</v>
      </c>
      <c r="F7" s="6" t="s">
        <v>145</v>
      </c>
      <c r="G7" s="4" t="s">
        <v>148</v>
      </c>
      <c r="H7" s="4" t="s">
        <v>149</v>
      </c>
      <c r="I7" s="7">
        <f t="shared" ref="I7:I46" si="0">J7+K7</f>
        <v>508</v>
      </c>
      <c r="J7" s="8">
        <v>500</v>
      </c>
      <c r="K7" s="7">
        <f t="shared" ref="K7:K29" si="1">SUM(M7:W7)</f>
        <v>8</v>
      </c>
      <c r="L7" s="9">
        <f t="shared" ref="L7:L46" si="2">K7/I7</f>
        <v>1.5748031496062992E-2</v>
      </c>
      <c r="M7" s="10">
        <v>4</v>
      </c>
      <c r="N7" s="10"/>
      <c r="O7" s="10"/>
      <c r="P7" s="10">
        <v>2</v>
      </c>
      <c r="Q7" s="10"/>
      <c r="R7" s="10"/>
      <c r="S7" s="10"/>
      <c r="T7" s="10"/>
      <c r="U7" s="10"/>
      <c r="V7" s="10">
        <v>2</v>
      </c>
      <c r="W7" s="10"/>
      <c r="X7" s="11">
        <v>20201007</v>
      </c>
      <c r="Y7" s="11">
        <v>7</v>
      </c>
      <c r="Z7" s="5" t="s">
        <v>147</v>
      </c>
      <c r="AA7" s="11" t="str">
        <f t="shared" ref="AA7:AA46" si="3">IF($Z7="A","하선동",IF($Z7="B","이형준",""))</f>
        <v>하선동</v>
      </c>
      <c r="AB7" s="4" t="s">
        <v>58</v>
      </c>
      <c r="AC7" s="12"/>
    </row>
    <row r="8" spans="1:29" s="13" customFormat="1" ht="20.100000000000001" customHeight="1" x14ac:dyDescent="0.3">
      <c r="A8" s="4">
        <v>2</v>
      </c>
      <c r="B8" s="5">
        <f t="shared" ref="B8:B46" si="4">B7</f>
        <v>10</v>
      </c>
      <c r="C8" s="5">
        <f t="shared" ref="C8:C46" si="5">C7</f>
        <v>7</v>
      </c>
      <c r="D8" s="6" t="s">
        <v>151</v>
      </c>
      <c r="E8" s="6" t="s">
        <v>146</v>
      </c>
      <c r="F8" s="6" t="s">
        <v>150</v>
      </c>
      <c r="G8" s="4" t="s">
        <v>153</v>
      </c>
      <c r="H8" s="4" t="s">
        <v>149</v>
      </c>
      <c r="I8" s="7">
        <f t="shared" si="0"/>
        <v>190</v>
      </c>
      <c r="J8" s="8">
        <v>190</v>
      </c>
      <c r="K8" s="7">
        <f t="shared" si="1"/>
        <v>0</v>
      </c>
      <c r="L8" s="9">
        <f t="shared" si="2"/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>
        <v>20201006</v>
      </c>
      <c r="Y8" s="11">
        <v>3</v>
      </c>
      <c r="Z8" s="5" t="s">
        <v>152</v>
      </c>
      <c r="AA8" s="11" t="str">
        <f t="shared" si="3"/>
        <v>이형준</v>
      </c>
      <c r="AB8" s="4" t="s">
        <v>58</v>
      </c>
      <c r="AC8" s="12"/>
    </row>
    <row r="9" spans="1:29" s="13" customFormat="1" ht="20.100000000000001" customHeight="1" x14ac:dyDescent="0.3">
      <c r="A9" s="4">
        <v>3</v>
      </c>
      <c r="B9" s="5">
        <f t="shared" si="4"/>
        <v>10</v>
      </c>
      <c r="C9" s="5">
        <f t="shared" si="5"/>
        <v>7</v>
      </c>
      <c r="D9" s="6" t="s">
        <v>151</v>
      </c>
      <c r="E9" s="6" t="s">
        <v>146</v>
      </c>
      <c r="F9" s="6" t="s">
        <v>150</v>
      </c>
      <c r="G9" s="4" t="s">
        <v>153</v>
      </c>
      <c r="H9" s="4" t="s">
        <v>149</v>
      </c>
      <c r="I9" s="7">
        <f t="shared" si="0"/>
        <v>1740</v>
      </c>
      <c r="J9" s="8">
        <v>1740</v>
      </c>
      <c r="K9" s="7">
        <f t="shared" si="1"/>
        <v>0</v>
      </c>
      <c r="L9" s="9">
        <f t="shared" si="2"/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>
        <v>20201007</v>
      </c>
      <c r="Y9" s="5">
        <v>3</v>
      </c>
      <c r="Z9" s="5" t="s">
        <v>147</v>
      </c>
      <c r="AA9" s="11" t="str">
        <f t="shared" si="3"/>
        <v>하선동</v>
      </c>
      <c r="AB9" s="4" t="s">
        <v>58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5"/>
        <v>7</v>
      </c>
      <c r="D10" s="6" t="s">
        <v>159</v>
      </c>
      <c r="E10" s="6" t="s">
        <v>146</v>
      </c>
      <c r="F10" s="6" t="s">
        <v>158</v>
      </c>
      <c r="G10" s="4" t="s">
        <v>160</v>
      </c>
      <c r="H10" s="4" t="s">
        <v>149</v>
      </c>
      <c r="I10" s="7">
        <f t="shared" si="0"/>
        <v>2027</v>
      </c>
      <c r="J10" s="8">
        <v>1700</v>
      </c>
      <c r="K10" s="7">
        <f t="shared" si="1"/>
        <v>327</v>
      </c>
      <c r="L10" s="9">
        <f t="shared" si="2"/>
        <v>0.16132215096201283</v>
      </c>
      <c r="M10" s="10">
        <v>180</v>
      </c>
      <c r="N10" s="10"/>
      <c r="O10" s="10"/>
      <c r="P10" s="10">
        <v>51</v>
      </c>
      <c r="Q10" s="10"/>
      <c r="R10" s="10"/>
      <c r="S10" s="10"/>
      <c r="T10" s="10"/>
      <c r="U10" s="10"/>
      <c r="V10" s="10">
        <v>96</v>
      </c>
      <c r="W10" s="10"/>
      <c r="X10" s="11">
        <v>20201007</v>
      </c>
      <c r="Y10" s="11">
        <v>14</v>
      </c>
      <c r="Z10" s="5" t="s">
        <v>147</v>
      </c>
      <c r="AA10" s="11" t="str">
        <f t="shared" si="3"/>
        <v>하선동</v>
      </c>
      <c r="AB10" s="4" t="s">
        <v>72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5"/>
        <v>7</v>
      </c>
      <c r="D11" s="6" t="s">
        <v>159</v>
      </c>
      <c r="E11" s="6" t="s">
        <v>146</v>
      </c>
      <c r="F11" s="6" t="s">
        <v>158</v>
      </c>
      <c r="G11" s="4" t="s">
        <v>160</v>
      </c>
      <c r="H11" s="4" t="s">
        <v>149</v>
      </c>
      <c r="I11" s="7">
        <f t="shared" si="0"/>
        <v>1349</v>
      </c>
      <c r="J11" s="8">
        <v>1195</v>
      </c>
      <c r="K11" s="7">
        <f t="shared" si="1"/>
        <v>154</v>
      </c>
      <c r="L11" s="9">
        <f t="shared" si="2"/>
        <v>0.11415863602668644</v>
      </c>
      <c r="M11" s="10">
        <v>123</v>
      </c>
      <c r="N11" s="10"/>
      <c r="O11" s="10"/>
      <c r="P11" s="10">
        <v>23</v>
      </c>
      <c r="Q11" s="10"/>
      <c r="R11" s="10"/>
      <c r="S11" s="10"/>
      <c r="T11" s="10"/>
      <c r="U11" s="10"/>
      <c r="V11" s="10">
        <v>8</v>
      </c>
      <c r="W11" s="10"/>
      <c r="X11" s="11">
        <v>20201007</v>
      </c>
      <c r="Y11" s="11">
        <v>14</v>
      </c>
      <c r="Z11" s="5" t="s">
        <v>152</v>
      </c>
      <c r="AA11" s="11" t="str">
        <f t="shared" si="3"/>
        <v>이형준</v>
      </c>
      <c r="AB11" s="4" t="s">
        <v>72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5"/>
        <v>7</v>
      </c>
      <c r="D12" s="6" t="s">
        <v>50</v>
      </c>
      <c r="E12" s="6" t="s">
        <v>51</v>
      </c>
      <c r="F12" s="6" t="s">
        <v>69</v>
      </c>
      <c r="G12" s="4">
        <v>7301</v>
      </c>
      <c r="H12" s="4" t="s">
        <v>52</v>
      </c>
      <c r="I12" s="7">
        <f t="shared" si="0"/>
        <v>604</v>
      </c>
      <c r="J12" s="8">
        <v>604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20201007</v>
      </c>
      <c r="Y12" s="11">
        <v>13</v>
      </c>
      <c r="Z12" s="5" t="s">
        <v>152</v>
      </c>
      <c r="AA12" s="11" t="str">
        <f t="shared" si="3"/>
        <v>이형준</v>
      </c>
      <c r="AB12" s="4" t="s">
        <v>72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5"/>
        <v>7</v>
      </c>
      <c r="D13" s="6" t="s">
        <v>50</v>
      </c>
      <c r="E13" s="6" t="s">
        <v>53</v>
      </c>
      <c r="F13" s="6" t="s">
        <v>86</v>
      </c>
      <c r="G13" s="4" t="s">
        <v>87</v>
      </c>
      <c r="H13" s="4" t="s">
        <v>52</v>
      </c>
      <c r="I13" s="7">
        <f t="shared" si="0"/>
        <v>2413</v>
      </c>
      <c r="J13" s="14">
        <v>2408</v>
      </c>
      <c r="K13" s="7">
        <f t="shared" si="1"/>
        <v>5</v>
      </c>
      <c r="L13" s="9">
        <f t="shared" si="2"/>
        <v>2.0721094073767096E-3</v>
      </c>
      <c r="M13" s="10"/>
      <c r="N13" s="10"/>
      <c r="O13" s="10"/>
      <c r="P13" s="10"/>
      <c r="Q13" s="10"/>
      <c r="R13" s="10"/>
      <c r="S13" s="10"/>
      <c r="T13" s="10">
        <v>5</v>
      </c>
      <c r="U13" s="10"/>
      <c r="V13" s="10"/>
      <c r="W13" s="10"/>
      <c r="X13" s="11">
        <v>20201007</v>
      </c>
      <c r="Y13" s="11">
        <v>11</v>
      </c>
      <c r="Z13" s="5" t="s">
        <v>152</v>
      </c>
      <c r="AA13" s="11" t="str">
        <f t="shared" si="3"/>
        <v>이형준</v>
      </c>
      <c r="AB13" s="4" t="s">
        <v>72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5"/>
        <v>7</v>
      </c>
      <c r="D14" s="6" t="s">
        <v>50</v>
      </c>
      <c r="E14" s="6" t="s">
        <v>53</v>
      </c>
      <c r="F14" s="6" t="s">
        <v>86</v>
      </c>
      <c r="G14" s="4" t="s">
        <v>87</v>
      </c>
      <c r="H14" s="4" t="s">
        <v>52</v>
      </c>
      <c r="I14" s="7">
        <f t="shared" si="0"/>
        <v>80</v>
      </c>
      <c r="J14" s="8">
        <v>80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>
        <v>20201007</v>
      </c>
      <c r="Y14" s="11">
        <v>11</v>
      </c>
      <c r="Z14" s="5" t="s">
        <v>147</v>
      </c>
      <c r="AA14" s="11" t="str">
        <f t="shared" si="3"/>
        <v>하선동</v>
      </c>
      <c r="AB14" s="4" t="s">
        <v>72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5"/>
        <v>7</v>
      </c>
      <c r="D15" s="6" t="s">
        <v>50</v>
      </c>
      <c r="E15" s="6" t="s">
        <v>53</v>
      </c>
      <c r="F15" s="6" t="s">
        <v>86</v>
      </c>
      <c r="G15" s="4" t="s">
        <v>87</v>
      </c>
      <c r="H15" s="4" t="s">
        <v>52</v>
      </c>
      <c r="I15" s="7">
        <f t="shared" ref="I15:I16" si="6">J15+K15</f>
        <v>1384</v>
      </c>
      <c r="J15" s="8">
        <v>1384</v>
      </c>
      <c r="K15" s="7">
        <f t="shared" ref="K15:K16" si="7">SUM(M15:W15)</f>
        <v>0</v>
      </c>
      <c r="L15" s="9">
        <f t="shared" ref="L15:L16" si="8">K15/I15</f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>
        <v>20201006</v>
      </c>
      <c r="Y15" s="11">
        <v>11</v>
      </c>
      <c r="Z15" s="5" t="s">
        <v>152</v>
      </c>
      <c r="AA15" s="11" t="str">
        <f t="shared" si="3"/>
        <v>이형준</v>
      </c>
      <c r="AB15" s="4" t="s">
        <v>78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5"/>
        <v>7</v>
      </c>
      <c r="D16" s="6" t="s">
        <v>50</v>
      </c>
      <c r="E16" s="6" t="s">
        <v>53</v>
      </c>
      <c r="F16" s="6" t="s">
        <v>86</v>
      </c>
      <c r="G16" s="4" t="s">
        <v>87</v>
      </c>
      <c r="H16" s="4" t="s">
        <v>52</v>
      </c>
      <c r="I16" s="7">
        <f t="shared" si="6"/>
        <v>1242</v>
      </c>
      <c r="J16" s="8">
        <v>1242</v>
      </c>
      <c r="K16" s="7">
        <f t="shared" si="7"/>
        <v>0</v>
      </c>
      <c r="L16" s="9">
        <f t="shared" si="8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20201007</v>
      </c>
      <c r="Y16" s="11">
        <v>11</v>
      </c>
      <c r="Z16" s="5" t="s">
        <v>147</v>
      </c>
      <c r="AA16" s="11" t="str">
        <f t="shared" si="3"/>
        <v>하선동</v>
      </c>
      <c r="AB16" s="4" t="s">
        <v>78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5"/>
        <v>7</v>
      </c>
      <c r="D17" s="6" t="s">
        <v>50</v>
      </c>
      <c r="E17" s="6" t="s">
        <v>51</v>
      </c>
      <c r="F17" s="6" t="s">
        <v>69</v>
      </c>
      <c r="G17" s="4">
        <v>7301</v>
      </c>
      <c r="H17" s="4" t="s">
        <v>52</v>
      </c>
      <c r="I17" s="7">
        <f t="shared" si="0"/>
        <v>2052</v>
      </c>
      <c r="J17" s="8">
        <v>2050</v>
      </c>
      <c r="K17" s="7">
        <f t="shared" si="1"/>
        <v>2</v>
      </c>
      <c r="L17" s="9">
        <f t="shared" si="2"/>
        <v>9.7465886939571145E-4</v>
      </c>
      <c r="M17" s="10">
        <v>2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>
        <v>20201007</v>
      </c>
      <c r="Y17" s="11">
        <v>13</v>
      </c>
      <c r="Z17" s="5" t="s">
        <v>147</v>
      </c>
      <c r="AA17" s="11" t="str">
        <f t="shared" si="3"/>
        <v>하선동</v>
      </c>
      <c r="AB17" s="4" t="s">
        <v>78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5"/>
        <v>7</v>
      </c>
      <c r="D18" s="6" t="s">
        <v>50</v>
      </c>
      <c r="E18" s="6" t="s">
        <v>51</v>
      </c>
      <c r="F18" s="6" t="s">
        <v>61</v>
      </c>
      <c r="G18" s="4">
        <v>7301</v>
      </c>
      <c r="H18" s="4" t="s">
        <v>52</v>
      </c>
      <c r="I18" s="7">
        <f t="shared" si="0"/>
        <v>2141</v>
      </c>
      <c r="J18" s="8">
        <v>2141</v>
      </c>
      <c r="K18" s="7">
        <f t="shared" si="1"/>
        <v>0</v>
      </c>
      <c r="L18" s="9">
        <f t="shared" si="2"/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>
        <v>20201007</v>
      </c>
      <c r="Y18" s="11">
        <v>15</v>
      </c>
      <c r="Z18" s="5" t="s">
        <v>147</v>
      </c>
      <c r="AA18" s="11" t="str">
        <f t="shared" si="3"/>
        <v>하선동</v>
      </c>
      <c r="AB18" s="4" t="s">
        <v>78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5"/>
        <v>7</v>
      </c>
      <c r="D19" s="6" t="s">
        <v>159</v>
      </c>
      <c r="E19" s="6" t="s">
        <v>146</v>
      </c>
      <c r="F19" s="6" t="s">
        <v>158</v>
      </c>
      <c r="G19" s="4" t="s">
        <v>160</v>
      </c>
      <c r="H19" s="4" t="s">
        <v>149</v>
      </c>
      <c r="I19" s="7">
        <f t="shared" si="0"/>
        <v>543</v>
      </c>
      <c r="J19" s="8">
        <v>530</v>
      </c>
      <c r="K19" s="7">
        <f t="shared" si="1"/>
        <v>13</v>
      </c>
      <c r="L19" s="9">
        <f t="shared" si="2"/>
        <v>2.3941068139963169E-2</v>
      </c>
      <c r="M19" s="10">
        <v>5</v>
      </c>
      <c r="N19" s="10"/>
      <c r="O19" s="10"/>
      <c r="P19" s="10">
        <v>8</v>
      </c>
      <c r="Q19" s="10"/>
      <c r="R19" s="10"/>
      <c r="S19" s="10"/>
      <c r="T19" s="10"/>
      <c r="U19" s="10"/>
      <c r="V19" s="10"/>
      <c r="W19" s="10"/>
      <c r="X19" s="11">
        <v>20201006</v>
      </c>
      <c r="Y19" s="11">
        <v>14</v>
      </c>
      <c r="Z19" s="5" t="s">
        <v>147</v>
      </c>
      <c r="AA19" s="11" t="str">
        <f t="shared" si="3"/>
        <v>하선동</v>
      </c>
      <c r="AB19" s="4" t="s">
        <v>59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5"/>
        <v>7</v>
      </c>
      <c r="D20" s="6" t="s">
        <v>159</v>
      </c>
      <c r="E20" s="6" t="s">
        <v>146</v>
      </c>
      <c r="F20" s="6" t="s">
        <v>158</v>
      </c>
      <c r="G20" s="4" t="s">
        <v>160</v>
      </c>
      <c r="H20" s="4" t="s">
        <v>149</v>
      </c>
      <c r="I20" s="7">
        <f t="shared" si="0"/>
        <v>1769</v>
      </c>
      <c r="J20" s="8">
        <v>1191</v>
      </c>
      <c r="K20" s="7">
        <f t="shared" si="1"/>
        <v>578</v>
      </c>
      <c r="L20" s="9">
        <f t="shared" si="2"/>
        <v>0.32673827020915769</v>
      </c>
      <c r="M20" s="10">
        <v>410</v>
      </c>
      <c r="N20" s="10">
        <v>14</v>
      </c>
      <c r="O20" s="10"/>
      <c r="P20" s="10">
        <v>35</v>
      </c>
      <c r="Q20" s="10"/>
      <c r="R20" s="10"/>
      <c r="S20" s="10"/>
      <c r="T20" s="10"/>
      <c r="U20" s="10"/>
      <c r="V20" s="10">
        <v>119</v>
      </c>
      <c r="W20" s="10"/>
      <c r="X20" s="11">
        <v>20201006</v>
      </c>
      <c r="Y20" s="11">
        <v>14</v>
      </c>
      <c r="Z20" s="5" t="s">
        <v>152</v>
      </c>
      <c r="AA20" s="11" t="str">
        <f t="shared" si="3"/>
        <v>이형준</v>
      </c>
      <c r="AB20" s="4" t="s">
        <v>59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5"/>
        <v>7</v>
      </c>
      <c r="D21" s="6" t="s">
        <v>50</v>
      </c>
      <c r="E21" s="6" t="s">
        <v>53</v>
      </c>
      <c r="F21" s="6" t="s">
        <v>86</v>
      </c>
      <c r="G21" s="4" t="s">
        <v>87</v>
      </c>
      <c r="H21" s="4" t="s">
        <v>52</v>
      </c>
      <c r="I21" s="7">
        <f t="shared" si="0"/>
        <v>1235</v>
      </c>
      <c r="J21" s="8">
        <v>1235</v>
      </c>
      <c r="K21" s="7">
        <f t="shared" si="1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>
        <v>20201007</v>
      </c>
      <c r="Y21" s="11">
        <v>11</v>
      </c>
      <c r="Z21" s="5" t="s">
        <v>147</v>
      </c>
      <c r="AA21" s="11" t="str">
        <f t="shared" si="3"/>
        <v>하선동</v>
      </c>
      <c r="AB21" s="4" t="s">
        <v>59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5"/>
        <v>7</v>
      </c>
      <c r="D22" s="6" t="s">
        <v>50</v>
      </c>
      <c r="E22" s="6" t="s">
        <v>51</v>
      </c>
      <c r="F22" s="6" t="s">
        <v>61</v>
      </c>
      <c r="G22" s="4">
        <v>7301</v>
      </c>
      <c r="H22" s="4" t="s">
        <v>52</v>
      </c>
      <c r="I22" s="7">
        <f t="shared" si="0"/>
        <v>1616</v>
      </c>
      <c r="J22" s="8">
        <v>1616</v>
      </c>
      <c r="K22" s="7">
        <f t="shared" si="1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>
        <v>20201006</v>
      </c>
      <c r="Y22" s="11">
        <v>15</v>
      </c>
      <c r="Z22" s="5" t="s">
        <v>152</v>
      </c>
      <c r="AA22" s="11" t="str">
        <f t="shared" si="3"/>
        <v>이형준</v>
      </c>
      <c r="AB22" s="4" t="s">
        <v>59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5"/>
        <v>7</v>
      </c>
      <c r="D23" s="6" t="s">
        <v>151</v>
      </c>
      <c r="E23" s="6" t="s">
        <v>146</v>
      </c>
      <c r="F23" s="6" t="s">
        <v>150</v>
      </c>
      <c r="G23" s="4" t="s">
        <v>153</v>
      </c>
      <c r="H23" s="4" t="s">
        <v>149</v>
      </c>
      <c r="I23" s="7">
        <f t="shared" si="0"/>
        <v>822</v>
      </c>
      <c r="J23" s="8">
        <v>800</v>
      </c>
      <c r="K23" s="7">
        <f t="shared" si="1"/>
        <v>22</v>
      </c>
      <c r="L23" s="9">
        <f t="shared" si="2"/>
        <v>2.6763990267639901E-2</v>
      </c>
      <c r="M23" s="10">
        <v>3</v>
      </c>
      <c r="N23" s="10"/>
      <c r="O23" s="10"/>
      <c r="P23" s="10">
        <v>18</v>
      </c>
      <c r="Q23" s="10">
        <v>1</v>
      </c>
      <c r="R23" s="10"/>
      <c r="S23" s="10"/>
      <c r="T23" s="10"/>
      <c r="U23" s="10"/>
      <c r="V23" s="10"/>
      <c r="W23" s="10"/>
      <c r="X23" s="11">
        <v>20200918</v>
      </c>
      <c r="Y23" s="11">
        <v>15</v>
      </c>
      <c r="Z23" s="5" t="s">
        <v>152</v>
      </c>
      <c r="AA23" s="11" t="str">
        <f t="shared" si="3"/>
        <v>이형준</v>
      </c>
      <c r="AB23" s="4" t="s">
        <v>100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10</v>
      </c>
      <c r="C24" s="5">
        <f t="shared" si="5"/>
        <v>7</v>
      </c>
      <c r="D24" s="6" t="s">
        <v>151</v>
      </c>
      <c r="E24" s="6" t="s">
        <v>146</v>
      </c>
      <c r="F24" s="6" t="s">
        <v>150</v>
      </c>
      <c r="G24" s="4" t="s">
        <v>153</v>
      </c>
      <c r="H24" s="4" t="s">
        <v>149</v>
      </c>
      <c r="I24" s="7">
        <f t="shared" si="0"/>
        <v>1890</v>
      </c>
      <c r="J24" s="8">
        <v>1855</v>
      </c>
      <c r="K24" s="7">
        <f t="shared" si="1"/>
        <v>35</v>
      </c>
      <c r="L24" s="9">
        <f t="shared" si="2"/>
        <v>1.8518518518518517E-2</v>
      </c>
      <c r="M24" s="10"/>
      <c r="N24" s="10"/>
      <c r="O24" s="10"/>
      <c r="P24" s="10">
        <v>34</v>
      </c>
      <c r="Q24" s="10"/>
      <c r="R24" s="10"/>
      <c r="S24" s="10"/>
      <c r="T24" s="10">
        <v>1</v>
      </c>
      <c r="U24" s="10"/>
      <c r="V24" s="10"/>
      <c r="W24" s="10"/>
      <c r="X24" s="11">
        <v>20201007</v>
      </c>
      <c r="Y24" s="11">
        <v>3</v>
      </c>
      <c r="Z24" s="5" t="s">
        <v>152</v>
      </c>
      <c r="AA24" s="11" t="str">
        <f t="shared" si="3"/>
        <v>이형준</v>
      </c>
      <c r="AB24" s="4" t="s">
        <v>100</v>
      </c>
      <c r="AC24" s="12"/>
    </row>
    <row r="25" spans="1:29" s="13" customFormat="1" ht="20.100000000000001" customHeight="1" x14ac:dyDescent="0.3">
      <c r="A25" s="4">
        <v>19</v>
      </c>
      <c r="B25" s="5">
        <f t="shared" si="4"/>
        <v>10</v>
      </c>
      <c r="C25" s="5">
        <f t="shared" si="5"/>
        <v>7</v>
      </c>
      <c r="D25" s="6" t="s">
        <v>30</v>
      </c>
      <c r="E25" s="6" t="s">
        <v>104</v>
      </c>
      <c r="F25" s="6" t="s">
        <v>103</v>
      </c>
      <c r="G25" s="4" t="s">
        <v>161</v>
      </c>
      <c r="H25" s="4" t="s">
        <v>149</v>
      </c>
      <c r="I25" s="7">
        <f t="shared" si="0"/>
        <v>981</v>
      </c>
      <c r="J25" s="10">
        <v>950</v>
      </c>
      <c r="K25" s="7">
        <f t="shared" si="1"/>
        <v>31</v>
      </c>
      <c r="L25" s="9">
        <f t="shared" si="2"/>
        <v>3.1600407747196739E-2</v>
      </c>
      <c r="M25" s="10"/>
      <c r="N25" s="10"/>
      <c r="O25" s="10"/>
      <c r="P25" s="10">
        <v>6</v>
      </c>
      <c r="Q25" s="10">
        <v>15</v>
      </c>
      <c r="R25" s="10">
        <v>10</v>
      </c>
      <c r="S25" s="10"/>
      <c r="T25" s="10"/>
      <c r="U25" s="10"/>
      <c r="V25" s="10"/>
      <c r="W25" s="10"/>
      <c r="X25" s="11">
        <v>20201007</v>
      </c>
      <c r="Y25" s="11">
        <v>4</v>
      </c>
      <c r="Z25" s="5" t="s">
        <v>147</v>
      </c>
      <c r="AA25" s="11" t="str">
        <f t="shared" si="3"/>
        <v>하선동</v>
      </c>
      <c r="AB25" s="4" t="s">
        <v>100</v>
      </c>
      <c r="AC25" s="12"/>
    </row>
    <row r="26" spans="1:29" s="13" customFormat="1" ht="20.100000000000001" customHeight="1" x14ac:dyDescent="0.3">
      <c r="A26" s="4">
        <v>20</v>
      </c>
      <c r="B26" s="5">
        <f t="shared" si="4"/>
        <v>10</v>
      </c>
      <c r="C26" s="5">
        <f t="shared" si="5"/>
        <v>7</v>
      </c>
      <c r="D26" s="6" t="s">
        <v>30</v>
      </c>
      <c r="E26" s="6" t="s">
        <v>104</v>
      </c>
      <c r="F26" s="6" t="s">
        <v>103</v>
      </c>
      <c r="G26" s="4" t="s">
        <v>161</v>
      </c>
      <c r="H26" s="4" t="s">
        <v>149</v>
      </c>
      <c r="I26" s="7">
        <f t="shared" si="0"/>
        <v>2536</v>
      </c>
      <c r="J26" s="10">
        <v>2285</v>
      </c>
      <c r="K26" s="7">
        <f t="shared" si="1"/>
        <v>251</v>
      </c>
      <c r="L26" s="9">
        <f t="shared" si="2"/>
        <v>9.8974763406940058E-2</v>
      </c>
      <c r="M26" s="10"/>
      <c r="N26" s="10"/>
      <c r="O26" s="10"/>
      <c r="P26" s="10">
        <v>42</v>
      </c>
      <c r="Q26" s="10">
        <v>9</v>
      </c>
      <c r="R26" s="10">
        <v>200</v>
      </c>
      <c r="S26" s="10"/>
      <c r="T26" s="10"/>
      <c r="U26" s="10"/>
      <c r="V26" s="10"/>
      <c r="W26" s="10"/>
      <c r="X26" s="11">
        <v>20201007</v>
      </c>
      <c r="Y26" s="11">
        <v>4</v>
      </c>
      <c r="Z26" s="5" t="s">
        <v>152</v>
      </c>
      <c r="AA26" s="11" t="str">
        <f t="shared" si="3"/>
        <v>이형준</v>
      </c>
      <c r="AB26" s="4" t="s">
        <v>100</v>
      </c>
      <c r="AC26" s="12"/>
    </row>
    <row r="27" spans="1:29" s="13" customFormat="1" ht="20.100000000000001" customHeight="1" x14ac:dyDescent="0.3">
      <c r="A27" s="4">
        <v>21</v>
      </c>
      <c r="B27" s="5">
        <f t="shared" si="4"/>
        <v>10</v>
      </c>
      <c r="C27" s="5">
        <f t="shared" si="5"/>
        <v>7</v>
      </c>
      <c r="D27" s="6" t="s">
        <v>50</v>
      </c>
      <c r="E27" s="6" t="s">
        <v>55</v>
      </c>
      <c r="F27" s="6" t="s">
        <v>56</v>
      </c>
      <c r="G27" s="4" t="s">
        <v>57</v>
      </c>
      <c r="H27" s="4" t="s">
        <v>52</v>
      </c>
      <c r="I27" s="7">
        <f t="shared" si="0"/>
        <v>3524</v>
      </c>
      <c r="J27" s="10">
        <v>3522</v>
      </c>
      <c r="K27" s="7">
        <f t="shared" si="1"/>
        <v>2</v>
      </c>
      <c r="L27" s="9">
        <f t="shared" si="2"/>
        <v>5.6753688989784334E-4</v>
      </c>
      <c r="M27" s="10"/>
      <c r="N27" s="10"/>
      <c r="O27" s="10"/>
      <c r="P27" s="10"/>
      <c r="Q27" s="10">
        <v>2</v>
      </c>
      <c r="R27" s="10"/>
      <c r="S27" s="10"/>
      <c r="T27" s="10"/>
      <c r="U27" s="10"/>
      <c r="V27" s="10"/>
      <c r="W27" s="10"/>
      <c r="X27" s="11">
        <v>20201006</v>
      </c>
      <c r="Y27" s="11">
        <v>5</v>
      </c>
      <c r="Z27" s="5" t="s">
        <v>152</v>
      </c>
      <c r="AA27" s="11" t="str">
        <f t="shared" si="3"/>
        <v>이형준</v>
      </c>
      <c r="AB27" s="12" t="s">
        <v>162</v>
      </c>
      <c r="AC27" s="12"/>
    </row>
    <row r="28" spans="1:29" s="13" customFormat="1" ht="20.100000000000001" customHeight="1" x14ac:dyDescent="0.3">
      <c r="A28" s="4">
        <v>22</v>
      </c>
      <c r="B28" s="5">
        <f t="shared" si="4"/>
        <v>10</v>
      </c>
      <c r="C28" s="5">
        <f t="shared" si="5"/>
        <v>7</v>
      </c>
      <c r="D28" s="6" t="s">
        <v>54</v>
      </c>
      <c r="E28" s="6" t="s">
        <v>127</v>
      </c>
      <c r="F28" s="6" t="s">
        <v>126</v>
      </c>
      <c r="G28" s="4" t="s">
        <v>128</v>
      </c>
      <c r="H28" s="4" t="s">
        <v>65</v>
      </c>
      <c r="I28" s="7">
        <f t="shared" si="0"/>
        <v>3060</v>
      </c>
      <c r="J28" s="15">
        <v>3060</v>
      </c>
      <c r="K28" s="7">
        <f t="shared" si="1"/>
        <v>0</v>
      </c>
      <c r="L28" s="9">
        <f t="shared" si="2"/>
        <v>0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>
        <v>20201006</v>
      </c>
      <c r="Y28" s="11">
        <v>6</v>
      </c>
      <c r="Z28" s="5" t="s">
        <v>152</v>
      </c>
      <c r="AA28" s="11" t="str">
        <f t="shared" si="3"/>
        <v>이형준</v>
      </c>
      <c r="AB28" s="12" t="s">
        <v>162</v>
      </c>
      <c r="AC28" s="12"/>
    </row>
    <row r="29" spans="1:29" s="13" customFormat="1" ht="20.100000000000001" customHeight="1" x14ac:dyDescent="0.3">
      <c r="A29" s="4">
        <v>23</v>
      </c>
      <c r="B29" s="5">
        <f t="shared" si="4"/>
        <v>10</v>
      </c>
      <c r="C29" s="5">
        <f t="shared" si="5"/>
        <v>7</v>
      </c>
      <c r="D29" s="6" t="s">
        <v>54</v>
      </c>
      <c r="E29" s="6" t="s">
        <v>127</v>
      </c>
      <c r="F29" s="6" t="s">
        <v>126</v>
      </c>
      <c r="G29" s="4" t="s">
        <v>128</v>
      </c>
      <c r="H29" s="4" t="s">
        <v>65</v>
      </c>
      <c r="I29" s="7">
        <f t="shared" si="0"/>
        <v>6159</v>
      </c>
      <c r="J29" s="10">
        <v>6158</v>
      </c>
      <c r="K29" s="7">
        <f t="shared" si="1"/>
        <v>1</v>
      </c>
      <c r="L29" s="9">
        <f t="shared" si="2"/>
        <v>1.623640201331385E-4</v>
      </c>
      <c r="M29" s="10"/>
      <c r="N29" s="10"/>
      <c r="O29" s="10"/>
      <c r="P29" s="10"/>
      <c r="Q29" s="10">
        <v>1</v>
      </c>
      <c r="R29" s="10"/>
      <c r="S29" s="10"/>
      <c r="T29" s="10"/>
      <c r="U29" s="10"/>
      <c r="V29" s="10"/>
      <c r="W29" s="10"/>
      <c r="X29" s="11">
        <v>20201005</v>
      </c>
      <c r="Y29" s="11">
        <v>6</v>
      </c>
      <c r="Z29" s="5" t="s">
        <v>147</v>
      </c>
      <c r="AA29" s="11" t="str">
        <f t="shared" si="3"/>
        <v>하선동</v>
      </c>
      <c r="AB29" s="12" t="s">
        <v>162</v>
      </c>
      <c r="AC29" s="12"/>
    </row>
    <row r="30" spans="1:29" s="13" customFormat="1" ht="20.100000000000001" customHeight="1" x14ac:dyDescent="0.3">
      <c r="A30" s="4">
        <v>24</v>
      </c>
      <c r="B30" s="5">
        <f t="shared" si="4"/>
        <v>10</v>
      </c>
      <c r="C30" s="5">
        <f t="shared" si="5"/>
        <v>7</v>
      </c>
      <c r="D30" s="6" t="s">
        <v>54</v>
      </c>
      <c r="E30" s="6" t="s">
        <v>127</v>
      </c>
      <c r="F30" s="6" t="s">
        <v>126</v>
      </c>
      <c r="G30" s="4" t="s">
        <v>128</v>
      </c>
      <c r="H30" s="4" t="s">
        <v>65</v>
      </c>
      <c r="I30" s="7">
        <f t="shared" si="0"/>
        <v>3001</v>
      </c>
      <c r="J30" s="10">
        <v>3000</v>
      </c>
      <c r="K30" s="7">
        <f t="shared" ref="K30:K43" si="9">SUM(M30:W30)</f>
        <v>1</v>
      </c>
      <c r="L30" s="9">
        <f t="shared" si="2"/>
        <v>3.332222592469177E-4</v>
      </c>
      <c r="M30" s="10"/>
      <c r="N30" s="10"/>
      <c r="O30" s="10"/>
      <c r="P30" s="10"/>
      <c r="Q30" s="10">
        <v>1</v>
      </c>
      <c r="R30" s="10"/>
      <c r="S30" s="10"/>
      <c r="T30" s="10"/>
      <c r="U30" s="10"/>
      <c r="V30" s="10"/>
      <c r="W30" s="10"/>
      <c r="X30" s="11">
        <v>20201005</v>
      </c>
      <c r="Y30" s="11">
        <v>6</v>
      </c>
      <c r="Z30" s="5" t="s">
        <v>152</v>
      </c>
      <c r="AA30" s="11" t="str">
        <f t="shared" si="3"/>
        <v>이형준</v>
      </c>
      <c r="AB30" s="12" t="s">
        <v>162</v>
      </c>
      <c r="AC30" s="12"/>
    </row>
    <row r="31" spans="1:29" s="13" customFormat="1" ht="20.100000000000001" customHeight="1" x14ac:dyDescent="0.3">
      <c r="A31" s="4">
        <v>25</v>
      </c>
      <c r="B31" s="5">
        <f t="shared" si="4"/>
        <v>10</v>
      </c>
      <c r="C31" s="5">
        <f t="shared" si="5"/>
        <v>7</v>
      </c>
      <c r="D31" s="6"/>
      <c r="E31" s="6"/>
      <c r="F31" s="6"/>
      <c r="G31" s="4"/>
      <c r="H31" s="4"/>
      <c r="I31" s="7">
        <f t="shared" si="0"/>
        <v>0</v>
      </c>
      <c r="J31" s="8"/>
      <c r="K31" s="7">
        <f t="shared" si="9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>
        <f t="shared" si="4"/>
        <v>10</v>
      </c>
      <c r="C32" s="5">
        <f t="shared" si="5"/>
        <v>7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9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f t="shared" si="4"/>
        <v>10</v>
      </c>
      <c r="C33" s="5">
        <f t="shared" si="5"/>
        <v>7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9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4"/>
        <v>10</v>
      </c>
      <c r="C34" s="5">
        <f t="shared" si="5"/>
        <v>7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9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4"/>
        <v>10</v>
      </c>
      <c r="C35" s="5">
        <f t="shared" si="5"/>
        <v>7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9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4"/>
        <v>10</v>
      </c>
      <c r="C36" s="5">
        <f t="shared" si="5"/>
        <v>7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9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4"/>
        <v>10</v>
      </c>
      <c r="C37" s="5">
        <f t="shared" si="5"/>
        <v>7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9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4"/>
        <v>10</v>
      </c>
      <c r="C38" s="5">
        <f t="shared" si="5"/>
        <v>7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9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4"/>
        <v>10</v>
      </c>
      <c r="C39" s="5">
        <f t="shared" si="5"/>
        <v>7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9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4"/>
        <v>10</v>
      </c>
      <c r="C40" s="5">
        <f t="shared" si="5"/>
        <v>7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9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si="4"/>
        <v>10</v>
      </c>
      <c r="C41" s="5">
        <f t="shared" si="5"/>
        <v>7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9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4"/>
        <v>10</v>
      </c>
      <c r="C42" s="5">
        <f t="shared" si="5"/>
        <v>7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9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4"/>
        <v>10</v>
      </c>
      <c r="C43" s="5">
        <f t="shared" si="5"/>
        <v>7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9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4"/>
        <v>10</v>
      </c>
      <c r="C44" s="5">
        <f t="shared" si="5"/>
        <v>7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10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4"/>
        <v>10</v>
      </c>
      <c r="C45" s="5">
        <f t="shared" si="5"/>
        <v>7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0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4"/>
        <v>10</v>
      </c>
      <c r="C46" s="5">
        <f t="shared" si="5"/>
        <v>7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0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8" customFormat="1" ht="13.5" customHeight="1" x14ac:dyDescent="0.3">
      <c r="A47" s="53"/>
      <c r="B47" s="54"/>
      <c r="C47" s="54"/>
      <c r="D47" s="54"/>
      <c r="E47" s="54"/>
      <c r="F47" s="54"/>
      <c r="G47" s="54"/>
      <c r="H47" s="54"/>
      <c r="I47" s="49">
        <f t="shared" ref="I47:W47" si="11">SUM(I7:I46)</f>
        <v>42866</v>
      </c>
      <c r="J47" s="49">
        <f t="shared" si="11"/>
        <v>41436</v>
      </c>
      <c r="K47" s="49">
        <f t="shared" si="11"/>
        <v>1430</v>
      </c>
      <c r="L47" s="49" t="e">
        <f t="shared" si="11"/>
        <v>#DIV/0!</v>
      </c>
      <c r="M47" s="49">
        <f t="shared" si="11"/>
        <v>727</v>
      </c>
      <c r="N47" s="49">
        <f t="shared" si="11"/>
        <v>14</v>
      </c>
      <c r="O47" s="49">
        <f t="shared" si="11"/>
        <v>0</v>
      </c>
      <c r="P47" s="49">
        <f t="shared" si="11"/>
        <v>219</v>
      </c>
      <c r="Q47" s="49">
        <f t="shared" si="11"/>
        <v>29</v>
      </c>
      <c r="R47" s="49">
        <f t="shared" si="11"/>
        <v>210</v>
      </c>
      <c r="S47" s="49">
        <f t="shared" si="11"/>
        <v>0</v>
      </c>
      <c r="T47" s="49">
        <f t="shared" si="11"/>
        <v>6</v>
      </c>
      <c r="U47" s="49">
        <f t="shared" si="11"/>
        <v>0</v>
      </c>
      <c r="V47" s="49">
        <f t="shared" si="11"/>
        <v>225</v>
      </c>
      <c r="W47" s="49">
        <f t="shared" si="11"/>
        <v>0</v>
      </c>
      <c r="X47" s="55"/>
      <c r="Y47" s="56"/>
      <c r="Z47" s="56"/>
      <c r="AA47" s="56"/>
      <c r="AB47" s="56"/>
      <c r="AC47" s="56"/>
    </row>
    <row r="48" spans="1:29" s="18" customFormat="1" ht="13.5" customHeight="1" x14ac:dyDescent="0.3">
      <c r="A48" s="53"/>
      <c r="B48" s="54"/>
      <c r="C48" s="54"/>
      <c r="D48" s="54"/>
      <c r="E48" s="54"/>
      <c r="F48" s="54"/>
      <c r="G48" s="54"/>
      <c r="H48" s="54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6"/>
      <c r="Y48" s="56"/>
      <c r="Z48" s="56"/>
      <c r="AA48" s="56"/>
      <c r="AB48" s="56"/>
      <c r="AC48" s="56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0</v>
      </c>
      <c r="D49" s="6"/>
      <c r="E49" s="6" t="s">
        <v>146</v>
      </c>
      <c r="F49" s="6" t="s">
        <v>154</v>
      </c>
      <c r="G49" s="4"/>
      <c r="H49" s="4"/>
      <c r="I49" s="7">
        <f t="shared" ref="I49:I63" si="12">J49+K49</f>
        <v>402</v>
      </c>
      <c r="J49" s="8">
        <v>110</v>
      </c>
      <c r="K49" s="7">
        <f t="shared" ref="K49:K63" si="13">SUM(M49:W49)</f>
        <v>292</v>
      </c>
      <c r="L49" s="9">
        <f t="shared" ref="L49:L63" si="14">K49/I49</f>
        <v>0.72636815920398012</v>
      </c>
      <c r="M49" s="10"/>
      <c r="N49" s="10">
        <v>292</v>
      </c>
      <c r="O49" s="10"/>
      <c r="P49" s="10"/>
      <c r="Q49" s="10"/>
      <c r="R49" s="10"/>
      <c r="S49" s="10"/>
      <c r="T49" s="10"/>
      <c r="U49" s="10"/>
      <c r="V49" s="10"/>
      <c r="W49" s="10"/>
      <c r="X49" s="11">
        <v>20200928</v>
      </c>
      <c r="Y49" s="11">
        <v>13</v>
      </c>
      <c r="Z49" s="5" t="s">
        <v>152</v>
      </c>
      <c r="AA49" s="11" t="str">
        <f t="shared" ref="AA49:AA63" si="15">IF($Z49="A","하선동",IF($Z49="B","이형준",""))</f>
        <v>이형준</v>
      </c>
      <c r="AB49" s="4" t="s">
        <v>58</v>
      </c>
      <c r="AC49" s="12" t="s">
        <v>62</v>
      </c>
    </row>
    <row r="50" spans="1:29" ht="20.100000000000001" customHeight="1" x14ac:dyDescent="0.3">
      <c r="A50" s="4">
        <v>2</v>
      </c>
      <c r="B50" s="5" t="str">
        <f t="shared" ref="B50:B63" si="16">LEFT($A$1,1)</f>
        <v>1</v>
      </c>
      <c r="C50" s="5" t="str">
        <f t="shared" ref="C50:C63" si="17">MID($A$1,4,2)</f>
        <v xml:space="preserve"> 0</v>
      </c>
      <c r="D50" s="6"/>
      <c r="E50" s="6"/>
      <c r="F50" s="6"/>
      <c r="G50" s="4"/>
      <c r="H50" s="4"/>
      <c r="I50" s="7">
        <f t="shared" si="12"/>
        <v>0</v>
      </c>
      <c r="J50" s="8"/>
      <c r="K50" s="7">
        <f t="shared" si="13"/>
        <v>0</v>
      </c>
      <c r="L50" s="9" t="e">
        <f t="shared" si="14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si="15"/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6"/>
        <v>1</v>
      </c>
      <c r="C51" s="5" t="str">
        <f t="shared" si="17"/>
        <v xml:space="preserve"> 0</v>
      </c>
      <c r="D51" s="6"/>
      <c r="E51" s="6"/>
      <c r="F51" s="6"/>
      <c r="G51" s="4"/>
      <c r="H51" s="4"/>
      <c r="I51" s="7">
        <f t="shared" si="12"/>
        <v>0</v>
      </c>
      <c r="J51" s="8"/>
      <c r="K51" s="7">
        <f t="shared" si="13"/>
        <v>0</v>
      </c>
      <c r="L51" s="9" t="e">
        <f t="shared" si="14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5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6"/>
        <v>1</v>
      </c>
      <c r="C52" s="5" t="str">
        <f t="shared" si="17"/>
        <v xml:space="preserve"> 0</v>
      </c>
      <c r="D52" s="6"/>
      <c r="E52" s="6"/>
      <c r="F52" s="6"/>
      <c r="G52" s="4"/>
      <c r="H52" s="4"/>
      <c r="I52" s="7">
        <f t="shared" si="12"/>
        <v>0</v>
      </c>
      <c r="J52" s="8"/>
      <c r="K52" s="7">
        <f t="shared" si="13"/>
        <v>0</v>
      </c>
      <c r="L52" s="9" t="e">
        <f t="shared" si="14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5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6"/>
        <v>1</v>
      </c>
      <c r="C53" s="5" t="str">
        <f t="shared" si="17"/>
        <v xml:space="preserve"> 0</v>
      </c>
      <c r="D53" s="6"/>
      <c r="E53" s="6"/>
      <c r="F53" s="6"/>
      <c r="G53" s="4"/>
      <c r="H53" s="4"/>
      <c r="I53" s="7">
        <f t="shared" si="12"/>
        <v>0</v>
      </c>
      <c r="J53" s="8"/>
      <c r="K53" s="7">
        <f t="shared" si="13"/>
        <v>0</v>
      </c>
      <c r="L53" s="9" t="e">
        <f t="shared" si="14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5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6"/>
        <v>1</v>
      </c>
      <c r="C54" s="5" t="str">
        <f t="shared" si="17"/>
        <v xml:space="preserve"> 0</v>
      </c>
      <c r="D54" s="6"/>
      <c r="E54" s="6"/>
      <c r="F54" s="6"/>
      <c r="G54" s="4"/>
      <c r="H54" s="4"/>
      <c r="I54" s="7">
        <f t="shared" si="12"/>
        <v>0</v>
      </c>
      <c r="J54" s="8"/>
      <c r="K54" s="7">
        <f t="shared" si="13"/>
        <v>0</v>
      </c>
      <c r="L54" s="9" t="e">
        <f t="shared" si="14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5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6"/>
        <v>1</v>
      </c>
      <c r="C55" s="5" t="str">
        <f t="shared" si="17"/>
        <v xml:space="preserve"> 0</v>
      </c>
      <c r="D55" s="6"/>
      <c r="E55" s="6"/>
      <c r="F55" s="6"/>
      <c r="G55" s="4"/>
      <c r="H55" s="4"/>
      <c r="I55" s="7">
        <f t="shared" si="12"/>
        <v>0</v>
      </c>
      <c r="J55" s="14"/>
      <c r="K55" s="7">
        <f t="shared" si="13"/>
        <v>0</v>
      </c>
      <c r="L55" s="9" t="e">
        <f t="shared" si="14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5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6"/>
        <v>1</v>
      </c>
      <c r="C56" s="5" t="str">
        <f t="shared" si="17"/>
        <v xml:space="preserve"> 0</v>
      </c>
      <c r="D56" s="6"/>
      <c r="E56" s="6"/>
      <c r="F56" s="6"/>
      <c r="G56" s="4"/>
      <c r="H56" s="4"/>
      <c r="I56" s="7">
        <f t="shared" si="12"/>
        <v>0</v>
      </c>
      <c r="J56" s="8"/>
      <c r="K56" s="7">
        <f t="shared" si="13"/>
        <v>0</v>
      </c>
      <c r="L56" s="9" t="e">
        <f t="shared" si="14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5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6"/>
        <v>1</v>
      </c>
      <c r="C57" s="5" t="str">
        <f t="shared" si="17"/>
        <v xml:space="preserve"> 0</v>
      </c>
      <c r="D57" s="6"/>
      <c r="E57" s="6"/>
      <c r="F57" s="6"/>
      <c r="G57" s="4"/>
      <c r="H57" s="4"/>
      <c r="I57" s="7">
        <f t="shared" si="12"/>
        <v>0</v>
      </c>
      <c r="J57" s="8"/>
      <c r="K57" s="7">
        <f t="shared" si="13"/>
        <v>0</v>
      </c>
      <c r="L57" s="9" t="e">
        <f t="shared" si="14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5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6"/>
        <v>1</v>
      </c>
      <c r="C58" s="5" t="str">
        <f t="shared" si="17"/>
        <v xml:space="preserve"> 0</v>
      </c>
      <c r="D58" s="6"/>
      <c r="E58" s="6"/>
      <c r="F58" s="6"/>
      <c r="G58" s="4"/>
      <c r="H58" s="4"/>
      <c r="I58" s="7">
        <f t="shared" si="12"/>
        <v>0</v>
      </c>
      <c r="J58" s="8"/>
      <c r="K58" s="7">
        <f t="shared" si="13"/>
        <v>0</v>
      </c>
      <c r="L58" s="9" t="e">
        <f t="shared" si="14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5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6"/>
        <v>1</v>
      </c>
      <c r="C59" s="5" t="str">
        <f t="shared" si="17"/>
        <v xml:space="preserve"> 0</v>
      </c>
      <c r="D59" s="6"/>
      <c r="E59" s="6"/>
      <c r="F59" s="6"/>
      <c r="G59" s="4"/>
      <c r="H59" s="4"/>
      <c r="I59" s="7">
        <f t="shared" si="12"/>
        <v>0</v>
      </c>
      <c r="J59" s="8"/>
      <c r="K59" s="7">
        <f t="shared" si="13"/>
        <v>0</v>
      </c>
      <c r="L59" s="9" t="e">
        <f t="shared" si="14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5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6"/>
        <v>1</v>
      </c>
      <c r="C60" s="5" t="str">
        <f t="shared" si="17"/>
        <v xml:space="preserve"> 0</v>
      </c>
      <c r="D60" s="6"/>
      <c r="E60" s="6"/>
      <c r="F60" s="6"/>
      <c r="G60" s="4"/>
      <c r="H60" s="4"/>
      <c r="I60" s="7">
        <f t="shared" si="12"/>
        <v>0</v>
      </c>
      <c r="J60" s="8"/>
      <c r="K60" s="7">
        <f t="shared" si="13"/>
        <v>0</v>
      </c>
      <c r="L60" s="9" t="e">
        <f t="shared" si="14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5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6"/>
        <v>1</v>
      </c>
      <c r="C61" s="5" t="str">
        <f t="shared" si="17"/>
        <v xml:space="preserve"> 0</v>
      </c>
      <c r="D61" s="6"/>
      <c r="E61" s="6"/>
      <c r="F61" s="6"/>
      <c r="G61" s="4"/>
      <c r="H61" s="4"/>
      <c r="I61" s="7">
        <f t="shared" si="12"/>
        <v>0</v>
      </c>
      <c r="J61" s="8"/>
      <c r="K61" s="7">
        <f t="shared" si="13"/>
        <v>0</v>
      </c>
      <c r="L61" s="9" t="e">
        <f t="shared" si="14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5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6"/>
        <v>1</v>
      </c>
      <c r="C62" s="5" t="str">
        <f t="shared" si="17"/>
        <v xml:space="preserve"> 0</v>
      </c>
      <c r="D62" s="6"/>
      <c r="E62" s="6"/>
      <c r="F62" s="6"/>
      <c r="G62" s="4"/>
      <c r="H62" s="4"/>
      <c r="I62" s="7">
        <f t="shared" si="12"/>
        <v>0</v>
      </c>
      <c r="J62" s="8"/>
      <c r="K62" s="7">
        <f t="shared" si="13"/>
        <v>0</v>
      </c>
      <c r="L62" s="9" t="e">
        <f t="shared" si="14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5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6"/>
        <v>1</v>
      </c>
      <c r="C63" s="5" t="str">
        <f t="shared" si="17"/>
        <v xml:space="preserve"> 0</v>
      </c>
      <c r="D63" s="6"/>
      <c r="E63" s="6"/>
      <c r="F63" s="6"/>
      <c r="G63" s="4"/>
      <c r="H63" s="4"/>
      <c r="I63" s="7">
        <f t="shared" si="12"/>
        <v>0</v>
      </c>
      <c r="J63" s="8"/>
      <c r="K63" s="7">
        <f t="shared" si="13"/>
        <v>0</v>
      </c>
      <c r="L63" s="9" t="e">
        <f t="shared" si="14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5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F7 I26:W31 I7:W14 G25:W25 D32:W46 C8:C9 A8:A46 I17:W24">
    <cfRule type="expression" dxfId="1037" priority="369">
      <formula>$L7&gt;0.15</formula>
    </cfRule>
    <cfRule type="expression" dxfId="1036" priority="370">
      <formula>AND($L7&gt;0.08,$L7&lt;0.15)</formula>
    </cfRule>
  </conditionalFormatting>
  <conditionalFormatting sqref="A51:W63 A49:C49 J49:W49 A50:D50 F50:W50">
    <cfRule type="expression" dxfId="1035" priority="367">
      <formula>$L49&gt;0.15</formula>
    </cfRule>
    <cfRule type="expression" dxfId="1034" priority="368">
      <formula>AND($L49&gt;0.08,$L49&lt;0.15)</formula>
    </cfRule>
  </conditionalFormatting>
  <conditionalFormatting sqref="G7:H7">
    <cfRule type="expression" dxfId="1033" priority="365">
      <formula>$L7&gt;0.15</formula>
    </cfRule>
    <cfRule type="expression" dxfId="1032" priority="366">
      <formula>AND($L7&gt;0.08,$L7&lt;0.15)</formula>
    </cfRule>
  </conditionalFormatting>
  <conditionalFormatting sqref="D8">
    <cfRule type="expression" dxfId="1031" priority="363">
      <formula>$L8&gt;0.15</formula>
    </cfRule>
    <cfRule type="expression" dxfId="1030" priority="364">
      <formula>AND($L8&gt;0.08,$L8&lt;0.15)</formula>
    </cfRule>
  </conditionalFormatting>
  <conditionalFormatting sqref="E8:H8">
    <cfRule type="expression" dxfId="1029" priority="361">
      <formula>$L8&gt;0.15</formula>
    </cfRule>
    <cfRule type="expression" dxfId="1028" priority="362">
      <formula>AND($L8&gt;0.08,$L8&lt;0.15)</formula>
    </cfRule>
  </conditionalFormatting>
  <conditionalFormatting sqref="D49:F49">
    <cfRule type="expression" dxfId="1027" priority="343">
      <formula>$L49&gt;0.15</formula>
    </cfRule>
    <cfRule type="expression" dxfId="1026" priority="344">
      <formula>AND($L49&gt;0.08,$L49&lt;0.15)</formula>
    </cfRule>
  </conditionalFormatting>
  <conditionalFormatting sqref="G49:H49">
    <cfRule type="expression" dxfId="1025" priority="341">
      <formula>$L49&gt;0.15</formula>
    </cfRule>
    <cfRule type="expression" dxfId="1024" priority="342">
      <formula>AND($L49&gt;0.08,$L49&lt;0.15)</formula>
    </cfRule>
  </conditionalFormatting>
  <conditionalFormatting sqref="E50">
    <cfRule type="expression" dxfId="1023" priority="289">
      <formula>$L50&gt;0.15</formula>
    </cfRule>
    <cfRule type="expression" dxfId="1022" priority="290">
      <formula>AND($L50&gt;0.08,$L50&lt;0.15)</formula>
    </cfRule>
  </conditionalFormatting>
  <conditionalFormatting sqref="D31">
    <cfRule type="expression" dxfId="1021" priority="255">
      <formula>$L31&gt;0.15</formula>
    </cfRule>
    <cfRule type="expression" dxfId="1020" priority="256">
      <formula>AND($L31&gt;0.08,$L31&lt;0.15)</formula>
    </cfRule>
  </conditionalFormatting>
  <conditionalFormatting sqref="E31">
    <cfRule type="expression" dxfId="1019" priority="253">
      <formula>$L31&gt;0.15</formula>
    </cfRule>
    <cfRule type="expression" dxfId="1018" priority="254">
      <formula>AND($L31&gt;0.08,$L31&lt;0.15)</formula>
    </cfRule>
  </conditionalFormatting>
  <conditionalFormatting sqref="F31:H31">
    <cfRule type="expression" dxfId="1017" priority="251">
      <formula>$L31&gt;0.15</formula>
    </cfRule>
    <cfRule type="expression" dxfId="1016" priority="252">
      <formula>AND($L31&gt;0.08,$L31&lt;0.15)</formula>
    </cfRule>
  </conditionalFormatting>
  <conditionalFormatting sqref="X7:Y14 AC15:AC16 X17:Y46 AB7:AC14 AB17:AC46">
    <cfRule type="expression" dxfId="1015" priority="249">
      <formula>$L7&gt;0.15</formula>
    </cfRule>
    <cfRule type="expression" dxfId="1014" priority="250">
      <formula>AND($L7&gt;0.08,$L7&lt;0.15)</formula>
    </cfRule>
  </conditionalFormatting>
  <conditionalFormatting sqref="AC49:AC50 X49:Y63 AB51:AC63">
    <cfRule type="expression" dxfId="1013" priority="247">
      <formula>$L49&gt;0.15</formula>
    </cfRule>
    <cfRule type="expression" dxfId="1012" priority="248">
      <formula>AND($L49&gt;0.08,$L49&lt;0.15)</formula>
    </cfRule>
  </conditionalFormatting>
  <conditionalFormatting sqref="AB49">
    <cfRule type="expression" dxfId="1011" priority="245">
      <formula>$L49&gt;0.15</formula>
    </cfRule>
    <cfRule type="expression" dxfId="1010" priority="246">
      <formula>AND($L49&gt;0.08,$L49&lt;0.15)</formula>
    </cfRule>
  </conditionalFormatting>
  <conditionalFormatting sqref="AB50">
    <cfRule type="expression" dxfId="1009" priority="243">
      <formula>$L50&gt;0.15</formula>
    </cfRule>
    <cfRule type="expression" dxfId="1008" priority="244">
      <formula>AND($L50&gt;0.08,$L50&lt;0.15)</formula>
    </cfRule>
  </conditionalFormatting>
  <conditionalFormatting sqref="Z17:AA24 Z7:AA14">
    <cfRule type="expression" dxfId="1007" priority="241">
      <formula>$L7&gt;0.15</formula>
    </cfRule>
    <cfRule type="expression" dxfId="1006" priority="242">
      <formula>AND($L7&gt;0.08,$L7&lt;0.15)</formula>
    </cfRule>
  </conditionalFormatting>
  <conditionalFormatting sqref="Z25:AA40">
    <cfRule type="expression" dxfId="1005" priority="239">
      <formula>$L25&gt;0.15</formula>
    </cfRule>
    <cfRule type="expression" dxfId="1004" priority="240">
      <formula>AND($L25&gt;0.08,$L25&lt;0.15)</formula>
    </cfRule>
  </conditionalFormatting>
  <conditionalFormatting sqref="Z41:AA46">
    <cfRule type="expression" dxfId="1003" priority="237">
      <formula>$L41&gt;0.15</formula>
    </cfRule>
    <cfRule type="expression" dxfId="1002" priority="238">
      <formula>AND($L41&gt;0.08,$L41&lt;0.15)</formula>
    </cfRule>
  </conditionalFormatting>
  <conditionalFormatting sqref="Z49:AA54">
    <cfRule type="expression" dxfId="1001" priority="235">
      <formula>$L49&gt;0.15</formula>
    </cfRule>
    <cfRule type="expression" dxfId="1000" priority="236">
      <formula>AND($L49&gt;0.08,$L49&lt;0.15)</formula>
    </cfRule>
  </conditionalFormatting>
  <conditionalFormatting sqref="Z55:AA60">
    <cfRule type="expression" dxfId="999" priority="233">
      <formula>$L55&gt;0.15</formula>
    </cfRule>
    <cfRule type="expression" dxfId="998" priority="234">
      <formula>AND($L55&gt;0.08,$L55&lt;0.15)</formula>
    </cfRule>
  </conditionalFormatting>
  <conditionalFormatting sqref="Z61:AA63">
    <cfRule type="expression" dxfId="997" priority="231">
      <formula>$L61&gt;0.15</formula>
    </cfRule>
    <cfRule type="expression" dxfId="996" priority="232">
      <formula>AND($L61&gt;0.08,$L61&lt;0.15)</formula>
    </cfRule>
  </conditionalFormatting>
  <conditionalFormatting sqref="C10:C11">
    <cfRule type="expression" dxfId="995" priority="223">
      <formula>$L10&gt;0.15</formula>
    </cfRule>
    <cfRule type="expression" dxfId="994" priority="224">
      <formula>AND($L10&gt;0.08,$L10&lt;0.15)</formula>
    </cfRule>
  </conditionalFormatting>
  <conditionalFormatting sqref="C12:C13">
    <cfRule type="expression" dxfId="993" priority="221">
      <formula>$L12&gt;0.15</formula>
    </cfRule>
    <cfRule type="expression" dxfId="992" priority="222">
      <formula>AND($L12&gt;0.08,$L12&lt;0.15)</formula>
    </cfRule>
  </conditionalFormatting>
  <conditionalFormatting sqref="C14">
    <cfRule type="expression" dxfId="991" priority="219">
      <formula>$L14&gt;0.15</formula>
    </cfRule>
    <cfRule type="expression" dxfId="990" priority="220">
      <formula>AND($L14&gt;0.08,$L14&lt;0.15)</formula>
    </cfRule>
  </conditionalFormatting>
  <conditionalFormatting sqref="C15:C16">
    <cfRule type="expression" dxfId="989" priority="217">
      <formula>$L15&gt;0.15</formula>
    </cfRule>
    <cfRule type="expression" dxfId="988" priority="218">
      <formula>AND($L15&gt;0.08,$L15&lt;0.15)</formula>
    </cfRule>
  </conditionalFormatting>
  <conditionalFormatting sqref="C17:C18">
    <cfRule type="expression" dxfId="987" priority="215">
      <formula>$L17&gt;0.15</formula>
    </cfRule>
    <cfRule type="expression" dxfId="986" priority="216">
      <formula>AND($L17&gt;0.08,$L17&lt;0.15)</formula>
    </cfRule>
  </conditionalFormatting>
  <conditionalFormatting sqref="C19:C20">
    <cfRule type="expression" dxfId="985" priority="213">
      <formula>$L19&gt;0.15</formula>
    </cfRule>
    <cfRule type="expression" dxfId="984" priority="214">
      <formula>AND($L19&gt;0.08,$L19&lt;0.15)</formula>
    </cfRule>
  </conditionalFormatting>
  <conditionalFormatting sqref="C21">
    <cfRule type="expression" dxfId="983" priority="211">
      <formula>$L21&gt;0.15</formula>
    </cfRule>
    <cfRule type="expression" dxfId="982" priority="212">
      <formula>AND($L21&gt;0.08,$L21&lt;0.15)</formula>
    </cfRule>
  </conditionalFormatting>
  <conditionalFormatting sqref="C22:C23">
    <cfRule type="expression" dxfId="981" priority="209">
      <formula>$L22&gt;0.15</formula>
    </cfRule>
    <cfRule type="expression" dxfId="980" priority="210">
      <formula>AND($L22&gt;0.08,$L22&lt;0.15)</formula>
    </cfRule>
  </conditionalFormatting>
  <conditionalFormatting sqref="C24:C25">
    <cfRule type="expression" dxfId="979" priority="207">
      <formula>$L24&gt;0.15</formula>
    </cfRule>
    <cfRule type="expression" dxfId="978" priority="208">
      <formula>AND($L24&gt;0.08,$L24&lt;0.15)</formula>
    </cfRule>
  </conditionalFormatting>
  <conditionalFormatting sqref="C26:C27">
    <cfRule type="expression" dxfId="977" priority="205">
      <formula>$L26&gt;0.15</formula>
    </cfRule>
    <cfRule type="expression" dxfId="976" priority="206">
      <formula>AND($L26&gt;0.08,$L26&lt;0.15)</formula>
    </cfRule>
  </conditionalFormatting>
  <conditionalFormatting sqref="C28">
    <cfRule type="expression" dxfId="975" priority="203">
      <formula>$L28&gt;0.15</formula>
    </cfRule>
    <cfRule type="expression" dxfId="974" priority="204">
      <formula>AND($L28&gt;0.08,$L28&lt;0.15)</formula>
    </cfRule>
  </conditionalFormatting>
  <conditionalFormatting sqref="C29:C30">
    <cfRule type="expression" dxfId="973" priority="201">
      <formula>$L29&gt;0.15</formula>
    </cfRule>
    <cfRule type="expression" dxfId="972" priority="202">
      <formula>AND($L29&gt;0.08,$L29&lt;0.15)</formula>
    </cfRule>
  </conditionalFormatting>
  <conditionalFormatting sqref="C31:C32">
    <cfRule type="expression" dxfId="971" priority="199">
      <formula>$L31&gt;0.15</formula>
    </cfRule>
    <cfRule type="expression" dxfId="970" priority="200">
      <formula>AND($L31&gt;0.08,$L31&lt;0.15)</formula>
    </cfRule>
  </conditionalFormatting>
  <conditionalFormatting sqref="C33:C34">
    <cfRule type="expression" dxfId="969" priority="197">
      <formula>$L33&gt;0.15</formula>
    </cfRule>
    <cfRule type="expression" dxfId="968" priority="198">
      <formula>AND($L33&gt;0.08,$L33&lt;0.15)</formula>
    </cfRule>
  </conditionalFormatting>
  <conditionalFormatting sqref="C35">
    <cfRule type="expression" dxfId="967" priority="195">
      <formula>$L35&gt;0.15</formula>
    </cfRule>
    <cfRule type="expression" dxfId="966" priority="196">
      <formula>AND($L35&gt;0.08,$L35&lt;0.15)</formula>
    </cfRule>
  </conditionalFormatting>
  <conditionalFormatting sqref="C36:C37">
    <cfRule type="expression" dxfId="965" priority="193">
      <formula>$L36&gt;0.15</formula>
    </cfRule>
    <cfRule type="expression" dxfId="964" priority="194">
      <formula>AND($L36&gt;0.08,$L36&lt;0.15)</formula>
    </cfRule>
  </conditionalFormatting>
  <conditionalFormatting sqref="C38">
    <cfRule type="expression" dxfId="963" priority="191">
      <formula>$L38&gt;0.15</formula>
    </cfRule>
    <cfRule type="expression" dxfId="962" priority="192">
      <formula>AND($L38&gt;0.08,$L38&lt;0.15)</formula>
    </cfRule>
  </conditionalFormatting>
  <conditionalFormatting sqref="C39">
    <cfRule type="expression" dxfId="961" priority="185">
      <formula>$L39&gt;0.15</formula>
    </cfRule>
    <cfRule type="expression" dxfId="960" priority="186">
      <formula>AND($L39&gt;0.08,$L39&lt;0.15)</formula>
    </cfRule>
  </conditionalFormatting>
  <conditionalFormatting sqref="C40:C41">
    <cfRule type="expression" dxfId="959" priority="177">
      <formula>$L40&gt;0.15</formula>
    </cfRule>
    <cfRule type="expression" dxfId="958" priority="178">
      <formula>AND($L40&gt;0.08,$L40&lt;0.15)</formula>
    </cfRule>
  </conditionalFormatting>
  <conditionalFormatting sqref="C42:C43">
    <cfRule type="expression" dxfId="957" priority="175">
      <formula>$L42&gt;0.15</formula>
    </cfRule>
    <cfRule type="expression" dxfId="956" priority="176">
      <formula>AND($L42&gt;0.08,$L42&lt;0.15)</formula>
    </cfRule>
  </conditionalFormatting>
  <conditionalFormatting sqref="C44:C45">
    <cfRule type="expression" dxfId="955" priority="173">
      <formula>$L44&gt;0.15</formula>
    </cfRule>
    <cfRule type="expression" dxfId="954" priority="174">
      <formula>AND($L44&gt;0.08,$L44&lt;0.15)</formula>
    </cfRule>
  </conditionalFormatting>
  <conditionalFormatting sqref="C46">
    <cfRule type="expression" dxfId="953" priority="171">
      <formula>$L46&gt;0.15</formula>
    </cfRule>
    <cfRule type="expression" dxfId="952" priority="172">
      <formula>AND($L46&gt;0.08,$L46&lt;0.15)</formula>
    </cfRule>
  </conditionalFormatting>
  <conditionalFormatting sqref="B8:B9">
    <cfRule type="expression" dxfId="951" priority="169">
      <formula>$L8&gt;0.15</formula>
    </cfRule>
    <cfRule type="expression" dxfId="950" priority="170">
      <formula>AND($L8&gt;0.08,$L8&lt;0.15)</formula>
    </cfRule>
  </conditionalFormatting>
  <conditionalFormatting sqref="B10:B11">
    <cfRule type="expression" dxfId="949" priority="167">
      <formula>$L10&gt;0.15</formula>
    </cfRule>
    <cfRule type="expression" dxfId="948" priority="168">
      <formula>AND($L10&gt;0.08,$L10&lt;0.15)</formula>
    </cfRule>
  </conditionalFormatting>
  <conditionalFormatting sqref="B12:B13">
    <cfRule type="expression" dxfId="947" priority="165">
      <formula>$L12&gt;0.15</formula>
    </cfRule>
    <cfRule type="expression" dxfId="946" priority="166">
      <formula>AND($L12&gt;0.08,$L12&lt;0.15)</formula>
    </cfRule>
  </conditionalFormatting>
  <conditionalFormatting sqref="B14">
    <cfRule type="expression" dxfId="945" priority="163">
      <formula>$L14&gt;0.15</formula>
    </cfRule>
    <cfRule type="expression" dxfId="944" priority="164">
      <formula>AND($L14&gt;0.08,$L14&lt;0.15)</formula>
    </cfRule>
  </conditionalFormatting>
  <conditionalFormatting sqref="B15:B16">
    <cfRule type="expression" dxfId="943" priority="161">
      <formula>$L15&gt;0.15</formula>
    </cfRule>
    <cfRule type="expression" dxfId="942" priority="162">
      <formula>AND($L15&gt;0.08,$L15&lt;0.15)</formula>
    </cfRule>
  </conditionalFormatting>
  <conditionalFormatting sqref="B17:B18">
    <cfRule type="expression" dxfId="941" priority="159">
      <formula>$L17&gt;0.15</formula>
    </cfRule>
    <cfRule type="expression" dxfId="940" priority="160">
      <formula>AND($L17&gt;0.08,$L17&lt;0.15)</formula>
    </cfRule>
  </conditionalFormatting>
  <conditionalFormatting sqref="B19:B20">
    <cfRule type="expression" dxfId="939" priority="157">
      <formula>$L19&gt;0.15</formula>
    </cfRule>
    <cfRule type="expression" dxfId="938" priority="158">
      <formula>AND($L19&gt;0.08,$L19&lt;0.15)</formula>
    </cfRule>
  </conditionalFormatting>
  <conditionalFormatting sqref="B21">
    <cfRule type="expression" dxfId="937" priority="155">
      <formula>$L21&gt;0.15</formula>
    </cfRule>
    <cfRule type="expression" dxfId="936" priority="156">
      <formula>AND($L21&gt;0.08,$L21&lt;0.15)</formula>
    </cfRule>
  </conditionalFormatting>
  <conditionalFormatting sqref="B22:B23">
    <cfRule type="expression" dxfId="935" priority="153">
      <formula>$L22&gt;0.15</formula>
    </cfRule>
    <cfRule type="expression" dxfId="934" priority="154">
      <formula>AND($L22&gt;0.08,$L22&lt;0.15)</formula>
    </cfRule>
  </conditionalFormatting>
  <conditionalFormatting sqref="B24:B25">
    <cfRule type="expression" dxfId="933" priority="151">
      <formula>$L24&gt;0.15</formula>
    </cfRule>
    <cfRule type="expression" dxfId="932" priority="152">
      <formula>AND($L24&gt;0.08,$L24&lt;0.15)</formula>
    </cfRule>
  </conditionalFormatting>
  <conditionalFormatting sqref="B26:B27">
    <cfRule type="expression" dxfId="931" priority="149">
      <formula>$L26&gt;0.15</formula>
    </cfRule>
    <cfRule type="expression" dxfId="930" priority="150">
      <formula>AND($L26&gt;0.08,$L26&lt;0.15)</formula>
    </cfRule>
  </conditionalFormatting>
  <conditionalFormatting sqref="B28">
    <cfRule type="expression" dxfId="929" priority="147">
      <formula>$L28&gt;0.15</formula>
    </cfRule>
    <cfRule type="expression" dxfId="928" priority="148">
      <formula>AND($L28&gt;0.08,$L28&lt;0.15)</formula>
    </cfRule>
  </conditionalFormatting>
  <conditionalFormatting sqref="B29:B30">
    <cfRule type="expression" dxfId="927" priority="145">
      <formula>$L29&gt;0.15</formula>
    </cfRule>
    <cfRule type="expression" dxfId="926" priority="146">
      <formula>AND($L29&gt;0.08,$L29&lt;0.15)</formula>
    </cfRule>
  </conditionalFormatting>
  <conditionalFormatting sqref="B31:B32">
    <cfRule type="expression" dxfId="925" priority="143">
      <formula>$L31&gt;0.15</formula>
    </cfRule>
    <cfRule type="expression" dxfId="924" priority="144">
      <formula>AND($L31&gt;0.08,$L31&lt;0.15)</formula>
    </cfRule>
  </conditionalFormatting>
  <conditionalFormatting sqref="B33:B34">
    <cfRule type="expression" dxfId="923" priority="141">
      <formula>$L33&gt;0.15</formula>
    </cfRule>
    <cfRule type="expression" dxfId="922" priority="142">
      <formula>AND($L33&gt;0.08,$L33&lt;0.15)</formula>
    </cfRule>
  </conditionalFormatting>
  <conditionalFormatting sqref="B35">
    <cfRule type="expression" dxfId="921" priority="139">
      <formula>$L35&gt;0.15</formula>
    </cfRule>
    <cfRule type="expression" dxfId="920" priority="140">
      <formula>AND($L35&gt;0.08,$L35&lt;0.15)</formula>
    </cfRule>
  </conditionalFormatting>
  <conditionalFormatting sqref="B36:B37">
    <cfRule type="expression" dxfId="919" priority="137">
      <formula>$L36&gt;0.15</formula>
    </cfRule>
    <cfRule type="expression" dxfId="918" priority="138">
      <formula>AND($L36&gt;0.08,$L36&lt;0.15)</formula>
    </cfRule>
  </conditionalFormatting>
  <conditionalFormatting sqref="B38">
    <cfRule type="expression" dxfId="917" priority="135">
      <formula>$L38&gt;0.15</formula>
    </cfRule>
    <cfRule type="expression" dxfId="916" priority="136">
      <formula>AND($L38&gt;0.08,$L38&lt;0.15)</formula>
    </cfRule>
  </conditionalFormatting>
  <conditionalFormatting sqref="B39">
    <cfRule type="expression" dxfId="915" priority="133">
      <formula>$L39&gt;0.15</formula>
    </cfRule>
    <cfRule type="expression" dxfId="914" priority="134">
      <formula>AND($L39&gt;0.08,$L39&lt;0.15)</formula>
    </cfRule>
  </conditionalFormatting>
  <conditionalFormatting sqref="B40:B41">
    <cfRule type="expression" dxfId="913" priority="131">
      <formula>$L40&gt;0.15</formula>
    </cfRule>
    <cfRule type="expression" dxfId="912" priority="132">
      <formula>AND($L40&gt;0.08,$L40&lt;0.15)</formula>
    </cfRule>
  </conditionalFormatting>
  <conditionalFormatting sqref="B42:B43">
    <cfRule type="expression" dxfId="911" priority="129">
      <formula>$L42&gt;0.15</formula>
    </cfRule>
    <cfRule type="expression" dxfId="910" priority="130">
      <formula>AND($L42&gt;0.08,$L42&lt;0.15)</formula>
    </cfRule>
  </conditionalFormatting>
  <conditionalFormatting sqref="B44:B45">
    <cfRule type="expression" dxfId="909" priority="127">
      <formula>$L44&gt;0.15</formula>
    </cfRule>
    <cfRule type="expression" dxfId="908" priority="128">
      <formula>AND($L44&gt;0.08,$L44&lt;0.15)</formula>
    </cfRule>
  </conditionalFormatting>
  <conditionalFormatting sqref="B46">
    <cfRule type="expression" dxfId="907" priority="125">
      <formula>$L46&gt;0.15</formula>
    </cfRule>
    <cfRule type="expression" dxfId="906" priority="126">
      <formula>AND($L46&gt;0.08,$L46&lt;0.15)</formula>
    </cfRule>
  </conditionalFormatting>
  <conditionalFormatting sqref="D9">
    <cfRule type="expression" dxfId="905" priority="123">
      <formula>$L9&gt;0.15</formula>
    </cfRule>
    <cfRule type="expression" dxfId="904" priority="124">
      <formula>AND($L9&gt;0.08,$L9&lt;0.15)</formula>
    </cfRule>
  </conditionalFormatting>
  <conditionalFormatting sqref="E9:H9">
    <cfRule type="expression" dxfId="903" priority="121">
      <formula>$L9&gt;0.15</formula>
    </cfRule>
    <cfRule type="expression" dxfId="902" priority="122">
      <formula>AND($L9&gt;0.08,$L9&lt;0.15)</formula>
    </cfRule>
  </conditionalFormatting>
  <conditionalFormatting sqref="I49">
    <cfRule type="expression" dxfId="901" priority="119">
      <formula>$L49&gt;0.15</formula>
    </cfRule>
    <cfRule type="expression" dxfId="900" priority="120">
      <formula>AND($L49&gt;0.08,$L49&lt;0.15)</formula>
    </cfRule>
  </conditionalFormatting>
  <conditionalFormatting sqref="G10">
    <cfRule type="expression" dxfId="899" priority="115">
      <formula>$L10&gt;0.15</formula>
    </cfRule>
    <cfRule type="expression" dxfId="898" priority="116">
      <formula>AND($L10&gt;0.08,$L10&lt;0.15)</formula>
    </cfRule>
  </conditionalFormatting>
  <conditionalFormatting sqref="D10:F10">
    <cfRule type="expression" dxfId="897" priority="117">
      <formula>$L10&gt;0.15</formula>
    </cfRule>
    <cfRule type="expression" dxfId="896" priority="118">
      <formula>AND($L10&gt;0.08,$L10&lt;0.15)</formula>
    </cfRule>
  </conditionalFormatting>
  <conditionalFormatting sqref="H10">
    <cfRule type="expression" dxfId="895" priority="113">
      <formula>$L10&gt;0.15</formula>
    </cfRule>
    <cfRule type="expression" dxfId="894" priority="114">
      <formula>AND($L10&gt;0.08,$L10&lt;0.15)</formula>
    </cfRule>
  </conditionalFormatting>
  <conditionalFormatting sqref="I15:W16">
    <cfRule type="expression" dxfId="893" priority="105">
      <formula>$L15&gt;0.15</formula>
    </cfRule>
    <cfRule type="expression" dxfId="892" priority="106">
      <formula>AND($L15&gt;0.08,$L15&lt;0.15)</formula>
    </cfRule>
  </conditionalFormatting>
  <conditionalFormatting sqref="X15:Y16 AB15:AB16">
    <cfRule type="expression" dxfId="891" priority="103">
      <formula>$L15&gt;0.15</formula>
    </cfRule>
    <cfRule type="expression" dxfId="890" priority="104">
      <formula>AND($L15&gt;0.08,$L15&lt;0.15)</formula>
    </cfRule>
  </conditionalFormatting>
  <conditionalFormatting sqref="Z15:AA16">
    <cfRule type="expression" dxfId="889" priority="101">
      <formula>$L15&gt;0.15</formula>
    </cfRule>
    <cfRule type="expression" dxfId="888" priority="102">
      <formula>AND($L15&gt;0.08,$L15&lt;0.15)</formula>
    </cfRule>
  </conditionalFormatting>
  <conditionalFormatting sqref="G15">
    <cfRule type="expression" dxfId="887" priority="97">
      <formula>$L15&gt;0.15</formula>
    </cfRule>
    <cfRule type="expression" dxfId="886" priority="98">
      <formula>AND($L15&gt;0.08,$L15&lt;0.15)</formula>
    </cfRule>
  </conditionalFormatting>
  <conditionalFormatting sqref="D15:F15">
    <cfRule type="expression" dxfId="885" priority="99">
      <formula>$L15&gt;0.15</formula>
    </cfRule>
    <cfRule type="expression" dxfId="884" priority="100">
      <formula>AND($L15&gt;0.08,$L15&lt;0.15)</formula>
    </cfRule>
  </conditionalFormatting>
  <conditionalFormatting sqref="H15">
    <cfRule type="expression" dxfId="883" priority="95">
      <formula>$L15&gt;0.15</formula>
    </cfRule>
    <cfRule type="expression" dxfId="882" priority="96">
      <formula>AND($L15&gt;0.08,$L15&lt;0.15)</formula>
    </cfRule>
  </conditionalFormatting>
  <conditionalFormatting sqref="G16">
    <cfRule type="expression" dxfId="881" priority="91">
      <formula>$L16&gt;0.15</formula>
    </cfRule>
    <cfRule type="expression" dxfId="880" priority="92">
      <formula>AND($L16&gt;0.08,$L16&lt;0.15)</formula>
    </cfRule>
  </conditionalFormatting>
  <conditionalFormatting sqref="D16:F16">
    <cfRule type="expression" dxfId="879" priority="93">
      <formula>$L16&gt;0.15</formula>
    </cfRule>
    <cfRule type="expression" dxfId="878" priority="94">
      <formula>AND($L16&gt;0.08,$L16&lt;0.15)</formula>
    </cfRule>
  </conditionalFormatting>
  <conditionalFormatting sqref="H16">
    <cfRule type="expression" dxfId="877" priority="89">
      <formula>$L16&gt;0.15</formula>
    </cfRule>
    <cfRule type="expression" dxfId="876" priority="90">
      <formula>AND($L16&gt;0.08,$L16&lt;0.15)</formula>
    </cfRule>
  </conditionalFormatting>
  <conditionalFormatting sqref="G11">
    <cfRule type="expression" dxfId="875" priority="85">
      <formula>$L11&gt;0.15</formula>
    </cfRule>
    <cfRule type="expression" dxfId="874" priority="86">
      <formula>AND($L11&gt;0.08,$L11&lt;0.15)</formula>
    </cfRule>
  </conditionalFormatting>
  <conditionalFormatting sqref="D11:F11">
    <cfRule type="expression" dxfId="873" priority="87">
      <formula>$L11&gt;0.15</formula>
    </cfRule>
    <cfRule type="expression" dxfId="872" priority="88">
      <formula>AND($L11&gt;0.08,$L11&lt;0.15)</formula>
    </cfRule>
  </conditionalFormatting>
  <conditionalFormatting sqref="H11">
    <cfRule type="expression" dxfId="871" priority="83">
      <formula>$L11&gt;0.15</formula>
    </cfRule>
    <cfRule type="expression" dxfId="870" priority="84">
      <formula>AND($L11&gt;0.08,$L11&lt;0.15)</formula>
    </cfRule>
  </conditionalFormatting>
  <conditionalFormatting sqref="D12">
    <cfRule type="expression" dxfId="869" priority="81">
      <formula>$L12&gt;0.15</formula>
    </cfRule>
    <cfRule type="expression" dxfId="868" priority="82">
      <formula>AND($L12&gt;0.08,$L12&lt;0.15)</formula>
    </cfRule>
  </conditionalFormatting>
  <conditionalFormatting sqref="E12:G12">
    <cfRule type="expression" dxfId="867" priority="79">
      <formula>$L12&gt;0.15</formula>
    </cfRule>
    <cfRule type="expression" dxfId="866" priority="80">
      <formula>AND($L12&gt;0.08,$L12&lt;0.15)</formula>
    </cfRule>
  </conditionalFormatting>
  <conditionalFormatting sqref="H12">
    <cfRule type="expression" dxfId="865" priority="77">
      <formula>$L12&gt;0.15</formula>
    </cfRule>
    <cfRule type="expression" dxfId="864" priority="78">
      <formula>AND($L12&gt;0.08,$L12&lt;0.15)</formula>
    </cfRule>
  </conditionalFormatting>
  <conditionalFormatting sqref="G13">
    <cfRule type="expression" dxfId="863" priority="73">
      <formula>$L13&gt;0.15</formula>
    </cfRule>
    <cfRule type="expression" dxfId="862" priority="74">
      <formula>AND($L13&gt;0.08,$L13&lt;0.15)</formula>
    </cfRule>
  </conditionalFormatting>
  <conditionalFormatting sqref="D13:F13">
    <cfRule type="expression" dxfId="861" priority="75">
      <formula>$L13&gt;0.15</formula>
    </cfRule>
    <cfRule type="expression" dxfId="860" priority="76">
      <formula>AND($L13&gt;0.08,$L13&lt;0.15)</formula>
    </cfRule>
  </conditionalFormatting>
  <conditionalFormatting sqref="H13">
    <cfRule type="expression" dxfId="859" priority="71">
      <formula>$L13&gt;0.15</formula>
    </cfRule>
    <cfRule type="expression" dxfId="858" priority="72">
      <formula>AND($L13&gt;0.08,$L13&lt;0.15)</formula>
    </cfRule>
  </conditionalFormatting>
  <conditionalFormatting sqref="G14">
    <cfRule type="expression" dxfId="857" priority="67">
      <formula>$L14&gt;0.15</formula>
    </cfRule>
    <cfRule type="expression" dxfId="856" priority="68">
      <formula>AND($L14&gt;0.08,$L14&lt;0.15)</formula>
    </cfRule>
  </conditionalFormatting>
  <conditionalFormatting sqref="D14:F14">
    <cfRule type="expression" dxfId="855" priority="69">
      <formula>$L14&gt;0.15</formula>
    </cfRule>
    <cfRule type="expression" dxfId="854" priority="70">
      <formula>AND($L14&gt;0.08,$L14&lt;0.15)</formula>
    </cfRule>
  </conditionalFormatting>
  <conditionalFormatting sqref="H14">
    <cfRule type="expression" dxfId="853" priority="65">
      <formula>$L14&gt;0.15</formula>
    </cfRule>
    <cfRule type="expression" dxfId="852" priority="66">
      <formula>AND($L14&gt;0.08,$L14&lt;0.15)</formula>
    </cfRule>
  </conditionalFormatting>
  <conditionalFormatting sqref="D17">
    <cfRule type="expression" dxfId="851" priority="63">
      <formula>$L17&gt;0.15</formula>
    </cfRule>
    <cfRule type="expression" dxfId="850" priority="64">
      <formula>AND($L17&gt;0.08,$L17&lt;0.15)</formula>
    </cfRule>
  </conditionalFormatting>
  <conditionalFormatting sqref="E17:G17">
    <cfRule type="expression" dxfId="849" priority="61">
      <formula>$L17&gt;0.15</formula>
    </cfRule>
    <cfRule type="expression" dxfId="848" priority="62">
      <formula>AND($L17&gt;0.08,$L17&lt;0.15)</formula>
    </cfRule>
  </conditionalFormatting>
  <conditionalFormatting sqref="H17">
    <cfRule type="expression" dxfId="847" priority="59">
      <formula>$L17&gt;0.15</formula>
    </cfRule>
    <cfRule type="expression" dxfId="846" priority="60">
      <formula>AND($L17&gt;0.08,$L17&lt;0.15)</formula>
    </cfRule>
  </conditionalFormatting>
  <conditionalFormatting sqref="D18:H18">
    <cfRule type="expression" dxfId="845" priority="57">
      <formula>$L18&gt;0.15</formula>
    </cfRule>
    <cfRule type="expression" dxfId="844" priority="58">
      <formula>AND($L18&gt;0.08,$L18&lt;0.15)</formula>
    </cfRule>
  </conditionalFormatting>
  <conditionalFormatting sqref="G19">
    <cfRule type="expression" dxfId="843" priority="53">
      <formula>$L19&gt;0.15</formula>
    </cfRule>
    <cfRule type="expression" dxfId="842" priority="54">
      <formula>AND($L19&gt;0.08,$L19&lt;0.15)</formula>
    </cfRule>
  </conditionalFormatting>
  <conditionalFormatting sqref="D19:F19">
    <cfRule type="expression" dxfId="841" priority="55">
      <formula>$L19&gt;0.15</formula>
    </cfRule>
    <cfRule type="expression" dxfId="840" priority="56">
      <formula>AND($L19&gt;0.08,$L19&lt;0.15)</formula>
    </cfRule>
  </conditionalFormatting>
  <conditionalFormatting sqref="H19">
    <cfRule type="expression" dxfId="839" priority="51">
      <formula>$L19&gt;0.15</formula>
    </cfRule>
    <cfRule type="expression" dxfId="838" priority="52">
      <formula>AND($L19&gt;0.08,$L19&lt;0.15)</formula>
    </cfRule>
  </conditionalFormatting>
  <conditionalFormatting sqref="G20">
    <cfRule type="expression" dxfId="837" priority="47">
      <formula>$L20&gt;0.15</formula>
    </cfRule>
    <cfRule type="expression" dxfId="836" priority="48">
      <formula>AND($L20&gt;0.08,$L20&lt;0.15)</formula>
    </cfRule>
  </conditionalFormatting>
  <conditionalFormatting sqref="D20:F20">
    <cfRule type="expression" dxfId="835" priority="49">
      <formula>$L20&gt;0.15</formula>
    </cfRule>
    <cfRule type="expression" dxfId="834" priority="50">
      <formula>AND($L20&gt;0.08,$L20&lt;0.15)</formula>
    </cfRule>
  </conditionalFormatting>
  <conditionalFormatting sqref="H20">
    <cfRule type="expression" dxfId="833" priority="45">
      <formula>$L20&gt;0.15</formula>
    </cfRule>
    <cfRule type="expression" dxfId="832" priority="46">
      <formula>AND($L20&gt;0.08,$L20&lt;0.15)</formula>
    </cfRule>
  </conditionalFormatting>
  <conditionalFormatting sqref="G21">
    <cfRule type="expression" dxfId="831" priority="35">
      <formula>$L21&gt;0.15</formula>
    </cfRule>
    <cfRule type="expression" dxfId="830" priority="36">
      <formula>AND($L21&gt;0.08,$L21&lt;0.15)</formula>
    </cfRule>
  </conditionalFormatting>
  <conditionalFormatting sqref="D21:F21">
    <cfRule type="expression" dxfId="829" priority="37">
      <formula>$L21&gt;0.15</formula>
    </cfRule>
    <cfRule type="expression" dxfId="828" priority="38">
      <formula>AND($L21&gt;0.08,$L21&lt;0.15)</formula>
    </cfRule>
  </conditionalFormatting>
  <conditionalFormatting sqref="H21">
    <cfRule type="expression" dxfId="827" priority="33">
      <formula>$L21&gt;0.15</formula>
    </cfRule>
    <cfRule type="expression" dxfId="826" priority="34">
      <formula>AND($L21&gt;0.08,$L21&lt;0.15)</formula>
    </cfRule>
  </conditionalFormatting>
  <conditionalFormatting sqref="D22:H22">
    <cfRule type="expression" dxfId="825" priority="31">
      <formula>$L22&gt;0.15</formula>
    </cfRule>
    <cfRule type="expression" dxfId="824" priority="32">
      <formula>AND($L22&gt;0.08,$L22&lt;0.15)</formula>
    </cfRule>
  </conditionalFormatting>
  <conditionalFormatting sqref="D23">
    <cfRule type="expression" dxfId="823" priority="29">
      <formula>$L23&gt;0.15</formula>
    </cfRule>
    <cfRule type="expression" dxfId="822" priority="30">
      <formula>AND($L23&gt;0.08,$L23&lt;0.15)</formula>
    </cfRule>
  </conditionalFormatting>
  <conditionalFormatting sqref="E23:H23">
    <cfRule type="expression" dxfId="821" priority="27">
      <formula>$L23&gt;0.15</formula>
    </cfRule>
    <cfRule type="expression" dxfId="820" priority="28">
      <formula>AND($L23&gt;0.08,$L23&lt;0.15)</formula>
    </cfRule>
  </conditionalFormatting>
  <conditionalFormatting sqref="D24">
    <cfRule type="expression" dxfId="819" priority="25">
      <formula>$L24&gt;0.15</formula>
    </cfRule>
    <cfRule type="expression" dxfId="818" priority="26">
      <formula>AND($L24&gt;0.08,$L24&lt;0.15)</formula>
    </cfRule>
  </conditionalFormatting>
  <conditionalFormatting sqref="E24:H24">
    <cfRule type="expression" dxfId="817" priority="23">
      <formula>$L24&gt;0.15</formula>
    </cfRule>
    <cfRule type="expression" dxfId="816" priority="24">
      <formula>AND($L24&gt;0.08,$L24&lt;0.15)</formula>
    </cfRule>
  </conditionalFormatting>
  <conditionalFormatting sqref="D25:F25">
    <cfRule type="expression" dxfId="815" priority="21">
      <formula>$L25&gt;0.15</formula>
    </cfRule>
    <cfRule type="expression" dxfId="814" priority="22">
      <formula>AND($L25&gt;0.08,$L25&lt;0.15)</formula>
    </cfRule>
  </conditionalFormatting>
  <conditionalFormatting sqref="G26:H26">
    <cfRule type="expression" dxfId="813" priority="19">
      <formula>$L26&gt;0.15</formula>
    </cfRule>
    <cfRule type="expression" dxfId="812" priority="20">
      <formula>AND($L26&gt;0.08,$L26&lt;0.15)</formula>
    </cfRule>
  </conditionalFormatting>
  <conditionalFormatting sqref="D26:F26">
    <cfRule type="expression" dxfId="811" priority="17">
      <formula>$L26&gt;0.15</formula>
    </cfRule>
    <cfRule type="expression" dxfId="810" priority="18">
      <formula>AND($L26&gt;0.08,$L26&lt;0.15)</formula>
    </cfRule>
  </conditionalFormatting>
  <conditionalFormatting sqref="D27:H27">
    <cfRule type="expression" dxfId="809" priority="15">
      <formula>$L27&gt;0.15</formula>
    </cfRule>
    <cfRule type="expression" dxfId="808" priority="16">
      <formula>AND($L27&gt;0.08,$L27&lt;0.15)</formula>
    </cfRule>
  </conditionalFormatting>
  <conditionalFormatting sqref="D27:H27">
    <cfRule type="expression" dxfId="807" priority="13">
      <formula>$L27&gt;0.15</formula>
    </cfRule>
    <cfRule type="expression" dxfId="806" priority="14">
      <formula>AND($L27&gt;0.08,$L27&lt;0.15)</formula>
    </cfRule>
  </conditionalFormatting>
  <conditionalFormatting sqref="D28:F28">
    <cfRule type="expression" dxfId="805" priority="11">
      <formula>$L28&gt;0.15</formula>
    </cfRule>
    <cfRule type="expression" dxfId="804" priority="12">
      <formula>AND($L28&gt;0.08,$L28&lt;0.15)</formula>
    </cfRule>
  </conditionalFormatting>
  <conditionalFormatting sqref="G28:H28">
    <cfRule type="expression" dxfId="803" priority="9">
      <formula>$L28&gt;0.15</formula>
    </cfRule>
    <cfRule type="expression" dxfId="802" priority="10">
      <formula>AND($L28&gt;0.08,$L28&lt;0.15)</formula>
    </cfRule>
  </conditionalFormatting>
  <conditionalFormatting sqref="D29:F29">
    <cfRule type="expression" dxfId="801" priority="7">
      <formula>$L29&gt;0.15</formula>
    </cfRule>
    <cfRule type="expression" dxfId="800" priority="8">
      <formula>AND($L29&gt;0.08,$L29&lt;0.15)</formula>
    </cfRule>
  </conditionalFormatting>
  <conditionalFormatting sqref="G29:H29">
    <cfRule type="expression" dxfId="799" priority="5">
      <formula>$L29&gt;0.15</formula>
    </cfRule>
    <cfRule type="expression" dxfId="798" priority="6">
      <formula>AND($L29&gt;0.08,$L29&lt;0.15)</formula>
    </cfRule>
  </conditionalFormatting>
  <conditionalFormatting sqref="D30:F30">
    <cfRule type="expression" dxfId="797" priority="3">
      <formula>$L30&gt;0.15</formula>
    </cfRule>
    <cfRule type="expression" dxfId="796" priority="4">
      <formula>AND($L30&gt;0.08,$L30&lt;0.15)</formula>
    </cfRule>
  </conditionalFormatting>
  <conditionalFormatting sqref="G30:H30">
    <cfRule type="expression" dxfId="795" priority="1">
      <formula>$L30&gt;0.15</formula>
    </cfRule>
    <cfRule type="expression" dxfId="794" priority="2">
      <formula>AND($L30&gt;0.08,$L30&lt;0.15)</formula>
    </cfRule>
  </conditionalFormatting>
  <dataValidations count="3">
    <dataValidation allowBlank="1" showInputMessage="1" showErrorMessage="1" prompt="수식 계산_x000a_수치 입력 금지" sqref="K49:K63 K7:K46" xr:uid="{7BB9DFA7-1278-4268-8059-65F461CD7BF4}"/>
    <dataValidation type="whole" allowBlank="1" showInputMessage="1" showErrorMessage="1" errorTitle="입력값이 올바르지 않습니다." error="숫자만 쓰세요!" sqref="J29:J30 J25:J27 M49:W63 M7:W46" xr:uid="{79551625-1F03-47D1-BD64-D318849F1281}">
      <formula1>0</formula1>
      <formula2>20000</formula2>
    </dataValidation>
    <dataValidation type="list" allowBlank="1" showInputMessage="1" showErrorMessage="1" sqref="Z49:Z63 Z7:Z46" xr:uid="{2DE56117-A355-4967-8377-F8301E4F35BB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BE4D39-44DB-4078-89DB-040B2332921F}">
          <x14:formula1>
            <xm:f>데이터!$B$4:$B$17</xm:f>
          </x14:formula1>
          <xm:sqref>D50:D63 D7 D32:D46 D28:D30</xm:sqref>
        </x14:dataValidation>
        <x14:dataValidation type="list" allowBlank="1" showInputMessage="1" showErrorMessage="1" xr:uid="{5F3C02AF-D5B0-4385-A587-1601C5EB4DD3}">
          <x14:formula1>
            <xm:f>데이터!$C$4:$C$11</xm:f>
          </x14:formula1>
          <xm:sqref>AB49:AB63 AB7:AB26 AB31:AB46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B642-4E1E-4327-95F2-08E29CDB4A7F}">
  <dimension ref="A1:AC72"/>
  <sheetViews>
    <sheetView zoomScale="85" zoomScaleNormal="85" workbookViewId="0">
      <pane ySplit="6" topLeftCell="A19" activePane="bottomLeft" state="frozen"/>
      <selection activeCell="A4" sqref="A4:AC4"/>
      <selection pane="bottomLeft" activeCell="D42" sqref="D42:H42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7" t="s">
        <v>144</v>
      </c>
      <c r="B1" s="28"/>
      <c r="C1" s="28"/>
      <c r="D1" s="28"/>
      <c r="E1" s="33" t="s">
        <v>0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4"/>
    </row>
    <row r="2" spans="1:29" s="1" customFormat="1" ht="13.5" customHeight="1" x14ac:dyDescent="0.3">
      <c r="A2" s="29"/>
      <c r="B2" s="30"/>
      <c r="C2" s="30"/>
      <c r="D2" s="30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</row>
    <row r="3" spans="1:29" s="1" customFormat="1" ht="13.5" customHeight="1" x14ac:dyDescent="0.3">
      <c r="A3" s="31"/>
      <c r="B3" s="32"/>
      <c r="C3" s="32"/>
      <c r="D3" s="3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8"/>
    </row>
    <row r="4" spans="1:29" s="1" customFormat="1" ht="9.9499999999999993" customHeight="1" thickBot="1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</row>
    <row r="5" spans="1:29" s="2" customFormat="1" ht="17.25" thickTop="1" x14ac:dyDescent="0.3">
      <c r="A5" s="42" t="s">
        <v>1</v>
      </c>
      <c r="B5" s="44" t="s">
        <v>107</v>
      </c>
      <c r="C5" s="44" t="str">
        <f>RIGHT($A$1,1)</f>
        <v>일</v>
      </c>
      <c r="D5" s="42" t="s">
        <v>2</v>
      </c>
      <c r="E5" s="42" t="s">
        <v>3</v>
      </c>
      <c r="F5" s="42" t="s">
        <v>4</v>
      </c>
      <c r="G5" s="42" t="s">
        <v>5</v>
      </c>
      <c r="H5" s="50" t="s">
        <v>6</v>
      </c>
      <c r="I5" s="42" t="s">
        <v>7</v>
      </c>
      <c r="J5" s="42" t="s">
        <v>8</v>
      </c>
      <c r="K5" s="42" t="s">
        <v>9</v>
      </c>
      <c r="L5" s="51" t="s">
        <v>10</v>
      </c>
      <c r="M5" s="46" t="s">
        <v>11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 t="s">
        <v>12</v>
      </c>
      <c r="Y5" s="46"/>
      <c r="Z5" s="46"/>
      <c r="AA5" s="46" t="s">
        <v>13</v>
      </c>
      <c r="AB5" s="46" t="s">
        <v>14</v>
      </c>
      <c r="AC5" s="48" t="s">
        <v>15</v>
      </c>
    </row>
    <row r="6" spans="1:29" s="2" customFormat="1" ht="17.25" thickBot="1" x14ac:dyDescent="0.35">
      <c r="A6" s="43"/>
      <c r="B6" s="45"/>
      <c r="C6" s="45"/>
      <c r="D6" s="43"/>
      <c r="E6" s="43"/>
      <c r="F6" s="43"/>
      <c r="G6" s="43"/>
      <c r="H6" s="43"/>
      <c r="I6" s="43"/>
      <c r="J6" s="43"/>
      <c r="K6" s="43"/>
      <c r="L6" s="52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3" t="s">
        <v>21</v>
      </c>
      <c r="S6" s="25" t="s">
        <v>22</v>
      </c>
      <c r="T6" s="3" t="s">
        <v>23</v>
      </c>
      <c r="U6" s="3" t="s">
        <v>46</v>
      </c>
      <c r="V6" s="3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47"/>
      <c r="AB6" s="47"/>
      <c r="AC6" s="47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8</v>
      </c>
      <c r="D7" s="6" t="s">
        <v>92</v>
      </c>
      <c r="E7" s="6" t="s">
        <v>51</v>
      </c>
      <c r="F7" s="6" t="s">
        <v>150</v>
      </c>
      <c r="G7" s="4" t="s">
        <v>142</v>
      </c>
      <c r="H7" s="4" t="s">
        <v>52</v>
      </c>
      <c r="I7" s="7">
        <f t="shared" ref="I7:I46" si="0">J7+K7</f>
        <v>439</v>
      </c>
      <c r="J7" s="8">
        <v>420</v>
      </c>
      <c r="K7" s="7">
        <f t="shared" ref="K7:K29" si="1">SUM(M7:W7)</f>
        <v>19</v>
      </c>
      <c r="L7" s="9">
        <f t="shared" ref="L7:L46" si="2">K7/I7</f>
        <v>4.328018223234624E-2</v>
      </c>
      <c r="M7" s="10"/>
      <c r="N7" s="10">
        <v>3</v>
      </c>
      <c r="O7" s="10"/>
      <c r="P7" s="10">
        <v>16</v>
      </c>
      <c r="Q7" s="10"/>
      <c r="R7" s="10"/>
      <c r="S7" s="10"/>
      <c r="T7" s="10"/>
      <c r="U7" s="10"/>
      <c r="V7" s="10"/>
      <c r="W7" s="10"/>
      <c r="X7" s="11">
        <v>20201007</v>
      </c>
      <c r="Y7" s="11">
        <v>3</v>
      </c>
      <c r="Z7" s="5" t="s">
        <v>163</v>
      </c>
      <c r="AA7" s="11" t="str">
        <f t="shared" ref="AA7:AA46" si="3">IF($Z7="A","하선동",IF($Z7="B","이형준",""))</f>
        <v>이형준</v>
      </c>
      <c r="AB7" s="4" t="s">
        <v>58</v>
      </c>
      <c r="AC7" s="12"/>
    </row>
    <row r="8" spans="1:29" s="13" customFormat="1" ht="20.100000000000001" customHeight="1" x14ac:dyDescent="0.3">
      <c r="A8" s="4">
        <v>2</v>
      </c>
      <c r="B8" s="5">
        <f t="shared" ref="B8:B18" si="4">B7</f>
        <v>10</v>
      </c>
      <c r="C8" s="5">
        <f t="shared" ref="C8:C18" si="5">C7</f>
        <v>8</v>
      </c>
      <c r="D8" s="6" t="s">
        <v>92</v>
      </c>
      <c r="E8" s="6" t="s">
        <v>51</v>
      </c>
      <c r="F8" s="6" t="s">
        <v>150</v>
      </c>
      <c r="G8" s="4" t="s">
        <v>142</v>
      </c>
      <c r="H8" s="4" t="s">
        <v>52</v>
      </c>
      <c r="I8" s="7">
        <f t="shared" si="0"/>
        <v>2471</v>
      </c>
      <c r="J8" s="8">
        <v>2470</v>
      </c>
      <c r="K8" s="7">
        <f t="shared" si="1"/>
        <v>1</v>
      </c>
      <c r="L8" s="9">
        <f t="shared" si="2"/>
        <v>4.0469445568595711E-4</v>
      </c>
      <c r="M8" s="10"/>
      <c r="N8" s="10">
        <v>1</v>
      </c>
      <c r="O8" s="10"/>
      <c r="P8" s="10"/>
      <c r="Q8" s="10"/>
      <c r="R8" s="10"/>
      <c r="S8" s="10"/>
      <c r="T8" s="10"/>
      <c r="U8" s="10"/>
      <c r="V8" s="10"/>
      <c r="W8" s="10"/>
      <c r="X8" s="11">
        <v>20201008</v>
      </c>
      <c r="Y8" s="11">
        <v>3</v>
      </c>
      <c r="Z8" s="5" t="s">
        <v>164</v>
      </c>
      <c r="AA8" s="11" t="str">
        <f t="shared" si="3"/>
        <v>하선동</v>
      </c>
      <c r="AB8" s="4" t="s">
        <v>58</v>
      </c>
      <c r="AC8" s="12"/>
    </row>
    <row r="9" spans="1:29" s="13" customFormat="1" ht="20.100000000000001" customHeight="1" x14ac:dyDescent="0.3">
      <c r="A9" s="4">
        <v>3</v>
      </c>
      <c r="B9" s="5">
        <f t="shared" si="4"/>
        <v>10</v>
      </c>
      <c r="C9" s="5">
        <f t="shared" si="5"/>
        <v>8</v>
      </c>
      <c r="D9" s="6" t="s">
        <v>30</v>
      </c>
      <c r="E9" s="6" t="s">
        <v>104</v>
      </c>
      <c r="F9" s="6" t="s">
        <v>103</v>
      </c>
      <c r="G9" s="4" t="s">
        <v>128</v>
      </c>
      <c r="H9" s="4" t="s">
        <v>52</v>
      </c>
      <c r="I9" s="7">
        <f t="shared" si="0"/>
        <v>256</v>
      </c>
      <c r="J9" s="8">
        <v>210</v>
      </c>
      <c r="K9" s="7">
        <f t="shared" si="1"/>
        <v>46</v>
      </c>
      <c r="L9" s="9">
        <f t="shared" si="2"/>
        <v>0.1796875</v>
      </c>
      <c r="M9" s="10"/>
      <c r="N9" s="10"/>
      <c r="O9" s="10"/>
      <c r="P9" s="10">
        <v>12</v>
      </c>
      <c r="Q9" s="10"/>
      <c r="R9" s="10">
        <v>34</v>
      </c>
      <c r="S9" s="10"/>
      <c r="T9" s="10"/>
      <c r="U9" s="10"/>
      <c r="V9" s="10"/>
      <c r="W9" s="10"/>
      <c r="X9" s="11">
        <v>20201007</v>
      </c>
      <c r="Y9" s="5">
        <v>4</v>
      </c>
      <c r="Z9" s="5" t="s">
        <v>163</v>
      </c>
      <c r="AA9" s="11" t="str">
        <f t="shared" si="3"/>
        <v>이형준</v>
      </c>
      <c r="AB9" s="4" t="s">
        <v>58</v>
      </c>
      <c r="AC9" s="12"/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5"/>
        <v>8</v>
      </c>
      <c r="D10" s="6" t="s">
        <v>30</v>
      </c>
      <c r="E10" s="6" t="s">
        <v>104</v>
      </c>
      <c r="F10" s="6" t="s">
        <v>103</v>
      </c>
      <c r="G10" s="4" t="s">
        <v>128</v>
      </c>
      <c r="H10" s="4" t="s">
        <v>52</v>
      </c>
      <c r="I10" s="7">
        <f t="shared" si="0"/>
        <v>639</v>
      </c>
      <c r="J10" s="8">
        <v>600</v>
      </c>
      <c r="K10" s="7">
        <f t="shared" si="1"/>
        <v>39</v>
      </c>
      <c r="L10" s="9">
        <f t="shared" si="2"/>
        <v>6.1032863849765258E-2</v>
      </c>
      <c r="M10" s="10"/>
      <c r="N10" s="10"/>
      <c r="O10" s="10"/>
      <c r="P10" s="10">
        <v>1</v>
      </c>
      <c r="Q10" s="10"/>
      <c r="R10" s="10">
        <v>38</v>
      </c>
      <c r="S10" s="10"/>
      <c r="T10" s="10"/>
      <c r="U10" s="10"/>
      <c r="V10" s="10"/>
      <c r="W10" s="10"/>
      <c r="X10" s="11">
        <v>20201008</v>
      </c>
      <c r="Y10" s="11">
        <v>4</v>
      </c>
      <c r="Z10" s="5" t="s">
        <v>164</v>
      </c>
      <c r="AA10" s="11" t="str">
        <f t="shared" si="3"/>
        <v>하선동</v>
      </c>
      <c r="AB10" s="4" t="s">
        <v>58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5"/>
        <v>8</v>
      </c>
      <c r="D11" s="6" t="s">
        <v>169</v>
      </c>
      <c r="E11" s="6" t="s">
        <v>168</v>
      </c>
      <c r="F11" s="6" t="s">
        <v>165</v>
      </c>
      <c r="G11" s="4" t="s">
        <v>166</v>
      </c>
      <c r="H11" s="4" t="s">
        <v>167</v>
      </c>
      <c r="I11" s="7">
        <f t="shared" si="0"/>
        <v>1504</v>
      </c>
      <c r="J11" s="8">
        <v>1340</v>
      </c>
      <c r="K11" s="7">
        <f t="shared" si="1"/>
        <v>164</v>
      </c>
      <c r="L11" s="9">
        <f t="shared" si="2"/>
        <v>0.10904255319148937</v>
      </c>
      <c r="M11" s="10">
        <v>149</v>
      </c>
      <c r="N11" s="10"/>
      <c r="O11" s="10"/>
      <c r="P11" s="10">
        <v>14</v>
      </c>
      <c r="Q11" s="10">
        <v>1</v>
      </c>
      <c r="R11" s="10"/>
      <c r="S11" s="10"/>
      <c r="T11" s="10"/>
      <c r="U11" s="10"/>
      <c r="V11" s="10"/>
      <c r="W11" s="10"/>
      <c r="X11" s="11">
        <v>20201008</v>
      </c>
      <c r="Y11" s="11">
        <v>14</v>
      </c>
      <c r="Z11" s="5" t="s">
        <v>164</v>
      </c>
      <c r="AA11" s="11" t="str">
        <f t="shared" si="3"/>
        <v>하선동</v>
      </c>
      <c r="AB11" s="4" t="s">
        <v>58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5"/>
        <v>8</v>
      </c>
      <c r="D12" s="6" t="s">
        <v>30</v>
      </c>
      <c r="E12" s="6" t="s">
        <v>104</v>
      </c>
      <c r="F12" s="6" t="s">
        <v>170</v>
      </c>
      <c r="G12" s="4"/>
      <c r="H12" s="4" t="s">
        <v>52</v>
      </c>
      <c r="I12" s="7">
        <f t="shared" si="0"/>
        <v>408</v>
      </c>
      <c r="J12" s="8">
        <v>380</v>
      </c>
      <c r="K12" s="7">
        <f t="shared" si="1"/>
        <v>28</v>
      </c>
      <c r="L12" s="9">
        <f t="shared" si="2"/>
        <v>6.8627450980392163E-2</v>
      </c>
      <c r="M12" s="10">
        <v>2</v>
      </c>
      <c r="N12" s="10"/>
      <c r="O12" s="10"/>
      <c r="P12" s="10">
        <v>25</v>
      </c>
      <c r="Q12" s="10">
        <v>1</v>
      </c>
      <c r="R12" s="10"/>
      <c r="S12" s="10"/>
      <c r="T12" s="10"/>
      <c r="U12" s="10"/>
      <c r="V12" s="10"/>
      <c r="W12" s="10"/>
      <c r="X12" s="11">
        <v>20200922</v>
      </c>
      <c r="Y12" s="11">
        <v>14</v>
      </c>
      <c r="Z12" s="5" t="s">
        <v>164</v>
      </c>
      <c r="AA12" s="11" t="str">
        <f t="shared" si="3"/>
        <v>하선동</v>
      </c>
      <c r="AB12" s="4" t="s">
        <v>58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5"/>
        <v>8</v>
      </c>
      <c r="D13" s="6" t="s">
        <v>50</v>
      </c>
      <c r="E13" s="6" t="s">
        <v>55</v>
      </c>
      <c r="F13" s="6" t="s">
        <v>56</v>
      </c>
      <c r="G13" s="4" t="s">
        <v>57</v>
      </c>
      <c r="H13" s="4" t="s">
        <v>52</v>
      </c>
      <c r="I13" s="7">
        <f t="shared" si="0"/>
        <v>1302</v>
      </c>
      <c r="J13" s="14">
        <v>1280</v>
      </c>
      <c r="K13" s="7">
        <f t="shared" si="1"/>
        <v>22</v>
      </c>
      <c r="L13" s="9">
        <f t="shared" si="2"/>
        <v>1.6897081413210446E-2</v>
      </c>
      <c r="M13" s="10"/>
      <c r="N13" s="10"/>
      <c r="O13" s="10"/>
      <c r="P13" s="10"/>
      <c r="Q13" s="10">
        <v>22</v>
      </c>
      <c r="R13" s="10"/>
      <c r="S13" s="10"/>
      <c r="T13" s="10"/>
      <c r="U13" s="10"/>
      <c r="V13" s="10"/>
      <c r="W13" s="10"/>
      <c r="X13" s="11">
        <v>20201009</v>
      </c>
      <c r="Y13" s="11">
        <v>5</v>
      </c>
      <c r="Z13" s="5" t="s">
        <v>164</v>
      </c>
      <c r="AA13" s="11" t="str">
        <f t="shared" si="3"/>
        <v>하선동</v>
      </c>
      <c r="AB13" s="4" t="s">
        <v>173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5"/>
        <v>8</v>
      </c>
      <c r="D14" s="6" t="s">
        <v>50</v>
      </c>
      <c r="E14" s="6" t="s">
        <v>51</v>
      </c>
      <c r="F14" s="6" t="s">
        <v>69</v>
      </c>
      <c r="G14" s="4">
        <v>7301</v>
      </c>
      <c r="H14" s="4" t="s">
        <v>52</v>
      </c>
      <c r="I14" s="7">
        <f t="shared" si="0"/>
        <v>1636</v>
      </c>
      <c r="J14" s="8">
        <v>1607</v>
      </c>
      <c r="K14" s="7">
        <f t="shared" si="1"/>
        <v>29</v>
      </c>
      <c r="L14" s="9">
        <f t="shared" si="2"/>
        <v>1.7726161369193152E-2</v>
      </c>
      <c r="M14" s="10"/>
      <c r="N14" s="10"/>
      <c r="O14" s="10">
        <v>29</v>
      </c>
      <c r="P14" s="10"/>
      <c r="Q14" s="10"/>
      <c r="R14" s="10"/>
      <c r="S14" s="10"/>
      <c r="T14" s="10"/>
      <c r="U14" s="10"/>
      <c r="V14" s="10"/>
      <c r="W14" s="10"/>
      <c r="X14" s="11">
        <v>20201008</v>
      </c>
      <c r="Y14" s="11">
        <v>13</v>
      </c>
      <c r="Z14" s="5" t="s">
        <v>164</v>
      </c>
      <c r="AA14" s="11" t="str">
        <f t="shared" si="3"/>
        <v>하선동</v>
      </c>
      <c r="AB14" s="4" t="s">
        <v>173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5"/>
        <v>8</v>
      </c>
      <c r="D15" s="6" t="s">
        <v>50</v>
      </c>
      <c r="E15" s="6" t="s">
        <v>51</v>
      </c>
      <c r="F15" s="6" t="s">
        <v>69</v>
      </c>
      <c r="G15" s="4">
        <v>7301</v>
      </c>
      <c r="H15" s="4" t="s">
        <v>52</v>
      </c>
      <c r="I15" s="7">
        <f t="shared" si="0"/>
        <v>2902</v>
      </c>
      <c r="J15" s="8">
        <v>2900</v>
      </c>
      <c r="K15" s="7">
        <f t="shared" si="1"/>
        <v>2</v>
      </c>
      <c r="L15" s="9">
        <f t="shared" si="2"/>
        <v>6.8917987594762232E-4</v>
      </c>
      <c r="M15" s="10"/>
      <c r="N15" s="10"/>
      <c r="O15" s="10"/>
      <c r="P15" s="10"/>
      <c r="Q15" s="10">
        <v>2</v>
      </c>
      <c r="R15" s="10"/>
      <c r="S15" s="10"/>
      <c r="T15" s="10"/>
      <c r="U15" s="10"/>
      <c r="V15" s="10"/>
      <c r="W15" s="10"/>
      <c r="X15" s="11">
        <v>20201008</v>
      </c>
      <c r="Y15" s="11">
        <v>13</v>
      </c>
      <c r="Z15" s="5" t="s">
        <v>163</v>
      </c>
      <c r="AA15" s="11" t="str">
        <f t="shared" si="3"/>
        <v>이형준</v>
      </c>
      <c r="AB15" s="4" t="s">
        <v>173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5"/>
        <v>8</v>
      </c>
      <c r="D16" s="6" t="s">
        <v>171</v>
      </c>
      <c r="E16" s="6" t="s">
        <v>168</v>
      </c>
      <c r="F16" s="6" t="s">
        <v>177</v>
      </c>
      <c r="G16" s="4" t="s">
        <v>172</v>
      </c>
      <c r="H16" s="4" t="s">
        <v>52</v>
      </c>
      <c r="I16" s="7">
        <f t="shared" si="0"/>
        <v>722</v>
      </c>
      <c r="J16" s="8">
        <v>503</v>
      </c>
      <c r="K16" s="7">
        <f t="shared" si="1"/>
        <v>219</v>
      </c>
      <c r="L16" s="9">
        <f t="shared" si="2"/>
        <v>0.30332409972299168</v>
      </c>
      <c r="M16" s="10">
        <v>207</v>
      </c>
      <c r="N16" s="10"/>
      <c r="O16" s="10"/>
      <c r="P16" s="10">
        <v>12</v>
      </c>
      <c r="Q16" s="10"/>
      <c r="R16" s="10"/>
      <c r="S16" s="10"/>
      <c r="T16" s="10"/>
      <c r="U16" s="10"/>
      <c r="V16" s="10"/>
      <c r="W16" s="10"/>
      <c r="X16" s="11">
        <v>20201008</v>
      </c>
      <c r="Y16" s="11">
        <v>7</v>
      </c>
      <c r="Z16" s="5" t="s">
        <v>163</v>
      </c>
      <c r="AA16" s="11" t="str">
        <f t="shared" si="3"/>
        <v>이형준</v>
      </c>
      <c r="AB16" s="4" t="s">
        <v>173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5"/>
        <v>8</v>
      </c>
      <c r="D17" s="6" t="s">
        <v>175</v>
      </c>
      <c r="E17" s="6" t="s">
        <v>174</v>
      </c>
      <c r="F17" s="6" t="s">
        <v>176</v>
      </c>
      <c r="G17" s="4" t="s">
        <v>181</v>
      </c>
      <c r="H17" s="4" t="s">
        <v>52</v>
      </c>
      <c r="I17" s="7">
        <f t="shared" si="0"/>
        <v>2340</v>
      </c>
      <c r="J17" s="8">
        <v>2340</v>
      </c>
      <c r="K17" s="7">
        <f t="shared" si="1"/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>
        <v>20201008</v>
      </c>
      <c r="Y17" s="11">
        <v>4</v>
      </c>
      <c r="Z17" s="5" t="s">
        <v>163</v>
      </c>
      <c r="AA17" s="11" t="str">
        <f t="shared" si="3"/>
        <v>이형준</v>
      </c>
      <c r="AB17" s="4" t="s">
        <v>72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5"/>
        <v>8</v>
      </c>
      <c r="D18" s="6" t="s">
        <v>171</v>
      </c>
      <c r="E18" s="6" t="s">
        <v>180</v>
      </c>
      <c r="F18" s="6" t="s">
        <v>179</v>
      </c>
      <c r="G18" s="4" t="s">
        <v>181</v>
      </c>
      <c r="H18" s="4" t="s">
        <v>182</v>
      </c>
      <c r="I18" s="7">
        <f t="shared" si="0"/>
        <v>3440</v>
      </c>
      <c r="J18" s="8">
        <v>3410</v>
      </c>
      <c r="K18" s="7">
        <f t="shared" si="1"/>
        <v>30</v>
      </c>
      <c r="L18" s="9">
        <f t="shared" si="2"/>
        <v>8.7209302325581394E-3</v>
      </c>
      <c r="M18" s="10"/>
      <c r="N18" s="10"/>
      <c r="O18" s="10"/>
      <c r="P18" s="10"/>
      <c r="Q18" s="10"/>
      <c r="R18" s="10"/>
      <c r="S18" s="10">
        <v>30</v>
      </c>
      <c r="T18" s="10"/>
      <c r="U18" s="10"/>
      <c r="V18" s="10"/>
      <c r="W18" s="10"/>
      <c r="X18" s="11">
        <v>20201008</v>
      </c>
      <c r="Y18" s="11">
        <v>1</v>
      </c>
      <c r="Z18" s="5" t="s">
        <v>164</v>
      </c>
      <c r="AA18" s="11" t="str">
        <f t="shared" si="3"/>
        <v>하선동</v>
      </c>
      <c r="AB18" s="4" t="s">
        <v>72</v>
      </c>
      <c r="AC18" s="12"/>
    </row>
    <row r="19" spans="1:29" s="13" customFormat="1" ht="20.100000000000001" customHeight="1" x14ac:dyDescent="0.3">
      <c r="A19" s="4">
        <v>13</v>
      </c>
      <c r="B19" s="5">
        <f t="shared" ref="B19:B46" si="6">B18</f>
        <v>10</v>
      </c>
      <c r="C19" s="5">
        <v>8</v>
      </c>
      <c r="D19" s="6" t="s">
        <v>169</v>
      </c>
      <c r="E19" s="6" t="s">
        <v>184</v>
      </c>
      <c r="F19" s="6" t="s">
        <v>183</v>
      </c>
      <c r="G19" s="4">
        <v>7301</v>
      </c>
      <c r="H19" s="4"/>
      <c r="I19" s="7">
        <f t="shared" si="0"/>
        <v>1351</v>
      </c>
      <c r="J19" s="8">
        <v>1351</v>
      </c>
      <c r="K19" s="7">
        <f t="shared" si="1"/>
        <v>0</v>
      </c>
      <c r="L19" s="9">
        <f t="shared" si="2"/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>
        <v>20201006</v>
      </c>
      <c r="Y19" s="11">
        <v>3</v>
      </c>
      <c r="Z19" s="5" t="s">
        <v>164</v>
      </c>
      <c r="AA19" s="11" t="str">
        <f t="shared" si="3"/>
        <v>하선동</v>
      </c>
      <c r="AB19" s="4" t="s">
        <v>59</v>
      </c>
      <c r="AC19" s="12"/>
    </row>
    <row r="20" spans="1:29" s="13" customFormat="1" ht="20.100000000000001" customHeight="1" x14ac:dyDescent="0.3">
      <c r="A20" s="4">
        <v>14</v>
      </c>
      <c r="B20" s="5">
        <f t="shared" si="6"/>
        <v>10</v>
      </c>
      <c r="C20" s="5">
        <f t="shared" ref="C20:C46" si="7">C19</f>
        <v>8</v>
      </c>
      <c r="D20" s="6" t="s">
        <v>30</v>
      </c>
      <c r="E20" s="6" t="s">
        <v>51</v>
      </c>
      <c r="F20" s="6" t="s">
        <v>158</v>
      </c>
      <c r="G20" s="4" t="s">
        <v>57</v>
      </c>
      <c r="H20" s="4" t="s">
        <v>52</v>
      </c>
      <c r="I20" s="7">
        <f t="shared" si="0"/>
        <v>601</v>
      </c>
      <c r="J20" s="8">
        <v>333</v>
      </c>
      <c r="K20" s="7">
        <f t="shared" si="1"/>
        <v>268</v>
      </c>
      <c r="L20" s="9">
        <f t="shared" si="2"/>
        <v>0.44592346089850249</v>
      </c>
      <c r="M20" s="10">
        <v>145</v>
      </c>
      <c r="N20" s="10">
        <v>29</v>
      </c>
      <c r="O20" s="10"/>
      <c r="P20" s="10">
        <v>39</v>
      </c>
      <c r="Q20" s="10"/>
      <c r="R20" s="10"/>
      <c r="S20" s="10"/>
      <c r="T20" s="10"/>
      <c r="U20" s="10">
        <v>55</v>
      </c>
      <c r="V20" s="10"/>
      <c r="W20" s="10"/>
      <c r="X20" s="11">
        <v>20201007</v>
      </c>
      <c r="Y20" s="11">
        <v>14</v>
      </c>
      <c r="Z20" s="5" t="s">
        <v>163</v>
      </c>
      <c r="AA20" s="11" t="str">
        <f t="shared" si="3"/>
        <v>이형준</v>
      </c>
      <c r="AB20" s="4" t="s">
        <v>59</v>
      </c>
      <c r="AC20" s="12"/>
    </row>
    <row r="21" spans="1:29" s="13" customFormat="1" ht="20.100000000000001" customHeight="1" x14ac:dyDescent="0.3">
      <c r="A21" s="4">
        <v>15</v>
      </c>
      <c r="B21" s="5">
        <f t="shared" si="6"/>
        <v>10</v>
      </c>
      <c r="C21" s="5">
        <f t="shared" si="7"/>
        <v>8</v>
      </c>
      <c r="D21" s="6" t="s">
        <v>50</v>
      </c>
      <c r="E21" s="6" t="s">
        <v>53</v>
      </c>
      <c r="F21" s="6" t="s">
        <v>86</v>
      </c>
      <c r="G21" s="4" t="s">
        <v>87</v>
      </c>
      <c r="H21" s="4" t="s">
        <v>52</v>
      </c>
      <c r="I21" s="7">
        <f t="shared" si="0"/>
        <v>596</v>
      </c>
      <c r="J21" s="8">
        <v>594</v>
      </c>
      <c r="K21" s="7">
        <f t="shared" si="1"/>
        <v>2</v>
      </c>
      <c r="L21" s="9">
        <f t="shared" si="2"/>
        <v>3.3557046979865771E-3</v>
      </c>
      <c r="M21" s="10"/>
      <c r="N21" s="10"/>
      <c r="O21" s="10"/>
      <c r="P21" s="10"/>
      <c r="Q21" s="10"/>
      <c r="R21" s="10"/>
      <c r="S21" s="10"/>
      <c r="T21" s="10"/>
      <c r="U21" s="10">
        <v>2</v>
      </c>
      <c r="V21" s="10"/>
      <c r="W21" s="10"/>
      <c r="X21" s="11">
        <v>20201008</v>
      </c>
      <c r="Y21" s="11">
        <v>11</v>
      </c>
      <c r="Z21" s="5" t="s">
        <v>164</v>
      </c>
      <c r="AA21" s="11" t="str">
        <f t="shared" si="3"/>
        <v>하선동</v>
      </c>
      <c r="AB21" s="4" t="s">
        <v>59</v>
      </c>
      <c r="AC21" s="12"/>
    </row>
    <row r="22" spans="1:29" s="13" customFormat="1" ht="20.100000000000001" customHeight="1" x14ac:dyDescent="0.3">
      <c r="A22" s="4">
        <v>16</v>
      </c>
      <c r="B22" s="5">
        <f t="shared" si="6"/>
        <v>10</v>
      </c>
      <c r="C22" s="5">
        <f t="shared" si="7"/>
        <v>8</v>
      </c>
      <c r="D22" s="6" t="s">
        <v>50</v>
      </c>
      <c r="E22" s="6" t="s">
        <v>180</v>
      </c>
      <c r="F22" s="6" t="s">
        <v>178</v>
      </c>
      <c r="G22" s="4" t="s">
        <v>181</v>
      </c>
      <c r="H22" s="4" t="s">
        <v>182</v>
      </c>
      <c r="I22" s="7">
        <f t="shared" si="0"/>
        <v>1592</v>
      </c>
      <c r="J22" s="8">
        <v>1592</v>
      </c>
      <c r="K22" s="7">
        <f t="shared" si="1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>
        <v>20201007</v>
      </c>
      <c r="Y22" s="11">
        <v>12</v>
      </c>
      <c r="Z22" s="5" t="s">
        <v>164</v>
      </c>
      <c r="AA22" s="11" t="str">
        <f t="shared" si="3"/>
        <v>하선동</v>
      </c>
      <c r="AB22" s="4" t="s">
        <v>59</v>
      </c>
      <c r="AC22" s="12"/>
    </row>
    <row r="23" spans="1:29" s="13" customFormat="1" ht="20.100000000000001" customHeight="1" x14ac:dyDescent="0.3">
      <c r="A23" s="4">
        <v>17</v>
      </c>
      <c r="B23" s="5">
        <f t="shared" si="6"/>
        <v>10</v>
      </c>
      <c r="C23" s="5">
        <f t="shared" si="7"/>
        <v>8</v>
      </c>
      <c r="D23" s="6" t="s">
        <v>30</v>
      </c>
      <c r="E23" s="6" t="s">
        <v>51</v>
      </c>
      <c r="F23" s="6" t="s">
        <v>185</v>
      </c>
      <c r="G23" s="4" t="s">
        <v>181</v>
      </c>
      <c r="H23" s="4" t="s">
        <v>187</v>
      </c>
      <c r="I23" s="7">
        <f t="shared" si="0"/>
        <v>546</v>
      </c>
      <c r="J23" s="8">
        <v>546</v>
      </c>
      <c r="K23" s="7"/>
      <c r="L23" s="9">
        <f t="shared" si="2"/>
        <v>0</v>
      </c>
      <c r="M23" s="10">
        <v>2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>
        <v>20201008</v>
      </c>
      <c r="Y23" s="11">
        <v>8</v>
      </c>
      <c r="Z23" s="5" t="s">
        <v>164</v>
      </c>
      <c r="AA23" s="11" t="str">
        <f t="shared" si="3"/>
        <v>하선동</v>
      </c>
      <c r="AB23" s="4" t="s">
        <v>59</v>
      </c>
      <c r="AC23" s="12" t="s">
        <v>186</v>
      </c>
    </row>
    <row r="24" spans="1:29" s="13" customFormat="1" ht="20.100000000000001" customHeight="1" x14ac:dyDescent="0.3">
      <c r="A24" s="4">
        <v>18</v>
      </c>
      <c r="B24" s="5">
        <f t="shared" si="6"/>
        <v>10</v>
      </c>
      <c r="C24" s="5">
        <f t="shared" si="7"/>
        <v>8</v>
      </c>
      <c r="D24" s="6" t="s">
        <v>30</v>
      </c>
      <c r="E24" s="6" t="s">
        <v>104</v>
      </c>
      <c r="F24" s="6" t="s">
        <v>170</v>
      </c>
      <c r="G24" s="4" t="s">
        <v>181</v>
      </c>
      <c r="H24" s="4" t="s">
        <v>52</v>
      </c>
      <c r="I24" s="7">
        <f t="shared" si="0"/>
        <v>1120</v>
      </c>
      <c r="J24" s="8">
        <v>824</v>
      </c>
      <c r="K24" s="7">
        <f t="shared" si="1"/>
        <v>296</v>
      </c>
      <c r="L24" s="9">
        <f t="shared" si="2"/>
        <v>0.26428571428571429</v>
      </c>
      <c r="M24" s="10">
        <v>261</v>
      </c>
      <c r="N24" s="10"/>
      <c r="O24" s="10"/>
      <c r="P24" s="10">
        <v>35</v>
      </c>
      <c r="Q24" s="10"/>
      <c r="R24" s="10"/>
      <c r="S24" s="10"/>
      <c r="T24" s="10"/>
      <c r="U24" s="10"/>
      <c r="V24" s="10"/>
      <c r="W24" s="10"/>
      <c r="X24" s="11">
        <v>20200922</v>
      </c>
      <c r="Y24" s="11">
        <v>14</v>
      </c>
      <c r="Z24" s="5" t="s">
        <v>164</v>
      </c>
      <c r="AA24" s="11" t="str">
        <f t="shared" si="3"/>
        <v>하선동</v>
      </c>
      <c r="AB24" s="4" t="s">
        <v>59</v>
      </c>
      <c r="AC24" s="12"/>
    </row>
    <row r="25" spans="1:29" s="13" customFormat="1" ht="20.100000000000001" customHeight="1" x14ac:dyDescent="0.3">
      <c r="A25" s="4">
        <v>19</v>
      </c>
      <c r="B25" s="5">
        <f t="shared" si="6"/>
        <v>10</v>
      </c>
      <c r="C25" s="5">
        <f t="shared" si="7"/>
        <v>8</v>
      </c>
      <c r="D25" s="6" t="s">
        <v>50</v>
      </c>
      <c r="E25" s="6" t="s">
        <v>51</v>
      </c>
      <c r="F25" s="6" t="s">
        <v>61</v>
      </c>
      <c r="G25" s="4">
        <v>7301</v>
      </c>
      <c r="H25" s="4" t="s">
        <v>52</v>
      </c>
      <c r="I25" s="7">
        <f t="shared" si="0"/>
        <v>1176</v>
      </c>
      <c r="J25" s="10">
        <v>1176</v>
      </c>
      <c r="K25" s="7">
        <f t="shared" si="1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20201008</v>
      </c>
      <c r="Y25" s="11">
        <v>15</v>
      </c>
      <c r="Z25" s="5" t="s">
        <v>164</v>
      </c>
      <c r="AA25" s="11" t="str">
        <f t="shared" si="3"/>
        <v>하선동</v>
      </c>
      <c r="AB25" s="4" t="s">
        <v>78</v>
      </c>
      <c r="AC25" s="12"/>
    </row>
    <row r="26" spans="1:29" s="13" customFormat="1" ht="20.100000000000001" customHeight="1" x14ac:dyDescent="0.3">
      <c r="A26" s="4">
        <v>20</v>
      </c>
      <c r="B26" s="5">
        <f t="shared" si="6"/>
        <v>10</v>
      </c>
      <c r="C26" s="5">
        <f t="shared" si="7"/>
        <v>8</v>
      </c>
      <c r="D26" s="6" t="s">
        <v>50</v>
      </c>
      <c r="E26" s="6" t="s">
        <v>51</v>
      </c>
      <c r="F26" s="6" t="s">
        <v>61</v>
      </c>
      <c r="G26" s="4">
        <v>7301</v>
      </c>
      <c r="H26" s="4" t="s">
        <v>52</v>
      </c>
      <c r="I26" s="7">
        <f t="shared" si="0"/>
        <v>1881</v>
      </c>
      <c r="J26" s="10">
        <v>1878</v>
      </c>
      <c r="K26" s="7">
        <f t="shared" si="1"/>
        <v>3</v>
      </c>
      <c r="L26" s="9">
        <f t="shared" si="2"/>
        <v>1.594896331738437E-3</v>
      </c>
      <c r="M26" s="10"/>
      <c r="N26" s="10"/>
      <c r="O26" s="10"/>
      <c r="P26" s="10">
        <v>3</v>
      </c>
      <c r="Q26" s="10"/>
      <c r="R26" s="10"/>
      <c r="S26" s="10"/>
      <c r="T26" s="10"/>
      <c r="U26" s="10"/>
      <c r="V26" s="10"/>
      <c r="W26" s="10"/>
      <c r="X26" s="11">
        <v>20201007</v>
      </c>
      <c r="Y26" s="11">
        <v>15</v>
      </c>
      <c r="Z26" s="5" t="s">
        <v>163</v>
      </c>
      <c r="AA26" s="11" t="str">
        <f t="shared" si="3"/>
        <v>이형준</v>
      </c>
      <c r="AB26" s="4" t="s">
        <v>78</v>
      </c>
      <c r="AC26" s="12"/>
    </row>
    <row r="27" spans="1:29" s="13" customFormat="1" ht="20.100000000000001" customHeight="1" x14ac:dyDescent="0.3">
      <c r="A27" s="4">
        <v>21</v>
      </c>
      <c r="B27" s="5">
        <f t="shared" si="6"/>
        <v>10</v>
      </c>
      <c r="C27" s="5">
        <f t="shared" si="7"/>
        <v>8</v>
      </c>
      <c r="D27" s="6" t="s">
        <v>169</v>
      </c>
      <c r="E27" s="6" t="s">
        <v>168</v>
      </c>
      <c r="F27" s="6" t="s">
        <v>165</v>
      </c>
      <c r="G27" s="4" t="s">
        <v>166</v>
      </c>
      <c r="H27" s="4" t="s">
        <v>167</v>
      </c>
      <c r="I27" s="7">
        <f t="shared" si="0"/>
        <v>1273</v>
      </c>
      <c r="J27" s="10">
        <v>1180</v>
      </c>
      <c r="K27" s="7">
        <f t="shared" si="1"/>
        <v>93</v>
      </c>
      <c r="L27" s="9">
        <f t="shared" si="2"/>
        <v>7.3055773762765119E-2</v>
      </c>
      <c r="M27" s="10">
        <v>81</v>
      </c>
      <c r="N27" s="10"/>
      <c r="O27" s="10"/>
      <c r="P27" s="10">
        <v>10</v>
      </c>
      <c r="Q27" s="10">
        <v>1</v>
      </c>
      <c r="R27" s="10"/>
      <c r="S27" s="10"/>
      <c r="T27" s="10">
        <v>1</v>
      </c>
      <c r="U27" s="10"/>
      <c r="V27" s="10"/>
      <c r="W27" s="10"/>
      <c r="X27" s="11">
        <v>20201008</v>
      </c>
      <c r="Y27" s="11">
        <v>14</v>
      </c>
      <c r="Z27" s="5" t="s">
        <v>163</v>
      </c>
      <c r="AA27" s="11" t="str">
        <f t="shared" si="3"/>
        <v>이형준</v>
      </c>
      <c r="AB27" s="4" t="s">
        <v>100</v>
      </c>
      <c r="AC27" s="12"/>
    </row>
    <row r="28" spans="1:29" s="13" customFormat="1" ht="20.100000000000001" customHeight="1" x14ac:dyDescent="0.3">
      <c r="A28" s="4">
        <v>22</v>
      </c>
      <c r="B28" s="5">
        <f t="shared" si="6"/>
        <v>10</v>
      </c>
      <c r="C28" s="5">
        <f t="shared" si="7"/>
        <v>8</v>
      </c>
      <c r="D28" s="6" t="s">
        <v>30</v>
      </c>
      <c r="E28" s="6" t="s">
        <v>104</v>
      </c>
      <c r="F28" s="6" t="s">
        <v>103</v>
      </c>
      <c r="G28" s="4" t="s">
        <v>128</v>
      </c>
      <c r="H28" s="4" t="s">
        <v>52</v>
      </c>
      <c r="I28" s="7">
        <f t="shared" si="0"/>
        <v>533</v>
      </c>
      <c r="J28" s="15">
        <v>505</v>
      </c>
      <c r="K28" s="7">
        <f t="shared" si="1"/>
        <v>28</v>
      </c>
      <c r="L28" s="9">
        <f t="shared" si="2"/>
        <v>5.2532833020637902E-2</v>
      </c>
      <c r="M28" s="10">
        <v>3</v>
      </c>
      <c r="N28" s="10"/>
      <c r="O28" s="10"/>
      <c r="P28" s="10">
        <v>5</v>
      </c>
      <c r="Q28" s="10">
        <v>5</v>
      </c>
      <c r="R28" s="10">
        <v>15</v>
      </c>
      <c r="S28" s="10"/>
      <c r="T28" s="10"/>
      <c r="U28" s="10"/>
      <c r="V28" s="10"/>
      <c r="W28" s="10"/>
      <c r="X28" s="11">
        <v>20201008</v>
      </c>
      <c r="Y28" s="11">
        <v>4</v>
      </c>
      <c r="Z28" s="5" t="s">
        <v>164</v>
      </c>
      <c r="AA28" s="11" t="str">
        <f t="shared" si="3"/>
        <v>하선동</v>
      </c>
      <c r="AB28" s="4" t="s">
        <v>100</v>
      </c>
      <c r="AC28" s="12"/>
    </row>
    <row r="29" spans="1:29" s="13" customFormat="1" ht="20.100000000000001" customHeight="1" x14ac:dyDescent="0.3">
      <c r="A29" s="4">
        <v>23</v>
      </c>
      <c r="B29" s="5">
        <f t="shared" si="6"/>
        <v>10</v>
      </c>
      <c r="C29" s="5">
        <f t="shared" si="7"/>
        <v>8</v>
      </c>
      <c r="D29" s="6" t="s">
        <v>175</v>
      </c>
      <c r="E29" s="6" t="s">
        <v>51</v>
      </c>
      <c r="F29" s="6" t="s">
        <v>185</v>
      </c>
      <c r="G29" s="4" t="s">
        <v>181</v>
      </c>
      <c r="H29" s="4" t="s">
        <v>187</v>
      </c>
      <c r="I29" s="7">
        <f t="shared" si="0"/>
        <v>888</v>
      </c>
      <c r="J29" s="10">
        <v>888</v>
      </c>
      <c r="K29" s="7">
        <f t="shared" si="1"/>
        <v>0</v>
      </c>
      <c r="L29" s="9">
        <f t="shared" si="2"/>
        <v>0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>
        <v>20201008</v>
      </c>
      <c r="Y29" s="11">
        <v>8</v>
      </c>
      <c r="Z29" s="5" t="s">
        <v>163</v>
      </c>
      <c r="AA29" s="11" t="str">
        <f t="shared" si="3"/>
        <v>이형준</v>
      </c>
      <c r="AB29" s="4" t="s">
        <v>100</v>
      </c>
      <c r="AC29" s="12"/>
    </row>
    <row r="30" spans="1:29" s="13" customFormat="1" ht="20.100000000000001" customHeight="1" x14ac:dyDescent="0.3">
      <c r="A30" s="4">
        <v>24</v>
      </c>
      <c r="B30" s="5">
        <f t="shared" si="6"/>
        <v>10</v>
      </c>
      <c r="C30" s="5">
        <f t="shared" si="7"/>
        <v>8</v>
      </c>
      <c r="D30" s="6" t="s">
        <v>175</v>
      </c>
      <c r="E30" s="6" t="s">
        <v>51</v>
      </c>
      <c r="F30" s="6" t="s">
        <v>185</v>
      </c>
      <c r="G30" s="4" t="s">
        <v>181</v>
      </c>
      <c r="H30" s="4" t="s">
        <v>187</v>
      </c>
      <c r="I30" s="7">
        <f t="shared" si="0"/>
        <v>120</v>
      </c>
      <c r="J30" s="10">
        <v>120</v>
      </c>
      <c r="K30" s="7">
        <f t="shared" ref="K30:K43" si="8">SUM(M30:W30)</f>
        <v>0</v>
      </c>
      <c r="L30" s="9">
        <f t="shared" si="2"/>
        <v>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>
        <v>20201009</v>
      </c>
      <c r="Y30" s="11">
        <v>8</v>
      </c>
      <c r="Z30" s="5" t="s">
        <v>164</v>
      </c>
      <c r="AA30" s="11" t="str">
        <f t="shared" si="3"/>
        <v>하선동</v>
      </c>
      <c r="AB30" s="4" t="s">
        <v>100</v>
      </c>
      <c r="AC30" s="12"/>
    </row>
    <row r="31" spans="1:29" s="13" customFormat="1" ht="20.100000000000001" customHeight="1" x14ac:dyDescent="0.3">
      <c r="A31" s="4">
        <v>25</v>
      </c>
      <c r="B31" s="5">
        <f t="shared" si="6"/>
        <v>10</v>
      </c>
      <c r="C31" s="5">
        <f t="shared" si="7"/>
        <v>8</v>
      </c>
      <c r="D31" s="6" t="s">
        <v>92</v>
      </c>
      <c r="E31" s="6" t="s">
        <v>51</v>
      </c>
      <c r="F31" s="6" t="s">
        <v>150</v>
      </c>
      <c r="G31" s="4" t="s">
        <v>142</v>
      </c>
      <c r="H31" s="4" t="s">
        <v>52</v>
      </c>
      <c r="I31" s="7">
        <f t="shared" si="0"/>
        <v>416</v>
      </c>
      <c r="J31" s="8">
        <v>410</v>
      </c>
      <c r="K31" s="7">
        <f t="shared" si="8"/>
        <v>6</v>
      </c>
      <c r="L31" s="9">
        <f t="shared" si="2"/>
        <v>1.4423076923076924E-2</v>
      </c>
      <c r="M31" s="10"/>
      <c r="N31" s="10"/>
      <c r="O31" s="10"/>
      <c r="P31" s="10">
        <v>6</v>
      </c>
      <c r="Q31" s="10"/>
      <c r="R31" s="10"/>
      <c r="S31" s="10"/>
      <c r="T31" s="10"/>
      <c r="U31" s="10"/>
      <c r="V31" s="10"/>
      <c r="W31" s="10"/>
      <c r="X31" s="11">
        <v>20201008</v>
      </c>
      <c r="Y31" s="11">
        <v>3</v>
      </c>
      <c r="Z31" s="5" t="s">
        <v>163</v>
      </c>
      <c r="AA31" s="11" t="str">
        <f t="shared" si="3"/>
        <v>이형준</v>
      </c>
      <c r="AB31" s="4" t="s">
        <v>100</v>
      </c>
      <c r="AC31" s="16"/>
    </row>
    <row r="32" spans="1:29" s="13" customFormat="1" ht="20.100000000000001" customHeight="1" x14ac:dyDescent="0.3">
      <c r="A32" s="4">
        <v>26</v>
      </c>
      <c r="B32" s="5">
        <f t="shared" si="6"/>
        <v>10</v>
      </c>
      <c r="C32" s="5">
        <f t="shared" si="7"/>
        <v>8</v>
      </c>
      <c r="D32" s="6" t="s">
        <v>50</v>
      </c>
      <c r="E32" s="6" t="s">
        <v>55</v>
      </c>
      <c r="F32" s="6" t="s">
        <v>56</v>
      </c>
      <c r="G32" s="4" t="s">
        <v>57</v>
      </c>
      <c r="H32" s="4" t="s">
        <v>52</v>
      </c>
      <c r="I32" s="7">
        <f t="shared" si="0"/>
        <v>2965</v>
      </c>
      <c r="J32" s="8">
        <v>2963</v>
      </c>
      <c r="K32" s="7">
        <f t="shared" si="8"/>
        <v>2</v>
      </c>
      <c r="L32" s="9">
        <f t="shared" si="2"/>
        <v>6.7453625632377741E-4</v>
      </c>
      <c r="M32" s="10"/>
      <c r="N32" s="10"/>
      <c r="O32" s="10"/>
      <c r="P32" s="10"/>
      <c r="Q32" s="10">
        <v>2</v>
      </c>
      <c r="R32" s="10"/>
      <c r="S32" s="10"/>
      <c r="T32" s="10"/>
      <c r="U32" s="10"/>
      <c r="V32" s="10"/>
      <c r="W32" s="10"/>
      <c r="X32" s="11">
        <v>20201008</v>
      </c>
      <c r="Y32" s="11">
        <v>5</v>
      </c>
      <c r="Z32" s="5" t="s">
        <v>164</v>
      </c>
      <c r="AA32" s="11" t="str">
        <f t="shared" si="3"/>
        <v>하선동</v>
      </c>
      <c r="AB32" s="12" t="s">
        <v>199</v>
      </c>
      <c r="AC32" s="12"/>
    </row>
    <row r="33" spans="1:29" s="13" customFormat="1" ht="20.100000000000001" customHeight="1" x14ac:dyDescent="0.3">
      <c r="A33" s="4">
        <v>27</v>
      </c>
      <c r="B33" s="5">
        <f t="shared" si="6"/>
        <v>10</v>
      </c>
      <c r="C33" s="5">
        <f t="shared" si="7"/>
        <v>8</v>
      </c>
      <c r="D33" s="6" t="s">
        <v>50</v>
      </c>
      <c r="E33" s="6" t="s">
        <v>55</v>
      </c>
      <c r="F33" s="6" t="s">
        <v>56</v>
      </c>
      <c r="G33" s="4" t="s">
        <v>57</v>
      </c>
      <c r="H33" s="4" t="s">
        <v>52</v>
      </c>
      <c r="I33" s="7">
        <f t="shared" si="0"/>
        <v>2991</v>
      </c>
      <c r="J33" s="8">
        <v>2977</v>
      </c>
      <c r="K33" s="7">
        <f t="shared" si="8"/>
        <v>14</v>
      </c>
      <c r="L33" s="9">
        <f t="shared" si="2"/>
        <v>4.6807087930458039E-3</v>
      </c>
      <c r="M33" s="10"/>
      <c r="N33" s="10"/>
      <c r="O33" s="10"/>
      <c r="P33" s="10"/>
      <c r="Q33" s="10">
        <v>14</v>
      </c>
      <c r="R33" s="10"/>
      <c r="S33" s="10"/>
      <c r="T33" s="10"/>
      <c r="U33" s="10"/>
      <c r="V33" s="10"/>
      <c r="W33" s="10"/>
      <c r="X33" s="11">
        <v>20201007</v>
      </c>
      <c r="Y33" s="11">
        <v>5</v>
      </c>
      <c r="Z33" s="5" t="s">
        <v>163</v>
      </c>
      <c r="AA33" s="11" t="str">
        <f t="shared" si="3"/>
        <v>이형준</v>
      </c>
      <c r="AB33" s="12" t="s">
        <v>199</v>
      </c>
      <c r="AC33" s="12"/>
    </row>
    <row r="34" spans="1:29" s="13" customFormat="1" ht="20.100000000000001" customHeight="1" x14ac:dyDescent="0.3">
      <c r="A34" s="4">
        <v>28</v>
      </c>
      <c r="B34" s="5">
        <f t="shared" si="6"/>
        <v>10</v>
      </c>
      <c r="C34" s="5">
        <f t="shared" si="7"/>
        <v>8</v>
      </c>
      <c r="D34" s="6" t="s">
        <v>169</v>
      </c>
      <c r="E34" s="6" t="s">
        <v>55</v>
      </c>
      <c r="F34" s="6" t="s">
        <v>188</v>
      </c>
      <c r="G34" s="4" t="s">
        <v>200</v>
      </c>
      <c r="H34" s="4" t="s">
        <v>52</v>
      </c>
      <c r="I34" s="7">
        <f t="shared" si="0"/>
        <v>12000</v>
      </c>
      <c r="J34" s="8">
        <v>12000</v>
      </c>
      <c r="K34" s="7">
        <f t="shared" si="8"/>
        <v>0</v>
      </c>
      <c r="L34" s="9">
        <f t="shared" si="2"/>
        <v>0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>
        <v>20200916</v>
      </c>
      <c r="Y34" s="11">
        <v>5</v>
      </c>
      <c r="Z34" s="5" t="s">
        <v>164</v>
      </c>
      <c r="AA34" s="11" t="str">
        <f t="shared" si="3"/>
        <v>하선동</v>
      </c>
      <c r="AB34" s="12" t="s">
        <v>199</v>
      </c>
      <c r="AC34" s="12"/>
    </row>
    <row r="35" spans="1:29" s="13" customFormat="1" ht="20.100000000000001" customHeight="1" x14ac:dyDescent="0.3">
      <c r="A35" s="4">
        <v>29</v>
      </c>
      <c r="B35" s="5">
        <f t="shared" si="6"/>
        <v>10</v>
      </c>
      <c r="C35" s="5">
        <f t="shared" si="7"/>
        <v>8</v>
      </c>
      <c r="D35" s="12" t="s">
        <v>191</v>
      </c>
      <c r="E35" s="6" t="s">
        <v>189</v>
      </c>
      <c r="F35" s="6" t="s">
        <v>190</v>
      </c>
      <c r="G35" s="4"/>
      <c r="H35" s="4"/>
      <c r="I35" s="7">
        <f t="shared" si="0"/>
        <v>2095</v>
      </c>
      <c r="J35" s="8">
        <v>2095</v>
      </c>
      <c r="K35" s="7">
        <f t="shared" si="8"/>
        <v>0</v>
      </c>
      <c r="L35" s="9">
        <f t="shared" si="2"/>
        <v>0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>
        <v>20201007</v>
      </c>
      <c r="Y35" s="11">
        <v>7</v>
      </c>
      <c r="Z35" s="5" t="s">
        <v>164</v>
      </c>
      <c r="AA35" s="11" t="str">
        <f t="shared" si="3"/>
        <v>하선동</v>
      </c>
      <c r="AB35" s="12" t="s">
        <v>199</v>
      </c>
      <c r="AC35" s="12"/>
    </row>
    <row r="36" spans="1:29" s="13" customFormat="1" ht="20.100000000000001" customHeight="1" x14ac:dyDescent="0.3">
      <c r="A36" s="4">
        <v>30</v>
      </c>
      <c r="B36" s="5">
        <f t="shared" si="6"/>
        <v>10</v>
      </c>
      <c r="C36" s="5">
        <f t="shared" si="7"/>
        <v>8</v>
      </c>
      <c r="D36" s="12" t="s">
        <v>191</v>
      </c>
      <c r="E36" s="6" t="s">
        <v>189</v>
      </c>
      <c r="F36" s="6" t="s">
        <v>190</v>
      </c>
      <c r="G36" s="4"/>
      <c r="H36" s="4"/>
      <c r="I36" s="7">
        <f t="shared" si="0"/>
        <v>1038</v>
      </c>
      <c r="J36" s="8">
        <v>1038</v>
      </c>
      <c r="K36" s="7">
        <f t="shared" si="8"/>
        <v>0</v>
      </c>
      <c r="L36" s="9">
        <f t="shared" si="2"/>
        <v>0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>
        <v>20201007</v>
      </c>
      <c r="Y36" s="11">
        <v>7</v>
      </c>
      <c r="Z36" s="5" t="s">
        <v>163</v>
      </c>
      <c r="AA36" s="11" t="str">
        <f t="shared" si="3"/>
        <v>이형준</v>
      </c>
      <c r="AB36" s="12" t="s">
        <v>199</v>
      </c>
      <c r="AC36" s="12"/>
    </row>
    <row r="37" spans="1:29" s="13" customFormat="1" ht="20.100000000000001" customHeight="1" x14ac:dyDescent="0.3">
      <c r="A37" s="4">
        <v>31</v>
      </c>
      <c r="B37" s="5">
        <f t="shared" si="6"/>
        <v>10</v>
      </c>
      <c r="C37" s="5">
        <f t="shared" si="7"/>
        <v>8</v>
      </c>
      <c r="D37" s="6"/>
      <c r="E37" s="6" t="s">
        <v>193</v>
      </c>
      <c r="F37" s="4" t="s">
        <v>192</v>
      </c>
      <c r="G37" s="4" t="s">
        <v>194</v>
      </c>
      <c r="H37" s="4"/>
      <c r="I37" s="7">
        <f t="shared" si="0"/>
        <v>2230</v>
      </c>
      <c r="J37" s="8">
        <v>2230</v>
      </c>
      <c r="K37" s="7">
        <f t="shared" si="8"/>
        <v>0</v>
      </c>
      <c r="L37" s="9">
        <f t="shared" si="2"/>
        <v>0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>
        <v>20201008</v>
      </c>
      <c r="Y37" s="11">
        <v>4</v>
      </c>
      <c r="Z37" s="5" t="s">
        <v>164</v>
      </c>
      <c r="AA37" s="11" t="str">
        <f t="shared" si="3"/>
        <v>하선동</v>
      </c>
      <c r="AB37" s="12" t="s">
        <v>199</v>
      </c>
      <c r="AC37" s="12"/>
    </row>
    <row r="38" spans="1:29" s="13" customFormat="1" ht="20.100000000000001" customHeight="1" x14ac:dyDescent="0.3">
      <c r="A38" s="4">
        <v>32</v>
      </c>
      <c r="B38" s="5">
        <f t="shared" si="6"/>
        <v>10</v>
      </c>
      <c r="C38" s="5">
        <f t="shared" si="7"/>
        <v>8</v>
      </c>
      <c r="D38" s="12" t="s">
        <v>191</v>
      </c>
      <c r="E38" s="6" t="s">
        <v>195</v>
      </c>
      <c r="F38" s="6" t="s">
        <v>196</v>
      </c>
      <c r="G38" s="4"/>
      <c r="H38" s="4"/>
      <c r="I38" s="7">
        <f t="shared" si="0"/>
        <v>2130</v>
      </c>
      <c r="J38" s="8">
        <v>2130</v>
      </c>
      <c r="K38" s="7">
        <f t="shared" si="8"/>
        <v>0</v>
      </c>
      <c r="L38" s="9">
        <f t="shared" si="2"/>
        <v>0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>
        <v>20201007</v>
      </c>
      <c r="Y38" s="11">
        <v>7</v>
      </c>
      <c r="Z38" s="5" t="s">
        <v>164</v>
      </c>
      <c r="AA38" s="11" t="str">
        <f t="shared" si="3"/>
        <v>하선동</v>
      </c>
      <c r="AB38" s="12" t="s">
        <v>199</v>
      </c>
      <c r="AC38" s="12"/>
    </row>
    <row r="39" spans="1:29" s="13" customFormat="1" ht="20.100000000000001" customHeight="1" x14ac:dyDescent="0.3">
      <c r="A39" s="4">
        <v>33</v>
      </c>
      <c r="B39" s="5">
        <f t="shared" si="6"/>
        <v>10</v>
      </c>
      <c r="C39" s="5">
        <f t="shared" si="7"/>
        <v>8</v>
      </c>
      <c r="D39" s="12" t="s">
        <v>191</v>
      </c>
      <c r="E39" s="6" t="s">
        <v>195</v>
      </c>
      <c r="F39" s="6" t="s">
        <v>196</v>
      </c>
      <c r="G39" s="4"/>
      <c r="H39" s="4"/>
      <c r="I39" s="7">
        <f t="shared" si="0"/>
        <v>997</v>
      </c>
      <c r="J39" s="8">
        <v>997</v>
      </c>
      <c r="K39" s="7">
        <f t="shared" si="8"/>
        <v>0</v>
      </c>
      <c r="L39" s="9">
        <f t="shared" si="2"/>
        <v>0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>
        <v>20201007</v>
      </c>
      <c r="Y39" s="11">
        <v>7</v>
      </c>
      <c r="Z39" s="5" t="s">
        <v>163</v>
      </c>
      <c r="AA39" s="11" t="str">
        <f t="shared" si="3"/>
        <v>이형준</v>
      </c>
      <c r="AB39" s="12" t="s">
        <v>199</v>
      </c>
      <c r="AC39" s="12"/>
    </row>
    <row r="40" spans="1:29" s="13" customFormat="1" ht="20.100000000000001" customHeight="1" x14ac:dyDescent="0.3">
      <c r="A40" s="4">
        <v>34</v>
      </c>
      <c r="B40" s="5">
        <f t="shared" si="6"/>
        <v>10</v>
      </c>
      <c r="C40" s="5">
        <f t="shared" si="7"/>
        <v>8</v>
      </c>
      <c r="D40" s="6" t="s">
        <v>34</v>
      </c>
      <c r="E40" s="6" t="s">
        <v>197</v>
      </c>
      <c r="F40" s="6" t="s">
        <v>198</v>
      </c>
      <c r="G40" s="4" t="s">
        <v>200</v>
      </c>
      <c r="H40" s="4" t="s">
        <v>52</v>
      </c>
      <c r="I40" s="7">
        <f t="shared" si="0"/>
        <v>3464</v>
      </c>
      <c r="J40" s="8">
        <v>3464</v>
      </c>
      <c r="K40" s="7">
        <f t="shared" si="8"/>
        <v>0</v>
      </c>
      <c r="L40" s="9">
        <f t="shared" si="2"/>
        <v>0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>
        <v>20200916</v>
      </c>
      <c r="Y40" s="11">
        <v>5</v>
      </c>
      <c r="Z40" s="5" t="s">
        <v>163</v>
      </c>
      <c r="AA40" s="11" t="str">
        <f t="shared" si="3"/>
        <v>이형준</v>
      </c>
      <c r="AB40" s="12" t="s">
        <v>199</v>
      </c>
      <c r="AC40" s="12"/>
    </row>
    <row r="41" spans="1:29" s="13" customFormat="1" ht="20.100000000000001" customHeight="1" x14ac:dyDescent="0.3">
      <c r="A41" s="4">
        <v>35</v>
      </c>
      <c r="B41" s="5">
        <f t="shared" si="6"/>
        <v>10</v>
      </c>
      <c r="C41" s="5">
        <f t="shared" si="7"/>
        <v>8</v>
      </c>
      <c r="D41" s="6" t="s">
        <v>34</v>
      </c>
      <c r="E41" s="6" t="s">
        <v>197</v>
      </c>
      <c r="F41" s="6" t="s">
        <v>198</v>
      </c>
      <c r="G41" s="4" t="s">
        <v>200</v>
      </c>
      <c r="H41" s="4" t="s">
        <v>52</v>
      </c>
      <c r="I41" s="7">
        <f t="shared" si="0"/>
        <v>6495</v>
      </c>
      <c r="J41" s="8">
        <v>6494</v>
      </c>
      <c r="K41" s="7">
        <f t="shared" si="8"/>
        <v>1</v>
      </c>
      <c r="L41" s="9">
        <f t="shared" si="2"/>
        <v>1.5396458814472672E-4</v>
      </c>
      <c r="M41" s="10"/>
      <c r="N41" s="10"/>
      <c r="O41" s="10"/>
      <c r="P41" s="10"/>
      <c r="Q41" s="10"/>
      <c r="R41" s="10"/>
      <c r="S41" s="10"/>
      <c r="T41" s="10">
        <v>1</v>
      </c>
      <c r="U41" s="10"/>
      <c r="V41" s="10"/>
      <c r="W41" s="10"/>
      <c r="X41" s="11">
        <v>20200917</v>
      </c>
      <c r="Y41" s="11">
        <v>5</v>
      </c>
      <c r="Z41" s="5" t="s">
        <v>164</v>
      </c>
      <c r="AA41" s="11" t="str">
        <f t="shared" si="3"/>
        <v>하선동</v>
      </c>
      <c r="AB41" s="12" t="s">
        <v>199</v>
      </c>
      <c r="AC41" s="12"/>
    </row>
    <row r="42" spans="1:29" s="13" customFormat="1" ht="20.100000000000001" customHeight="1" x14ac:dyDescent="0.3">
      <c r="A42" s="4">
        <v>36</v>
      </c>
      <c r="B42" s="5">
        <f t="shared" si="6"/>
        <v>10</v>
      </c>
      <c r="C42" s="5">
        <f t="shared" si="7"/>
        <v>8</v>
      </c>
      <c r="D42" s="6" t="s">
        <v>171</v>
      </c>
      <c r="E42" s="6" t="s">
        <v>55</v>
      </c>
      <c r="F42" s="6" t="s">
        <v>56</v>
      </c>
      <c r="G42" s="4" t="s">
        <v>57</v>
      </c>
      <c r="H42" s="4" t="s">
        <v>52</v>
      </c>
      <c r="I42" s="7">
        <f t="shared" si="0"/>
        <v>1301</v>
      </c>
      <c r="J42" s="8">
        <v>1300</v>
      </c>
      <c r="K42" s="7">
        <f t="shared" si="8"/>
        <v>1</v>
      </c>
      <c r="L42" s="9">
        <f t="shared" si="2"/>
        <v>7.6863950807071484E-4</v>
      </c>
      <c r="M42" s="10"/>
      <c r="N42" s="10"/>
      <c r="O42" s="10"/>
      <c r="P42" s="10"/>
      <c r="Q42" s="10">
        <v>1</v>
      </c>
      <c r="R42" s="10"/>
      <c r="S42" s="10"/>
      <c r="T42" s="10"/>
      <c r="U42" s="10"/>
      <c r="V42" s="10"/>
      <c r="W42" s="10"/>
      <c r="X42" s="11">
        <v>20201007</v>
      </c>
      <c r="Y42" s="11">
        <v>5</v>
      </c>
      <c r="Z42" s="5" t="s">
        <v>164</v>
      </c>
      <c r="AA42" s="11" t="str">
        <f t="shared" si="3"/>
        <v>하선동</v>
      </c>
      <c r="AB42" s="12" t="s">
        <v>199</v>
      </c>
      <c r="AC42" s="12"/>
    </row>
    <row r="43" spans="1:29" s="13" customFormat="1" ht="20.100000000000001" customHeight="1" x14ac:dyDescent="0.3">
      <c r="A43" s="4">
        <v>37</v>
      </c>
      <c r="B43" s="5">
        <f t="shared" si="6"/>
        <v>10</v>
      </c>
      <c r="C43" s="5">
        <f t="shared" si="7"/>
        <v>8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8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6"/>
        <v>10</v>
      </c>
      <c r="C44" s="5">
        <f t="shared" si="7"/>
        <v>8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9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6"/>
        <v>10</v>
      </c>
      <c r="C45" s="5">
        <f t="shared" si="7"/>
        <v>8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9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6"/>
        <v>10</v>
      </c>
      <c r="C46" s="5">
        <f t="shared" si="7"/>
        <v>8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9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8" customFormat="1" ht="13.5" customHeight="1" x14ac:dyDescent="0.3">
      <c r="A47" s="53"/>
      <c r="B47" s="54"/>
      <c r="C47" s="54"/>
      <c r="D47" s="54"/>
      <c r="E47" s="54"/>
      <c r="F47" s="54"/>
      <c r="G47" s="54"/>
      <c r="H47" s="54"/>
      <c r="I47" s="49">
        <f t="shared" ref="I47:W47" si="10">SUM(I7:I46)</f>
        <v>67858</v>
      </c>
      <c r="J47" s="49">
        <f t="shared" si="10"/>
        <v>66545</v>
      </c>
      <c r="K47" s="49">
        <f t="shared" si="10"/>
        <v>1313</v>
      </c>
      <c r="L47" s="49" t="e">
        <f t="shared" si="10"/>
        <v>#DIV/0!</v>
      </c>
      <c r="M47" s="49">
        <f t="shared" si="10"/>
        <v>850</v>
      </c>
      <c r="N47" s="49">
        <f t="shared" si="10"/>
        <v>33</v>
      </c>
      <c r="O47" s="49">
        <f t="shared" si="10"/>
        <v>29</v>
      </c>
      <c r="P47" s="49">
        <f t="shared" si="10"/>
        <v>178</v>
      </c>
      <c r="Q47" s="49">
        <f t="shared" si="10"/>
        <v>49</v>
      </c>
      <c r="R47" s="49">
        <f t="shared" si="10"/>
        <v>87</v>
      </c>
      <c r="S47" s="49">
        <f t="shared" si="10"/>
        <v>30</v>
      </c>
      <c r="T47" s="49">
        <f t="shared" si="10"/>
        <v>2</v>
      </c>
      <c r="U47" s="49">
        <f t="shared" si="10"/>
        <v>57</v>
      </c>
      <c r="V47" s="49">
        <f t="shared" si="10"/>
        <v>0</v>
      </c>
      <c r="W47" s="49">
        <f t="shared" si="10"/>
        <v>0</v>
      </c>
      <c r="X47" s="55"/>
      <c r="Y47" s="56"/>
      <c r="Z47" s="56"/>
      <c r="AA47" s="56"/>
      <c r="AB47" s="56"/>
      <c r="AC47" s="56"/>
    </row>
    <row r="48" spans="1:29" s="18" customFormat="1" ht="13.5" customHeight="1" x14ac:dyDescent="0.3">
      <c r="A48" s="53"/>
      <c r="B48" s="54"/>
      <c r="C48" s="54"/>
      <c r="D48" s="54"/>
      <c r="E48" s="54"/>
      <c r="F48" s="54"/>
      <c r="G48" s="54"/>
      <c r="H48" s="54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6"/>
      <c r="Y48" s="56"/>
      <c r="Z48" s="56"/>
      <c r="AA48" s="56"/>
      <c r="AB48" s="56"/>
      <c r="AC48" s="56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0</v>
      </c>
      <c r="D49" s="6"/>
      <c r="E49" s="6"/>
      <c r="F49" s="6"/>
      <c r="G49" s="4"/>
      <c r="H49" s="4"/>
      <c r="I49" s="4"/>
      <c r="J49" s="8"/>
      <c r="K49" s="7">
        <f t="shared" ref="K49:K63" si="11">SUM(M49:W49)</f>
        <v>0</v>
      </c>
      <c r="L49" s="9" t="e">
        <f t="shared" ref="L49:L63" si="12">K49/I49</f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5"/>
      <c r="AA49" s="11" t="str">
        <f t="shared" ref="AA49:AA63" si="13">IF($Z49="A","하선동",IF($Z49="B","이형준",""))</f>
        <v/>
      </c>
      <c r="AB49" s="4"/>
      <c r="AC49" s="12" t="s">
        <v>62</v>
      </c>
    </row>
    <row r="50" spans="1:29" ht="20.100000000000001" customHeight="1" x14ac:dyDescent="0.3">
      <c r="A50" s="4">
        <v>2</v>
      </c>
      <c r="B50" s="5" t="str">
        <f t="shared" ref="B50:B63" si="14">LEFT($A$1,1)</f>
        <v>1</v>
      </c>
      <c r="C50" s="5" t="str">
        <f t="shared" ref="C50:C63" si="15">MID($A$1,4,2)</f>
        <v xml:space="preserve"> 0</v>
      </c>
      <c r="D50" s="6"/>
      <c r="E50" s="6"/>
      <c r="F50" s="6"/>
      <c r="G50" s="4"/>
      <c r="H50" s="4"/>
      <c r="I50" s="7">
        <f t="shared" ref="I50:I63" si="16">J50+K50</f>
        <v>0</v>
      </c>
      <c r="J50" s="8"/>
      <c r="K50" s="7">
        <f t="shared" si="11"/>
        <v>0</v>
      </c>
      <c r="L50" s="9" t="e">
        <f t="shared" si="1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si="13"/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4"/>
        <v>1</v>
      </c>
      <c r="C51" s="5" t="str">
        <f t="shared" si="15"/>
        <v xml:space="preserve"> 0</v>
      </c>
      <c r="D51" s="6"/>
      <c r="E51" s="6"/>
      <c r="F51" s="6"/>
      <c r="G51" s="4"/>
      <c r="H51" s="4"/>
      <c r="I51" s="7">
        <f t="shared" si="16"/>
        <v>0</v>
      </c>
      <c r="J51" s="8"/>
      <c r="K51" s="7">
        <f t="shared" si="11"/>
        <v>0</v>
      </c>
      <c r="L51" s="9" t="e">
        <f t="shared" si="1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3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4"/>
        <v>1</v>
      </c>
      <c r="C52" s="5" t="str">
        <f t="shared" si="15"/>
        <v xml:space="preserve"> 0</v>
      </c>
      <c r="D52" s="6"/>
      <c r="E52" s="6"/>
      <c r="F52" s="6"/>
      <c r="G52" s="4"/>
      <c r="H52" s="4"/>
      <c r="I52" s="7">
        <f t="shared" si="16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3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4"/>
        <v>1</v>
      </c>
      <c r="C53" s="5" t="str">
        <f t="shared" si="15"/>
        <v xml:space="preserve"> 0</v>
      </c>
      <c r="D53" s="6"/>
      <c r="E53" s="6"/>
      <c r="F53" s="6"/>
      <c r="G53" s="4"/>
      <c r="H53" s="4"/>
      <c r="I53" s="7">
        <f t="shared" si="16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3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4"/>
        <v>1</v>
      </c>
      <c r="C54" s="5" t="str">
        <f t="shared" si="15"/>
        <v xml:space="preserve"> 0</v>
      </c>
      <c r="D54" s="6"/>
      <c r="E54" s="6"/>
      <c r="F54" s="6"/>
      <c r="G54" s="4"/>
      <c r="H54" s="4"/>
      <c r="I54" s="7">
        <f t="shared" si="16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3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4"/>
        <v>1</v>
      </c>
      <c r="C55" s="5" t="str">
        <f t="shared" si="15"/>
        <v xml:space="preserve"> 0</v>
      </c>
      <c r="D55" s="6"/>
      <c r="E55" s="6"/>
      <c r="F55" s="6"/>
      <c r="G55" s="4"/>
      <c r="H55" s="4"/>
      <c r="I55" s="7">
        <f t="shared" si="16"/>
        <v>0</v>
      </c>
      <c r="J55" s="14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3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4"/>
        <v>1</v>
      </c>
      <c r="C56" s="5" t="str">
        <f t="shared" si="15"/>
        <v xml:space="preserve"> 0</v>
      </c>
      <c r="D56" s="6"/>
      <c r="E56" s="6"/>
      <c r="F56" s="6"/>
      <c r="G56" s="4"/>
      <c r="H56" s="4"/>
      <c r="I56" s="7">
        <f t="shared" si="16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3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4"/>
        <v>1</v>
      </c>
      <c r="C57" s="5" t="str">
        <f t="shared" si="15"/>
        <v xml:space="preserve"> 0</v>
      </c>
      <c r="D57" s="6"/>
      <c r="E57" s="6"/>
      <c r="F57" s="6"/>
      <c r="G57" s="4"/>
      <c r="H57" s="4"/>
      <c r="I57" s="7">
        <f t="shared" si="16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3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4"/>
        <v>1</v>
      </c>
      <c r="C58" s="5" t="str">
        <f t="shared" si="15"/>
        <v xml:space="preserve"> 0</v>
      </c>
      <c r="D58" s="6"/>
      <c r="E58" s="6"/>
      <c r="F58" s="6"/>
      <c r="G58" s="4"/>
      <c r="H58" s="4"/>
      <c r="I58" s="7">
        <f t="shared" si="16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3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4"/>
        <v>1</v>
      </c>
      <c r="C59" s="5" t="str">
        <f t="shared" si="15"/>
        <v xml:space="preserve"> 0</v>
      </c>
      <c r="D59" s="6"/>
      <c r="E59" s="6"/>
      <c r="F59" s="6"/>
      <c r="G59" s="4"/>
      <c r="H59" s="4"/>
      <c r="I59" s="7">
        <f t="shared" si="16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3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4"/>
        <v>1</v>
      </c>
      <c r="C60" s="5" t="str">
        <f t="shared" si="15"/>
        <v xml:space="preserve"> 0</v>
      </c>
      <c r="D60" s="6"/>
      <c r="E60" s="6"/>
      <c r="F60" s="6"/>
      <c r="G60" s="4"/>
      <c r="H60" s="4"/>
      <c r="I60" s="7">
        <f t="shared" si="16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3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4"/>
        <v>1</v>
      </c>
      <c r="C61" s="5" t="str">
        <f t="shared" si="15"/>
        <v xml:space="preserve"> 0</v>
      </c>
      <c r="D61" s="6"/>
      <c r="E61" s="6"/>
      <c r="F61" s="6"/>
      <c r="G61" s="4"/>
      <c r="H61" s="4"/>
      <c r="I61" s="7">
        <f t="shared" si="16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3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4"/>
        <v>1</v>
      </c>
      <c r="C62" s="5" t="str">
        <f t="shared" si="15"/>
        <v xml:space="preserve"> 0</v>
      </c>
      <c r="D62" s="6"/>
      <c r="E62" s="6"/>
      <c r="F62" s="6"/>
      <c r="G62" s="4"/>
      <c r="H62" s="4"/>
      <c r="I62" s="7">
        <f t="shared" si="16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3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4"/>
        <v>1</v>
      </c>
      <c r="C63" s="5" t="str">
        <f t="shared" si="15"/>
        <v xml:space="preserve"> 0</v>
      </c>
      <c r="D63" s="6"/>
      <c r="E63" s="6"/>
      <c r="F63" s="6"/>
      <c r="G63" s="4"/>
      <c r="H63" s="4"/>
      <c r="I63" s="7">
        <f t="shared" si="16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3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I7:W10 I12:W18 A7:A46 D37:W37 D19:W19 D11:W11 D34 F34:G34 E35:W35 H36:W36 G38:W39 D41:F41 D43:W46 D42 F42 I20:W34 I40:W42">
    <cfRule type="expression" dxfId="793" priority="373">
      <formula>$L7&gt;0.15</formula>
    </cfRule>
    <cfRule type="expression" dxfId="792" priority="374">
      <formula>AND($L7&gt;0.08,$L7&lt;0.15)</formula>
    </cfRule>
  </conditionalFormatting>
  <conditionalFormatting sqref="A51:W63 A49:C49 J49:W49 A50:D50 F50:W50">
    <cfRule type="expression" dxfId="791" priority="371">
      <formula>$L49&gt;0.15</formula>
    </cfRule>
    <cfRule type="expression" dxfId="790" priority="372">
      <formula>AND($L49&gt;0.08,$L49&lt;0.15)</formula>
    </cfRule>
  </conditionalFormatting>
  <conditionalFormatting sqref="D12 F12">
    <cfRule type="expression" dxfId="789" priority="355">
      <formula>$L12&gt;0.15</formula>
    </cfRule>
    <cfRule type="expression" dxfId="788" priority="356">
      <formula>AND($L12&gt;0.08,$L12&lt;0.15)</formula>
    </cfRule>
  </conditionalFormatting>
  <conditionalFormatting sqref="G12:H12">
    <cfRule type="expression" dxfId="787" priority="353">
      <formula>$L12&gt;0.15</formula>
    </cfRule>
    <cfRule type="expression" dxfId="786" priority="354">
      <formula>AND($L12&gt;0.08,$L12&lt;0.15)</formula>
    </cfRule>
  </conditionalFormatting>
  <conditionalFormatting sqref="I49">
    <cfRule type="expression" dxfId="785" priority="349">
      <formula>$L49&gt;0.15</formula>
    </cfRule>
    <cfRule type="expression" dxfId="784" priority="350">
      <formula>AND($L49&gt;0.08,$L49&lt;0.15)</formula>
    </cfRule>
  </conditionalFormatting>
  <conditionalFormatting sqref="D49:F49">
    <cfRule type="expression" dxfId="783" priority="347">
      <formula>$L49&gt;0.15</formula>
    </cfRule>
    <cfRule type="expression" dxfId="782" priority="348">
      <formula>AND($L49&gt;0.08,$L49&lt;0.15)</formula>
    </cfRule>
  </conditionalFormatting>
  <conditionalFormatting sqref="G49:H49">
    <cfRule type="expression" dxfId="781" priority="345">
      <formula>$L49&gt;0.15</formula>
    </cfRule>
    <cfRule type="expression" dxfId="780" priority="346">
      <formula>AND($L49&gt;0.08,$L49&lt;0.15)</formula>
    </cfRule>
  </conditionalFormatting>
  <conditionalFormatting sqref="D16">
    <cfRule type="expression" dxfId="779" priority="329">
      <formula>$L16&gt;0.15</formula>
    </cfRule>
    <cfRule type="expression" dxfId="778" priority="330">
      <formula>AND($L16&gt;0.08,$L16&lt;0.15)</formula>
    </cfRule>
  </conditionalFormatting>
  <conditionalFormatting sqref="E16:F16">
    <cfRule type="expression" dxfId="777" priority="327">
      <formula>$L16&gt;0.15</formula>
    </cfRule>
    <cfRule type="expression" dxfId="776" priority="328">
      <formula>AND($L16&gt;0.08,$L16&lt;0.15)</formula>
    </cfRule>
  </conditionalFormatting>
  <conditionalFormatting sqref="G16:H16">
    <cfRule type="expression" dxfId="775" priority="325">
      <formula>$L16&gt;0.15</formula>
    </cfRule>
    <cfRule type="expression" dxfId="774" priority="326">
      <formula>AND($L16&gt;0.08,$L16&lt;0.15)</formula>
    </cfRule>
  </conditionalFormatting>
  <conditionalFormatting sqref="D17">
    <cfRule type="expression" dxfId="773" priority="323">
      <formula>$L17&gt;0.15</formula>
    </cfRule>
    <cfRule type="expression" dxfId="772" priority="324">
      <formula>AND($L17&gt;0.08,$L17&lt;0.15)</formula>
    </cfRule>
  </conditionalFormatting>
  <conditionalFormatting sqref="E17">
    <cfRule type="expression" dxfId="771" priority="321">
      <formula>$L17&gt;0.15</formula>
    </cfRule>
    <cfRule type="expression" dxfId="770" priority="322">
      <formula>AND($L17&gt;0.08,$L17&lt;0.15)</formula>
    </cfRule>
  </conditionalFormatting>
  <conditionalFormatting sqref="F17 H17">
    <cfRule type="expression" dxfId="769" priority="319">
      <formula>$L17&gt;0.15</formula>
    </cfRule>
    <cfRule type="expression" dxfId="768" priority="320">
      <formula>AND($L17&gt;0.08,$L17&lt;0.15)</formula>
    </cfRule>
  </conditionalFormatting>
  <conditionalFormatting sqref="D18:F18">
    <cfRule type="expression" dxfId="767" priority="317">
      <formula>$L18&gt;0.15</formula>
    </cfRule>
    <cfRule type="expression" dxfId="766" priority="318">
      <formula>AND($L18&gt;0.08,$L18&lt;0.15)</formula>
    </cfRule>
  </conditionalFormatting>
  <conditionalFormatting sqref="G18:H18">
    <cfRule type="expression" dxfId="765" priority="315">
      <formula>$L18&gt;0.15</formula>
    </cfRule>
    <cfRule type="expression" dxfId="764" priority="316">
      <formula>AND($L18&gt;0.08,$L18&lt;0.15)</formula>
    </cfRule>
  </conditionalFormatting>
  <conditionalFormatting sqref="D22:F22">
    <cfRule type="expression" dxfId="763" priority="303">
      <formula>$L22&gt;0.15</formula>
    </cfRule>
    <cfRule type="expression" dxfId="762" priority="304">
      <formula>AND($L22&gt;0.08,$L22&lt;0.15)</formula>
    </cfRule>
  </conditionalFormatting>
  <conditionalFormatting sqref="D23:F23">
    <cfRule type="expression" dxfId="761" priority="299">
      <formula>$L23&gt;0.15</formula>
    </cfRule>
    <cfRule type="expression" dxfId="760" priority="300">
      <formula>AND($L23&gt;0.08,$L23&lt;0.15)</formula>
    </cfRule>
  </conditionalFormatting>
  <conditionalFormatting sqref="H23">
    <cfRule type="expression" dxfId="759" priority="297">
      <formula>$L23&gt;0.15</formula>
    </cfRule>
    <cfRule type="expression" dxfId="758" priority="298">
      <formula>AND($L23&gt;0.08,$L23&lt;0.15)</formula>
    </cfRule>
  </conditionalFormatting>
  <conditionalFormatting sqref="E50">
    <cfRule type="expression" dxfId="757" priority="293">
      <formula>$L50&gt;0.15</formula>
    </cfRule>
    <cfRule type="expression" dxfId="756" priority="294">
      <formula>AND($L50&gt;0.08,$L50&lt;0.15)</formula>
    </cfRule>
  </conditionalFormatting>
  <conditionalFormatting sqref="D29">
    <cfRule type="expression" dxfId="755" priority="269">
      <formula>$L29&gt;0.15</formula>
    </cfRule>
    <cfRule type="expression" dxfId="754" priority="270">
      <formula>AND($L29&gt;0.08,$L29&lt;0.15)</formula>
    </cfRule>
  </conditionalFormatting>
  <conditionalFormatting sqref="E29:F29">
    <cfRule type="expression" dxfId="753" priority="267">
      <formula>$L29&gt;0.15</formula>
    </cfRule>
    <cfRule type="expression" dxfId="752" priority="268">
      <formula>AND($L29&gt;0.08,$L29&lt;0.15)</formula>
    </cfRule>
  </conditionalFormatting>
  <conditionalFormatting sqref="X7:Y46 AB7:AC46">
    <cfRule type="expression" dxfId="751" priority="253">
      <formula>$L7&gt;0.15</formula>
    </cfRule>
    <cfRule type="expression" dxfId="750" priority="254">
      <formula>AND($L7&gt;0.08,$L7&lt;0.15)</formula>
    </cfRule>
  </conditionalFormatting>
  <conditionalFormatting sqref="AC49:AC50 X49:Y63 AB51:AC63">
    <cfRule type="expression" dxfId="749" priority="251">
      <formula>$L49&gt;0.15</formula>
    </cfRule>
    <cfRule type="expression" dxfId="748" priority="252">
      <formula>AND($L49&gt;0.08,$L49&lt;0.15)</formula>
    </cfRule>
  </conditionalFormatting>
  <conditionalFormatting sqref="AB49">
    <cfRule type="expression" dxfId="747" priority="249">
      <formula>$L49&gt;0.15</formula>
    </cfRule>
    <cfRule type="expression" dxfId="746" priority="250">
      <formula>AND($L49&gt;0.08,$L49&lt;0.15)</formula>
    </cfRule>
  </conditionalFormatting>
  <conditionalFormatting sqref="AB50">
    <cfRule type="expression" dxfId="745" priority="247">
      <formula>$L50&gt;0.15</formula>
    </cfRule>
    <cfRule type="expression" dxfId="744" priority="248">
      <formula>AND($L50&gt;0.08,$L50&lt;0.15)</formula>
    </cfRule>
  </conditionalFormatting>
  <conditionalFormatting sqref="Z7:AA24">
    <cfRule type="expression" dxfId="743" priority="245">
      <formula>$L7&gt;0.15</formula>
    </cfRule>
    <cfRule type="expression" dxfId="742" priority="246">
      <formula>AND($L7&gt;0.08,$L7&lt;0.15)</formula>
    </cfRule>
  </conditionalFormatting>
  <conditionalFormatting sqref="Z25:AA40">
    <cfRule type="expression" dxfId="741" priority="243">
      <formula>$L25&gt;0.15</formula>
    </cfRule>
    <cfRule type="expression" dxfId="740" priority="244">
      <formula>AND($L25&gt;0.08,$L25&lt;0.15)</formula>
    </cfRule>
  </conditionalFormatting>
  <conditionalFormatting sqref="Z41:AA46">
    <cfRule type="expression" dxfId="739" priority="241">
      <formula>$L41&gt;0.15</formula>
    </cfRule>
    <cfRule type="expression" dxfId="738" priority="242">
      <formula>AND($L41&gt;0.08,$L41&lt;0.15)</formula>
    </cfRule>
  </conditionalFormatting>
  <conditionalFormatting sqref="Z49:AA54">
    <cfRule type="expression" dxfId="737" priority="239">
      <formula>$L49&gt;0.15</formula>
    </cfRule>
    <cfRule type="expression" dxfId="736" priority="240">
      <formula>AND($L49&gt;0.08,$L49&lt;0.15)</formula>
    </cfRule>
  </conditionalFormatting>
  <conditionalFormatting sqref="Z55:AA60">
    <cfRule type="expression" dxfId="735" priority="237">
      <formula>$L55&gt;0.15</formula>
    </cfRule>
    <cfRule type="expression" dxfId="734" priority="238">
      <formula>AND($L55&gt;0.08,$L55&lt;0.15)</formula>
    </cfRule>
  </conditionalFormatting>
  <conditionalFormatting sqref="Z61:AA63">
    <cfRule type="expression" dxfId="733" priority="235">
      <formula>$L61&gt;0.15</formula>
    </cfRule>
    <cfRule type="expression" dxfId="732" priority="236">
      <formula>AND($L61&gt;0.08,$L61&lt;0.15)</formula>
    </cfRule>
  </conditionalFormatting>
  <conditionalFormatting sqref="B7:C7 C8:C9">
    <cfRule type="expression" dxfId="731" priority="233">
      <formula>$L7&gt;0.15</formula>
    </cfRule>
    <cfRule type="expression" dxfId="730" priority="234">
      <formula>AND($L7&gt;0.08,$L7&lt;0.15)</formula>
    </cfRule>
  </conditionalFormatting>
  <conditionalFormatting sqref="C10:C11">
    <cfRule type="expression" dxfId="729" priority="231">
      <formula>$L10&gt;0.15</formula>
    </cfRule>
    <cfRule type="expression" dxfId="728" priority="232">
      <formula>AND($L10&gt;0.08,$L10&lt;0.15)</formula>
    </cfRule>
  </conditionalFormatting>
  <conditionalFormatting sqref="C12:C13">
    <cfRule type="expression" dxfId="727" priority="229">
      <formula>$L12&gt;0.15</formula>
    </cfRule>
    <cfRule type="expression" dxfId="726" priority="230">
      <formula>AND($L12&gt;0.08,$L12&lt;0.15)</formula>
    </cfRule>
  </conditionalFormatting>
  <conditionalFormatting sqref="C14">
    <cfRule type="expression" dxfId="725" priority="227">
      <formula>$L14&gt;0.15</formula>
    </cfRule>
    <cfRule type="expression" dxfId="724" priority="228">
      <formula>AND($L14&gt;0.08,$L14&lt;0.15)</formula>
    </cfRule>
  </conditionalFormatting>
  <conditionalFormatting sqref="C15:C16">
    <cfRule type="expression" dxfId="723" priority="225">
      <formula>$L15&gt;0.15</formula>
    </cfRule>
    <cfRule type="expression" dxfId="722" priority="226">
      <formula>AND($L15&gt;0.08,$L15&lt;0.15)</formula>
    </cfRule>
  </conditionalFormatting>
  <conditionalFormatting sqref="C17:C18">
    <cfRule type="expression" dxfId="721" priority="223">
      <formula>$L17&gt;0.15</formula>
    </cfRule>
    <cfRule type="expression" dxfId="720" priority="224">
      <formula>AND($L17&gt;0.08,$L17&lt;0.15)</formula>
    </cfRule>
  </conditionalFormatting>
  <conditionalFormatting sqref="C19:C20">
    <cfRule type="expression" dxfId="719" priority="221">
      <formula>$L19&gt;0.15</formula>
    </cfRule>
    <cfRule type="expression" dxfId="718" priority="222">
      <formula>AND($L19&gt;0.08,$L19&lt;0.15)</formula>
    </cfRule>
  </conditionalFormatting>
  <conditionalFormatting sqref="C21">
    <cfRule type="expression" dxfId="717" priority="219">
      <formula>$L21&gt;0.15</formula>
    </cfRule>
    <cfRule type="expression" dxfId="716" priority="220">
      <formula>AND($L21&gt;0.08,$L21&lt;0.15)</formula>
    </cfRule>
  </conditionalFormatting>
  <conditionalFormatting sqref="C22:C23">
    <cfRule type="expression" dxfId="715" priority="217">
      <formula>$L22&gt;0.15</formula>
    </cfRule>
    <cfRule type="expression" dxfId="714" priority="218">
      <formula>AND($L22&gt;0.08,$L22&lt;0.15)</formula>
    </cfRule>
  </conditionalFormatting>
  <conditionalFormatting sqref="C24:C25">
    <cfRule type="expression" dxfId="713" priority="215">
      <formula>$L24&gt;0.15</formula>
    </cfRule>
    <cfRule type="expression" dxfId="712" priority="216">
      <formula>AND($L24&gt;0.08,$L24&lt;0.15)</formula>
    </cfRule>
  </conditionalFormatting>
  <conditionalFormatting sqref="C26:C27">
    <cfRule type="expression" dxfId="711" priority="213">
      <formula>$L26&gt;0.15</formula>
    </cfRule>
    <cfRule type="expression" dxfId="710" priority="214">
      <formula>AND($L26&gt;0.08,$L26&lt;0.15)</formula>
    </cfRule>
  </conditionalFormatting>
  <conditionalFormatting sqref="C28">
    <cfRule type="expression" dxfId="709" priority="211">
      <formula>$L28&gt;0.15</formula>
    </cfRule>
    <cfRule type="expression" dxfId="708" priority="212">
      <formula>AND($L28&gt;0.08,$L28&lt;0.15)</formula>
    </cfRule>
  </conditionalFormatting>
  <conditionalFormatting sqref="C29:C30">
    <cfRule type="expression" dxfId="707" priority="209">
      <formula>$L29&gt;0.15</formula>
    </cfRule>
    <cfRule type="expression" dxfId="706" priority="210">
      <formula>AND($L29&gt;0.08,$L29&lt;0.15)</formula>
    </cfRule>
  </conditionalFormatting>
  <conditionalFormatting sqref="C31:C32">
    <cfRule type="expression" dxfId="705" priority="207">
      <formula>$L31&gt;0.15</formula>
    </cfRule>
    <cfRule type="expression" dxfId="704" priority="208">
      <formula>AND($L31&gt;0.08,$L31&lt;0.15)</formula>
    </cfRule>
  </conditionalFormatting>
  <conditionalFormatting sqref="C33:C34">
    <cfRule type="expression" dxfId="703" priority="205">
      <formula>$L33&gt;0.15</formula>
    </cfRule>
    <cfRule type="expression" dxfId="702" priority="206">
      <formula>AND($L33&gt;0.08,$L33&lt;0.15)</formula>
    </cfRule>
  </conditionalFormatting>
  <conditionalFormatting sqref="C35">
    <cfRule type="expression" dxfId="701" priority="203">
      <formula>$L35&gt;0.15</formula>
    </cfRule>
    <cfRule type="expression" dxfId="700" priority="204">
      <formula>AND($L35&gt;0.08,$L35&lt;0.15)</formula>
    </cfRule>
  </conditionalFormatting>
  <conditionalFormatting sqref="C36:C37">
    <cfRule type="expression" dxfId="699" priority="201">
      <formula>$L36&gt;0.15</formula>
    </cfRule>
    <cfRule type="expression" dxfId="698" priority="202">
      <formula>AND($L36&gt;0.08,$L36&lt;0.15)</formula>
    </cfRule>
  </conditionalFormatting>
  <conditionalFormatting sqref="C38">
    <cfRule type="expression" dxfId="697" priority="199">
      <formula>$L38&gt;0.15</formula>
    </cfRule>
    <cfRule type="expression" dxfId="696" priority="200">
      <formula>AND($L38&gt;0.08,$L38&lt;0.15)</formula>
    </cfRule>
  </conditionalFormatting>
  <conditionalFormatting sqref="C39">
    <cfRule type="expression" dxfId="695" priority="197">
      <formula>$L39&gt;0.15</formula>
    </cfRule>
    <cfRule type="expression" dxfId="694" priority="198">
      <formula>AND($L39&gt;0.08,$L39&lt;0.15)</formula>
    </cfRule>
  </conditionalFormatting>
  <conditionalFormatting sqref="C40:C41">
    <cfRule type="expression" dxfId="693" priority="195">
      <formula>$L40&gt;0.15</formula>
    </cfRule>
    <cfRule type="expression" dxfId="692" priority="196">
      <formula>AND($L40&gt;0.08,$L40&lt;0.15)</formula>
    </cfRule>
  </conditionalFormatting>
  <conditionalFormatting sqref="C42:C43">
    <cfRule type="expression" dxfId="691" priority="193">
      <formula>$L42&gt;0.15</formula>
    </cfRule>
    <cfRule type="expression" dxfId="690" priority="194">
      <formula>AND($L42&gt;0.08,$L42&lt;0.15)</formula>
    </cfRule>
  </conditionalFormatting>
  <conditionalFormatting sqref="C44:C45">
    <cfRule type="expression" dxfId="689" priority="191">
      <formula>$L44&gt;0.15</formula>
    </cfRule>
    <cfRule type="expression" dxfId="688" priority="192">
      <formula>AND($L44&gt;0.08,$L44&lt;0.15)</formula>
    </cfRule>
  </conditionalFormatting>
  <conditionalFormatting sqref="C46">
    <cfRule type="expression" dxfId="687" priority="189">
      <formula>$L46&gt;0.15</formula>
    </cfRule>
    <cfRule type="expression" dxfId="686" priority="190">
      <formula>AND($L46&gt;0.08,$L46&lt;0.15)</formula>
    </cfRule>
  </conditionalFormatting>
  <conditionalFormatting sqref="B8:B9">
    <cfRule type="expression" dxfId="685" priority="187">
      <formula>$L8&gt;0.15</formula>
    </cfRule>
    <cfRule type="expression" dxfId="684" priority="188">
      <formula>AND($L8&gt;0.08,$L8&lt;0.15)</formula>
    </cfRule>
  </conditionalFormatting>
  <conditionalFormatting sqref="B10:B11">
    <cfRule type="expression" dxfId="683" priority="185">
      <formula>$L10&gt;0.15</formula>
    </cfRule>
    <cfRule type="expression" dxfId="682" priority="186">
      <formula>AND($L10&gt;0.08,$L10&lt;0.15)</formula>
    </cfRule>
  </conditionalFormatting>
  <conditionalFormatting sqref="B12:B13">
    <cfRule type="expression" dxfId="681" priority="183">
      <formula>$L12&gt;0.15</formula>
    </cfRule>
    <cfRule type="expression" dxfId="680" priority="184">
      <formula>AND($L12&gt;0.08,$L12&lt;0.15)</formula>
    </cfRule>
  </conditionalFormatting>
  <conditionalFormatting sqref="B14">
    <cfRule type="expression" dxfId="679" priority="181">
      <formula>$L14&gt;0.15</formula>
    </cfRule>
    <cfRule type="expression" dxfId="678" priority="182">
      <formula>AND($L14&gt;0.08,$L14&lt;0.15)</formula>
    </cfRule>
  </conditionalFormatting>
  <conditionalFormatting sqref="B15:B16">
    <cfRule type="expression" dxfId="677" priority="179">
      <formula>$L15&gt;0.15</formula>
    </cfRule>
    <cfRule type="expression" dxfId="676" priority="180">
      <formula>AND($L15&gt;0.08,$L15&lt;0.15)</formula>
    </cfRule>
  </conditionalFormatting>
  <conditionalFormatting sqref="B17:B18">
    <cfRule type="expression" dxfId="675" priority="177">
      <formula>$L17&gt;0.15</formula>
    </cfRule>
    <cfRule type="expression" dxfId="674" priority="178">
      <formula>AND($L17&gt;0.08,$L17&lt;0.15)</formula>
    </cfRule>
  </conditionalFormatting>
  <conditionalFormatting sqref="B19:B20">
    <cfRule type="expression" dxfId="673" priority="175">
      <formula>$L19&gt;0.15</formula>
    </cfRule>
    <cfRule type="expression" dxfId="672" priority="176">
      <formula>AND($L19&gt;0.08,$L19&lt;0.15)</formula>
    </cfRule>
  </conditionalFormatting>
  <conditionalFormatting sqref="B21">
    <cfRule type="expression" dxfId="671" priority="173">
      <formula>$L21&gt;0.15</formula>
    </cfRule>
    <cfRule type="expression" dxfId="670" priority="174">
      <formula>AND($L21&gt;0.08,$L21&lt;0.15)</formula>
    </cfRule>
  </conditionalFormatting>
  <conditionalFormatting sqref="B22:B23">
    <cfRule type="expression" dxfId="669" priority="171">
      <formula>$L22&gt;0.15</formula>
    </cfRule>
    <cfRule type="expression" dxfId="668" priority="172">
      <formula>AND($L22&gt;0.08,$L22&lt;0.15)</formula>
    </cfRule>
  </conditionalFormatting>
  <conditionalFormatting sqref="B24:B25">
    <cfRule type="expression" dxfId="667" priority="169">
      <formula>$L24&gt;0.15</formula>
    </cfRule>
    <cfRule type="expression" dxfId="666" priority="170">
      <formula>AND($L24&gt;0.08,$L24&lt;0.15)</formula>
    </cfRule>
  </conditionalFormatting>
  <conditionalFormatting sqref="B26:B27">
    <cfRule type="expression" dxfId="665" priority="167">
      <formula>$L26&gt;0.15</formula>
    </cfRule>
    <cfRule type="expression" dxfId="664" priority="168">
      <formula>AND($L26&gt;0.08,$L26&lt;0.15)</formula>
    </cfRule>
  </conditionalFormatting>
  <conditionalFormatting sqref="B28">
    <cfRule type="expression" dxfId="663" priority="165">
      <formula>$L28&gt;0.15</formula>
    </cfRule>
    <cfRule type="expression" dxfId="662" priority="166">
      <formula>AND($L28&gt;0.08,$L28&lt;0.15)</formula>
    </cfRule>
  </conditionalFormatting>
  <conditionalFormatting sqref="B29:B30">
    <cfRule type="expression" dxfId="661" priority="163">
      <formula>$L29&gt;0.15</formula>
    </cfRule>
    <cfRule type="expression" dxfId="660" priority="164">
      <formula>AND($L29&gt;0.08,$L29&lt;0.15)</formula>
    </cfRule>
  </conditionalFormatting>
  <conditionalFormatting sqref="B31:B32">
    <cfRule type="expression" dxfId="659" priority="161">
      <formula>$L31&gt;0.15</formula>
    </cfRule>
    <cfRule type="expression" dxfId="658" priority="162">
      <formula>AND($L31&gt;0.08,$L31&lt;0.15)</formula>
    </cfRule>
  </conditionalFormatting>
  <conditionalFormatting sqref="B33:B34">
    <cfRule type="expression" dxfId="657" priority="159">
      <formula>$L33&gt;0.15</formula>
    </cfRule>
    <cfRule type="expression" dxfId="656" priority="160">
      <formula>AND($L33&gt;0.08,$L33&lt;0.15)</formula>
    </cfRule>
  </conditionalFormatting>
  <conditionalFormatting sqref="B35">
    <cfRule type="expression" dxfId="655" priority="157">
      <formula>$L35&gt;0.15</formula>
    </cfRule>
    <cfRule type="expression" dxfId="654" priority="158">
      <formula>AND($L35&gt;0.08,$L35&lt;0.15)</formula>
    </cfRule>
  </conditionalFormatting>
  <conditionalFormatting sqref="B36:B37">
    <cfRule type="expression" dxfId="653" priority="155">
      <formula>$L36&gt;0.15</formula>
    </cfRule>
    <cfRule type="expression" dxfId="652" priority="156">
      <formula>AND($L36&gt;0.08,$L36&lt;0.15)</formula>
    </cfRule>
  </conditionalFormatting>
  <conditionalFormatting sqref="B38">
    <cfRule type="expression" dxfId="651" priority="153">
      <formula>$L38&gt;0.15</formula>
    </cfRule>
    <cfRule type="expression" dxfId="650" priority="154">
      <formula>AND($L38&gt;0.08,$L38&lt;0.15)</formula>
    </cfRule>
  </conditionalFormatting>
  <conditionalFormatting sqref="B39">
    <cfRule type="expression" dxfId="649" priority="151">
      <formula>$L39&gt;0.15</formula>
    </cfRule>
    <cfRule type="expression" dxfId="648" priority="152">
      <formula>AND($L39&gt;0.08,$L39&lt;0.15)</formula>
    </cfRule>
  </conditionalFormatting>
  <conditionalFormatting sqref="B40:B41">
    <cfRule type="expression" dxfId="647" priority="149">
      <formula>$L40&gt;0.15</formula>
    </cfRule>
    <cfRule type="expression" dxfId="646" priority="150">
      <formula>AND($L40&gt;0.08,$L40&lt;0.15)</formula>
    </cfRule>
  </conditionalFormatting>
  <conditionalFormatting sqref="B42:B43">
    <cfRule type="expression" dxfId="645" priority="147">
      <formula>$L42&gt;0.15</formula>
    </cfRule>
    <cfRule type="expression" dxfId="644" priority="148">
      <formula>AND($L42&gt;0.08,$L42&lt;0.15)</formula>
    </cfRule>
  </conditionalFormatting>
  <conditionalFormatting sqref="B44:B45">
    <cfRule type="expression" dxfId="643" priority="145">
      <formula>$L44&gt;0.15</formula>
    </cfRule>
    <cfRule type="expression" dxfId="642" priority="146">
      <formula>AND($L44&gt;0.08,$L44&lt;0.15)</formula>
    </cfRule>
  </conditionalFormatting>
  <conditionalFormatting sqref="B46">
    <cfRule type="expression" dxfId="641" priority="143">
      <formula>$L46&gt;0.15</formula>
    </cfRule>
    <cfRule type="expression" dxfId="640" priority="144">
      <formula>AND($L46&gt;0.08,$L46&lt;0.15)</formula>
    </cfRule>
  </conditionalFormatting>
  <conditionalFormatting sqref="D7">
    <cfRule type="expression" dxfId="639" priority="141">
      <formula>$L7&gt;0.15</formula>
    </cfRule>
    <cfRule type="expression" dxfId="638" priority="142">
      <formula>AND($L7&gt;0.08,$L7&lt;0.15)</formula>
    </cfRule>
  </conditionalFormatting>
  <conditionalFormatting sqref="E7:H7">
    <cfRule type="expression" dxfId="637" priority="139">
      <formula>$L7&gt;0.15</formula>
    </cfRule>
    <cfRule type="expression" dxfId="636" priority="140">
      <formula>AND($L7&gt;0.08,$L7&lt;0.15)</formula>
    </cfRule>
  </conditionalFormatting>
  <conditionalFormatting sqref="D8">
    <cfRule type="expression" dxfId="635" priority="137">
      <formula>$L8&gt;0.15</formula>
    </cfRule>
    <cfRule type="expression" dxfId="634" priority="138">
      <formula>AND($L8&gt;0.08,$L8&lt;0.15)</formula>
    </cfRule>
  </conditionalFormatting>
  <conditionalFormatting sqref="E8:H8">
    <cfRule type="expression" dxfId="633" priority="135">
      <formula>$L8&gt;0.15</formula>
    </cfRule>
    <cfRule type="expression" dxfId="632" priority="136">
      <formula>AND($L8&gt;0.08,$L8&lt;0.15)</formula>
    </cfRule>
  </conditionalFormatting>
  <conditionalFormatting sqref="G9:H9">
    <cfRule type="expression" dxfId="631" priority="133">
      <formula>$L9&gt;0.15</formula>
    </cfRule>
    <cfRule type="expression" dxfId="630" priority="134">
      <formula>AND($L9&gt;0.08,$L9&lt;0.15)</formula>
    </cfRule>
  </conditionalFormatting>
  <conditionalFormatting sqref="D9:F9">
    <cfRule type="expression" dxfId="629" priority="131">
      <formula>$L9&gt;0.15</formula>
    </cfRule>
    <cfRule type="expression" dxfId="628" priority="132">
      <formula>AND($L9&gt;0.08,$L9&lt;0.15)</formula>
    </cfRule>
  </conditionalFormatting>
  <conditionalFormatting sqref="G10:H10">
    <cfRule type="expression" dxfId="627" priority="129">
      <formula>$L10&gt;0.15</formula>
    </cfRule>
    <cfRule type="expression" dxfId="626" priority="130">
      <formula>AND($L10&gt;0.08,$L10&lt;0.15)</formula>
    </cfRule>
  </conditionalFormatting>
  <conditionalFormatting sqref="D10:F10">
    <cfRule type="expression" dxfId="625" priority="127">
      <formula>$L10&gt;0.15</formula>
    </cfRule>
    <cfRule type="expression" dxfId="624" priority="128">
      <formula>AND($L10&gt;0.08,$L10&lt;0.15)</formula>
    </cfRule>
  </conditionalFormatting>
  <conditionalFormatting sqref="E12">
    <cfRule type="expression" dxfId="623" priority="125">
      <formula>$L12&gt;0.15</formula>
    </cfRule>
    <cfRule type="expression" dxfId="622" priority="126">
      <formula>AND($L12&gt;0.08,$L12&lt;0.15)</formula>
    </cfRule>
  </conditionalFormatting>
  <conditionalFormatting sqref="D13:H13">
    <cfRule type="expression" dxfId="621" priority="123">
      <formula>$L13&gt;0.15</formula>
    </cfRule>
    <cfRule type="expression" dxfId="620" priority="124">
      <formula>AND($L13&gt;0.08,$L13&lt;0.15)</formula>
    </cfRule>
  </conditionalFormatting>
  <conditionalFormatting sqref="D13:H13">
    <cfRule type="expression" dxfId="619" priority="121">
      <formula>$L13&gt;0.15</formula>
    </cfRule>
    <cfRule type="expression" dxfId="618" priority="122">
      <formula>AND($L13&gt;0.08,$L13&lt;0.15)</formula>
    </cfRule>
  </conditionalFormatting>
  <conditionalFormatting sqref="D14">
    <cfRule type="expression" dxfId="617" priority="119">
      <formula>$L14&gt;0.15</formula>
    </cfRule>
    <cfRule type="expression" dxfId="616" priority="120">
      <formula>AND($L14&gt;0.08,$L14&lt;0.15)</formula>
    </cfRule>
  </conditionalFormatting>
  <conditionalFormatting sqref="E14:G14">
    <cfRule type="expression" dxfId="615" priority="117">
      <formula>$L14&gt;0.15</formula>
    </cfRule>
    <cfRule type="expression" dxfId="614" priority="118">
      <formula>AND($L14&gt;0.08,$L14&lt;0.15)</formula>
    </cfRule>
  </conditionalFormatting>
  <conditionalFormatting sqref="H14">
    <cfRule type="expression" dxfId="613" priority="115">
      <formula>$L14&gt;0.15</formula>
    </cfRule>
    <cfRule type="expression" dxfId="612" priority="116">
      <formula>AND($L14&gt;0.08,$L14&lt;0.15)</formula>
    </cfRule>
  </conditionalFormatting>
  <conditionalFormatting sqref="D15">
    <cfRule type="expression" dxfId="611" priority="113">
      <formula>$L15&gt;0.15</formula>
    </cfRule>
    <cfRule type="expression" dxfId="610" priority="114">
      <formula>AND($L15&gt;0.08,$L15&lt;0.15)</formula>
    </cfRule>
  </conditionalFormatting>
  <conditionalFormatting sqref="E15:G15">
    <cfRule type="expression" dxfId="609" priority="111">
      <formula>$L15&gt;0.15</formula>
    </cfRule>
    <cfRule type="expression" dxfId="608" priority="112">
      <formula>AND($L15&gt;0.08,$L15&lt;0.15)</formula>
    </cfRule>
  </conditionalFormatting>
  <conditionalFormatting sqref="H15">
    <cfRule type="expression" dxfId="607" priority="109">
      <formula>$L15&gt;0.15</formula>
    </cfRule>
    <cfRule type="expression" dxfId="606" priority="110">
      <formula>AND($L15&gt;0.08,$L15&lt;0.15)</formula>
    </cfRule>
  </conditionalFormatting>
  <conditionalFormatting sqref="G17">
    <cfRule type="expression" dxfId="605" priority="107">
      <formula>$L17&gt;0.15</formula>
    </cfRule>
    <cfRule type="expression" dxfId="604" priority="108">
      <formula>AND($L17&gt;0.08,$L17&lt;0.15)</formula>
    </cfRule>
  </conditionalFormatting>
  <conditionalFormatting sqref="G20">
    <cfRule type="expression" dxfId="603" priority="103">
      <formula>$L20&gt;0.15</formula>
    </cfRule>
    <cfRule type="expression" dxfId="602" priority="104">
      <formula>AND($L20&gt;0.08,$L20&lt;0.15)</formula>
    </cfRule>
  </conditionalFormatting>
  <conditionalFormatting sqref="D20:F20">
    <cfRule type="expression" dxfId="601" priority="105">
      <formula>$L20&gt;0.15</formula>
    </cfRule>
    <cfRule type="expression" dxfId="600" priority="106">
      <formula>AND($L20&gt;0.08,$L20&lt;0.15)</formula>
    </cfRule>
  </conditionalFormatting>
  <conditionalFormatting sqref="H20">
    <cfRule type="expression" dxfId="599" priority="101">
      <formula>$L20&gt;0.15</formula>
    </cfRule>
    <cfRule type="expression" dxfId="598" priority="102">
      <formula>AND($L20&gt;0.08,$L20&lt;0.15)</formula>
    </cfRule>
  </conditionalFormatting>
  <conditionalFormatting sqref="G21">
    <cfRule type="expression" dxfId="597" priority="97">
      <formula>$L21&gt;0.15</formula>
    </cfRule>
    <cfRule type="expression" dxfId="596" priority="98">
      <formula>AND($L21&gt;0.08,$L21&lt;0.15)</formula>
    </cfRule>
  </conditionalFormatting>
  <conditionalFormatting sqref="D21:F21">
    <cfRule type="expression" dxfId="595" priority="99">
      <formula>$L21&gt;0.15</formula>
    </cfRule>
    <cfRule type="expression" dxfId="594" priority="100">
      <formula>AND($L21&gt;0.08,$L21&lt;0.15)</formula>
    </cfRule>
  </conditionalFormatting>
  <conditionalFormatting sqref="H21">
    <cfRule type="expression" dxfId="593" priority="95">
      <formula>$L21&gt;0.15</formula>
    </cfRule>
    <cfRule type="expression" dxfId="592" priority="96">
      <formula>AND($L21&gt;0.08,$L21&lt;0.15)</formula>
    </cfRule>
  </conditionalFormatting>
  <conditionalFormatting sqref="G22:H22">
    <cfRule type="expression" dxfId="591" priority="93">
      <formula>$L22&gt;0.15</formula>
    </cfRule>
    <cfRule type="expression" dxfId="590" priority="94">
      <formula>AND($L22&gt;0.08,$L22&lt;0.15)</formula>
    </cfRule>
  </conditionalFormatting>
  <conditionalFormatting sqref="D24 F24">
    <cfRule type="expression" dxfId="589" priority="91">
      <formula>$L24&gt;0.15</formula>
    </cfRule>
    <cfRule type="expression" dxfId="588" priority="92">
      <formula>AND($L24&gt;0.08,$L24&lt;0.15)</formula>
    </cfRule>
  </conditionalFormatting>
  <conditionalFormatting sqref="H24">
    <cfRule type="expression" dxfId="587" priority="89">
      <formula>$L24&gt;0.15</formula>
    </cfRule>
    <cfRule type="expression" dxfId="586" priority="90">
      <formula>AND($L24&gt;0.08,$L24&lt;0.15)</formula>
    </cfRule>
  </conditionalFormatting>
  <conditionalFormatting sqref="E24">
    <cfRule type="expression" dxfId="585" priority="87">
      <formula>$L24&gt;0.15</formula>
    </cfRule>
    <cfRule type="expression" dxfId="584" priority="88">
      <formula>AND($L24&gt;0.08,$L24&lt;0.15)</formula>
    </cfRule>
  </conditionalFormatting>
  <conditionalFormatting sqref="G23">
    <cfRule type="expression" dxfId="583" priority="85">
      <formula>$L23&gt;0.15</formula>
    </cfRule>
    <cfRule type="expression" dxfId="582" priority="86">
      <formula>AND($L23&gt;0.08,$L23&lt;0.15)</formula>
    </cfRule>
  </conditionalFormatting>
  <conditionalFormatting sqref="G24">
    <cfRule type="expression" dxfId="581" priority="83">
      <formula>$L24&gt;0.15</formula>
    </cfRule>
    <cfRule type="expression" dxfId="580" priority="84">
      <formula>AND($L24&gt;0.08,$L24&lt;0.15)</formula>
    </cfRule>
  </conditionalFormatting>
  <conditionalFormatting sqref="D25:H25">
    <cfRule type="expression" dxfId="579" priority="81">
      <formula>$L25&gt;0.15</formula>
    </cfRule>
    <cfRule type="expression" dxfId="578" priority="82">
      <formula>AND($L25&gt;0.08,$L25&lt;0.15)</formula>
    </cfRule>
  </conditionalFormatting>
  <conditionalFormatting sqref="D26:H26">
    <cfRule type="expression" dxfId="577" priority="79">
      <formula>$L26&gt;0.15</formula>
    </cfRule>
    <cfRule type="expression" dxfId="576" priority="80">
      <formula>AND($L26&gt;0.08,$L26&lt;0.15)</formula>
    </cfRule>
  </conditionalFormatting>
  <conditionalFormatting sqref="D27:H27">
    <cfRule type="expression" dxfId="575" priority="73">
      <formula>$L27&gt;0.15</formula>
    </cfRule>
    <cfRule type="expression" dxfId="574" priority="74">
      <formula>AND($L27&gt;0.08,$L27&lt;0.15)</formula>
    </cfRule>
  </conditionalFormatting>
  <conditionalFormatting sqref="G28:H28">
    <cfRule type="expression" dxfId="573" priority="71">
      <formula>$L28&gt;0.15</formula>
    </cfRule>
    <cfRule type="expression" dxfId="572" priority="72">
      <formula>AND($L28&gt;0.08,$L28&lt;0.15)</formula>
    </cfRule>
  </conditionalFormatting>
  <conditionalFormatting sqref="D28:F28">
    <cfRule type="expression" dxfId="571" priority="69">
      <formula>$L28&gt;0.15</formula>
    </cfRule>
    <cfRule type="expression" dxfId="570" priority="70">
      <formula>AND($L28&gt;0.08,$L28&lt;0.15)</formula>
    </cfRule>
  </conditionalFormatting>
  <conditionalFormatting sqref="H29">
    <cfRule type="expression" dxfId="569" priority="67">
      <formula>$L29&gt;0.15</formula>
    </cfRule>
    <cfRule type="expression" dxfId="568" priority="68">
      <formula>AND($L29&gt;0.08,$L29&lt;0.15)</formula>
    </cfRule>
  </conditionalFormatting>
  <conditionalFormatting sqref="G29">
    <cfRule type="expression" dxfId="567" priority="65">
      <formula>$L29&gt;0.15</formula>
    </cfRule>
    <cfRule type="expression" dxfId="566" priority="66">
      <formula>AND($L29&gt;0.08,$L29&lt;0.15)</formula>
    </cfRule>
  </conditionalFormatting>
  <conditionalFormatting sqref="D30">
    <cfRule type="expression" dxfId="565" priority="63">
      <formula>$L30&gt;0.15</formula>
    </cfRule>
    <cfRule type="expression" dxfId="564" priority="64">
      <formula>AND($L30&gt;0.08,$L30&lt;0.15)</formula>
    </cfRule>
  </conditionalFormatting>
  <conditionalFormatting sqref="E30:F30">
    <cfRule type="expression" dxfId="563" priority="61">
      <formula>$L30&gt;0.15</formula>
    </cfRule>
    <cfRule type="expression" dxfId="562" priority="62">
      <formula>AND($L30&gt;0.08,$L30&lt;0.15)</formula>
    </cfRule>
  </conditionalFormatting>
  <conditionalFormatting sqref="H30">
    <cfRule type="expression" dxfId="561" priority="59">
      <formula>$L30&gt;0.15</formula>
    </cfRule>
    <cfRule type="expression" dxfId="560" priority="60">
      <formula>AND($L30&gt;0.08,$L30&lt;0.15)</formula>
    </cfRule>
  </conditionalFormatting>
  <conditionalFormatting sqref="G30">
    <cfRule type="expression" dxfId="559" priority="57">
      <formula>$L30&gt;0.15</formula>
    </cfRule>
    <cfRule type="expression" dxfId="558" priority="58">
      <formula>AND($L30&gt;0.08,$L30&lt;0.15)</formula>
    </cfRule>
  </conditionalFormatting>
  <conditionalFormatting sqref="D31">
    <cfRule type="expression" dxfId="557" priority="55">
      <formula>$L31&gt;0.15</formula>
    </cfRule>
    <cfRule type="expression" dxfId="556" priority="56">
      <formula>AND($L31&gt;0.08,$L31&lt;0.15)</formula>
    </cfRule>
  </conditionalFormatting>
  <conditionalFormatting sqref="E31:H31">
    <cfRule type="expression" dxfId="555" priority="53">
      <formula>$L31&gt;0.15</formula>
    </cfRule>
    <cfRule type="expression" dxfId="554" priority="54">
      <formula>AND($L31&gt;0.08,$L31&lt;0.15)</formula>
    </cfRule>
  </conditionalFormatting>
  <conditionalFormatting sqref="D32:H32">
    <cfRule type="expression" dxfId="553" priority="51">
      <formula>$L32&gt;0.15</formula>
    </cfRule>
    <cfRule type="expression" dxfId="552" priority="52">
      <formula>AND($L32&gt;0.08,$L32&lt;0.15)</formula>
    </cfRule>
  </conditionalFormatting>
  <conditionalFormatting sqref="D32:H32">
    <cfRule type="expression" dxfId="551" priority="49">
      <formula>$L32&gt;0.15</formula>
    </cfRule>
    <cfRule type="expression" dxfId="550" priority="50">
      <formula>AND($L32&gt;0.08,$L32&lt;0.15)</formula>
    </cfRule>
  </conditionalFormatting>
  <conditionalFormatting sqref="D33:H33 E34">
    <cfRule type="expression" dxfId="549" priority="47">
      <formula>$L33&gt;0.15</formula>
    </cfRule>
    <cfRule type="expression" dxfId="548" priority="48">
      <formula>AND($L33&gt;0.08,$L33&lt;0.15)</formula>
    </cfRule>
  </conditionalFormatting>
  <conditionalFormatting sqref="D33:H33 E34">
    <cfRule type="expression" dxfId="547" priority="45">
      <formula>$L33&gt;0.15</formula>
    </cfRule>
    <cfRule type="expression" dxfId="546" priority="46">
      <formula>AND($L33&gt;0.08,$L33&lt;0.15)</formula>
    </cfRule>
  </conditionalFormatting>
  <conditionalFormatting sqref="D35">
    <cfRule type="expression" dxfId="545" priority="43">
      <formula>$L35&gt;0.15</formula>
    </cfRule>
    <cfRule type="expression" dxfId="544" priority="44">
      <formula>AND($L35&gt;0.08,$L35&lt;0.15)</formula>
    </cfRule>
  </conditionalFormatting>
  <conditionalFormatting sqref="E36:G36">
    <cfRule type="expression" dxfId="543" priority="41">
      <formula>$L36&gt;0.15</formula>
    </cfRule>
    <cfRule type="expression" dxfId="542" priority="42">
      <formula>AND($L36&gt;0.08,$L36&lt;0.15)</formula>
    </cfRule>
  </conditionalFormatting>
  <conditionalFormatting sqref="D36">
    <cfRule type="expression" dxfId="541" priority="39">
      <formula>$L36&gt;0.15</formula>
    </cfRule>
    <cfRule type="expression" dxfId="540" priority="40">
      <formula>AND($L36&gt;0.08,$L36&lt;0.15)</formula>
    </cfRule>
  </conditionalFormatting>
  <conditionalFormatting sqref="E38:F38">
    <cfRule type="expression" dxfId="539" priority="37">
      <formula>$L38&gt;0.15</formula>
    </cfRule>
    <cfRule type="expression" dxfId="538" priority="38">
      <formula>AND($L38&gt;0.08,$L38&lt;0.15)</formula>
    </cfRule>
  </conditionalFormatting>
  <conditionalFormatting sqref="D38">
    <cfRule type="expression" dxfId="537" priority="35">
      <formula>$L38&gt;0.15</formula>
    </cfRule>
    <cfRule type="expression" dxfId="536" priority="36">
      <formula>AND($L38&gt;0.08,$L38&lt;0.15)</formula>
    </cfRule>
  </conditionalFormatting>
  <conditionalFormatting sqref="E39:F39">
    <cfRule type="expression" dxfId="535" priority="33">
      <formula>$L39&gt;0.15</formula>
    </cfRule>
    <cfRule type="expression" dxfId="534" priority="34">
      <formula>AND($L39&gt;0.08,$L39&lt;0.15)</formula>
    </cfRule>
  </conditionalFormatting>
  <conditionalFormatting sqref="D39">
    <cfRule type="expression" dxfId="533" priority="31">
      <formula>$L39&gt;0.15</formula>
    </cfRule>
    <cfRule type="expression" dxfId="532" priority="32">
      <formula>AND($L39&gt;0.08,$L39&lt;0.15)</formula>
    </cfRule>
  </conditionalFormatting>
  <conditionalFormatting sqref="D40:F40">
    <cfRule type="expression" dxfId="531" priority="25">
      <formula>$L40&gt;0.15</formula>
    </cfRule>
    <cfRule type="expression" dxfId="530" priority="26">
      <formula>AND($L40&gt;0.08,$L40&lt;0.15)</formula>
    </cfRule>
  </conditionalFormatting>
  <conditionalFormatting sqref="E42">
    <cfRule type="expression" dxfId="529" priority="23">
      <formula>$L42&gt;0.15</formula>
    </cfRule>
    <cfRule type="expression" dxfId="528" priority="24">
      <formula>AND($L42&gt;0.08,$L42&lt;0.15)</formula>
    </cfRule>
  </conditionalFormatting>
  <conditionalFormatting sqref="E42">
    <cfRule type="expression" dxfId="527" priority="21">
      <formula>$L42&gt;0.15</formula>
    </cfRule>
    <cfRule type="expression" dxfId="526" priority="22">
      <formula>AND($L42&gt;0.08,$L42&lt;0.15)</formula>
    </cfRule>
  </conditionalFormatting>
  <conditionalFormatting sqref="G42:H42">
    <cfRule type="expression" dxfId="525" priority="19">
      <formula>$L42&gt;0.15</formula>
    </cfRule>
    <cfRule type="expression" dxfId="524" priority="20">
      <formula>AND($L42&gt;0.08,$L42&lt;0.15)</formula>
    </cfRule>
  </conditionalFormatting>
  <conditionalFormatting sqref="G42:H42">
    <cfRule type="expression" dxfId="523" priority="17">
      <formula>$L42&gt;0.15</formula>
    </cfRule>
    <cfRule type="expression" dxfId="522" priority="18">
      <formula>AND($L42&gt;0.08,$L42&lt;0.15)</formula>
    </cfRule>
  </conditionalFormatting>
  <conditionalFormatting sqref="H34">
    <cfRule type="expression" dxfId="521" priority="15">
      <formula>$L34&gt;0.15</formula>
    </cfRule>
    <cfRule type="expression" dxfId="520" priority="16">
      <formula>AND($L34&gt;0.08,$L34&lt;0.15)</formula>
    </cfRule>
  </conditionalFormatting>
  <conditionalFormatting sqref="H34">
    <cfRule type="expression" dxfId="519" priority="13">
      <formula>$L34&gt;0.15</formula>
    </cfRule>
    <cfRule type="expression" dxfId="518" priority="14">
      <formula>AND($L34&gt;0.08,$L34&lt;0.15)</formula>
    </cfRule>
  </conditionalFormatting>
  <conditionalFormatting sqref="G40">
    <cfRule type="expression" dxfId="517" priority="11">
      <formula>$L40&gt;0.15</formula>
    </cfRule>
    <cfRule type="expression" dxfId="516" priority="12">
      <formula>AND($L40&gt;0.08,$L40&lt;0.15)</formula>
    </cfRule>
  </conditionalFormatting>
  <conditionalFormatting sqref="H40">
    <cfRule type="expression" dxfId="515" priority="9">
      <formula>$L40&gt;0.15</formula>
    </cfRule>
    <cfRule type="expression" dxfId="514" priority="10">
      <formula>AND($L40&gt;0.08,$L40&lt;0.15)</formula>
    </cfRule>
  </conditionalFormatting>
  <conditionalFormatting sqref="H40">
    <cfRule type="expression" dxfId="513" priority="7">
      <formula>$L40&gt;0.15</formula>
    </cfRule>
    <cfRule type="expression" dxfId="512" priority="8">
      <formula>AND($L40&gt;0.08,$L40&lt;0.15)</formula>
    </cfRule>
  </conditionalFormatting>
  <conditionalFormatting sqref="G41">
    <cfRule type="expression" dxfId="511" priority="5">
      <formula>$L41&gt;0.15</formula>
    </cfRule>
    <cfRule type="expression" dxfId="510" priority="6">
      <formula>AND($L41&gt;0.08,$L41&lt;0.15)</formula>
    </cfRule>
  </conditionalFormatting>
  <conditionalFormatting sqref="H41">
    <cfRule type="expression" dxfId="509" priority="3">
      <formula>$L41&gt;0.15</formula>
    </cfRule>
    <cfRule type="expression" dxfId="508" priority="4">
      <formula>AND($L41&gt;0.08,$L41&lt;0.15)</formula>
    </cfRule>
  </conditionalFormatting>
  <conditionalFormatting sqref="H41">
    <cfRule type="expression" dxfId="507" priority="1">
      <formula>$L41&gt;0.15</formula>
    </cfRule>
    <cfRule type="expression" dxfId="506" priority="2">
      <formula>AND($L41&gt;0.08,$L41&lt;0.15)</formula>
    </cfRule>
  </conditionalFormatting>
  <dataValidations count="3">
    <dataValidation type="list" allowBlank="1" showInputMessage="1" showErrorMessage="1" sqref="Z7:Z46 Z49:Z63" xr:uid="{94A8A9DB-6206-40F2-8749-35A750972CF6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AA1E0B72-C854-4008-AB9B-6A616659C183}">
      <formula1>0</formula1>
      <formula2>20000</formula2>
    </dataValidation>
    <dataValidation allowBlank="1" showInputMessage="1" showErrorMessage="1" prompt="수식 계산_x000a_수치 입력 금지" sqref="K49:K63 K7:K46" xr:uid="{549A6997-E3A8-4C5C-8A4B-56516FFF923C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EE11832-F582-49AD-8083-8D27F2830FA4}">
          <x14:formula1>
            <xm:f>데이터!$C$4:$C$11</xm:f>
          </x14:formula1>
          <xm:sqref>AB49:AB63 AB7:AB31 AB43:AB46</xm:sqref>
        </x14:dataValidation>
        <x14:dataValidation type="list" allowBlank="1" showInputMessage="1" showErrorMessage="1" xr:uid="{601352C4-B02F-4BD7-9CBC-3588463D8E92}">
          <x14:formula1>
            <xm:f>데이터!$B$4:$B$17</xm:f>
          </x14:formula1>
          <xm:sqref>D50:D63 D23 D27 D11 D19 D34 D37 D40:D46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85F1-321C-4890-AC49-F2C3F6781E69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M7" sqref="M7:W29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7" t="s">
        <v>202</v>
      </c>
      <c r="B1" s="28"/>
      <c r="C1" s="28"/>
      <c r="D1" s="28"/>
      <c r="E1" s="33" t="s">
        <v>0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4"/>
    </row>
    <row r="2" spans="1:29" s="1" customFormat="1" ht="13.5" customHeight="1" x14ac:dyDescent="0.3">
      <c r="A2" s="29"/>
      <c r="B2" s="30"/>
      <c r="C2" s="30"/>
      <c r="D2" s="30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</row>
    <row r="3" spans="1:29" s="1" customFormat="1" ht="13.5" customHeight="1" x14ac:dyDescent="0.3">
      <c r="A3" s="31"/>
      <c r="B3" s="32"/>
      <c r="C3" s="32"/>
      <c r="D3" s="3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8"/>
    </row>
    <row r="4" spans="1:29" s="1" customFormat="1" ht="9.9499999999999993" customHeight="1" thickBot="1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</row>
    <row r="5" spans="1:29" s="2" customFormat="1" ht="17.25" thickTop="1" x14ac:dyDescent="0.3">
      <c r="A5" s="42" t="s">
        <v>1</v>
      </c>
      <c r="B5" s="44" t="s">
        <v>107</v>
      </c>
      <c r="C5" s="44" t="str">
        <f>RIGHT($A$1,1)</f>
        <v>일</v>
      </c>
      <c r="D5" s="42" t="s">
        <v>2</v>
      </c>
      <c r="E5" s="42" t="s">
        <v>3</v>
      </c>
      <c r="F5" s="42" t="s">
        <v>4</v>
      </c>
      <c r="G5" s="42" t="s">
        <v>5</v>
      </c>
      <c r="H5" s="50" t="s">
        <v>6</v>
      </c>
      <c r="I5" s="42" t="s">
        <v>7</v>
      </c>
      <c r="J5" s="42" t="s">
        <v>8</v>
      </c>
      <c r="K5" s="42" t="s">
        <v>9</v>
      </c>
      <c r="L5" s="51" t="s">
        <v>10</v>
      </c>
      <c r="M5" s="46" t="s">
        <v>11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 t="s">
        <v>12</v>
      </c>
      <c r="Y5" s="46"/>
      <c r="Z5" s="46"/>
      <c r="AA5" s="46" t="s">
        <v>13</v>
      </c>
      <c r="AB5" s="46" t="s">
        <v>14</v>
      </c>
      <c r="AC5" s="48" t="s">
        <v>15</v>
      </c>
    </row>
    <row r="6" spans="1:29" s="2" customFormat="1" ht="17.25" thickBot="1" x14ac:dyDescent="0.35">
      <c r="A6" s="43"/>
      <c r="B6" s="45"/>
      <c r="C6" s="45"/>
      <c r="D6" s="43"/>
      <c r="E6" s="43"/>
      <c r="F6" s="43"/>
      <c r="G6" s="43"/>
      <c r="H6" s="43"/>
      <c r="I6" s="43"/>
      <c r="J6" s="43"/>
      <c r="K6" s="43"/>
      <c r="L6" s="52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3" t="s">
        <v>21</v>
      </c>
      <c r="S6" s="25" t="s">
        <v>22</v>
      </c>
      <c r="T6" s="3" t="s">
        <v>23</v>
      </c>
      <c r="U6" s="3" t="s">
        <v>46</v>
      </c>
      <c r="V6" s="3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47"/>
      <c r="AB6" s="47"/>
      <c r="AC6" s="47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9</v>
      </c>
      <c r="D7" s="6" t="s">
        <v>92</v>
      </c>
      <c r="E7" s="6" t="s">
        <v>51</v>
      </c>
      <c r="F7" s="6" t="s">
        <v>150</v>
      </c>
      <c r="G7" s="4" t="s">
        <v>142</v>
      </c>
      <c r="H7" s="4" t="s">
        <v>52</v>
      </c>
      <c r="I7" s="7">
        <f t="shared" ref="I7:I46" si="0">J7+K7</f>
        <v>2176</v>
      </c>
      <c r="J7" s="8">
        <v>2110</v>
      </c>
      <c r="K7" s="7">
        <f t="shared" ref="K7:K29" si="1">SUM(M7:W7)</f>
        <v>66</v>
      </c>
      <c r="L7" s="9">
        <f t="shared" ref="L7:L46" si="2">K7/I7</f>
        <v>3.0330882352941176E-2</v>
      </c>
      <c r="M7" s="10"/>
      <c r="N7" s="10">
        <v>53</v>
      </c>
      <c r="O7" s="10"/>
      <c r="P7" s="10">
        <v>13</v>
      </c>
      <c r="Q7" s="10"/>
      <c r="R7" s="10"/>
      <c r="S7" s="10"/>
      <c r="T7" s="10"/>
      <c r="U7" s="10"/>
      <c r="V7" s="10"/>
      <c r="W7" s="10"/>
      <c r="X7" s="11">
        <v>20201009</v>
      </c>
      <c r="Y7" s="11">
        <v>3</v>
      </c>
      <c r="Z7" s="5" t="s">
        <v>203</v>
      </c>
      <c r="AA7" s="11" t="str">
        <f t="shared" ref="AA7:AA46" si="3">IF($Z7="A","하선동",IF($Z7="B","이형준",""))</f>
        <v>하선동</v>
      </c>
      <c r="AB7" s="4" t="s">
        <v>58</v>
      </c>
      <c r="AC7" s="12"/>
    </row>
    <row r="8" spans="1:29" s="13" customFormat="1" ht="20.100000000000001" customHeight="1" x14ac:dyDescent="0.3">
      <c r="A8" s="4">
        <v>2</v>
      </c>
      <c r="B8" s="5">
        <f t="shared" ref="B8:B46" si="4">B7</f>
        <v>10</v>
      </c>
      <c r="C8" s="5">
        <f t="shared" ref="C8:C46" si="5">C7</f>
        <v>9</v>
      </c>
      <c r="D8" s="6" t="s">
        <v>204</v>
      </c>
      <c r="E8" s="6" t="s">
        <v>205</v>
      </c>
      <c r="F8" s="6" t="s">
        <v>206</v>
      </c>
      <c r="G8" s="4" t="s">
        <v>207</v>
      </c>
      <c r="H8" s="4" t="s">
        <v>52</v>
      </c>
      <c r="I8" s="7">
        <f t="shared" si="0"/>
        <v>766</v>
      </c>
      <c r="J8" s="8">
        <v>690</v>
      </c>
      <c r="K8" s="7">
        <f t="shared" si="1"/>
        <v>76</v>
      </c>
      <c r="L8" s="9">
        <f t="shared" si="2"/>
        <v>9.921671018276762E-2</v>
      </c>
      <c r="M8" s="10">
        <v>68</v>
      </c>
      <c r="N8" s="10"/>
      <c r="O8" s="10"/>
      <c r="P8" s="10"/>
      <c r="Q8" s="10"/>
      <c r="R8" s="10"/>
      <c r="S8" s="10"/>
      <c r="T8" s="10"/>
      <c r="U8" s="10"/>
      <c r="V8" s="10"/>
      <c r="W8" s="10">
        <v>8</v>
      </c>
      <c r="X8" s="11">
        <v>20201008</v>
      </c>
      <c r="Y8" s="11">
        <v>11</v>
      </c>
      <c r="Z8" s="5" t="s">
        <v>203</v>
      </c>
      <c r="AA8" s="11" t="str">
        <f t="shared" si="3"/>
        <v>하선동</v>
      </c>
      <c r="AB8" s="4" t="s">
        <v>58</v>
      </c>
      <c r="AC8" s="12" t="s">
        <v>218</v>
      </c>
    </row>
    <row r="9" spans="1:29" s="13" customFormat="1" ht="20.100000000000001" customHeight="1" x14ac:dyDescent="0.3">
      <c r="A9" s="4">
        <v>3</v>
      </c>
      <c r="B9" s="5">
        <f t="shared" si="4"/>
        <v>10</v>
      </c>
      <c r="C9" s="5">
        <f t="shared" si="5"/>
        <v>9</v>
      </c>
      <c r="D9" s="6" t="s">
        <v>204</v>
      </c>
      <c r="E9" s="6" t="s">
        <v>205</v>
      </c>
      <c r="F9" s="6" t="s">
        <v>206</v>
      </c>
      <c r="G9" s="4" t="s">
        <v>207</v>
      </c>
      <c r="H9" s="4" t="s">
        <v>52</v>
      </c>
      <c r="I9" s="7">
        <f t="shared" si="0"/>
        <v>310</v>
      </c>
      <c r="J9" s="8">
        <v>305</v>
      </c>
      <c r="K9" s="7">
        <f t="shared" si="1"/>
        <v>5</v>
      </c>
      <c r="L9" s="9">
        <f t="shared" si="2"/>
        <v>1.6129032258064516E-2</v>
      </c>
      <c r="M9" s="10">
        <v>1</v>
      </c>
      <c r="N9" s="10"/>
      <c r="O9" s="10"/>
      <c r="P9" s="10"/>
      <c r="Q9" s="10"/>
      <c r="R9" s="10"/>
      <c r="S9" s="10"/>
      <c r="T9" s="10"/>
      <c r="U9" s="10"/>
      <c r="V9" s="10"/>
      <c r="W9" s="10">
        <v>4</v>
      </c>
      <c r="X9" s="11">
        <v>20201008</v>
      </c>
      <c r="Y9" s="5">
        <v>11</v>
      </c>
      <c r="Z9" s="5" t="s">
        <v>208</v>
      </c>
      <c r="AA9" s="11" t="str">
        <f t="shared" si="3"/>
        <v>이형준</v>
      </c>
      <c r="AB9" s="4" t="s">
        <v>58</v>
      </c>
      <c r="AC9" s="12" t="s">
        <v>218</v>
      </c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5"/>
        <v>9</v>
      </c>
      <c r="D10" s="6" t="s">
        <v>50</v>
      </c>
      <c r="E10" s="6" t="s">
        <v>51</v>
      </c>
      <c r="F10" s="6" t="s">
        <v>69</v>
      </c>
      <c r="G10" s="4">
        <v>7301</v>
      </c>
      <c r="H10" s="4" t="s">
        <v>52</v>
      </c>
      <c r="I10" s="7">
        <f t="shared" si="0"/>
        <v>1222</v>
      </c>
      <c r="J10" s="8">
        <v>1222</v>
      </c>
      <c r="K10" s="7">
        <f t="shared" si="1"/>
        <v>0</v>
      </c>
      <c r="L10" s="9">
        <f t="shared" si="2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>
        <v>20201009</v>
      </c>
      <c r="Y10" s="11">
        <v>13</v>
      </c>
      <c r="Z10" s="5" t="s">
        <v>203</v>
      </c>
      <c r="AA10" s="11" t="str">
        <f t="shared" si="3"/>
        <v>하선동</v>
      </c>
      <c r="AB10" s="4" t="s">
        <v>217</v>
      </c>
      <c r="AC10" s="12"/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5"/>
        <v>9</v>
      </c>
      <c r="D11" s="6" t="s">
        <v>50</v>
      </c>
      <c r="E11" s="6" t="s">
        <v>51</v>
      </c>
      <c r="F11" s="6" t="s">
        <v>69</v>
      </c>
      <c r="G11" s="4">
        <v>7301</v>
      </c>
      <c r="H11" s="4" t="s">
        <v>52</v>
      </c>
      <c r="I11" s="7">
        <f t="shared" si="0"/>
        <v>3078</v>
      </c>
      <c r="J11" s="8">
        <v>3078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20201009</v>
      </c>
      <c r="Y11" s="11">
        <v>13</v>
      </c>
      <c r="Z11" s="5" t="s">
        <v>208</v>
      </c>
      <c r="AA11" s="11" t="str">
        <f t="shared" si="3"/>
        <v>이형준</v>
      </c>
      <c r="AB11" s="4" t="s">
        <v>217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5"/>
        <v>9</v>
      </c>
      <c r="D12" s="6" t="s">
        <v>50</v>
      </c>
      <c r="E12" s="6" t="s">
        <v>212</v>
      </c>
      <c r="F12" s="6" t="s">
        <v>213</v>
      </c>
      <c r="G12" s="4" t="s">
        <v>214</v>
      </c>
      <c r="H12" s="4" t="s">
        <v>215</v>
      </c>
      <c r="I12" s="7">
        <f t="shared" si="0"/>
        <v>3876</v>
      </c>
      <c r="J12" s="8">
        <v>3860</v>
      </c>
      <c r="K12" s="7">
        <f t="shared" si="1"/>
        <v>16</v>
      </c>
      <c r="L12" s="9">
        <f t="shared" si="2"/>
        <v>4.1279669762641896E-3</v>
      </c>
      <c r="M12" s="10"/>
      <c r="N12" s="10"/>
      <c r="O12" s="10"/>
      <c r="P12" s="10"/>
      <c r="Q12" s="10"/>
      <c r="R12" s="10"/>
      <c r="S12" s="10">
        <v>16</v>
      </c>
      <c r="T12" s="10"/>
      <c r="U12" s="10"/>
      <c r="V12" s="10"/>
      <c r="W12" s="10"/>
      <c r="X12" s="11">
        <v>20201009</v>
      </c>
      <c r="Y12" s="11">
        <v>1</v>
      </c>
      <c r="Z12" s="5" t="s">
        <v>203</v>
      </c>
      <c r="AA12" s="11" t="str">
        <f t="shared" si="3"/>
        <v>하선동</v>
      </c>
      <c r="AB12" s="4" t="s">
        <v>217</v>
      </c>
      <c r="AC12" s="12"/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5"/>
        <v>9</v>
      </c>
      <c r="D13" s="6" t="s">
        <v>50</v>
      </c>
      <c r="E13" s="6" t="s">
        <v>51</v>
      </c>
      <c r="F13" s="6" t="s">
        <v>211</v>
      </c>
      <c r="G13" s="4" t="s">
        <v>216</v>
      </c>
      <c r="H13" s="4" t="s">
        <v>52</v>
      </c>
      <c r="I13" s="7">
        <f t="shared" si="0"/>
        <v>2406</v>
      </c>
      <c r="J13" s="14">
        <v>1990</v>
      </c>
      <c r="K13" s="7">
        <f t="shared" si="1"/>
        <v>416</v>
      </c>
      <c r="L13" s="9">
        <f t="shared" si="2"/>
        <v>0.17290108063175394</v>
      </c>
      <c r="M13" s="10">
        <v>285</v>
      </c>
      <c r="N13" s="10"/>
      <c r="O13" s="10"/>
      <c r="P13" s="10">
        <v>131</v>
      </c>
      <c r="Q13" s="10"/>
      <c r="R13" s="10"/>
      <c r="S13" s="10"/>
      <c r="T13" s="10"/>
      <c r="U13" s="10"/>
      <c r="V13" s="10"/>
      <c r="W13" s="10"/>
      <c r="X13" s="11">
        <v>20201009</v>
      </c>
      <c r="Y13" s="11">
        <v>7</v>
      </c>
      <c r="Z13" s="5" t="s">
        <v>208</v>
      </c>
      <c r="AA13" s="11" t="str">
        <f t="shared" si="3"/>
        <v>이형준</v>
      </c>
      <c r="AB13" s="4" t="s">
        <v>217</v>
      </c>
      <c r="AC13" s="12"/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5"/>
        <v>9</v>
      </c>
      <c r="D14" s="6" t="s">
        <v>50</v>
      </c>
      <c r="E14" s="6" t="s">
        <v>51</v>
      </c>
      <c r="F14" s="6" t="s">
        <v>69</v>
      </c>
      <c r="G14" s="4">
        <v>7301</v>
      </c>
      <c r="H14" s="4" t="s">
        <v>52</v>
      </c>
      <c r="I14" s="7">
        <f t="shared" si="0"/>
        <v>1490</v>
      </c>
      <c r="J14" s="8">
        <v>1482</v>
      </c>
      <c r="K14" s="7">
        <f t="shared" si="1"/>
        <v>8</v>
      </c>
      <c r="L14" s="9">
        <f t="shared" si="2"/>
        <v>5.3691275167785232E-3</v>
      </c>
      <c r="M14" s="10">
        <v>8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>
        <v>20201009</v>
      </c>
      <c r="Y14" s="11">
        <v>13</v>
      </c>
      <c r="Z14" s="5" t="s">
        <v>203</v>
      </c>
      <c r="AA14" s="11" t="str">
        <f t="shared" si="3"/>
        <v>하선동</v>
      </c>
      <c r="AB14" s="4" t="s">
        <v>78</v>
      </c>
      <c r="AC14" s="12"/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5"/>
        <v>9</v>
      </c>
      <c r="D15" s="6" t="s">
        <v>204</v>
      </c>
      <c r="E15" s="6" t="s">
        <v>205</v>
      </c>
      <c r="F15" s="6" t="s">
        <v>206</v>
      </c>
      <c r="G15" s="4" t="s">
        <v>207</v>
      </c>
      <c r="H15" s="4" t="s">
        <v>52</v>
      </c>
      <c r="I15" s="7">
        <f t="shared" si="0"/>
        <v>736</v>
      </c>
      <c r="J15" s="8">
        <v>714</v>
      </c>
      <c r="K15" s="7">
        <f t="shared" si="1"/>
        <v>22</v>
      </c>
      <c r="L15" s="9">
        <f t="shared" si="2"/>
        <v>2.9891304347826088E-2</v>
      </c>
      <c r="M15" s="10"/>
      <c r="N15" s="10"/>
      <c r="O15" s="10"/>
      <c r="P15" s="10">
        <v>2</v>
      </c>
      <c r="Q15" s="10"/>
      <c r="R15" s="10"/>
      <c r="S15" s="10"/>
      <c r="T15" s="10"/>
      <c r="U15" s="10"/>
      <c r="V15" s="10"/>
      <c r="W15" s="10">
        <v>20</v>
      </c>
      <c r="X15" s="11">
        <v>20201008</v>
      </c>
      <c r="Y15" s="11">
        <v>11</v>
      </c>
      <c r="Z15" s="5" t="s">
        <v>208</v>
      </c>
      <c r="AA15" s="11" t="str">
        <f t="shared" si="3"/>
        <v>이형준</v>
      </c>
      <c r="AB15" s="4" t="s">
        <v>78</v>
      </c>
      <c r="AC15" s="12" t="s">
        <v>218</v>
      </c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5"/>
        <v>9</v>
      </c>
      <c r="D16" s="6" t="s">
        <v>204</v>
      </c>
      <c r="E16" s="6" t="s">
        <v>205</v>
      </c>
      <c r="F16" s="6" t="s">
        <v>206</v>
      </c>
      <c r="G16" s="4" t="s">
        <v>207</v>
      </c>
      <c r="H16" s="4" t="s">
        <v>52</v>
      </c>
      <c r="I16" s="7">
        <f t="shared" si="0"/>
        <v>466</v>
      </c>
      <c r="J16" s="8">
        <v>464</v>
      </c>
      <c r="K16" s="7">
        <f t="shared" si="1"/>
        <v>2</v>
      </c>
      <c r="L16" s="9">
        <f t="shared" si="2"/>
        <v>4.2918454935622317E-3</v>
      </c>
      <c r="M16" s="10"/>
      <c r="N16" s="10"/>
      <c r="O16" s="10"/>
      <c r="P16" s="10"/>
      <c r="Q16" s="10">
        <v>1</v>
      </c>
      <c r="R16" s="10"/>
      <c r="S16" s="10"/>
      <c r="T16" s="10"/>
      <c r="U16" s="10"/>
      <c r="V16" s="10"/>
      <c r="W16" s="10">
        <v>1</v>
      </c>
      <c r="X16" s="11">
        <v>20201008</v>
      </c>
      <c r="Y16" s="11">
        <v>11</v>
      </c>
      <c r="Z16" s="5" t="s">
        <v>203</v>
      </c>
      <c r="AA16" s="11" t="str">
        <f t="shared" si="3"/>
        <v>하선동</v>
      </c>
      <c r="AB16" s="4" t="s">
        <v>78</v>
      </c>
      <c r="AC16" s="12" t="s">
        <v>218</v>
      </c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5"/>
        <v>9</v>
      </c>
      <c r="D17" s="6" t="s">
        <v>204</v>
      </c>
      <c r="E17" s="6" t="s">
        <v>221</v>
      </c>
      <c r="F17" s="6" t="s">
        <v>219</v>
      </c>
      <c r="G17" s="4" t="s">
        <v>220</v>
      </c>
      <c r="H17" s="4" t="s">
        <v>52</v>
      </c>
      <c r="I17" s="7">
        <f t="shared" si="0"/>
        <v>2189</v>
      </c>
      <c r="J17" s="8">
        <v>2114</v>
      </c>
      <c r="K17" s="7">
        <f t="shared" si="1"/>
        <v>75</v>
      </c>
      <c r="L17" s="9">
        <f t="shared" si="2"/>
        <v>3.4262220191868434E-2</v>
      </c>
      <c r="M17" s="10">
        <v>9</v>
      </c>
      <c r="N17" s="10"/>
      <c r="O17" s="10"/>
      <c r="P17" s="10">
        <v>64</v>
      </c>
      <c r="Q17" s="10">
        <v>2</v>
      </c>
      <c r="R17" s="10"/>
      <c r="S17" s="10"/>
      <c r="T17" s="10"/>
      <c r="U17" s="10"/>
      <c r="V17" s="10"/>
      <c r="W17" s="10"/>
      <c r="X17" s="11">
        <v>20200921</v>
      </c>
      <c r="Y17" s="11">
        <v>14</v>
      </c>
      <c r="Z17" s="5" t="s">
        <v>203</v>
      </c>
      <c r="AA17" s="11" t="str">
        <f t="shared" si="3"/>
        <v>하선동</v>
      </c>
      <c r="AB17" s="4" t="s">
        <v>59</v>
      </c>
      <c r="AC17" s="12"/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5"/>
        <v>9</v>
      </c>
      <c r="D18" s="6" t="s">
        <v>204</v>
      </c>
      <c r="E18" s="6" t="s">
        <v>51</v>
      </c>
      <c r="F18" s="6" t="s">
        <v>222</v>
      </c>
      <c r="G18" s="4" t="s">
        <v>220</v>
      </c>
      <c r="H18" s="4" t="s">
        <v>52</v>
      </c>
      <c r="I18" s="7">
        <f t="shared" si="0"/>
        <v>747</v>
      </c>
      <c r="J18" s="8">
        <v>747</v>
      </c>
      <c r="K18" s="7">
        <f t="shared" si="1"/>
        <v>0</v>
      </c>
      <c r="L18" s="9">
        <f t="shared" si="2"/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>
        <v>20201009</v>
      </c>
      <c r="Y18" s="11">
        <v>8</v>
      </c>
      <c r="Z18" s="5" t="s">
        <v>203</v>
      </c>
      <c r="AA18" s="11" t="str">
        <f t="shared" si="3"/>
        <v>하선동</v>
      </c>
      <c r="AB18" s="4" t="s">
        <v>59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5"/>
        <v>9</v>
      </c>
      <c r="D19" s="6" t="s">
        <v>204</v>
      </c>
      <c r="E19" s="6" t="s">
        <v>205</v>
      </c>
      <c r="F19" s="6" t="s">
        <v>206</v>
      </c>
      <c r="G19" s="4" t="s">
        <v>207</v>
      </c>
      <c r="H19" s="4" t="s">
        <v>52</v>
      </c>
      <c r="I19" s="7">
        <f t="shared" si="0"/>
        <v>710</v>
      </c>
      <c r="J19" s="8">
        <v>630</v>
      </c>
      <c r="K19" s="7">
        <f t="shared" si="1"/>
        <v>80</v>
      </c>
      <c r="L19" s="9">
        <f t="shared" si="2"/>
        <v>0.11267605633802817</v>
      </c>
      <c r="M19" s="10">
        <v>13</v>
      </c>
      <c r="N19" s="10"/>
      <c r="O19" s="10"/>
      <c r="P19" s="10">
        <v>8</v>
      </c>
      <c r="Q19" s="10"/>
      <c r="R19" s="10"/>
      <c r="S19" s="10"/>
      <c r="T19" s="10"/>
      <c r="U19" s="10"/>
      <c r="V19" s="10"/>
      <c r="W19" s="10">
        <v>59</v>
      </c>
      <c r="X19" s="11">
        <v>20201008</v>
      </c>
      <c r="Y19" s="11">
        <v>11</v>
      </c>
      <c r="Z19" s="5" t="s">
        <v>208</v>
      </c>
      <c r="AA19" s="11" t="str">
        <f t="shared" si="3"/>
        <v>이형준</v>
      </c>
      <c r="AB19" s="4" t="s">
        <v>59</v>
      </c>
      <c r="AC19" s="12" t="s">
        <v>218</v>
      </c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5"/>
        <v>9</v>
      </c>
      <c r="D20" s="6" t="s">
        <v>50</v>
      </c>
      <c r="E20" s="6" t="s">
        <v>51</v>
      </c>
      <c r="F20" s="6" t="s">
        <v>211</v>
      </c>
      <c r="G20" s="4" t="s">
        <v>216</v>
      </c>
      <c r="H20" s="4" t="s">
        <v>52</v>
      </c>
      <c r="I20" s="7">
        <f t="shared" si="0"/>
        <v>1047</v>
      </c>
      <c r="J20" s="8">
        <v>976</v>
      </c>
      <c r="K20" s="7">
        <f t="shared" si="1"/>
        <v>71</v>
      </c>
      <c r="L20" s="9">
        <f t="shared" si="2"/>
        <v>6.7812798471824254E-2</v>
      </c>
      <c r="M20" s="10">
        <v>27</v>
      </c>
      <c r="N20" s="10"/>
      <c r="O20" s="10"/>
      <c r="P20" s="10">
        <v>44</v>
      </c>
      <c r="Q20" s="10"/>
      <c r="R20" s="10"/>
      <c r="S20" s="10"/>
      <c r="T20" s="10"/>
      <c r="U20" s="10"/>
      <c r="V20" s="10"/>
      <c r="W20" s="10"/>
      <c r="X20" s="11">
        <v>20201009</v>
      </c>
      <c r="Y20" s="11">
        <v>7</v>
      </c>
      <c r="Z20" s="5" t="s">
        <v>203</v>
      </c>
      <c r="AA20" s="11" t="str">
        <f t="shared" si="3"/>
        <v>하선동</v>
      </c>
      <c r="AB20" s="4" t="s">
        <v>59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5"/>
        <v>9</v>
      </c>
      <c r="D21" s="6" t="s">
        <v>204</v>
      </c>
      <c r="E21" s="6" t="s">
        <v>221</v>
      </c>
      <c r="F21" s="6" t="s">
        <v>219</v>
      </c>
      <c r="G21" s="4" t="s">
        <v>220</v>
      </c>
      <c r="H21" s="4" t="s">
        <v>52</v>
      </c>
      <c r="I21" s="7">
        <f t="shared" si="0"/>
        <v>950</v>
      </c>
      <c r="J21" s="8">
        <v>935</v>
      </c>
      <c r="K21" s="7">
        <f t="shared" si="1"/>
        <v>15</v>
      </c>
      <c r="L21" s="9">
        <f t="shared" si="2"/>
        <v>1.5789473684210527E-2</v>
      </c>
      <c r="M21" s="10">
        <v>6</v>
      </c>
      <c r="N21" s="10"/>
      <c r="O21" s="10"/>
      <c r="P21" s="10">
        <v>5</v>
      </c>
      <c r="Q21" s="10">
        <v>3</v>
      </c>
      <c r="R21" s="10">
        <v>1</v>
      </c>
      <c r="S21" s="10"/>
      <c r="T21" s="10"/>
      <c r="U21" s="10"/>
      <c r="V21" s="10"/>
      <c r="W21" s="10"/>
      <c r="X21" s="11">
        <v>20201009</v>
      </c>
      <c r="Y21" s="11">
        <v>14</v>
      </c>
      <c r="Z21" s="5" t="s">
        <v>203</v>
      </c>
      <c r="AA21" s="11" t="str">
        <f t="shared" si="3"/>
        <v>하선동</v>
      </c>
      <c r="AB21" s="4" t="s">
        <v>100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5"/>
        <v>9</v>
      </c>
      <c r="D22" s="6" t="s">
        <v>204</v>
      </c>
      <c r="E22" s="6" t="s">
        <v>221</v>
      </c>
      <c r="F22" s="6" t="s">
        <v>219</v>
      </c>
      <c r="G22" s="4" t="s">
        <v>220</v>
      </c>
      <c r="H22" s="4" t="s">
        <v>52</v>
      </c>
      <c r="I22" s="7">
        <f t="shared" si="0"/>
        <v>2367</v>
      </c>
      <c r="J22" s="8">
        <v>2275</v>
      </c>
      <c r="K22" s="7">
        <f t="shared" si="1"/>
        <v>92</v>
      </c>
      <c r="L22" s="9">
        <f t="shared" si="2"/>
        <v>3.8867765103506549E-2</v>
      </c>
      <c r="M22" s="10">
        <v>27</v>
      </c>
      <c r="N22" s="10"/>
      <c r="O22" s="10"/>
      <c r="P22" s="10">
        <v>39</v>
      </c>
      <c r="Q22" s="10">
        <v>3</v>
      </c>
      <c r="R22" s="10">
        <v>23</v>
      </c>
      <c r="S22" s="10"/>
      <c r="T22" s="10"/>
      <c r="U22" s="10"/>
      <c r="V22" s="10"/>
      <c r="W22" s="10"/>
      <c r="X22" s="11">
        <v>20201009</v>
      </c>
      <c r="Y22" s="11">
        <v>14</v>
      </c>
      <c r="Z22" s="5" t="s">
        <v>208</v>
      </c>
      <c r="AA22" s="11" t="str">
        <f t="shared" si="3"/>
        <v>이형준</v>
      </c>
      <c r="AB22" s="4" t="s">
        <v>100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5"/>
        <v>9</v>
      </c>
      <c r="D23" s="6" t="s">
        <v>92</v>
      </c>
      <c r="E23" s="6" t="s">
        <v>51</v>
      </c>
      <c r="F23" s="6" t="s">
        <v>150</v>
      </c>
      <c r="G23" s="4" t="s">
        <v>142</v>
      </c>
      <c r="H23" s="4" t="s">
        <v>52</v>
      </c>
      <c r="I23" s="7">
        <f t="shared" si="0"/>
        <v>2067</v>
      </c>
      <c r="J23" s="8">
        <v>1990</v>
      </c>
      <c r="K23" s="7">
        <f t="shared" si="1"/>
        <v>77</v>
      </c>
      <c r="L23" s="9">
        <f t="shared" si="2"/>
        <v>3.7252056119980649E-2</v>
      </c>
      <c r="M23" s="10">
        <v>37</v>
      </c>
      <c r="N23" s="10"/>
      <c r="O23" s="10"/>
      <c r="P23" s="10">
        <v>40</v>
      </c>
      <c r="Q23" s="10"/>
      <c r="R23" s="10"/>
      <c r="S23" s="10"/>
      <c r="T23" s="10"/>
      <c r="U23" s="10"/>
      <c r="V23" s="10"/>
      <c r="W23" s="10"/>
      <c r="X23" s="11">
        <v>20201009</v>
      </c>
      <c r="Y23" s="11">
        <v>3</v>
      </c>
      <c r="Z23" s="5" t="s">
        <v>208</v>
      </c>
      <c r="AA23" s="11" t="str">
        <f t="shared" si="3"/>
        <v>이형준</v>
      </c>
      <c r="AB23" s="4" t="s">
        <v>100</v>
      </c>
      <c r="AC23" s="12"/>
    </row>
    <row r="24" spans="1:29" s="13" customFormat="1" ht="20.100000000000001" customHeight="1" x14ac:dyDescent="0.3">
      <c r="A24" s="4">
        <v>18</v>
      </c>
      <c r="B24" s="5">
        <f t="shared" si="4"/>
        <v>10</v>
      </c>
      <c r="C24" s="5">
        <f t="shared" si="5"/>
        <v>9</v>
      </c>
      <c r="D24" s="6" t="s">
        <v>92</v>
      </c>
      <c r="E24" s="6" t="s">
        <v>51</v>
      </c>
      <c r="F24" s="6" t="s">
        <v>150</v>
      </c>
      <c r="G24" s="4" t="s">
        <v>142</v>
      </c>
      <c r="H24" s="4" t="s">
        <v>52</v>
      </c>
      <c r="I24" s="7">
        <f t="shared" si="0"/>
        <v>2305</v>
      </c>
      <c r="J24" s="8">
        <v>2230</v>
      </c>
      <c r="K24" s="7">
        <f t="shared" si="1"/>
        <v>75</v>
      </c>
      <c r="L24" s="9">
        <f t="shared" si="2"/>
        <v>3.2537960954446853E-2</v>
      </c>
      <c r="M24" s="10"/>
      <c r="N24" s="10">
        <v>15</v>
      </c>
      <c r="O24" s="10"/>
      <c r="P24" s="10">
        <v>60</v>
      </c>
      <c r="Q24" s="10"/>
      <c r="R24" s="10"/>
      <c r="S24" s="10"/>
      <c r="T24" s="10"/>
      <c r="U24" s="10"/>
      <c r="V24" s="10"/>
      <c r="W24" s="10"/>
      <c r="X24" s="11">
        <v>20201008</v>
      </c>
      <c r="Y24" s="11">
        <v>3</v>
      </c>
      <c r="Z24" s="5" t="s">
        <v>208</v>
      </c>
      <c r="AA24" s="11" t="str">
        <f t="shared" si="3"/>
        <v>이형준</v>
      </c>
      <c r="AB24" s="4" t="s">
        <v>100</v>
      </c>
      <c r="AC24" s="12"/>
    </row>
    <row r="25" spans="1:29" s="13" customFormat="1" ht="20.100000000000001" customHeight="1" x14ac:dyDescent="0.3">
      <c r="A25" s="4">
        <v>19</v>
      </c>
      <c r="B25" s="5">
        <f t="shared" si="4"/>
        <v>10</v>
      </c>
      <c r="C25" s="5">
        <f t="shared" si="5"/>
        <v>9</v>
      </c>
      <c r="D25" s="6" t="s">
        <v>50</v>
      </c>
      <c r="E25" s="6" t="s">
        <v>55</v>
      </c>
      <c r="F25" s="6" t="s">
        <v>56</v>
      </c>
      <c r="G25" s="4" t="s">
        <v>57</v>
      </c>
      <c r="H25" s="4" t="s">
        <v>52</v>
      </c>
      <c r="I25" s="7">
        <f t="shared" si="0"/>
        <v>3789</v>
      </c>
      <c r="J25" s="10">
        <v>3781</v>
      </c>
      <c r="K25" s="7">
        <f t="shared" si="1"/>
        <v>8</v>
      </c>
      <c r="L25" s="9">
        <f t="shared" si="2"/>
        <v>2.1113750329902351E-3</v>
      </c>
      <c r="M25" s="10"/>
      <c r="N25" s="10"/>
      <c r="O25" s="10"/>
      <c r="P25" s="10"/>
      <c r="Q25" s="10">
        <v>8</v>
      </c>
      <c r="R25" s="10"/>
      <c r="S25" s="10"/>
      <c r="T25" s="10"/>
      <c r="U25" s="10"/>
      <c r="V25" s="10"/>
      <c r="W25" s="10"/>
      <c r="X25" s="11">
        <v>20201008</v>
      </c>
      <c r="Y25" s="11">
        <v>5</v>
      </c>
      <c r="Z25" s="5" t="s">
        <v>208</v>
      </c>
      <c r="AA25" s="11" t="str">
        <f t="shared" si="3"/>
        <v>이형준</v>
      </c>
      <c r="AB25" s="12" t="s">
        <v>223</v>
      </c>
      <c r="AC25" s="12"/>
    </row>
    <row r="26" spans="1:29" s="13" customFormat="1" ht="20.100000000000001" customHeight="1" x14ac:dyDescent="0.3">
      <c r="A26" s="4">
        <v>20</v>
      </c>
      <c r="B26" s="5">
        <f t="shared" si="4"/>
        <v>10</v>
      </c>
      <c r="C26" s="5">
        <f t="shared" si="5"/>
        <v>9</v>
      </c>
      <c r="D26" s="6" t="s">
        <v>50</v>
      </c>
      <c r="E26" s="6" t="s">
        <v>55</v>
      </c>
      <c r="F26" s="6" t="s">
        <v>56</v>
      </c>
      <c r="G26" s="4" t="s">
        <v>57</v>
      </c>
      <c r="H26" s="4" t="s">
        <v>52</v>
      </c>
      <c r="I26" s="7">
        <f t="shared" si="0"/>
        <v>2001</v>
      </c>
      <c r="J26" s="10">
        <v>1996</v>
      </c>
      <c r="K26" s="7">
        <f t="shared" si="1"/>
        <v>5</v>
      </c>
      <c r="L26" s="9">
        <f t="shared" si="2"/>
        <v>2.4987506246876563E-3</v>
      </c>
      <c r="M26" s="10"/>
      <c r="N26" s="10"/>
      <c r="O26" s="10"/>
      <c r="P26" s="10"/>
      <c r="Q26" s="10">
        <v>5</v>
      </c>
      <c r="R26" s="10"/>
      <c r="S26" s="10"/>
      <c r="T26" s="10"/>
      <c r="U26" s="10"/>
      <c r="V26" s="10"/>
      <c r="W26" s="10"/>
      <c r="X26" s="11">
        <v>20201008</v>
      </c>
      <c r="Y26" s="11">
        <v>5</v>
      </c>
      <c r="Z26" s="5" t="s">
        <v>203</v>
      </c>
      <c r="AA26" s="11" t="str">
        <f t="shared" si="3"/>
        <v>하선동</v>
      </c>
      <c r="AB26" s="12" t="s">
        <v>223</v>
      </c>
      <c r="AC26" s="12"/>
    </row>
    <row r="27" spans="1:29" s="13" customFormat="1" ht="20.100000000000001" customHeight="1" x14ac:dyDescent="0.3">
      <c r="A27" s="4">
        <v>21</v>
      </c>
      <c r="B27" s="5">
        <f t="shared" si="4"/>
        <v>10</v>
      </c>
      <c r="C27" s="5">
        <f t="shared" si="5"/>
        <v>9</v>
      </c>
      <c r="D27" s="6" t="s">
        <v>204</v>
      </c>
      <c r="E27" s="6" t="s">
        <v>221</v>
      </c>
      <c r="F27" s="6" t="s">
        <v>219</v>
      </c>
      <c r="G27" s="4" t="s">
        <v>220</v>
      </c>
      <c r="H27" s="4" t="s">
        <v>52</v>
      </c>
      <c r="I27" s="7">
        <f t="shared" si="0"/>
        <v>1511</v>
      </c>
      <c r="J27" s="10">
        <v>1481</v>
      </c>
      <c r="K27" s="7">
        <f t="shared" si="1"/>
        <v>30</v>
      </c>
      <c r="L27" s="9">
        <f t="shared" si="2"/>
        <v>1.9854401058901391E-2</v>
      </c>
      <c r="M27" s="10"/>
      <c r="N27" s="10"/>
      <c r="O27" s="10"/>
      <c r="P27" s="10">
        <v>30</v>
      </c>
      <c r="Q27" s="10"/>
      <c r="R27" s="10"/>
      <c r="S27" s="10"/>
      <c r="T27" s="10"/>
      <c r="U27" s="10"/>
      <c r="V27" s="10"/>
      <c r="W27" s="10"/>
      <c r="X27" s="11">
        <v>20200922</v>
      </c>
      <c r="Y27" s="11">
        <v>14</v>
      </c>
      <c r="Z27" s="5" t="s">
        <v>203</v>
      </c>
      <c r="AA27" s="11" t="str">
        <f t="shared" si="3"/>
        <v>하선동</v>
      </c>
      <c r="AB27" s="12" t="s">
        <v>223</v>
      </c>
      <c r="AC27" s="12"/>
    </row>
    <row r="28" spans="1:29" s="13" customFormat="1" ht="20.100000000000001" customHeight="1" x14ac:dyDescent="0.3">
      <c r="A28" s="4">
        <v>22</v>
      </c>
      <c r="B28" s="5">
        <f t="shared" si="4"/>
        <v>10</v>
      </c>
      <c r="C28" s="5">
        <f t="shared" si="5"/>
        <v>9</v>
      </c>
      <c r="D28" s="6" t="s">
        <v>204</v>
      </c>
      <c r="E28" s="6" t="s">
        <v>221</v>
      </c>
      <c r="F28" s="6" t="s">
        <v>219</v>
      </c>
      <c r="G28" s="4" t="s">
        <v>220</v>
      </c>
      <c r="H28" s="4" t="s">
        <v>52</v>
      </c>
      <c r="I28" s="7">
        <f t="shared" si="0"/>
        <v>127</v>
      </c>
      <c r="J28" s="15">
        <v>126</v>
      </c>
      <c r="K28" s="7">
        <f t="shared" si="1"/>
        <v>1</v>
      </c>
      <c r="L28" s="9">
        <f t="shared" si="2"/>
        <v>7.874015748031496E-3</v>
      </c>
      <c r="M28" s="10"/>
      <c r="N28" s="10"/>
      <c r="O28" s="10"/>
      <c r="P28" s="10">
        <v>1</v>
      </c>
      <c r="Q28" s="10"/>
      <c r="R28" s="10"/>
      <c r="S28" s="10"/>
      <c r="T28" s="10"/>
      <c r="U28" s="10"/>
      <c r="V28" s="10"/>
      <c r="W28" s="10"/>
      <c r="X28" s="11">
        <v>20200921</v>
      </c>
      <c r="Y28" s="11">
        <v>14</v>
      </c>
      <c r="Z28" s="5" t="s">
        <v>203</v>
      </c>
      <c r="AA28" s="11" t="str">
        <f t="shared" si="3"/>
        <v>하선동</v>
      </c>
      <c r="AB28" s="12" t="s">
        <v>223</v>
      </c>
      <c r="AC28" s="12"/>
    </row>
    <row r="29" spans="1:29" s="13" customFormat="1" ht="20.100000000000001" customHeight="1" x14ac:dyDescent="0.3">
      <c r="A29" s="4">
        <v>23</v>
      </c>
      <c r="B29" s="5">
        <f t="shared" si="4"/>
        <v>10</v>
      </c>
      <c r="C29" s="5">
        <f t="shared" si="5"/>
        <v>9</v>
      </c>
      <c r="D29" s="6" t="s">
        <v>204</v>
      </c>
      <c r="E29" s="6" t="s">
        <v>205</v>
      </c>
      <c r="F29" s="6" t="s">
        <v>206</v>
      </c>
      <c r="G29" s="4" t="s">
        <v>207</v>
      </c>
      <c r="H29" s="4" t="s">
        <v>52</v>
      </c>
      <c r="I29" s="7">
        <f t="shared" si="0"/>
        <v>151</v>
      </c>
      <c r="J29" s="10">
        <v>146</v>
      </c>
      <c r="K29" s="7">
        <f t="shared" si="1"/>
        <v>5</v>
      </c>
      <c r="L29" s="9">
        <f t="shared" si="2"/>
        <v>3.3112582781456956E-2</v>
      </c>
      <c r="M29" s="10"/>
      <c r="N29" s="10"/>
      <c r="O29" s="10"/>
      <c r="P29" s="10"/>
      <c r="Q29" s="10"/>
      <c r="R29" s="10"/>
      <c r="S29" s="10"/>
      <c r="T29" s="10">
        <v>1</v>
      </c>
      <c r="U29" s="10"/>
      <c r="V29" s="10"/>
      <c r="W29" s="10">
        <v>4</v>
      </c>
      <c r="X29" s="11">
        <v>20201008</v>
      </c>
      <c r="Y29" s="11">
        <v>11</v>
      </c>
      <c r="Z29" s="5" t="s">
        <v>208</v>
      </c>
      <c r="AA29" s="11" t="str">
        <f t="shared" si="3"/>
        <v>이형준</v>
      </c>
      <c r="AB29" s="12" t="s">
        <v>223</v>
      </c>
      <c r="AC29" s="12" t="s">
        <v>218</v>
      </c>
    </row>
    <row r="30" spans="1:29" s="13" customFormat="1" ht="20.100000000000001" customHeight="1" x14ac:dyDescent="0.3">
      <c r="A30" s="4">
        <v>24</v>
      </c>
      <c r="B30" s="5">
        <f t="shared" si="4"/>
        <v>10</v>
      </c>
      <c r="C30" s="5">
        <f t="shared" si="5"/>
        <v>9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ref="K30:K43" si="6">SUM(M30:W30)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>
        <f t="shared" si="4"/>
        <v>10</v>
      </c>
      <c r="C31" s="5">
        <f t="shared" si="5"/>
        <v>9</v>
      </c>
      <c r="D31" s="6"/>
      <c r="E31" s="6"/>
      <c r="F31" s="6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>
        <f t="shared" si="4"/>
        <v>10</v>
      </c>
      <c r="C32" s="5">
        <f t="shared" si="5"/>
        <v>9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f t="shared" si="4"/>
        <v>10</v>
      </c>
      <c r="C33" s="5">
        <f t="shared" si="5"/>
        <v>9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4"/>
        <v>10</v>
      </c>
      <c r="C34" s="5">
        <f t="shared" si="5"/>
        <v>9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4"/>
        <v>10</v>
      </c>
      <c r="C35" s="5">
        <f t="shared" si="5"/>
        <v>9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4"/>
        <v>10</v>
      </c>
      <c r="C36" s="5">
        <f t="shared" si="5"/>
        <v>9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4"/>
        <v>10</v>
      </c>
      <c r="C37" s="5">
        <f t="shared" si="5"/>
        <v>9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4"/>
        <v>10</v>
      </c>
      <c r="C38" s="5">
        <f t="shared" si="5"/>
        <v>9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4"/>
        <v>10</v>
      </c>
      <c r="C39" s="5">
        <f t="shared" si="5"/>
        <v>9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si="4"/>
        <v>10</v>
      </c>
      <c r="C40" s="5">
        <f t="shared" si="5"/>
        <v>9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si="4"/>
        <v>10</v>
      </c>
      <c r="C41" s="5">
        <f t="shared" si="5"/>
        <v>9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4"/>
        <v>10</v>
      </c>
      <c r="C42" s="5">
        <f t="shared" si="5"/>
        <v>9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4"/>
        <v>10</v>
      </c>
      <c r="C43" s="5">
        <f t="shared" si="5"/>
        <v>9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4"/>
        <v>10</v>
      </c>
      <c r="C44" s="5">
        <f t="shared" si="5"/>
        <v>9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7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4"/>
        <v>10</v>
      </c>
      <c r="C45" s="5">
        <f t="shared" si="5"/>
        <v>9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4"/>
        <v>10</v>
      </c>
      <c r="C46" s="5">
        <f t="shared" si="5"/>
        <v>9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8" customFormat="1" ht="13.5" customHeight="1" x14ac:dyDescent="0.3">
      <c r="A47" s="53"/>
      <c r="B47" s="54"/>
      <c r="C47" s="54"/>
      <c r="D47" s="54"/>
      <c r="E47" s="54"/>
      <c r="F47" s="54"/>
      <c r="G47" s="54"/>
      <c r="H47" s="54"/>
      <c r="I47" s="49">
        <f t="shared" ref="I47:W47" si="8">SUM(I7:I46)</f>
        <v>36487</v>
      </c>
      <c r="J47" s="49">
        <f t="shared" si="8"/>
        <v>35342</v>
      </c>
      <c r="K47" s="49">
        <f t="shared" si="8"/>
        <v>1145</v>
      </c>
      <c r="L47" s="49" t="e">
        <f t="shared" si="8"/>
        <v>#DIV/0!</v>
      </c>
      <c r="M47" s="49">
        <f t="shared" si="8"/>
        <v>481</v>
      </c>
      <c r="N47" s="49">
        <f t="shared" si="8"/>
        <v>68</v>
      </c>
      <c r="O47" s="49">
        <f t="shared" si="8"/>
        <v>0</v>
      </c>
      <c r="P47" s="49">
        <f t="shared" si="8"/>
        <v>437</v>
      </c>
      <c r="Q47" s="49">
        <f t="shared" si="8"/>
        <v>22</v>
      </c>
      <c r="R47" s="49">
        <f t="shared" si="8"/>
        <v>24</v>
      </c>
      <c r="S47" s="49">
        <f t="shared" si="8"/>
        <v>16</v>
      </c>
      <c r="T47" s="49">
        <f t="shared" si="8"/>
        <v>1</v>
      </c>
      <c r="U47" s="49">
        <f t="shared" si="8"/>
        <v>0</v>
      </c>
      <c r="V47" s="49">
        <f t="shared" si="8"/>
        <v>0</v>
      </c>
      <c r="W47" s="49">
        <f t="shared" si="8"/>
        <v>96</v>
      </c>
      <c r="X47" s="55"/>
      <c r="Y47" s="56"/>
      <c r="Z47" s="56"/>
      <c r="AA47" s="56"/>
      <c r="AB47" s="56"/>
      <c r="AC47" s="56"/>
    </row>
    <row r="48" spans="1:29" s="18" customFormat="1" ht="13.5" customHeight="1" x14ac:dyDescent="0.3">
      <c r="A48" s="53"/>
      <c r="B48" s="54"/>
      <c r="C48" s="54"/>
      <c r="D48" s="54"/>
      <c r="E48" s="54"/>
      <c r="F48" s="54"/>
      <c r="G48" s="54"/>
      <c r="H48" s="54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6"/>
      <c r="Y48" s="56"/>
      <c r="Z48" s="56"/>
      <c r="AA48" s="56"/>
      <c r="AB48" s="56"/>
      <c r="AC48" s="56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0</v>
      </c>
      <c r="D49" s="6" t="s">
        <v>209</v>
      </c>
      <c r="E49" s="6" t="s">
        <v>210</v>
      </c>
      <c r="F49" s="6" t="s">
        <v>211</v>
      </c>
      <c r="G49" s="4"/>
      <c r="H49" s="4"/>
      <c r="I49" s="4"/>
      <c r="J49" s="8">
        <v>500</v>
      </c>
      <c r="K49" s="7">
        <f t="shared" ref="K49:K63" si="9">SUM(M49:W49)</f>
        <v>31</v>
      </c>
      <c r="L49" s="9" t="e">
        <f t="shared" ref="L49:L63" si="10">K49/I49</f>
        <v>#DIV/0!</v>
      </c>
      <c r="M49" s="10"/>
      <c r="N49" s="10"/>
      <c r="O49" s="10"/>
      <c r="P49" s="10"/>
      <c r="Q49" s="10">
        <v>31</v>
      </c>
      <c r="R49" s="10"/>
      <c r="S49" s="10"/>
      <c r="T49" s="10"/>
      <c r="U49" s="10"/>
      <c r="V49" s="10"/>
      <c r="W49" s="10"/>
      <c r="X49" s="11">
        <v>20201008</v>
      </c>
      <c r="Y49" s="11">
        <v>7</v>
      </c>
      <c r="Z49" s="5" t="s">
        <v>208</v>
      </c>
      <c r="AA49" s="11" t="str">
        <f t="shared" ref="AA49:AA63" si="11">IF($Z49="A","하선동",IF($Z49="B","이형준",""))</f>
        <v>이형준</v>
      </c>
      <c r="AB49" s="4" t="s">
        <v>58</v>
      </c>
      <c r="AC49" s="12" t="s">
        <v>62</v>
      </c>
    </row>
    <row r="50" spans="1:29" ht="20.100000000000001" customHeight="1" x14ac:dyDescent="0.3">
      <c r="A50" s="4">
        <v>2</v>
      </c>
      <c r="B50" s="5" t="str">
        <f t="shared" ref="B50:B63" si="12">LEFT($A$1,1)</f>
        <v>1</v>
      </c>
      <c r="C50" s="5" t="str">
        <f t="shared" ref="C50:C63" si="13">MID($A$1,4,2)</f>
        <v xml:space="preserve"> 0</v>
      </c>
      <c r="D50" s="6"/>
      <c r="E50" s="6"/>
      <c r="F50" s="6"/>
      <c r="G50" s="4"/>
      <c r="H50" s="4"/>
      <c r="I50" s="7">
        <f t="shared" ref="I50:I63" si="14">J50+K50</f>
        <v>0</v>
      </c>
      <c r="J50" s="8"/>
      <c r="K50" s="7">
        <f t="shared" si="9"/>
        <v>0</v>
      </c>
      <c r="L50" s="9" t="e">
        <f t="shared" si="10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si="11"/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2"/>
        <v>1</v>
      </c>
      <c r="C51" s="5" t="str">
        <f t="shared" si="13"/>
        <v xml:space="preserve"> 0</v>
      </c>
      <c r="D51" s="6"/>
      <c r="E51" s="6"/>
      <c r="F51" s="6"/>
      <c r="G51" s="4"/>
      <c r="H51" s="4"/>
      <c r="I51" s="7">
        <f t="shared" si="14"/>
        <v>0</v>
      </c>
      <c r="J51" s="8"/>
      <c r="K51" s="7">
        <f t="shared" si="9"/>
        <v>0</v>
      </c>
      <c r="L51" s="9" t="e">
        <f t="shared" si="10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1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2"/>
        <v>1</v>
      </c>
      <c r="C52" s="5" t="str">
        <f t="shared" si="13"/>
        <v xml:space="preserve"> 0</v>
      </c>
      <c r="D52" s="6"/>
      <c r="E52" s="6"/>
      <c r="F52" s="6"/>
      <c r="G52" s="4"/>
      <c r="H52" s="4"/>
      <c r="I52" s="7">
        <f t="shared" si="14"/>
        <v>0</v>
      </c>
      <c r="J52" s="8"/>
      <c r="K52" s="7">
        <f t="shared" si="9"/>
        <v>0</v>
      </c>
      <c r="L52" s="9" t="e">
        <f t="shared" si="10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1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2"/>
        <v>1</v>
      </c>
      <c r="C53" s="5" t="str">
        <f t="shared" si="13"/>
        <v xml:space="preserve"> 0</v>
      </c>
      <c r="D53" s="6"/>
      <c r="E53" s="6"/>
      <c r="F53" s="6"/>
      <c r="G53" s="4"/>
      <c r="H53" s="4"/>
      <c r="I53" s="7">
        <f t="shared" si="14"/>
        <v>0</v>
      </c>
      <c r="J53" s="8"/>
      <c r="K53" s="7">
        <f t="shared" si="9"/>
        <v>0</v>
      </c>
      <c r="L53" s="9" t="e">
        <f t="shared" si="10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1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2"/>
        <v>1</v>
      </c>
      <c r="C54" s="5" t="str">
        <f t="shared" si="13"/>
        <v xml:space="preserve"> 0</v>
      </c>
      <c r="D54" s="6"/>
      <c r="E54" s="6"/>
      <c r="F54" s="6"/>
      <c r="G54" s="4"/>
      <c r="H54" s="4"/>
      <c r="I54" s="7">
        <f t="shared" si="14"/>
        <v>0</v>
      </c>
      <c r="J54" s="8"/>
      <c r="K54" s="7">
        <f t="shared" si="9"/>
        <v>0</v>
      </c>
      <c r="L54" s="9" t="e">
        <f t="shared" si="10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1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2"/>
        <v>1</v>
      </c>
      <c r="C55" s="5" t="str">
        <f t="shared" si="13"/>
        <v xml:space="preserve"> 0</v>
      </c>
      <c r="D55" s="6"/>
      <c r="E55" s="6"/>
      <c r="F55" s="6"/>
      <c r="G55" s="4"/>
      <c r="H55" s="4"/>
      <c r="I55" s="7">
        <f t="shared" si="14"/>
        <v>0</v>
      </c>
      <c r="J55" s="14"/>
      <c r="K55" s="7">
        <f t="shared" si="9"/>
        <v>0</v>
      </c>
      <c r="L55" s="9" t="e">
        <f t="shared" si="10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1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2"/>
        <v>1</v>
      </c>
      <c r="C56" s="5" t="str">
        <f t="shared" si="13"/>
        <v xml:space="preserve"> 0</v>
      </c>
      <c r="D56" s="6"/>
      <c r="E56" s="6"/>
      <c r="F56" s="6"/>
      <c r="G56" s="4"/>
      <c r="H56" s="4"/>
      <c r="I56" s="7">
        <f t="shared" si="14"/>
        <v>0</v>
      </c>
      <c r="J56" s="8"/>
      <c r="K56" s="7">
        <f t="shared" si="9"/>
        <v>0</v>
      </c>
      <c r="L56" s="9" t="e">
        <f t="shared" si="10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1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2"/>
        <v>1</v>
      </c>
      <c r="C57" s="5" t="str">
        <f t="shared" si="13"/>
        <v xml:space="preserve"> 0</v>
      </c>
      <c r="D57" s="6"/>
      <c r="E57" s="6"/>
      <c r="F57" s="6"/>
      <c r="G57" s="4"/>
      <c r="H57" s="4"/>
      <c r="I57" s="7">
        <f t="shared" si="14"/>
        <v>0</v>
      </c>
      <c r="J57" s="8"/>
      <c r="K57" s="7">
        <f t="shared" si="9"/>
        <v>0</v>
      </c>
      <c r="L57" s="9" t="e">
        <f t="shared" si="10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1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2"/>
        <v>1</v>
      </c>
      <c r="C58" s="5" t="str">
        <f t="shared" si="13"/>
        <v xml:space="preserve"> 0</v>
      </c>
      <c r="D58" s="6"/>
      <c r="E58" s="6"/>
      <c r="F58" s="6"/>
      <c r="G58" s="4"/>
      <c r="H58" s="4"/>
      <c r="I58" s="7">
        <f t="shared" si="14"/>
        <v>0</v>
      </c>
      <c r="J58" s="8"/>
      <c r="K58" s="7">
        <f t="shared" si="9"/>
        <v>0</v>
      </c>
      <c r="L58" s="9" t="e">
        <f t="shared" si="10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1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2"/>
        <v>1</v>
      </c>
      <c r="C59" s="5" t="str">
        <f t="shared" si="13"/>
        <v xml:space="preserve"> 0</v>
      </c>
      <c r="D59" s="6"/>
      <c r="E59" s="6"/>
      <c r="F59" s="6"/>
      <c r="G59" s="4"/>
      <c r="H59" s="4"/>
      <c r="I59" s="7">
        <f t="shared" si="14"/>
        <v>0</v>
      </c>
      <c r="J59" s="8"/>
      <c r="K59" s="7">
        <f t="shared" si="9"/>
        <v>0</v>
      </c>
      <c r="L59" s="9" t="e">
        <f t="shared" si="10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1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2"/>
        <v>1</v>
      </c>
      <c r="C60" s="5" t="str">
        <f t="shared" si="13"/>
        <v xml:space="preserve"> 0</v>
      </c>
      <c r="D60" s="6"/>
      <c r="E60" s="6"/>
      <c r="F60" s="6"/>
      <c r="G60" s="4"/>
      <c r="H60" s="4"/>
      <c r="I60" s="7">
        <f t="shared" si="14"/>
        <v>0</v>
      </c>
      <c r="J60" s="8"/>
      <c r="K60" s="7">
        <f t="shared" si="9"/>
        <v>0</v>
      </c>
      <c r="L60" s="9" t="e">
        <f t="shared" si="10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1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1</v>
      </c>
      <c r="C61" s="5" t="str">
        <f t="shared" si="13"/>
        <v xml:space="preserve"> 0</v>
      </c>
      <c r="D61" s="6"/>
      <c r="E61" s="6"/>
      <c r="F61" s="6"/>
      <c r="G61" s="4"/>
      <c r="H61" s="4"/>
      <c r="I61" s="7">
        <f t="shared" si="14"/>
        <v>0</v>
      </c>
      <c r="J61" s="8"/>
      <c r="K61" s="7">
        <f t="shared" si="9"/>
        <v>0</v>
      </c>
      <c r="L61" s="9" t="e">
        <f t="shared" si="10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1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1</v>
      </c>
      <c r="C62" s="5" t="str">
        <f t="shared" si="13"/>
        <v xml:space="preserve"> 0</v>
      </c>
      <c r="D62" s="6"/>
      <c r="E62" s="6"/>
      <c r="F62" s="6"/>
      <c r="G62" s="4"/>
      <c r="H62" s="4"/>
      <c r="I62" s="7">
        <f t="shared" si="14"/>
        <v>0</v>
      </c>
      <c r="J62" s="8"/>
      <c r="K62" s="7">
        <f t="shared" si="9"/>
        <v>0</v>
      </c>
      <c r="L62" s="9" t="e">
        <f t="shared" si="10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1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1</v>
      </c>
      <c r="C63" s="5" t="str">
        <f t="shared" si="13"/>
        <v xml:space="preserve"> 0</v>
      </c>
      <c r="D63" s="6"/>
      <c r="E63" s="6"/>
      <c r="F63" s="6"/>
      <c r="G63" s="4"/>
      <c r="H63" s="4"/>
      <c r="I63" s="7">
        <f t="shared" si="14"/>
        <v>0</v>
      </c>
      <c r="J63" s="8"/>
      <c r="K63" s="7">
        <f t="shared" si="9"/>
        <v>0</v>
      </c>
      <c r="L63" s="9" t="e">
        <f t="shared" si="10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1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F13 A7:A46 D30 D32:W46 I14:W31 D13 I7:W12 H13:W13">
    <cfRule type="expression" dxfId="505" priority="343">
      <formula>$L7&gt;0.15</formula>
    </cfRule>
    <cfRule type="expression" dxfId="504" priority="344">
      <formula>AND($L7&gt;0.08,$L7&lt;0.15)</formula>
    </cfRule>
  </conditionalFormatting>
  <conditionalFormatting sqref="A51:W63 A49:C49 J49:W49 A50:D50 F50:W50">
    <cfRule type="expression" dxfId="503" priority="341">
      <formula>$L49&gt;0.15</formula>
    </cfRule>
    <cfRule type="expression" dxfId="502" priority="342">
      <formula>AND($L49&gt;0.08,$L49&lt;0.15)</formula>
    </cfRule>
  </conditionalFormatting>
  <conditionalFormatting sqref="D8">
    <cfRule type="expression" dxfId="501" priority="337">
      <formula>$L8&gt;0.15</formula>
    </cfRule>
    <cfRule type="expression" dxfId="500" priority="338">
      <formula>AND($L8&gt;0.08,$L8&lt;0.15)</formula>
    </cfRule>
  </conditionalFormatting>
  <conditionalFormatting sqref="E8:H8">
    <cfRule type="expression" dxfId="499" priority="335">
      <formula>$L8&gt;0.15</formula>
    </cfRule>
    <cfRule type="expression" dxfId="498" priority="336">
      <formula>AND($L8&gt;0.08,$L8&lt;0.15)</formula>
    </cfRule>
  </conditionalFormatting>
  <conditionalFormatting sqref="D12:F12">
    <cfRule type="expression" dxfId="497" priority="325">
      <formula>$L12&gt;0.15</formula>
    </cfRule>
    <cfRule type="expression" dxfId="496" priority="326">
      <formula>AND($L12&gt;0.08,$L12&lt;0.15)</formula>
    </cfRule>
  </conditionalFormatting>
  <conditionalFormatting sqref="G12:H12">
    <cfRule type="expression" dxfId="495" priority="323">
      <formula>$L12&gt;0.15</formula>
    </cfRule>
    <cfRule type="expression" dxfId="494" priority="324">
      <formula>AND($L12&gt;0.08,$L12&lt;0.15)</formula>
    </cfRule>
  </conditionalFormatting>
  <conditionalFormatting sqref="E13">
    <cfRule type="expression" dxfId="493" priority="321">
      <formula>$L13&gt;0.15</formula>
    </cfRule>
    <cfRule type="expression" dxfId="492" priority="322">
      <formula>AND($L13&gt;0.08,$L13&lt;0.15)</formula>
    </cfRule>
  </conditionalFormatting>
  <conditionalFormatting sqref="I49">
    <cfRule type="expression" dxfId="491" priority="319">
      <formula>$L49&gt;0.15</formula>
    </cfRule>
    <cfRule type="expression" dxfId="490" priority="320">
      <formula>AND($L49&gt;0.08,$L49&lt;0.15)</formula>
    </cfRule>
  </conditionalFormatting>
  <conditionalFormatting sqref="D49:F49">
    <cfRule type="expression" dxfId="489" priority="317">
      <formula>$L49&gt;0.15</formula>
    </cfRule>
    <cfRule type="expression" dxfId="488" priority="318">
      <formula>AND($L49&gt;0.08,$L49&lt;0.15)</formula>
    </cfRule>
  </conditionalFormatting>
  <conditionalFormatting sqref="G49:H49">
    <cfRule type="expression" dxfId="487" priority="315">
      <formula>$L49&gt;0.15</formula>
    </cfRule>
    <cfRule type="expression" dxfId="486" priority="316">
      <formula>AND($L49&gt;0.08,$L49&lt;0.15)</formula>
    </cfRule>
  </conditionalFormatting>
  <conditionalFormatting sqref="D17">
    <cfRule type="expression" dxfId="485" priority="293">
      <formula>$L17&gt;0.15</formula>
    </cfRule>
    <cfRule type="expression" dxfId="484" priority="294">
      <formula>AND($L17&gt;0.08,$L17&lt;0.15)</formula>
    </cfRule>
  </conditionalFormatting>
  <conditionalFormatting sqref="E17">
    <cfRule type="expression" dxfId="483" priority="291">
      <formula>$L17&gt;0.15</formula>
    </cfRule>
    <cfRule type="expression" dxfId="482" priority="292">
      <formula>AND($L17&gt;0.08,$L17&lt;0.15)</formula>
    </cfRule>
  </conditionalFormatting>
  <conditionalFormatting sqref="F17:H17">
    <cfRule type="expression" dxfId="481" priority="289">
      <formula>$L17&gt;0.15</formula>
    </cfRule>
    <cfRule type="expression" dxfId="480" priority="290">
      <formula>AND($L17&gt;0.08,$L17&lt;0.15)</formula>
    </cfRule>
  </conditionalFormatting>
  <conditionalFormatting sqref="D18:F18">
    <cfRule type="expression" dxfId="479" priority="287">
      <formula>$L18&gt;0.15</formula>
    </cfRule>
    <cfRule type="expression" dxfId="478" priority="288">
      <formula>AND($L18&gt;0.08,$L18&lt;0.15)</formula>
    </cfRule>
  </conditionalFormatting>
  <conditionalFormatting sqref="G18:H18">
    <cfRule type="expression" dxfId="477" priority="285">
      <formula>$L18&gt;0.15</formula>
    </cfRule>
    <cfRule type="expression" dxfId="476" priority="286">
      <formula>AND($L18&gt;0.08,$L18&lt;0.15)</formula>
    </cfRule>
  </conditionalFormatting>
  <conditionalFormatting sqref="E50">
    <cfRule type="expression" dxfId="475" priority="263">
      <formula>$L50&gt;0.15</formula>
    </cfRule>
    <cfRule type="expression" dxfId="474" priority="264">
      <formula>AND($L50&gt;0.08,$L50&lt;0.15)</formula>
    </cfRule>
  </conditionalFormatting>
  <conditionalFormatting sqref="F30:H30">
    <cfRule type="expression" dxfId="473" priority="233">
      <formula>$L30&gt;0.15</formula>
    </cfRule>
    <cfRule type="expression" dxfId="472" priority="234">
      <formula>AND($L30&gt;0.08,$L30&lt;0.15)</formula>
    </cfRule>
  </conditionalFormatting>
  <conditionalFormatting sqref="E30">
    <cfRule type="expression" dxfId="471" priority="231">
      <formula>$L30&gt;0.15</formula>
    </cfRule>
    <cfRule type="expression" dxfId="470" priority="232">
      <formula>AND($L30&gt;0.08,$L30&lt;0.15)</formula>
    </cfRule>
  </conditionalFormatting>
  <conditionalFormatting sqref="D31">
    <cfRule type="expression" dxfId="469" priority="229">
      <formula>$L31&gt;0.15</formula>
    </cfRule>
    <cfRule type="expression" dxfId="468" priority="230">
      <formula>AND($L31&gt;0.08,$L31&lt;0.15)</formula>
    </cfRule>
  </conditionalFormatting>
  <conditionalFormatting sqref="E31">
    <cfRule type="expression" dxfId="467" priority="227">
      <formula>$L31&gt;0.15</formula>
    </cfRule>
    <cfRule type="expression" dxfId="466" priority="228">
      <formula>AND($L31&gt;0.08,$L31&lt;0.15)</formula>
    </cfRule>
  </conditionalFormatting>
  <conditionalFormatting sqref="F31:H31">
    <cfRule type="expression" dxfId="465" priority="225">
      <formula>$L31&gt;0.15</formula>
    </cfRule>
    <cfRule type="expression" dxfId="464" priority="226">
      <formula>AND($L31&gt;0.08,$L31&lt;0.15)</formula>
    </cfRule>
  </conditionalFormatting>
  <conditionalFormatting sqref="X7:Y28 X30:Y46 AB7:AC46">
    <cfRule type="expression" dxfId="463" priority="223">
      <formula>$L7&gt;0.15</formula>
    </cfRule>
    <cfRule type="expression" dxfId="462" priority="224">
      <formula>AND($L7&gt;0.08,$L7&lt;0.15)</formula>
    </cfRule>
  </conditionalFormatting>
  <conditionalFormatting sqref="AC49:AC50 X49:Y63 AB51:AC63">
    <cfRule type="expression" dxfId="461" priority="221">
      <formula>$L49&gt;0.15</formula>
    </cfRule>
    <cfRule type="expression" dxfId="460" priority="222">
      <formula>AND($L49&gt;0.08,$L49&lt;0.15)</formula>
    </cfRule>
  </conditionalFormatting>
  <conditionalFormatting sqref="AB49">
    <cfRule type="expression" dxfId="459" priority="219">
      <formula>$L49&gt;0.15</formula>
    </cfRule>
    <cfRule type="expression" dxfId="458" priority="220">
      <formula>AND($L49&gt;0.08,$L49&lt;0.15)</formula>
    </cfRule>
  </conditionalFormatting>
  <conditionalFormatting sqref="AB50">
    <cfRule type="expression" dxfId="457" priority="217">
      <formula>$L50&gt;0.15</formula>
    </cfRule>
    <cfRule type="expression" dxfId="456" priority="218">
      <formula>AND($L50&gt;0.08,$L50&lt;0.15)</formula>
    </cfRule>
  </conditionalFormatting>
  <conditionalFormatting sqref="Z7:AA24">
    <cfRule type="expression" dxfId="455" priority="215">
      <formula>$L7&gt;0.15</formula>
    </cfRule>
    <cfRule type="expression" dxfId="454" priority="216">
      <formula>AND($L7&gt;0.08,$L7&lt;0.15)</formula>
    </cfRule>
  </conditionalFormatting>
  <conditionalFormatting sqref="Z25:AA28 Z30:AA40 AA29">
    <cfRule type="expression" dxfId="453" priority="213">
      <formula>$L25&gt;0.15</formula>
    </cfRule>
    <cfRule type="expression" dxfId="452" priority="214">
      <formula>AND($L25&gt;0.08,$L25&lt;0.15)</formula>
    </cfRule>
  </conditionalFormatting>
  <conditionalFormatting sqref="Z41:AA46">
    <cfRule type="expression" dxfId="451" priority="211">
      <formula>$L41&gt;0.15</formula>
    </cfRule>
    <cfRule type="expression" dxfId="450" priority="212">
      <formula>AND($L41&gt;0.08,$L41&lt;0.15)</formula>
    </cfRule>
  </conditionalFormatting>
  <conditionalFormatting sqref="Z49:AA54">
    <cfRule type="expression" dxfId="449" priority="209">
      <formula>$L49&gt;0.15</formula>
    </cfRule>
    <cfRule type="expression" dxfId="448" priority="210">
      <formula>AND($L49&gt;0.08,$L49&lt;0.15)</formula>
    </cfRule>
  </conditionalFormatting>
  <conditionalFormatting sqref="Z55:AA60">
    <cfRule type="expression" dxfId="447" priority="207">
      <formula>$L55&gt;0.15</formula>
    </cfRule>
    <cfRule type="expression" dxfId="446" priority="208">
      <formula>AND($L55&gt;0.08,$L55&lt;0.15)</formula>
    </cfRule>
  </conditionalFormatting>
  <conditionalFormatting sqref="Z61:AA63">
    <cfRule type="expression" dxfId="445" priority="205">
      <formula>$L61&gt;0.15</formula>
    </cfRule>
    <cfRule type="expression" dxfId="444" priority="206">
      <formula>AND($L61&gt;0.08,$L61&lt;0.15)</formula>
    </cfRule>
  </conditionalFormatting>
  <conditionalFormatting sqref="B7:C7 C8:C9">
    <cfRule type="expression" dxfId="443" priority="203">
      <formula>$L7&gt;0.15</formula>
    </cfRule>
    <cfRule type="expression" dxfId="442" priority="204">
      <formula>AND($L7&gt;0.08,$L7&lt;0.15)</formula>
    </cfRule>
  </conditionalFormatting>
  <conditionalFormatting sqref="C10:C11">
    <cfRule type="expression" dxfId="441" priority="201">
      <formula>$L10&gt;0.15</formula>
    </cfRule>
    <cfRule type="expression" dxfId="440" priority="202">
      <formula>AND($L10&gt;0.08,$L10&lt;0.15)</formula>
    </cfRule>
  </conditionalFormatting>
  <conditionalFormatting sqref="C12:C13">
    <cfRule type="expression" dxfId="439" priority="199">
      <formula>$L12&gt;0.15</formula>
    </cfRule>
    <cfRule type="expression" dxfId="438" priority="200">
      <formula>AND($L12&gt;0.08,$L12&lt;0.15)</formula>
    </cfRule>
  </conditionalFormatting>
  <conditionalFormatting sqref="C14">
    <cfRule type="expression" dxfId="437" priority="197">
      <formula>$L14&gt;0.15</formula>
    </cfRule>
    <cfRule type="expression" dxfId="436" priority="198">
      <formula>AND($L14&gt;0.08,$L14&lt;0.15)</formula>
    </cfRule>
  </conditionalFormatting>
  <conditionalFormatting sqref="C15:C16">
    <cfRule type="expression" dxfId="435" priority="195">
      <formula>$L15&gt;0.15</formula>
    </cfRule>
    <cfRule type="expression" dxfId="434" priority="196">
      <formula>AND($L15&gt;0.08,$L15&lt;0.15)</formula>
    </cfRule>
  </conditionalFormatting>
  <conditionalFormatting sqref="C17:C18">
    <cfRule type="expression" dxfId="433" priority="193">
      <formula>$L17&gt;0.15</formula>
    </cfRule>
    <cfRule type="expression" dxfId="432" priority="194">
      <formula>AND($L17&gt;0.08,$L17&lt;0.15)</formula>
    </cfRule>
  </conditionalFormatting>
  <conditionalFormatting sqref="C19:C20">
    <cfRule type="expression" dxfId="431" priority="191">
      <formula>$L19&gt;0.15</formula>
    </cfRule>
    <cfRule type="expression" dxfId="430" priority="192">
      <formula>AND($L19&gt;0.08,$L19&lt;0.15)</formula>
    </cfRule>
  </conditionalFormatting>
  <conditionalFormatting sqref="C21">
    <cfRule type="expression" dxfId="429" priority="189">
      <formula>$L21&gt;0.15</formula>
    </cfRule>
    <cfRule type="expression" dxfId="428" priority="190">
      <formula>AND($L21&gt;0.08,$L21&lt;0.15)</formula>
    </cfRule>
  </conditionalFormatting>
  <conditionalFormatting sqref="C22:C23">
    <cfRule type="expression" dxfId="427" priority="187">
      <formula>$L22&gt;0.15</formula>
    </cfRule>
    <cfRule type="expression" dxfId="426" priority="188">
      <formula>AND($L22&gt;0.08,$L22&lt;0.15)</formula>
    </cfRule>
  </conditionalFormatting>
  <conditionalFormatting sqref="C24:C25">
    <cfRule type="expression" dxfId="425" priority="185">
      <formula>$L24&gt;0.15</formula>
    </cfRule>
    <cfRule type="expression" dxfId="424" priority="186">
      <formula>AND($L24&gt;0.08,$L24&lt;0.15)</formula>
    </cfRule>
  </conditionalFormatting>
  <conditionalFormatting sqref="C26:C27">
    <cfRule type="expression" dxfId="423" priority="183">
      <formula>$L26&gt;0.15</formula>
    </cfRule>
    <cfRule type="expression" dxfId="422" priority="184">
      <formula>AND($L26&gt;0.08,$L26&lt;0.15)</formula>
    </cfRule>
  </conditionalFormatting>
  <conditionalFormatting sqref="C28">
    <cfRule type="expression" dxfId="421" priority="181">
      <formula>$L28&gt;0.15</formula>
    </cfRule>
    <cfRule type="expression" dxfId="420" priority="182">
      <formula>AND($L28&gt;0.08,$L28&lt;0.15)</formula>
    </cfRule>
  </conditionalFormatting>
  <conditionalFormatting sqref="C29:C30">
    <cfRule type="expression" dxfId="419" priority="179">
      <formula>$L29&gt;0.15</formula>
    </cfRule>
    <cfRule type="expression" dxfId="418" priority="180">
      <formula>AND($L29&gt;0.08,$L29&lt;0.15)</formula>
    </cfRule>
  </conditionalFormatting>
  <conditionalFormatting sqref="C31:C32">
    <cfRule type="expression" dxfId="417" priority="177">
      <formula>$L31&gt;0.15</formula>
    </cfRule>
    <cfRule type="expression" dxfId="416" priority="178">
      <formula>AND($L31&gt;0.08,$L31&lt;0.15)</formula>
    </cfRule>
  </conditionalFormatting>
  <conditionalFormatting sqref="C33:C34">
    <cfRule type="expression" dxfId="415" priority="175">
      <formula>$L33&gt;0.15</formula>
    </cfRule>
    <cfRule type="expression" dxfId="414" priority="176">
      <formula>AND($L33&gt;0.08,$L33&lt;0.15)</formula>
    </cfRule>
  </conditionalFormatting>
  <conditionalFormatting sqref="C35">
    <cfRule type="expression" dxfId="413" priority="173">
      <formula>$L35&gt;0.15</formula>
    </cfRule>
    <cfRule type="expression" dxfId="412" priority="174">
      <formula>AND($L35&gt;0.08,$L35&lt;0.15)</formula>
    </cfRule>
  </conditionalFormatting>
  <conditionalFormatting sqref="C36:C37">
    <cfRule type="expression" dxfId="411" priority="171">
      <formula>$L36&gt;0.15</formula>
    </cfRule>
    <cfRule type="expression" dxfId="410" priority="172">
      <formula>AND($L36&gt;0.08,$L36&lt;0.15)</formula>
    </cfRule>
  </conditionalFormatting>
  <conditionalFormatting sqref="C38">
    <cfRule type="expression" dxfId="409" priority="169">
      <formula>$L38&gt;0.15</formula>
    </cfRule>
    <cfRule type="expression" dxfId="408" priority="170">
      <formula>AND($L38&gt;0.08,$L38&lt;0.15)</formula>
    </cfRule>
  </conditionalFormatting>
  <conditionalFormatting sqref="C39">
    <cfRule type="expression" dxfId="407" priority="167">
      <formula>$L39&gt;0.15</formula>
    </cfRule>
    <cfRule type="expression" dxfId="406" priority="168">
      <formula>AND($L39&gt;0.08,$L39&lt;0.15)</formula>
    </cfRule>
  </conditionalFormatting>
  <conditionalFormatting sqref="C40:C41">
    <cfRule type="expression" dxfId="405" priority="165">
      <formula>$L40&gt;0.15</formula>
    </cfRule>
    <cfRule type="expression" dxfId="404" priority="166">
      <formula>AND($L40&gt;0.08,$L40&lt;0.15)</formula>
    </cfRule>
  </conditionalFormatting>
  <conditionalFormatting sqref="C42:C43">
    <cfRule type="expression" dxfId="403" priority="163">
      <formula>$L42&gt;0.15</formula>
    </cfRule>
    <cfRule type="expression" dxfId="402" priority="164">
      <formula>AND($L42&gt;0.08,$L42&lt;0.15)</formula>
    </cfRule>
  </conditionalFormatting>
  <conditionalFormatting sqref="C44:C45">
    <cfRule type="expression" dxfId="401" priority="161">
      <formula>$L44&gt;0.15</formula>
    </cfRule>
    <cfRule type="expression" dxfId="400" priority="162">
      <formula>AND($L44&gt;0.08,$L44&lt;0.15)</formula>
    </cfRule>
  </conditionalFormatting>
  <conditionalFormatting sqref="C46">
    <cfRule type="expression" dxfId="399" priority="159">
      <formula>$L46&gt;0.15</formula>
    </cfRule>
    <cfRule type="expression" dxfId="398" priority="160">
      <formula>AND($L46&gt;0.08,$L46&lt;0.15)</formula>
    </cfRule>
  </conditionalFormatting>
  <conditionalFormatting sqref="B8:B9">
    <cfRule type="expression" dxfId="397" priority="157">
      <formula>$L8&gt;0.15</formula>
    </cfRule>
    <cfRule type="expression" dxfId="396" priority="158">
      <formula>AND($L8&gt;0.08,$L8&lt;0.15)</formula>
    </cfRule>
  </conditionalFormatting>
  <conditionalFormatting sqref="B10:B11">
    <cfRule type="expression" dxfId="395" priority="155">
      <formula>$L10&gt;0.15</formula>
    </cfRule>
    <cfRule type="expression" dxfId="394" priority="156">
      <formula>AND($L10&gt;0.08,$L10&lt;0.15)</formula>
    </cfRule>
  </conditionalFormatting>
  <conditionalFormatting sqref="B12:B13">
    <cfRule type="expression" dxfId="393" priority="153">
      <formula>$L12&gt;0.15</formula>
    </cfRule>
    <cfRule type="expression" dxfId="392" priority="154">
      <formula>AND($L12&gt;0.08,$L12&lt;0.15)</formula>
    </cfRule>
  </conditionalFormatting>
  <conditionalFormatting sqref="B14">
    <cfRule type="expression" dxfId="391" priority="151">
      <formula>$L14&gt;0.15</formula>
    </cfRule>
    <cfRule type="expression" dxfId="390" priority="152">
      <formula>AND($L14&gt;0.08,$L14&lt;0.15)</formula>
    </cfRule>
  </conditionalFormatting>
  <conditionalFormatting sqref="B15:B16">
    <cfRule type="expression" dxfId="389" priority="149">
      <formula>$L15&gt;0.15</formula>
    </cfRule>
    <cfRule type="expression" dxfId="388" priority="150">
      <formula>AND($L15&gt;0.08,$L15&lt;0.15)</formula>
    </cfRule>
  </conditionalFormatting>
  <conditionalFormatting sqref="B17:B18">
    <cfRule type="expression" dxfId="387" priority="147">
      <formula>$L17&gt;0.15</formula>
    </cfRule>
    <cfRule type="expression" dxfId="386" priority="148">
      <formula>AND($L17&gt;0.08,$L17&lt;0.15)</formula>
    </cfRule>
  </conditionalFormatting>
  <conditionalFormatting sqref="B19:B20">
    <cfRule type="expression" dxfId="385" priority="145">
      <formula>$L19&gt;0.15</formula>
    </cfRule>
    <cfRule type="expression" dxfId="384" priority="146">
      <formula>AND($L19&gt;0.08,$L19&lt;0.15)</formula>
    </cfRule>
  </conditionalFormatting>
  <conditionalFormatting sqref="B21">
    <cfRule type="expression" dxfId="383" priority="143">
      <formula>$L21&gt;0.15</formula>
    </cfRule>
    <cfRule type="expression" dxfId="382" priority="144">
      <formula>AND($L21&gt;0.08,$L21&lt;0.15)</formula>
    </cfRule>
  </conditionalFormatting>
  <conditionalFormatting sqref="B22:B23">
    <cfRule type="expression" dxfId="381" priority="141">
      <formula>$L22&gt;0.15</formula>
    </cfRule>
    <cfRule type="expression" dxfId="380" priority="142">
      <formula>AND($L22&gt;0.08,$L22&lt;0.15)</formula>
    </cfRule>
  </conditionalFormatting>
  <conditionalFormatting sqref="B24:B25">
    <cfRule type="expression" dxfId="379" priority="139">
      <formula>$L24&gt;0.15</formula>
    </cfRule>
    <cfRule type="expression" dxfId="378" priority="140">
      <formula>AND($L24&gt;0.08,$L24&lt;0.15)</formula>
    </cfRule>
  </conditionalFormatting>
  <conditionalFormatting sqref="B26:B27">
    <cfRule type="expression" dxfId="377" priority="137">
      <formula>$L26&gt;0.15</formula>
    </cfRule>
    <cfRule type="expression" dxfId="376" priority="138">
      <formula>AND($L26&gt;0.08,$L26&lt;0.15)</formula>
    </cfRule>
  </conditionalFormatting>
  <conditionalFormatting sqref="B28">
    <cfRule type="expression" dxfId="375" priority="135">
      <formula>$L28&gt;0.15</formula>
    </cfRule>
    <cfRule type="expression" dxfId="374" priority="136">
      <formula>AND($L28&gt;0.08,$L28&lt;0.15)</formula>
    </cfRule>
  </conditionalFormatting>
  <conditionalFormatting sqref="B29:B30">
    <cfRule type="expression" dxfId="373" priority="133">
      <formula>$L29&gt;0.15</formula>
    </cfRule>
    <cfRule type="expression" dxfId="372" priority="134">
      <formula>AND($L29&gt;0.08,$L29&lt;0.15)</formula>
    </cfRule>
  </conditionalFormatting>
  <conditionalFormatting sqref="B31:B32">
    <cfRule type="expression" dxfId="371" priority="131">
      <formula>$L31&gt;0.15</formula>
    </cfRule>
    <cfRule type="expression" dxfId="370" priority="132">
      <formula>AND($L31&gt;0.08,$L31&lt;0.15)</formula>
    </cfRule>
  </conditionalFormatting>
  <conditionalFormatting sqref="B33:B34">
    <cfRule type="expression" dxfId="369" priority="129">
      <formula>$L33&gt;0.15</formula>
    </cfRule>
    <cfRule type="expression" dxfId="368" priority="130">
      <formula>AND($L33&gt;0.08,$L33&lt;0.15)</formula>
    </cfRule>
  </conditionalFormatting>
  <conditionalFormatting sqref="B35">
    <cfRule type="expression" dxfId="367" priority="127">
      <formula>$L35&gt;0.15</formula>
    </cfRule>
    <cfRule type="expression" dxfId="366" priority="128">
      <formula>AND($L35&gt;0.08,$L35&lt;0.15)</formula>
    </cfRule>
  </conditionalFormatting>
  <conditionalFormatting sqref="B36:B37">
    <cfRule type="expression" dxfId="365" priority="125">
      <formula>$L36&gt;0.15</formula>
    </cfRule>
    <cfRule type="expression" dxfId="364" priority="126">
      <formula>AND($L36&gt;0.08,$L36&lt;0.15)</formula>
    </cfRule>
  </conditionalFormatting>
  <conditionalFormatting sqref="B38">
    <cfRule type="expression" dxfId="363" priority="123">
      <formula>$L38&gt;0.15</formula>
    </cfRule>
    <cfRule type="expression" dxfId="362" priority="124">
      <formula>AND($L38&gt;0.08,$L38&lt;0.15)</formula>
    </cfRule>
  </conditionalFormatting>
  <conditionalFormatting sqref="B39">
    <cfRule type="expression" dxfId="361" priority="121">
      <formula>$L39&gt;0.15</formula>
    </cfRule>
    <cfRule type="expression" dxfId="360" priority="122">
      <formula>AND($L39&gt;0.08,$L39&lt;0.15)</formula>
    </cfRule>
  </conditionalFormatting>
  <conditionalFormatting sqref="B40:B41">
    <cfRule type="expression" dxfId="359" priority="119">
      <formula>$L40&gt;0.15</formula>
    </cfRule>
    <cfRule type="expression" dxfId="358" priority="120">
      <formula>AND($L40&gt;0.08,$L40&lt;0.15)</formula>
    </cfRule>
  </conditionalFormatting>
  <conditionalFormatting sqref="B42:B43">
    <cfRule type="expression" dxfId="357" priority="117">
      <formula>$L42&gt;0.15</formula>
    </cfRule>
    <cfRule type="expression" dxfId="356" priority="118">
      <formula>AND($L42&gt;0.08,$L42&lt;0.15)</formula>
    </cfRule>
  </conditionalFormatting>
  <conditionalFormatting sqref="B44:B45">
    <cfRule type="expression" dxfId="355" priority="115">
      <formula>$L44&gt;0.15</formula>
    </cfRule>
    <cfRule type="expression" dxfId="354" priority="116">
      <formula>AND($L44&gt;0.08,$L44&lt;0.15)</formula>
    </cfRule>
  </conditionalFormatting>
  <conditionalFormatting sqref="B46">
    <cfRule type="expression" dxfId="353" priority="113">
      <formula>$L46&gt;0.15</formula>
    </cfRule>
    <cfRule type="expression" dxfId="352" priority="114">
      <formula>AND($L46&gt;0.08,$L46&lt;0.15)</formula>
    </cfRule>
  </conditionalFormatting>
  <conditionalFormatting sqref="D7">
    <cfRule type="expression" dxfId="351" priority="111">
      <formula>$L7&gt;0.15</formula>
    </cfRule>
    <cfRule type="expression" dxfId="350" priority="112">
      <formula>AND($L7&gt;0.08,$L7&lt;0.15)</formula>
    </cfRule>
  </conditionalFormatting>
  <conditionalFormatting sqref="E7:H7">
    <cfRule type="expression" dxfId="349" priority="109">
      <formula>$L7&gt;0.15</formula>
    </cfRule>
    <cfRule type="expression" dxfId="348" priority="110">
      <formula>AND($L7&gt;0.08,$L7&lt;0.15)</formula>
    </cfRule>
  </conditionalFormatting>
  <conditionalFormatting sqref="D9">
    <cfRule type="expression" dxfId="347" priority="107">
      <formula>$L9&gt;0.15</formula>
    </cfRule>
    <cfRule type="expression" dxfId="346" priority="108">
      <formula>AND($L9&gt;0.08,$L9&lt;0.15)</formula>
    </cfRule>
  </conditionalFormatting>
  <conditionalFormatting sqref="E9:H9">
    <cfRule type="expression" dxfId="345" priority="105">
      <formula>$L9&gt;0.15</formula>
    </cfRule>
    <cfRule type="expression" dxfId="344" priority="106">
      <formula>AND($L9&gt;0.08,$L9&lt;0.15)</formula>
    </cfRule>
  </conditionalFormatting>
  <conditionalFormatting sqref="D10">
    <cfRule type="expression" dxfId="343" priority="103">
      <formula>$L10&gt;0.15</formula>
    </cfRule>
    <cfRule type="expression" dxfId="342" priority="104">
      <formula>AND($L10&gt;0.08,$L10&lt;0.15)</formula>
    </cfRule>
  </conditionalFormatting>
  <conditionalFormatting sqref="E10:G10">
    <cfRule type="expression" dxfId="341" priority="101">
      <formula>$L10&gt;0.15</formula>
    </cfRule>
    <cfRule type="expression" dxfId="340" priority="102">
      <formula>AND($L10&gt;0.08,$L10&lt;0.15)</formula>
    </cfRule>
  </conditionalFormatting>
  <conditionalFormatting sqref="H10">
    <cfRule type="expression" dxfId="339" priority="99">
      <formula>$L10&gt;0.15</formula>
    </cfRule>
    <cfRule type="expression" dxfId="338" priority="100">
      <formula>AND($L10&gt;0.08,$L10&lt;0.15)</formula>
    </cfRule>
  </conditionalFormatting>
  <conditionalFormatting sqref="D11">
    <cfRule type="expression" dxfId="337" priority="97">
      <formula>$L11&gt;0.15</formula>
    </cfRule>
    <cfRule type="expression" dxfId="336" priority="98">
      <formula>AND($L11&gt;0.08,$L11&lt;0.15)</formula>
    </cfRule>
  </conditionalFormatting>
  <conditionalFormatting sqref="E11:G11">
    <cfRule type="expression" dxfId="335" priority="95">
      <formula>$L11&gt;0.15</formula>
    </cfRule>
    <cfRule type="expression" dxfId="334" priority="96">
      <formula>AND($L11&gt;0.08,$L11&lt;0.15)</formula>
    </cfRule>
  </conditionalFormatting>
  <conditionalFormatting sqref="H11">
    <cfRule type="expression" dxfId="333" priority="93">
      <formula>$L11&gt;0.15</formula>
    </cfRule>
    <cfRule type="expression" dxfId="332" priority="94">
      <formula>AND($L11&gt;0.08,$L11&lt;0.15)</formula>
    </cfRule>
  </conditionalFormatting>
  <conditionalFormatting sqref="G13">
    <cfRule type="expression" dxfId="331" priority="91">
      <formula>$L13&gt;0.15</formula>
    </cfRule>
    <cfRule type="expression" dxfId="330" priority="92">
      <formula>AND($L13&gt;0.08,$L13&lt;0.15)</formula>
    </cfRule>
  </conditionalFormatting>
  <conditionalFormatting sqref="D14">
    <cfRule type="expression" dxfId="329" priority="89">
      <formula>$L14&gt;0.15</formula>
    </cfRule>
    <cfRule type="expression" dxfId="328" priority="90">
      <formula>AND($L14&gt;0.08,$L14&lt;0.15)</formula>
    </cfRule>
  </conditionalFormatting>
  <conditionalFormatting sqref="E14:G14">
    <cfRule type="expression" dxfId="327" priority="87">
      <formula>$L14&gt;0.15</formula>
    </cfRule>
    <cfRule type="expression" dxfId="326" priority="88">
      <formula>AND($L14&gt;0.08,$L14&lt;0.15)</formula>
    </cfRule>
  </conditionalFormatting>
  <conditionalFormatting sqref="H14">
    <cfRule type="expression" dxfId="325" priority="85">
      <formula>$L14&gt;0.15</formula>
    </cfRule>
    <cfRule type="expression" dxfId="324" priority="86">
      <formula>AND($L14&gt;0.08,$L14&lt;0.15)</formula>
    </cfRule>
  </conditionalFormatting>
  <conditionalFormatting sqref="D15">
    <cfRule type="expression" dxfId="323" priority="83">
      <formula>$L15&gt;0.15</formula>
    </cfRule>
    <cfRule type="expression" dxfId="322" priority="84">
      <formula>AND($L15&gt;0.08,$L15&lt;0.15)</formula>
    </cfRule>
  </conditionalFormatting>
  <conditionalFormatting sqref="E15:H15">
    <cfRule type="expression" dxfId="321" priority="81">
      <formula>$L15&gt;0.15</formula>
    </cfRule>
    <cfRule type="expression" dxfId="320" priority="82">
      <formula>AND($L15&gt;0.08,$L15&lt;0.15)</formula>
    </cfRule>
  </conditionalFormatting>
  <conditionalFormatting sqref="D16">
    <cfRule type="expression" dxfId="319" priority="79">
      <formula>$L16&gt;0.15</formula>
    </cfRule>
    <cfRule type="expression" dxfId="318" priority="80">
      <formula>AND($L16&gt;0.08,$L16&lt;0.15)</formula>
    </cfRule>
  </conditionalFormatting>
  <conditionalFormatting sqref="E16:H16">
    <cfRule type="expression" dxfId="317" priority="77">
      <formula>$L16&gt;0.15</formula>
    </cfRule>
    <cfRule type="expression" dxfId="316" priority="78">
      <formula>AND($L16&gt;0.08,$L16&lt;0.15)</formula>
    </cfRule>
  </conditionalFormatting>
  <conditionalFormatting sqref="D19">
    <cfRule type="expression" dxfId="315" priority="75">
      <formula>$L19&gt;0.15</formula>
    </cfRule>
    <cfRule type="expression" dxfId="314" priority="76">
      <formula>AND($L19&gt;0.08,$L19&lt;0.15)</formula>
    </cfRule>
  </conditionalFormatting>
  <conditionalFormatting sqref="E19:H19">
    <cfRule type="expression" dxfId="313" priority="73">
      <formula>$L19&gt;0.15</formula>
    </cfRule>
    <cfRule type="expression" dxfId="312" priority="74">
      <formula>AND($L19&gt;0.08,$L19&lt;0.15)</formula>
    </cfRule>
  </conditionalFormatting>
  <conditionalFormatting sqref="F20 D20 H20">
    <cfRule type="expression" dxfId="311" priority="71">
      <formula>$L20&gt;0.15</formula>
    </cfRule>
    <cfRule type="expression" dxfId="310" priority="72">
      <formula>AND($L20&gt;0.08,$L20&lt;0.15)</formula>
    </cfRule>
  </conditionalFormatting>
  <conditionalFormatting sqref="E20">
    <cfRule type="expression" dxfId="309" priority="69">
      <formula>$L20&gt;0.15</formula>
    </cfRule>
    <cfRule type="expression" dxfId="308" priority="70">
      <formula>AND($L20&gt;0.08,$L20&lt;0.15)</formula>
    </cfRule>
  </conditionalFormatting>
  <conditionalFormatting sqref="G20">
    <cfRule type="expression" dxfId="307" priority="67">
      <formula>$L20&gt;0.15</formula>
    </cfRule>
    <cfRule type="expression" dxfId="306" priority="68">
      <formula>AND($L20&gt;0.08,$L20&lt;0.15)</formula>
    </cfRule>
  </conditionalFormatting>
  <conditionalFormatting sqref="D21">
    <cfRule type="expression" dxfId="305" priority="65">
      <formula>$L21&gt;0.15</formula>
    </cfRule>
    <cfRule type="expression" dxfId="304" priority="66">
      <formula>AND($L21&gt;0.08,$L21&lt;0.15)</formula>
    </cfRule>
  </conditionalFormatting>
  <conditionalFormatting sqref="E21">
    <cfRule type="expression" dxfId="303" priority="63">
      <formula>$L21&gt;0.15</formula>
    </cfRule>
    <cfRule type="expression" dxfId="302" priority="64">
      <formula>AND($L21&gt;0.08,$L21&lt;0.15)</formula>
    </cfRule>
  </conditionalFormatting>
  <conditionalFormatting sqref="F21:H21">
    <cfRule type="expression" dxfId="301" priority="61">
      <formula>$L21&gt;0.15</formula>
    </cfRule>
    <cfRule type="expression" dxfId="300" priority="62">
      <formula>AND($L21&gt;0.08,$L21&lt;0.15)</formula>
    </cfRule>
  </conditionalFormatting>
  <conditionalFormatting sqref="D22">
    <cfRule type="expression" dxfId="299" priority="59">
      <formula>$L22&gt;0.15</formula>
    </cfRule>
    <cfRule type="expression" dxfId="298" priority="60">
      <formula>AND($L22&gt;0.08,$L22&lt;0.15)</formula>
    </cfRule>
  </conditionalFormatting>
  <conditionalFormatting sqref="E22">
    <cfRule type="expression" dxfId="297" priority="57">
      <formula>$L22&gt;0.15</formula>
    </cfRule>
    <cfRule type="expression" dxfId="296" priority="58">
      <formula>AND($L22&gt;0.08,$L22&lt;0.15)</formula>
    </cfRule>
  </conditionalFormatting>
  <conditionalFormatting sqref="F22:H22">
    <cfRule type="expression" dxfId="295" priority="55">
      <formula>$L22&gt;0.15</formula>
    </cfRule>
    <cfRule type="expression" dxfId="294" priority="56">
      <formula>AND($L22&gt;0.08,$L22&lt;0.15)</formula>
    </cfRule>
  </conditionalFormatting>
  <conditionalFormatting sqref="D23">
    <cfRule type="expression" dxfId="293" priority="53">
      <formula>$L23&gt;0.15</formula>
    </cfRule>
    <cfRule type="expression" dxfId="292" priority="54">
      <formula>AND($L23&gt;0.08,$L23&lt;0.15)</formula>
    </cfRule>
  </conditionalFormatting>
  <conditionalFormatting sqref="E23:H23">
    <cfRule type="expression" dxfId="291" priority="51">
      <formula>$L23&gt;0.15</formula>
    </cfRule>
    <cfRule type="expression" dxfId="290" priority="52">
      <formula>AND($L23&gt;0.08,$L23&lt;0.15)</formula>
    </cfRule>
  </conditionalFormatting>
  <conditionalFormatting sqref="D24">
    <cfRule type="expression" dxfId="289" priority="49">
      <formula>$L24&gt;0.15</formula>
    </cfRule>
    <cfRule type="expression" dxfId="288" priority="50">
      <formula>AND($L24&gt;0.08,$L24&lt;0.15)</formula>
    </cfRule>
  </conditionalFormatting>
  <conditionalFormatting sqref="E24:H24">
    <cfRule type="expression" dxfId="287" priority="47">
      <formula>$L24&gt;0.15</formula>
    </cfRule>
    <cfRule type="expression" dxfId="286" priority="48">
      <formula>AND($L24&gt;0.08,$L24&lt;0.15)</formula>
    </cfRule>
  </conditionalFormatting>
  <conditionalFormatting sqref="D25 F25">
    <cfRule type="expression" dxfId="285" priority="45">
      <formula>$L25&gt;0.15</formula>
    </cfRule>
    <cfRule type="expression" dxfId="284" priority="46">
      <formula>AND($L25&gt;0.08,$L25&lt;0.15)</formula>
    </cfRule>
  </conditionalFormatting>
  <conditionalFormatting sqref="E25">
    <cfRule type="expression" dxfId="283" priority="43">
      <formula>$L25&gt;0.15</formula>
    </cfRule>
    <cfRule type="expression" dxfId="282" priority="44">
      <formula>AND($L25&gt;0.08,$L25&lt;0.15)</formula>
    </cfRule>
  </conditionalFormatting>
  <conditionalFormatting sqref="E25">
    <cfRule type="expression" dxfId="281" priority="41">
      <formula>$L25&gt;0.15</formula>
    </cfRule>
    <cfRule type="expression" dxfId="280" priority="42">
      <formula>AND($L25&gt;0.08,$L25&lt;0.15)</formula>
    </cfRule>
  </conditionalFormatting>
  <conditionalFormatting sqref="G25:H25">
    <cfRule type="expression" dxfId="279" priority="39">
      <formula>$L25&gt;0.15</formula>
    </cfRule>
    <cfRule type="expression" dxfId="278" priority="40">
      <formula>AND($L25&gt;0.08,$L25&lt;0.15)</formula>
    </cfRule>
  </conditionalFormatting>
  <conditionalFormatting sqref="G25:H25">
    <cfRule type="expression" dxfId="277" priority="37">
      <formula>$L25&gt;0.15</formula>
    </cfRule>
    <cfRule type="expression" dxfId="276" priority="38">
      <formula>AND($L25&gt;0.08,$L25&lt;0.15)</formula>
    </cfRule>
  </conditionalFormatting>
  <conditionalFormatting sqref="D27">
    <cfRule type="expression" dxfId="275" priority="29">
      <formula>$L27&gt;0.15</formula>
    </cfRule>
    <cfRule type="expression" dxfId="274" priority="30">
      <formula>AND($L27&gt;0.08,$L27&lt;0.15)</formula>
    </cfRule>
  </conditionalFormatting>
  <conditionalFormatting sqref="E27">
    <cfRule type="expression" dxfId="273" priority="27">
      <formula>$L27&gt;0.15</formula>
    </cfRule>
    <cfRule type="expression" dxfId="272" priority="28">
      <formula>AND($L27&gt;0.08,$L27&lt;0.15)</formula>
    </cfRule>
  </conditionalFormatting>
  <conditionalFormatting sqref="F27:H27">
    <cfRule type="expression" dxfId="271" priority="25">
      <formula>$L27&gt;0.15</formula>
    </cfRule>
    <cfRule type="expression" dxfId="270" priority="26">
      <formula>AND($L27&gt;0.08,$L27&lt;0.15)</formula>
    </cfRule>
  </conditionalFormatting>
  <conditionalFormatting sqref="D28">
    <cfRule type="expression" dxfId="269" priority="23">
      <formula>$L28&gt;0.15</formula>
    </cfRule>
    <cfRule type="expression" dxfId="268" priority="24">
      <formula>AND($L28&gt;0.08,$L28&lt;0.15)</formula>
    </cfRule>
  </conditionalFormatting>
  <conditionalFormatting sqref="E28">
    <cfRule type="expression" dxfId="267" priority="21">
      <formula>$L28&gt;0.15</formula>
    </cfRule>
    <cfRule type="expression" dxfId="266" priority="22">
      <formula>AND($L28&gt;0.08,$L28&lt;0.15)</formula>
    </cfRule>
  </conditionalFormatting>
  <conditionalFormatting sqref="F28:H28">
    <cfRule type="expression" dxfId="265" priority="19">
      <formula>$L28&gt;0.15</formula>
    </cfRule>
    <cfRule type="expression" dxfId="264" priority="20">
      <formula>AND($L28&gt;0.08,$L28&lt;0.15)</formula>
    </cfRule>
  </conditionalFormatting>
  <conditionalFormatting sqref="D26 F26">
    <cfRule type="expression" dxfId="263" priority="17">
      <formula>$L26&gt;0.15</formula>
    </cfRule>
    <cfRule type="expression" dxfId="262" priority="18">
      <formula>AND($L26&gt;0.08,$L26&lt;0.15)</formula>
    </cfRule>
  </conditionalFormatting>
  <conditionalFormatting sqref="E26">
    <cfRule type="expression" dxfId="261" priority="15">
      <formula>$L26&gt;0.15</formula>
    </cfRule>
    <cfRule type="expression" dxfId="260" priority="16">
      <formula>AND($L26&gt;0.08,$L26&lt;0.15)</formula>
    </cfRule>
  </conditionalFormatting>
  <conditionalFormatting sqref="E26">
    <cfRule type="expression" dxfId="259" priority="13">
      <formula>$L26&gt;0.15</formula>
    </cfRule>
    <cfRule type="expression" dxfId="258" priority="14">
      <formula>AND($L26&gt;0.08,$L26&lt;0.15)</formula>
    </cfRule>
  </conditionalFormatting>
  <conditionalFormatting sqref="G26:H26">
    <cfRule type="expression" dxfId="257" priority="11">
      <formula>$L26&gt;0.15</formula>
    </cfRule>
    <cfRule type="expression" dxfId="256" priority="12">
      <formula>AND($L26&gt;0.08,$L26&lt;0.15)</formula>
    </cfRule>
  </conditionalFormatting>
  <conditionalFormatting sqref="G26:H26">
    <cfRule type="expression" dxfId="255" priority="9">
      <formula>$L26&gt;0.15</formula>
    </cfRule>
    <cfRule type="expression" dxfId="254" priority="10">
      <formula>AND($L26&gt;0.08,$L26&lt;0.15)</formula>
    </cfRule>
  </conditionalFormatting>
  <conditionalFormatting sqref="D29">
    <cfRule type="expression" dxfId="253" priority="7">
      <formula>$L29&gt;0.15</formula>
    </cfRule>
    <cfRule type="expression" dxfId="252" priority="8">
      <formula>AND($L29&gt;0.08,$L29&lt;0.15)</formula>
    </cfRule>
  </conditionalFormatting>
  <conditionalFormatting sqref="E29:H29">
    <cfRule type="expression" dxfId="251" priority="5">
      <formula>$L29&gt;0.15</formula>
    </cfRule>
    <cfRule type="expression" dxfId="250" priority="6">
      <formula>AND($L29&gt;0.08,$L29&lt;0.15)</formula>
    </cfRule>
  </conditionalFormatting>
  <conditionalFormatting sqref="X29:Y29">
    <cfRule type="expression" dxfId="249" priority="3">
      <formula>$L29&gt;0.15</formula>
    </cfRule>
    <cfRule type="expression" dxfId="248" priority="4">
      <formula>AND($L29&gt;0.08,$L29&lt;0.15)</formula>
    </cfRule>
  </conditionalFormatting>
  <conditionalFormatting sqref="Z29">
    <cfRule type="expression" dxfId="247" priority="1">
      <formula>$L29&gt;0.15</formula>
    </cfRule>
    <cfRule type="expression" dxfId="246" priority="2">
      <formula>AND($L29&gt;0.08,$L29&lt;0.15)</formula>
    </cfRule>
  </conditionalFormatting>
  <dataValidations count="3">
    <dataValidation allowBlank="1" showInputMessage="1" showErrorMessage="1" prompt="수식 계산_x000a_수치 입력 금지" sqref="K49:K63 K7:K46" xr:uid="{2BE5C1E2-5374-44CA-911D-093EBE86E92A}"/>
    <dataValidation type="whole" allowBlank="1" showInputMessage="1" showErrorMessage="1" errorTitle="입력값이 올바르지 않습니다." error="숫자만 쓰세요!" sqref="J29:J30 J25:J27 M49:W63 M7:W46" xr:uid="{6DA33EC5-CCE3-4460-AC90-B226A2C38B8C}">
      <formula1>0</formula1>
      <formula2>20000</formula2>
    </dataValidation>
    <dataValidation type="list" allowBlank="1" showInputMessage="1" showErrorMessage="1" sqref="Z49:Z63 Z7:Z46" xr:uid="{8F79D52F-B0BF-4031-B847-89E77D885E8B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D0C55D-B380-4EAA-A31E-61F877714B19}">
          <x14:formula1>
            <xm:f>데이터!$B$4:$B$17</xm:f>
          </x14:formula1>
          <xm:sqref>D50:D63 D32:D46 D30 D13 D25:D26 D20</xm:sqref>
        </x14:dataValidation>
        <x14:dataValidation type="list" allowBlank="1" showInputMessage="1" showErrorMessage="1" xr:uid="{69858F69-70C9-44BF-9987-789016264BCE}">
          <x14:formula1>
            <xm:f>데이터!$C$4:$C$11</xm:f>
          </x14:formula1>
          <xm:sqref>AB49:AB63 AB7:AB24 AB30:AB46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7D02-CD2E-42AC-B041-00C65B598378}">
  <dimension ref="A1:AC7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F30" sqref="F30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7" t="s">
        <v>201</v>
      </c>
      <c r="B1" s="28"/>
      <c r="C1" s="28"/>
      <c r="D1" s="28"/>
      <c r="E1" s="33" t="s">
        <v>0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4"/>
    </row>
    <row r="2" spans="1:29" s="1" customFormat="1" ht="13.5" customHeight="1" x14ac:dyDescent="0.3">
      <c r="A2" s="29"/>
      <c r="B2" s="30"/>
      <c r="C2" s="30"/>
      <c r="D2" s="30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</row>
    <row r="3" spans="1:29" s="1" customFormat="1" ht="13.5" customHeight="1" x14ac:dyDescent="0.3">
      <c r="A3" s="31"/>
      <c r="B3" s="32"/>
      <c r="C3" s="32"/>
      <c r="D3" s="3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8"/>
    </row>
    <row r="4" spans="1:29" s="1" customFormat="1" ht="9.9499999999999993" customHeight="1" thickBot="1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</row>
    <row r="5" spans="1:29" s="2" customFormat="1" ht="17.25" thickTop="1" x14ac:dyDescent="0.3">
      <c r="A5" s="42" t="s">
        <v>1</v>
      </c>
      <c r="B5" s="44" t="s">
        <v>107</v>
      </c>
      <c r="C5" s="44" t="str">
        <f>RIGHT($A$1,1)</f>
        <v>일</v>
      </c>
      <c r="D5" s="42" t="s">
        <v>2</v>
      </c>
      <c r="E5" s="42" t="s">
        <v>3</v>
      </c>
      <c r="F5" s="42" t="s">
        <v>4</v>
      </c>
      <c r="G5" s="42" t="s">
        <v>5</v>
      </c>
      <c r="H5" s="50" t="s">
        <v>6</v>
      </c>
      <c r="I5" s="42" t="s">
        <v>7</v>
      </c>
      <c r="J5" s="42" t="s">
        <v>8</v>
      </c>
      <c r="K5" s="42" t="s">
        <v>9</v>
      </c>
      <c r="L5" s="51" t="s">
        <v>10</v>
      </c>
      <c r="M5" s="46" t="s">
        <v>11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 t="s">
        <v>12</v>
      </c>
      <c r="Y5" s="46"/>
      <c r="Z5" s="46"/>
      <c r="AA5" s="46" t="s">
        <v>13</v>
      </c>
      <c r="AB5" s="46" t="s">
        <v>14</v>
      </c>
      <c r="AC5" s="48" t="s">
        <v>15</v>
      </c>
    </row>
    <row r="6" spans="1:29" s="2" customFormat="1" ht="17.25" thickBot="1" x14ac:dyDescent="0.35">
      <c r="A6" s="43"/>
      <c r="B6" s="45"/>
      <c r="C6" s="45"/>
      <c r="D6" s="43"/>
      <c r="E6" s="43"/>
      <c r="F6" s="43"/>
      <c r="G6" s="43"/>
      <c r="H6" s="43"/>
      <c r="I6" s="43"/>
      <c r="J6" s="43"/>
      <c r="K6" s="43"/>
      <c r="L6" s="52"/>
      <c r="M6" s="26" t="s">
        <v>16</v>
      </c>
      <c r="N6" s="26" t="s">
        <v>17</v>
      </c>
      <c r="O6" s="26" t="s">
        <v>18</v>
      </c>
      <c r="P6" s="26" t="s">
        <v>19</v>
      </c>
      <c r="Q6" s="26" t="s">
        <v>20</v>
      </c>
      <c r="R6" s="3" t="s">
        <v>21</v>
      </c>
      <c r="S6" s="26" t="s">
        <v>22</v>
      </c>
      <c r="T6" s="3" t="s">
        <v>23</v>
      </c>
      <c r="U6" s="3" t="s">
        <v>46</v>
      </c>
      <c r="V6" s="3" t="s">
        <v>47</v>
      </c>
      <c r="W6" s="26" t="s">
        <v>24</v>
      </c>
      <c r="X6" s="26" t="s">
        <v>25</v>
      </c>
      <c r="Y6" s="26" t="s">
        <v>26</v>
      </c>
      <c r="Z6" s="26" t="s">
        <v>27</v>
      </c>
      <c r="AA6" s="47"/>
      <c r="AB6" s="47"/>
      <c r="AC6" s="47"/>
    </row>
    <row r="7" spans="1:29" s="13" customFormat="1" ht="20.100000000000001" customHeight="1" thickTop="1" x14ac:dyDescent="0.3">
      <c r="A7" s="4">
        <v>1</v>
      </c>
      <c r="B7" s="5">
        <v>10</v>
      </c>
      <c r="C7" s="5">
        <v>10</v>
      </c>
      <c r="D7" s="6" t="s">
        <v>92</v>
      </c>
      <c r="E7" s="6" t="s">
        <v>51</v>
      </c>
      <c r="F7" s="6" t="s">
        <v>150</v>
      </c>
      <c r="G7" s="4" t="s">
        <v>142</v>
      </c>
      <c r="H7" s="4" t="s">
        <v>52</v>
      </c>
      <c r="I7" s="7">
        <f t="shared" ref="I7:I46" si="0">J7+K7</f>
        <v>1753</v>
      </c>
      <c r="J7" s="8">
        <v>1740</v>
      </c>
      <c r="K7" s="7">
        <f t="shared" ref="K7:K29" si="1">SUM(M7:W7)</f>
        <v>13</v>
      </c>
      <c r="L7" s="9">
        <f t="shared" ref="L7:L46" si="2">K7/I7</f>
        <v>7.4158585282373072E-3</v>
      </c>
      <c r="M7" s="10">
        <v>2</v>
      </c>
      <c r="N7" s="10"/>
      <c r="O7" s="10"/>
      <c r="P7" s="10">
        <v>11</v>
      </c>
      <c r="Q7" s="10"/>
      <c r="R7" s="10"/>
      <c r="S7" s="10"/>
      <c r="T7" s="10"/>
      <c r="U7" s="10"/>
      <c r="V7" s="10"/>
      <c r="W7" s="10"/>
      <c r="X7" s="11">
        <v>20201010</v>
      </c>
      <c r="Y7" s="11">
        <v>3</v>
      </c>
      <c r="Z7" s="5" t="s">
        <v>68</v>
      </c>
      <c r="AA7" s="11" t="str">
        <f t="shared" ref="AA7:AA46" si="3">IF($Z7="A","하선동",IF($Z7="B","이형준",""))</f>
        <v>하선동</v>
      </c>
      <c r="AB7" s="4" t="s">
        <v>58</v>
      </c>
      <c r="AC7" s="12"/>
    </row>
    <row r="8" spans="1:29" s="13" customFormat="1" ht="20.100000000000001" customHeight="1" x14ac:dyDescent="0.3">
      <c r="A8" s="4">
        <v>2</v>
      </c>
      <c r="B8" s="5">
        <f t="shared" ref="B8:C23" si="4">B7</f>
        <v>10</v>
      </c>
      <c r="C8" s="5">
        <f t="shared" si="4"/>
        <v>10</v>
      </c>
      <c r="D8" s="6" t="s">
        <v>204</v>
      </c>
      <c r="E8" s="6" t="s">
        <v>221</v>
      </c>
      <c r="F8" s="6" t="s">
        <v>219</v>
      </c>
      <c r="G8" s="4" t="s">
        <v>220</v>
      </c>
      <c r="H8" s="4" t="s">
        <v>52</v>
      </c>
      <c r="I8" s="7">
        <f t="shared" si="0"/>
        <v>1146</v>
      </c>
      <c r="J8" s="8">
        <v>1110</v>
      </c>
      <c r="K8" s="7">
        <f t="shared" si="1"/>
        <v>36</v>
      </c>
      <c r="L8" s="9">
        <f t="shared" si="2"/>
        <v>3.1413612565445025E-2</v>
      </c>
      <c r="M8" s="10">
        <v>14</v>
      </c>
      <c r="N8" s="10"/>
      <c r="O8" s="10"/>
      <c r="P8" s="10">
        <v>13</v>
      </c>
      <c r="Q8" s="10">
        <v>9</v>
      </c>
      <c r="R8" s="10"/>
      <c r="S8" s="10"/>
      <c r="T8" s="10"/>
      <c r="U8" s="10"/>
      <c r="V8" s="10"/>
      <c r="W8" s="10"/>
      <c r="X8" s="11">
        <v>20201010</v>
      </c>
      <c r="Y8" s="11">
        <v>14</v>
      </c>
      <c r="Z8" s="5" t="s">
        <v>68</v>
      </c>
      <c r="AA8" s="11" t="str">
        <f t="shared" si="3"/>
        <v>하선동</v>
      </c>
      <c r="AB8" s="4" t="s">
        <v>58</v>
      </c>
      <c r="AC8" s="12"/>
    </row>
    <row r="9" spans="1:29" s="13" customFormat="1" ht="20.100000000000001" customHeight="1" x14ac:dyDescent="0.3">
      <c r="A9" s="4">
        <v>3</v>
      </c>
      <c r="B9" s="5">
        <f t="shared" si="4"/>
        <v>10</v>
      </c>
      <c r="C9" s="5">
        <f t="shared" si="4"/>
        <v>10</v>
      </c>
      <c r="D9" s="6" t="s">
        <v>204</v>
      </c>
      <c r="E9" s="6" t="s">
        <v>205</v>
      </c>
      <c r="F9" s="6" t="s">
        <v>206</v>
      </c>
      <c r="G9" s="4" t="s">
        <v>207</v>
      </c>
      <c r="H9" s="4" t="s">
        <v>52</v>
      </c>
      <c r="I9" s="7">
        <f t="shared" si="0"/>
        <v>394</v>
      </c>
      <c r="J9" s="8">
        <v>390</v>
      </c>
      <c r="K9" s="7">
        <f t="shared" si="1"/>
        <v>4</v>
      </c>
      <c r="L9" s="9">
        <f t="shared" si="2"/>
        <v>1.015228426395939E-2</v>
      </c>
      <c r="M9" s="10"/>
      <c r="N9" s="10"/>
      <c r="O9" s="10"/>
      <c r="P9" s="10">
        <v>2</v>
      </c>
      <c r="Q9" s="10"/>
      <c r="R9" s="10"/>
      <c r="S9" s="10"/>
      <c r="T9" s="10"/>
      <c r="U9" s="10"/>
      <c r="V9" s="10"/>
      <c r="W9" s="10">
        <v>2</v>
      </c>
      <c r="X9" s="11">
        <v>20201008</v>
      </c>
      <c r="Y9" s="5">
        <v>11</v>
      </c>
      <c r="Z9" s="5" t="s">
        <v>73</v>
      </c>
      <c r="AA9" s="11" t="str">
        <f t="shared" si="3"/>
        <v>이형준</v>
      </c>
      <c r="AB9" s="4" t="s">
        <v>58</v>
      </c>
      <c r="AC9" s="12" t="s">
        <v>224</v>
      </c>
    </row>
    <row r="10" spans="1:29" s="13" customFormat="1" ht="20.100000000000001" customHeight="1" x14ac:dyDescent="0.3">
      <c r="A10" s="4">
        <v>4</v>
      </c>
      <c r="B10" s="5">
        <f t="shared" si="4"/>
        <v>10</v>
      </c>
      <c r="C10" s="5">
        <f t="shared" si="4"/>
        <v>10</v>
      </c>
      <c r="D10" s="6" t="s">
        <v>204</v>
      </c>
      <c r="E10" s="6" t="s">
        <v>205</v>
      </c>
      <c r="F10" s="6" t="s">
        <v>206</v>
      </c>
      <c r="G10" s="4" t="s">
        <v>207</v>
      </c>
      <c r="H10" s="4" t="s">
        <v>52</v>
      </c>
      <c r="I10" s="7">
        <f t="shared" si="0"/>
        <v>620</v>
      </c>
      <c r="J10" s="8">
        <v>610</v>
      </c>
      <c r="K10" s="7">
        <f t="shared" si="1"/>
        <v>10</v>
      </c>
      <c r="L10" s="9">
        <f t="shared" si="2"/>
        <v>1.6129032258064516E-2</v>
      </c>
      <c r="M10" s="10">
        <v>2</v>
      </c>
      <c r="N10" s="10"/>
      <c r="O10" s="10"/>
      <c r="P10" s="10"/>
      <c r="Q10" s="10"/>
      <c r="R10" s="10"/>
      <c r="S10" s="10"/>
      <c r="T10" s="10"/>
      <c r="U10" s="10"/>
      <c r="V10" s="10"/>
      <c r="W10" s="10">
        <v>8</v>
      </c>
      <c r="X10" s="11">
        <v>20201010</v>
      </c>
      <c r="Y10" s="11">
        <v>11</v>
      </c>
      <c r="Z10" s="5" t="s">
        <v>68</v>
      </c>
      <c r="AA10" s="11" t="str">
        <f t="shared" si="3"/>
        <v>하선동</v>
      </c>
      <c r="AB10" s="4" t="s">
        <v>58</v>
      </c>
      <c r="AC10" s="12" t="s">
        <v>224</v>
      </c>
    </row>
    <row r="11" spans="1:29" s="13" customFormat="1" ht="20.100000000000001" customHeight="1" x14ac:dyDescent="0.3">
      <c r="A11" s="4">
        <v>5</v>
      </c>
      <c r="B11" s="5">
        <f t="shared" si="4"/>
        <v>10</v>
      </c>
      <c r="C11" s="5">
        <f t="shared" si="4"/>
        <v>10</v>
      </c>
      <c r="D11" s="6" t="s">
        <v>50</v>
      </c>
      <c r="E11" s="6" t="s">
        <v>51</v>
      </c>
      <c r="F11" s="6" t="s">
        <v>211</v>
      </c>
      <c r="G11" s="4" t="s">
        <v>216</v>
      </c>
      <c r="H11" s="4" t="s">
        <v>52</v>
      </c>
      <c r="I11" s="7">
        <f t="shared" si="0"/>
        <v>2055</v>
      </c>
      <c r="J11" s="8">
        <v>1806</v>
      </c>
      <c r="K11" s="7">
        <f t="shared" si="1"/>
        <v>249</v>
      </c>
      <c r="L11" s="9">
        <f t="shared" si="2"/>
        <v>0.12116788321167883</v>
      </c>
      <c r="M11" s="10">
        <v>13</v>
      </c>
      <c r="N11" s="10"/>
      <c r="O11" s="10"/>
      <c r="P11" s="10">
        <v>192</v>
      </c>
      <c r="Q11" s="10">
        <v>44</v>
      </c>
      <c r="R11" s="10"/>
      <c r="S11" s="10"/>
      <c r="T11" s="10"/>
      <c r="U11" s="10"/>
      <c r="V11" s="10"/>
      <c r="W11" s="10"/>
      <c r="X11" s="11">
        <v>20201009</v>
      </c>
      <c r="Y11" s="11">
        <v>7</v>
      </c>
      <c r="Z11" s="5" t="s">
        <v>73</v>
      </c>
      <c r="AA11" s="11" t="str">
        <f t="shared" si="3"/>
        <v>이형준</v>
      </c>
      <c r="AB11" s="4" t="s">
        <v>72</v>
      </c>
      <c r="AC11" s="12"/>
    </row>
    <row r="12" spans="1:29" s="13" customFormat="1" ht="20.100000000000001" customHeight="1" x14ac:dyDescent="0.3">
      <c r="A12" s="4">
        <v>6</v>
      </c>
      <c r="B12" s="5">
        <f t="shared" si="4"/>
        <v>10</v>
      </c>
      <c r="C12" s="5">
        <f t="shared" si="4"/>
        <v>10</v>
      </c>
      <c r="D12" s="6" t="s">
        <v>204</v>
      </c>
      <c r="E12" s="6" t="s">
        <v>205</v>
      </c>
      <c r="F12" s="6" t="s">
        <v>206</v>
      </c>
      <c r="G12" s="4" t="s">
        <v>142</v>
      </c>
      <c r="H12" s="4" t="s">
        <v>52</v>
      </c>
      <c r="I12" s="7">
        <f t="shared" si="0"/>
        <v>2528</v>
      </c>
      <c r="J12" s="8">
        <v>2500</v>
      </c>
      <c r="K12" s="7">
        <f t="shared" si="1"/>
        <v>28</v>
      </c>
      <c r="L12" s="9">
        <f t="shared" si="2"/>
        <v>1.1075949367088608E-2</v>
      </c>
      <c r="M12" s="10"/>
      <c r="N12" s="10"/>
      <c r="O12" s="10"/>
      <c r="P12" s="10">
        <v>15</v>
      </c>
      <c r="Q12" s="10"/>
      <c r="R12" s="10"/>
      <c r="S12" s="10"/>
      <c r="T12" s="10"/>
      <c r="U12" s="10"/>
      <c r="V12" s="10"/>
      <c r="W12" s="10">
        <v>13</v>
      </c>
      <c r="X12" s="11">
        <v>20201009</v>
      </c>
      <c r="Y12" s="11">
        <v>11</v>
      </c>
      <c r="Z12" s="5" t="s">
        <v>73</v>
      </c>
      <c r="AA12" s="11" t="str">
        <f t="shared" si="3"/>
        <v>이형준</v>
      </c>
      <c r="AB12" s="4" t="s">
        <v>72</v>
      </c>
      <c r="AC12" s="12" t="s">
        <v>224</v>
      </c>
    </row>
    <row r="13" spans="1:29" s="13" customFormat="1" ht="20.100000000000001" customHeight="1" x14ac:dyDescent="0.3">
      <c r="A13" s="4">
        <v>7</v>
      </c>
      <c r="B13" s="5">
        <f t="shared" si="4"/>
        <v>10</v>
      </c>
      <c r="C13" s="5">
        <f t="shared" si="4"/>
        <v>10</v>
      </c>
      <c r="D13" s="6" t="s">
        <v>204</v>
      </c>
      <c r="E13" s="6" t="s">
        <v>205</v>
      </c>
      <c r="F13" s="6" t="s">
        <v>206</v>
      </c>
      <c r="G13" s="4" t="s">
        <v>207</v>
      </c>
      <c r="H13" s="4" t="s">
        <v>52</v>
      </c>
      <c r="I13" s="7">
        <f t="shared" si="0"/>
        <v>608</v>
      </c>
      <c r="J13" s="14">
        <v>575</v>
      </c>
      <c r="K13" s="7">
        <f t="shared" si="1"/>
        <v>33</v>
      </c>
      <c r="L13" s="9">
        <f t="shared" si="2"/>
        <v>5.4276315789473686E-2</v>
      </c>
      <c r="M13" s="10">
        <v>4</v>
      </c>
      <c r="N13" s="10"/>
      <c r="O13" s="10"/>
      <c r="P13" s="10"/>
      <c r="Q13" s="10"/>
      <c r="R13" s="10"/>
      <c r="S13" s="10"/>
      <c r="T13" s="10"/>
      <c r="U13" s="10"/>
      <c r="V13" s="10"/>
      <c r="W13" s="10">
        <v>29</v>
      </c>
      <c r="X13" s="11">
        <v>20201008</v>
      </c>
      <c r="Y13" s="11">
        <v>11</v>
      </c>
      <c r="Z13" s="5" t="s">
        <v>73</v>
      </c>
      <c r="AA13" s="11" t="str">
        <f t="shared" si="3"/>
        <v>이형준</v>
      </c>
      <c r="AB13" s="4" t="s">
        <v>59</v>
      </c>
      <c r="AC13" s="12" t="s">
        <v>224</v>
      </c>
    </row>
    <row r="14" spans="1:29" s="13" customFormat="1" ht="20.100000000000001" customHeight="1" x14ac:dyDescent="0.3">
      <c r="A14" s="4">
        <v>8</v>
      </c>
      <c r="B14" s="5">
        <f t="shared" si="4"/>
        <v>10</v>
      </c>
      <c r="C14" s="5">
        <f t="shared" si="4"/>
        <v>10</v>
      </c>
      <c r="D14" s="6" t="s">
        <v>204</v>
      </c>
      <c r="E14" s="6" t="s">
        <v>205</v>
      </c>
      <c r="F14" s="6" t="s">
        <v>206</v>
      </c>
      <c r="G14" s="4" t="s">
        <v>207</v>
      </c>
      <c r="H14" s="4" t="s">
        <v>52</v>
      </c>
      <c r="I14" s="7">
        <f t="shared" si="0"/>
        <v>381</v>
      </c>
      <c r="J14" s="8">
        <v>354</v>
      </c>
      <c r="K14" s="7">
        <f t="shared" si="1"/>
        <v>27</v>
      </c>
      <c r="L14" s="9">
        <f t="shared" si="2"/>
        <v>7.0866141732283464E-2</v>
      </c>
      <c r="M14" s="10">
        <v>4</v>
      </c>
      <c r="N14" s="10"/>
      <c r="O14" s="10"/>
      <c r="P14" s="10"/>
      <c r="Q14" s="10"/>
      <c r="R14" s="10"/>
      <c r="S14" s="10"/>
      <c r="T14" s="10"/>
      <c r="U14" s="10"/>
      <c r="V14" s="10"/>
      <c r="W14" s="10">
        <v>23</v>
      </c>
      <c r="X14" s="11">
        <v>20201009</v>
      </c>
      <c r="Y14" s="11">
        <v>11</v>
      </c>
      <c r="Z14" s="5" t="s">
        <v>68</v>
      </c>
      <c r="AA14" s="11" t="str">
        <f t="shared" si="3"/>
        <v>하선동</v>
      </c>
      <c r="AB14" s="4" t="s">
        <v>59</v>
      </c>
      <c r="AC14" s="12" t="s">
        <v>224</v>
      </c>
    </row>
    <row r="15" spans="1:29" s="13" customFormat="1" ht="20.100000000000001" customHeight="1" x14ac:dyDescent="0.3">
      <c r="A15" s="4">
        <v>9</v>
      </c>
      <c r="B15" s="5">
        <f t="shared" si="4"/>
        <v>10</v>
      </c>
      <c r="C15" s="5">
        <f t="shared" si="4"/>
        <v>10</v>
      </c>
      <c r="D15" s="6" t="s">
        <v>50</v>
      </c>
      <c r="E15" s="6" t="s">
        <v>51</v>
      </c>
      <c r="F15" s="6" t="s">
        <v>211</v>
      </c>
      <c r="G15" s="4" t="s">
        <v>216</v>
      </c>
      <c r="H15" s="4" t="s">
        <v>52</v>
      </c>
      <c r="I15" s="7">
        <f t="shared" si="0"/>
        <v>1833</v>
      </c>
      <c r="J15" s="8">
        <v>1600</v>
      </c>
      <c r="K15" s="7">
        <f t="shared" si="1"/>
        <v>233</v>
      </c>
      <c r="L15" s="9">
        <f t="shared" si="2"/>
        <v>0.127114020731042</v>
      </c>
      <c r="M15" s="10">
        <v>87</v>
      </c>
      <c r="N15" s="10"/>
      <c r="O15" s="10"/>
      <c r="P15" s="10">
        <v>124</v>
      </c>
      <c r="Q15" s="10">
        <v>2</v>
      </c>
      <c r="R15" s="10"/>
      <c r="S15" s="10"/>
      <c r="T15" s="10"/>
      <c r="U15" s="10">
        <v>20</v>
      </c>
      <c r="V15" s="10"/>
      <c r="W15" s="10"/>
      <c r="X15" s="11">
        <v>20201010</v>
      </c>
      <c r="Y15" s="11">
        <v>7</v>
      </c>
      <c r="Z15" s="5" t="s">
        <v>68</v>
      </c>
      <c r="AA15" s="11" t="str">
        <f t="shared" si="3"/>
        <v>하선동</v>
      </c>
      <c r="AB15" s="4" t="s">
        <v>59</v>
      </c>
      <c r="AC15" s="12"/>
    </row>
    <row r="16" spans="1:29" s="13" customFormat="1" ht="20.100000000000001" customHeight="1" x14ac:dyDescent="0.3">
      <c r="A16" s="4">
        <v>10</v>
      </c>
      <c r="B16" s="5">
        <f t="shared" si="4"/>
        <v>10</v>
      </c>
      <c r="C16" s="5">
        <f t="shared" si="4"/>
        <v>10</v>
      </c>
      <c r="D16" s="6" t="s">
        <v>50</v>
      </c>
      <c r="E16" s="6" t="s">
        <v>51</v>
      </c>
      <c r="F16" s="6" t="s">
        <v>69</v>
      </c>
      <c r="G16" s="4">
        <v>7301</v>
      </c>
      <c r="H16" s="4" t="s">
        <v>52</v>
      </c>
      <c r="I16" s="7">
        <f t="shared" si="0"/>
        <v>1561</v>
      </c>
      <c r="J16" s="8">
        <v>1558</v>
      </c>
      <c r="K16" s="7">
        <f t="shared" si="1"/>
        <v>3</v>
      </c>
      <c r="L16" s="9">
        <f t="shared" si="2"/>
        <v>1.9218449711723255E-3</v>
      </c>
      <c r="M16" s="10">
        <v>3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20201010</v>
      </c>
      <c r="Y16" s="11">
        <v>13</v>
      </c>
      <c r="Z16" s="5" t="s">
        <v>68</v>
      </c>
      <c r="AA16" s="11" t="str">
        <f t="shared" si="3"/>
        <v>하선동</v>
      </c>
      <c r="AB16" s="4" t="s">
        <v>59</v>
      </c>
      <c r="AC16" s="12"/>
    </row>
    <row r="17" spans="1:29" s="13" customFormat="1" ht="20.100000000000001" customHeight="1" x14ac:dyDescent="0.3">
      <c r="A17" s="4">
        <v>11</v>
      </c>
      <c r="B17" s="5">
        <f t="shared" si="4"/>
        <v>10</v>
      </c>
      <c r="C17" s="5">
        <f t="shared" si="4"/>
        <v>10</v>
      </c>
      <c r="D17" s="6" t="s">
        <v>204</v>
      </c>
      <c r="E17" s="6" t="s">
        <v>205</v>
      </c>
      <c r="F17" s="6" t="s">
        <v>206</v>
      </c>
      <c r="G17" s="4" t="s">
        <v>207</v>
      </c>
      <c r="H17" s="4" t="s">
        <v>52</v>
      </c>
      <c r="I17" s="7">
        <f t="shared" si="0"/>
        <v>2689</v>
      </c>
      <c r="J17" s="8">
        <v>2640</v>
      </c>
      <c r="K17" s="7">
        <f t="shared" si="1"/>
        <v>49</v>
      </c>
      <c r="L17" s="9">
        <f t="shared" si="2"/>
        <v>1.8222387504648569E-2</v>
      </c>
      <c r="M17" s="10"/>
      <c r="N17" s="10"/>
      <c r="O17" s="10"/>
      <c r="P17" s="10">
        <v>4</v>
      </c>
      <c r="Q17" s="10"/>
      <c r="R17" s="10"/>
      <c r="S17" s="10"/>
      <c r="T17" s="10"/>
      <c r="U17" s="10"/>
      <c r="V17" s="10"/>
      <c r="W17" s="10">
        <v>45</v>
      </c>
      <c r="X17" s="11">
        <v>20201009</v>
      </c>
      <c r="Y17" s="11">
        <v>3</v>
      </c>
      <c r="Z17" s="5" t="s">
        <v>68</v>
      </c>
      <c r="AA17" s="11" t="str">
        <f t="shared" si="3"/>
        <v>하선동</v>
      </c>
      <c r="AB17" s="4" t="s">
        <v>100</v>
      </c>
      <c r="AC17" s="12" t="s">
        <v>224</v>
      </c>
    </row>
    <row r="18" spans="1:29" s="13" customFormat="1" ht="20.100000000000001" customHeight="1" x14ac:dyDescent="0.3">
      <c r="A18" s="4">
        <v>12</v>
      </c>
      <c r="B18" s="5">
        <f t="shared" si="4"/>
        <v>10</v>
      </c>
      <c r="C18" s="5">
        <f t="shared" si="4"/>
        <v>10</v>
      </c>
      <c r="D18" s="6" t="s">
        <v>204</v>
      </c>
      <c r="E18" s="6" t="s">
        <v>205</v>
      </c>
      <c r="F18" s="6" t="s">
        <v>206</v>
      </c>
      <c r="G18" s="4" t="s">
        <v>207</v>
      </c>
      <c r="H18" s="4" t="s">
        <v>52</v>
      </c>
      <c r="I18" s="7">
        <f t="shared" si="0"/>
        <v>1051</v>
      </c>
      <c r="J18" s="8">
        <v>1050</v>
      </c>
      <c r="K18" s="7">
        <f t="shared" si="1"/>
        <v>1</v>
      </c>
      <c r="L18" s="9">
        <f t="shared" si="2"/>
        <v>9.5147478591817321E-4</v>
      </c>
      <c r="M18" s="10">
        <v>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>
        <v>20201010</v>
      </c>
      <c r="Y18" s="11">
        <v>11</v>
      </c>
      <c r="Z18" s="5" t="s">
        <v>68</v>
      </c>
      <c r="AA18" s="11" t="str">
        <f t="shared" si="3"/>
        <v>하선동</v>
      </c>
      <c r="AB18" s="4" t="s">
        <v>100</v>
      </c>
      <c r="AC18" s="12"/>
    </row>
    <row r="19" spans="1:29" s="13" customFormat="1" ht="20.100000000000001" customHeight="1" x14ac:dyDescent="0.3">
      <c r="A19" s="4">
        <v>13</v>
      </c>
      <c r="B19" s="5">
        <f t="shared" si="4"/>
        <v>10</v>
      </c>
      <c r="C19" s="5">
        <f t="shared" si="4"/>
        <v>10</v>
      </c>
      <c r="D19" s="6" t="s">
        <v>92</v>
      </c>
      <c r="E19" s="6" t="s">
        <v>51</v>
      </c>
      <c r="F19" s="6" t="s">
        <v>150</v>
      </c>
      <c r="G19" s="4" t="s">
        <v>142</v>
      </c>
      <c r="H19" s="4" t="s">
        <v>52</v>
      </c>
      <c r="I19" s="7">
        <f t="shared" si="0"/>
        <v>441</v>
      </c>
      <c r="J19" s="8">
        <v>400</v>
      </c>
      <c r="K19" s="7">
        <f t="shared" si="1"/>
        <v>41</v>
      </c>
      <c r="L19" s="9">
        <f t="shared" si="2"/>
        <v>9.297052154195011E-2</v>
      </c>
      <c r="M19" s="10">
        <v>7</v>
      </c>
      <c r="N19" s="10"/>
      <c r="O19" s="10"/>
      <c r="P19" s="10">
        <v>9</v>
      </c>
      <c r="Q19" s="10">
        <v>2</v>
      </c>
      <c r="R19" s="10"/>
      <c r="S19" s="10"/>
      <c r="T19" s="10"/>
      <c r="U19" s="10"/>
      <c r="V19" s="10"/>
      <c r="W19" s="10">
        <v>23</v>
      </c>
      <c r="X19" s="11">
        <v>20201009</v>
      </c>
      <c r="Y19" s="11">
        <v>3</v>
      </c>
      <c r="Z19" s="5" t="s">
        <v>73</v>
      </c>
      <c r="AA19" s="11" t="str">
        <f t="shared" si="3"/>
        <v>이형준</v>
      </c>
      <c r="AB19" s="4" t="s">
        <v>100</v>
      </c>
      <c r="AC19" s="12"/>
    </row>
    <row r="20" spans="1:29" s="13" customFormat="1" ht="20.100000000000001" customHeight="1" x14ac:dyDescent="0.3">
      <c r="A20" s="4">
        <v>14</v>
      </c>
      <c r="B20" s="5">
        <f t="shared" si="4"/>
        <v>10</v>
      </c>
      <c r="C20" s="5">
        <f t="shared" si="4"/>
        <v>10</v>
      </c>
      <c r="D20" s="6" t="s">
        <v>204</v>
      </c>
      <c r="E20" s="6" t="s">
        <v>205</v>
      </c>
      <c r="F20" s="6" t="s">
        <v>206</v>
      </c>
      <c r="G20" s="4" t="s">
        <v>207</v>
      </c>
      <c r="H20" s="4" t="s">
        <v>52</v>
      </c>
      <c r="I20" s="7">
        <f t="shared" si="0"/>
        <v>1292</v>
      </c>
      <c r="J20" s="8">
        <v>1210</v>
      </c>
      <c r="K20" s="7">
        <f t="shared" si="1"/>
        <v>82</v>
      </c>
      <c r="L20" s="9">
        <f t="shared" si="2"/>
        <v>6.3467492260061917E-2</v>
      </c>
      <c r="M20" s="10"/>
      <c r="N20" s="10"/>
      <c r="O20" s="10"/>
      <c r="P20" s="10"/>
      <c r="Q20" s="10"/>
      <c r="R20" s="10"/>
      <c r="S20" s="10"/>
      <c r="T20" s="10"/>
      <c r="U20" s="10"/>
      <c r="V20" s="10">
        <v>82</v>
      </c>
      <c r="W20" s="10"/>
      <c r="X20" s="11">
        <v>20201008</v>
      </c>
      <c r="Y20" s="11">
        <v>11</v>
      </c>
      <c r="Z20" s="5" t="s">
        <v>73</v>
      </c>
      <c r="AA20" s="11" t="str">
        <f t="shared" si="3"/>
        <v>이형준</v>
      </c>
      <c r="AB20" s="12" t="s">
        <v>98</v>
      </c>
      <c r="AC20" s="12"/>
    </row>
    <row r="21" spans="1:29" s="13" customFormat="1" ht="20.100000000000001" customHeight="1" x14ac:dyDescent="0.3">
      <c r="A21" s="4">
        <v>15</v>
      </c>
      <c r="B21" s="5">
        <f t="shared" si="4"/>
        <v>10</v>
      </c>
      <c r="C21" s="5">
        <f t="shared" si="4"/>
        <v>10</v>
      </c>
      <c r="D21" s="6" t="s">
        <v>204</v>
      </c>
      <c r="E21" s="6" t="s">
        <v>221</v>
      </c>
      <c r="F21" s="6" t="s">
        <v>219</v>
      </c>
      <c r="G21" s="4" t="s">
        <v>220</v>
      </c>
      <c r="H21" s="4" t="s">
        <v>52</v>
      </c>
      <c r="I21" s="7">
        <f t="shared" si="0"/>
        <v>959</v>
      </c>
      <c r="J21" s="8">
        <v>959</v>
      </c>
      <c r="K21" s="7">
        <f t="shared" si="1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>
        <v>20200921</v>
      </c>
      <c r="Y21" s="11">
        <v>14</v>
      </c>
      <c r="Z21" s="5" t="s">
        <v>68</v>
      </c>
      <c r="AA21" s="11" t="str">
        <f t="shared" si="3"/>
        <v>하선동</v>
      </c>
      <c r="AB21" s="12" t="s">
        <v>98</v>
      </c>
      <c r="AC21" s="12"/>
    </row>
    <row r="22" spans="1:29" s="13" customFormat="1" ht="20.100000000000001" customHeight="1" x14ac:dyDescent="0.3">
      <c r="A22" s="4">
        <v>16</v>
      </c>
      <c r="B22" s="5">
        <f t="shared" si="4"/>
        <v>10</v>
      </c>
      <c r="C22" s="5">
        <f t="shared" si="4"/>
        <v>10</v>
      </c>
      <c r="D22" s="6" t="s">
        <v>50</v>
      </c>
      <c r="E22" s="6" t="s">
        <v>55</v>
      </c>
      <c r="F22" s="6" t="s">
        <v>56</v>
      </c>
      <c r="G22" s="4" t="s">
        <v>57</v>
      </c>
      <c r="H22" s="4" t="s">
        <v>52</v>
      </c>
      <c r="I22" s="7">
        <f t="shared" si="0"/>
        <v>2801</v>
      </c>
      <c r="J22" s="8">
        <v>2798</v>
      </c>
      <c r="K22" s="7">
        <f t="shared" si="1"/>
        <v>3</v>
      </c>
      <c r="L22" s="9">
        <f t="shared" si="2"/>
        <v>1.0710460549803642E-3</v>
      </c>
      <c r="M22" s="10"/>
      <c r="N22" s="10"/>
      <c r="O22" s="10"/>
      <c r="P22" s="10"/>
      <c r="Q22" s="10">
        <v>3</v>
      </c>
      <c r="R22" s="10"/>
      <c r="S22" s="10"/>
      <c r="T22" s="10"/>
      <c r="U22" s="10"/>
      <c r="V22" s="10"/>
      <c r="W22" s="10"/>
      <c r="X22" s="11">
        <v>20201009</v>
      </c>
      <c r="Y22" s="11">
        <v>5</v>
      </c>
      <c r="Z22" s="5" t="s">
        <v>68</v>
      </c>
      <c r="AA22" s="11" t="str">
        <f t="shared" si="3"/>
        <v>하선동</v>
      </c>
      <c r="AB22" s="12" t="s">
        <v>98</v>
      </c>
      <c r="AC22" s="12"/>
    </row>
    <row r="23" spans="1:29" s="13" customFormat="1" ht="20.100000000000001" customHeight="1" x14ac:dyDescent="0.3">
      <c r="A23" s="4">
        <v>17</v>
      </c>
      <c r="B23" s="5">
        <f t="shared" si="4"/>
        <v>10</v>
      </c>
      <c r="C23" s="5">
        <f t="shared" si="4"/>
        <v>10</v>
      </c>
      <c r="D23" s="6" t="s">
        <v>204</v>
      </c>
      <c r="E23" s="6" t="s">
        <v>205</v>
      </c>
      <c r="F23" s="6" t="s">
        <v>206</v>
      </c>
      <c r="G23" s="4" t="s">
        <v>207</v>
      </c>
      <c r="H23" s="4" t="s">
        <v>52</v>
      </c>
      <c r="I23" s="7">
        <f t="shared" si="0"/>
        <v>142</v>
      </c>
      <c r="J23" s="8">
        <v>138</v>
      </c>
      <c r="K23" s="7">
        <f t="shared" si="1"/>
        <v>4</v>
      </c>
      <c r="L23" s="9">
        <f t="shared" si="2"/>
        <v>2.8169014084507043E-2</v>
      </c>
      <c r="M23" s="10"/>
      <c r="N23" s="10"/>
      <c r="O23" s="10"/>
      <c r="P23" s="10"/>
      <c r="Q23" s="10"/>
      <c r="R23" s="10"/>
      <c r="S23" s="10"/>
      <c r="T23" s="10"/>
      <c r="U23" s="10"/>
      <c r="V23" s="10">
        <v>4</v>
      </c>
      <c r="W23" s="10"/>
      <c r="X23" s="11">
        <v>20201009</v>
      </c>
      <c r="Y23" s="11">
        <v>11</v>
      </c>
      <c r="Z23" s="5" t="s">
        <v>68</v>
      </c>
      <c r="AA23" s="11" t="str">
        <f t="shared" si="3"/>
        <v>하선동</v>
      </c>
      <c r="AB23" s="12" t="s">
        <v>98</v>
      </c>
      <c r="AC23" s="12"/>
    </row>
    <row r="24" spans="1:29" s="13" customFormat="1" ht="20.100000000000001" customHeight="1" x14ac:dyDescent="0.3">
      <c r="A24" s="4">
        <v>18</v>
      </c>
      <c r="B24" s="5">
        <f t="shared" ref="B24:C39" si="5">B23</f>
        <v>10</v>
      </c>
      <c r="C24" s="5">
        <f t="shared" si="5"/>
        <v>10</v>
      </c>
      <c r="D24" s="6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5"/>
      <c r="AA24" s="11" t="str">
        <f t="shared" si="3"/>
        <v/>
      </c>
      <c r="AB24" s="4"/>
      <c r="AC24" s="12"/>
    </row>
    <row r="25" spans="1:29" s="13" customFormat="1" ht="20.100000000000001" customHeight="1" x14ac:dyDescent="0.3">
      <c r="A25" s="4">
        <v>19</v>
      </c>
      <c r="B25" s="5">
        <f t="shared" si="5"/>
        <v>10</v>
      </c>
      <c r="C25" s="5">
        <f t="shared" si="5"/>
        <v>10</v>
      </c>
      <c r="D25" s="6"/>
      <c r="E25" s="6"/>
      <c r="F25" s="6"/>
      <c r="G25" s="4"/>
      <c r="H25" s="4"/>
      <c r="I25" s="7">
        <f t="shared" si="0"/>
        <v>0</v>
      </c>
      <c r="J25" s="10"/>
      <c r="K25" s="7">
        <f t="shared" si="1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5"/>
      <c r="AA25" s="11" t="str">
        <f t="shared" si="3"/>
        <v/>
      </c>
      <c r="AB25" s="4"/>
      <c r="AC25" s="12"/>
    </row>
    <row r="26" spans="1:29" s="13" customFormat="1" ht="20.100000000000001" customHeight="1" x14ac:dyDescent="0.3">
      <c r="A26" s="4">
        <v>20</v>
      </c>
      <c r="B26" s="5">
        <f t="shared" si="5"/>
        <v>10</v>
      </c>
      <c r="C26" s="5">
        <f t="shared" si="5"/>
        <v>10</v>
      </c>
      <c r="D26" s="6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5"/>
      <c r="AA26" s="11" t="str">
        <f t="shared" si="3"/>
        <v/>
      </c>
      <c r="AB26" s="4"/>
      <c r="AC26" s="12"/>
    </row>
    <row r="27" spans="1:29" s="13" customFormat="1" ht="20.100000000000001" customHeight="1" x14ac:dyDescent="0.3">
      <c r="A27" s="4">
        <v>21</v>
      </c>
      <c r="B27" s="5">
        <f t="shared" si="5"/>
        <v>10</v>
      </c>
      <c r="C27" s="5">
        <f t="shared" si="5"/>
        <v>10</v>
      </c>
      <c r="D27" s="6"/>
      <c r="E27" s="6"/>
      <c r="F27" s="6"/>
      <c r="G27" s="4"/>
      <c r="H27" s="4"/>
      <c r="I27" s="7">
        <f t="shared" si="0"/>
        <v>0</v>
      </c>
      <c r="J27" s="10"/>
      <c r="K27" s="7">
        <f t="shared" si="1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3"/>
        <v/>
      </c>
      <c r="AB27" s="4"/>
      <c r="AC27" s="12"/>
    </row>
    <row r="28" spans="1:29" s="13" customFormat="1" ht="20.100000000000001" customHeight="1" x14ac:dyDescent="0.3">
      <c r="A28" s="4">
        <v>22</v>
      </c>
      <c r="B28" s="5">
        <f t="shared" si="5"/>
        <v>10</v>
      </c>
      <c r="C28" s="5">
        <f t="shared" si="5"/>
        <v>10</v>
      </c>
      <c r="D28" s="6"/>
      <c r="E28" s="6"/>
      <c r="F28" s="6"/>
      <c r="G28" s="4"/>
      <c r="H28" s="4"/>
      <c r="I28" s="7">
        <f t="shared" si="0"/>
        <v>0</v>
      </c>
      <c r="J28" s="15"/>
      <c r="K28" s="7">
        <f t="shared" si="1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3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>
        <f t="shared" si="5"/>
        <v>10</v>
      </c>
      <c r="C29" s="5">
        <f t="shared" si="5"/>
        <v>10</v>
      </c>
      <c r="D29" s="6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3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>
        <f t="shared" si="5"/>
        <v>10</v>
      </c>
      <c r="C30" s="5">
        <f t="shared" si="5"/>
        <v>10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ref="K30:K43" si="6">SUM(M30:W30)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>
        <f t="shared" si="5"/>
        <v>10</v>
      </c>
      <c r="C31" s="5">
        <f t="shared" si="5"/>
        <v>10</v>
      </c>
      <c r="D31" s="6"/>
      <c r="E31" s="6"/>
      <c r="F31" s="6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>
        <f t="shared" si="5"/>
        <v>10</v>
      </c>
      <c r="C32" s="5">
        <f t="shared" si="5"/>
        <v>10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>
        <f t="shared" si="5"/>
        <v>10</v>
      </c>
      <c r="C33" s="5">
        <f t="shared" si="5"/>
        <v>10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>
        <f t="shared" si="5"/>
        <v>10</v>
      </c>
      <c r="C34" s="5">
        <f t="shared" si="5"/>
        <v>10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>
        <f t="shared" si="5"/>
        <v>10</v>
      </c>
      <c r="C35" s="5">
        <f t="shared" si="5"/>
        <v>10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>
        <f t="shared" si="5"/>
        <v>10</v>
      </c>
      <c r="C36" s="5">
        <f t="shared" si="5"/>
        <v>10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>
        <f t="shared" si="5"/>
        <v>10</v>
      </c>
      <c r="C37" s="5">
        <f t="shared" si="5"/>
        <v>10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>
        <f t="shared" si="5"/>
        <v>10</v>
      </c>
      <c r="C38" s="5">
        <f t="shared" si="5"/>
        <v>10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>
        <f t="shared" si="5"/>
        <v>10</v>
      </c>
      <c r="C39" s="5">
        <f t="shared" si="5"/>
        <v>10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>
        <f t="shared" ref="B40:C46" si="7">B39</f>
        <v>10</v>
      </c>
      <c r="C40" s="5">
        <f t="shared" si="7"/>
        <v>10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>
        <f t="shared" si="7"/>
        <v>10</v>
      </c>
      <c r="C41" s="5">
        <f t="shared" si="7"/>
        <v>10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>
        <f t="shared" si="7"/>
        <v>10</v>
      </c>
      <c r="C42" s="5">
        <f t="shared" si="7"/>
        <v>10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>
        <f t="shared" si="7"/>
        <v>10</v>
      </c>
      <c r="C43" s="5">
        <f t="shared" si="7"/>
        <v>10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>
        <f t="shared" si="7"/>
        <v>10</v>
      </c>
      <c r="C44" s="5">
        <f t="shared" si="7"/>
        <v>10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8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>
        <f t="shared" si="7"/>
        <v>10</v>
      </c>
      <c r="C45" s="5">
        <f t="shared" si="7"/>
        <v>10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8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>
        <f t="shared" si="7"/>
        <v>10</v>
      </c>
      <c r="C46" s="5">
        <f t="shared" si="7"/>
        <v>10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8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8" customFormat="1" ht="13.5" customHeight="1" x14ac:dyDescent="0.3">
      <c r="A47" s="53"/>
      <c r="B47" s="54"/>
      <c r="C47" s="54"/>
      <c r="D47" s="54"/>
      <c r="E47" s="54"/>
      <c r="F47" s="54"/>
      <c r="G47" s="54"/>
      <c r="H47" s="54"/>
      <c r="I47" s="49">
        <f t="shared" ref="I47:W47" si="9">SUM(I7:I46)</f>
        <v>22254</v>
      </c>
      <c r="J47" s="49">
        <f t="shared" si="9"/>
        <v>21438</v>
      </c>
      <c r="K47" s="49">
        <f t="shared" si="9"/>
        <v>816</v>
      </c>
      <c r="L47" s="49" t="e">
        <f t="shared" si="9"/>
        <v>#DIV/0!</v>
      </c>
      <c r="M47" s="49">
        <f t="shared" si="9"/>
        <v>137</v>
      </c>
      <c r="N47" s="49">
        <f t="shared" si="9"/>
        <v>0</v>
      </c>
      <c r="O47" s="49">
        <f t="shared" si="9"/>
        <v>0</v>
      </c>
      <c r="P47" s="49">
        <f t="shared" si="9"/>
        <v>370</v>
      </c>
      <c r="Q47" s="49">
        <f t="shared" si="9"/>
        <v>60</v>
      </c>
      <c r="R47" s="49">
        <f t="shared" si="9"/>
        <v>0</v>
      </c>
      <c r="S47" s="49">
        <f t="shared" si="9"/>
        <v>0</v>
      </c>
      <c r="T47" s="49">
        <f t="shared" si="9"/>
        <v>0</v>
      </c>
      <c r="U47" s="49">
        <f t="shared" si="9"/>
        <v>20</v>
      </c>
      <c r="V47" s="49">
        <f t="shared" si="9"/>
        <v>86</v>
      </c>
      <c r="W47" s="49">
        <f t="shared" si="9"/>
        <v>143</v>
      </c>
      <c r="X47" s="55"/>
      <c r="Y47" s="56"/>
      <c r="Z47" s="56"/>
      <c r="AA47" s="56"/>
      <c r="AB47" s="56"/>
      <c r="AC47" s="56"/>
    </row>
    <row r="48" spans="1:29" s="18" customFormat="1" ht="13.5" customHeight="1" x14ac:dyDescent="0.3">
      <c r="A48" s="53"/>
      <c r="B48" s="54"/>
      <c r="C48" s="54"/>
      <c r="D48" s="54"/>
      <c r="E48" s="54"/>
      <c r="F48" s="54"/>
      <c r="G48" s="54"/>
      <c r="H48" s="54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6"/>
      <c r="Y48" s="56"/>
      <c r="Z48" s="56"/>
      <c r="AA48" s="56"/>
      <c r="AB48" s="56"/>
      <c r="AC48" s="56"/>
    </row>
    <row r="49" spans="1:29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1</v>
      </c>
      <c r="D49" s="6" t="s">
        <v>54</v>
      </c>
      <c r="E49" s="6" t="s">
        <v>55</v>
      </c>
      <c r="F49" s="6" t="s">
        <v>225</v>
      </c>
      <c r="G49" s="4"/>
      <c r="H49" s="4"/>
      <c r="I49" s="4"/>
      <c r="J49" s="8">
        <v>200</v>
      </c>
      <c r="K49" s="7">
        <f t="shared" ref="K49:K63" si="10">SUM(M49:W49)</f>
        <v>0</v>
      </c>
      <c r="L49" s="9" t="e">
        <f t="shared" ref="L49:L63" si="11">K49/I49</f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20201009</v>
      </c>
      <c r="Y49" s="11">
        <v>4</v>
      </c>
      <c r="Z49" s="5" t="s">
        <v>68</v>
      </c>
      <c r="AA49" s="11" t="str">
        <f t="shared" ref="AA49:AA63" si="12">IF($Z49="A","하선동",IF($Z49="B","이형준",""))</f>
        <v>하선동</v>
      </c>
      <c r="AB49" s="4"/>
      <c r="AC49" s="12" t="s">
        <v>84</v>
      </c>
    </row>
    <row r="50" spans="1:29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1</v>
      </c>
      <c r="D50" s="6" t="s">
        <v>50</v>
      </c>
      <c r="E50" s="6" t="s">
        <v>55</v>
      </c>
      <c r="F50" s="6" t="s">
        <v>226</v>
      </c>
      <c r="G50" s="4"/>
      <c r="H50" s="4"/>
      <c r="I50" s="7">
        <f t="shared" ref="I50:I63" si="15">J50+K50</f>
        <v>50</v>
      </c>
      <c r="J50" s="8">
        <v>50</v>
      </c>
      <c r="K50" s="7">
        <f t="shared" si="10"/>
        <v>0</v>
      </c>
      <c r="L50" s="9">
        <f t="shared" si="11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>
        <v>20201009</v>
      </c>
      <c r="Y50" s="11">
        <v>4</v>
      </c>
      <c r="Z50" s="5" t="s">
        <v>68</v>
      </c>
      <c r="AA50" s="11" t="str">
        <f t="shared" si="12"/>
        <v>하선동</v>
      </c>
      <c r="AB50" s="4"/>
      <c r="AC50" s="12" t="s">
        <v>84</v>
      </c>
    </row>
    <row r="51" spans="1:29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1</v>
      </c>
      <c r="D51" s="6"/>
      <c r="E51" s="6"/>
      <c r="F51" s="6"/>
      <c r="G51" s="4"/>
      <c r="H51" s="4"/>
      <c r="I51" s="7">
        <f t="shared" si="15"/>
        <v>0</v>
      </c>
      <c r="J51" s="8"/>
      <c r="K51" s="7">
        <f t="shared" si="10"/>
        <v>0</v>
      </c>
      <c r="L51" s="9" t="e">
        <f t="shared" si="11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2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1</v>
      </c>
      <c r="D52" s="6"/>
      <c r="E52" s="6"/>
      <c r="F52" s="6"/>
      <c r="G52" s="4"/>
      <c r="H52" s="4"/>
      <c r="I52" s="7">
        <f t="shared" si="15"/>
        <v>0</v>
      </c>
      <c r="J52" s="8"/>
      <c r="K52" s="7">
        <f t="shared" si="10"/>
        <v>0</v>
      </c>
      <c r="L52" s="9" t="e">
        <f t="shared" si="11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2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1</v>
      </c>
      <c r="D53" s="6"/>
      <c r="E53" s="6"/>
      <c r="F53" s="6"/>
      <c r="G53" s="4"/>
      <c r="H53" s="4"/>
      <c r="I53" s="7">
        <f t="shared" si="15"/>
        <v>0</v>
      </c>
      <c r="J53" s="8"/>
      <c r="K53" s="7">
        <f t="shared" si="10"/>
        <v>0</v>
      </c>
      <c r="L53" s="9" t="e">
        <f t="shared" si="11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2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1</v>
      </c>
      <c r="D54" s="6"/>
      <c r="E54" s="6"/>
      <c r="F54" s="6"/>
      <c r="G54" s="4"/>
      <c r="H54" s="4"/>
      <c r="I54" s="7">
        <f t="shared" si="15"/>
        <v>0</v>
      </c>
      <c r="J54" s="8"/>
      <c r="K54" s="7">
        <f t="shared" si="10"/>
        <v>0</v>
      </c>
      <c r="L54" s="9" t="e">
        <f t="shared" si="11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2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1</v>
      </c>
      <c r="D55" s="6"/>
      <c r="E55" s="6"/>
      <c r="F55" s="6"/>
      <c r="G55" s="4"/>
      <c r="H55" s="4"/>
      <c r="I55" s="7">
        <f t="shared" si="15"/>
        <v>0</v>
      </c>
      <c r="J55" s="14"/>
      <c r="K55" s="7">
        <f t="shared" si="10"/>
        <v>0</v>
      </c>
      <c r="L55" s="9" t="e">
        <f t="shared" si="11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2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1</v>
      </c>
      <c r="D56" s="6"/>
      <c r="E56" s="6"/>
      <c r="F56" s="6"/>
      <c r="G56" s="4"/>
      <c r="H56" s="4"/>
      <c r="I56" s="7">
        <f t="shared" si="15"/>
        <v>0</v>
      </c>
      <c r="J56" s="8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2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1</v>
      </c>
      <c r="D57" s="6"/>
      <c r="E57" s="6"/>
      <c r="F57" s="6"/>
      <c r="G57" s="4"/>
      <c r="H57" s="4"/>
      <c r="I57" s="7">
        <f t="shared" si="15"/>
        <v>0</v>
      </c>
      <c r="J57" s="8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2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1</v>
      </c>
      <c r="D58" s="6"/>
      <c r="E58" s="6"/>
      <c r="F58" s="6"/>
      <c r="G58" s="4"/>
      <c r="H58" s="4"/>
      <c r="I58" s="7">
        <f t="shared" si="15"/>
        <v>0</v>
      </c>
      <c r="J58" s="8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2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1</v>
      </c>
      <c r="D59" s="6"/>
      <c r="E59" s="6"/>
      <c r="F59" s="6"/>
      <c r="G59" s="4"/>
      <c r="H59" s="4"/>
      <c r="I59" s="7">
        <f t="shared" si="15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2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1</v>
      </c>
      <c r="D60" s="6"/>
      <c r="E60" s="6"/>
      <c r="F60" s="6"/>
      <c r="G60" s="4"/>
      <c r="H60" s="4"/>
      <c r="I60" s="7">
        <f t="shared" si="15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2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1</v>
      </c>
      <c r="D61" s="6"/>
      <c r="E61" s="6"/>
      <c r="F61" s="6"/>
      <c r="G61" s="4"/>
      <c r="H61" s="4"/>
      <c r="I61" s="7">
        <f t="shared" si="15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2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1</v>
      </c>
      <c r="D62" s="6"/>
      <c r="E62" s="6"/>
      <c r="F62" s="6"/>
      <c r="G62" s="4"/>
      <c r="H62" s="4"/>
      <c r="I62" s="7">
        <f t="shared" si="15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2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1</v>
      </c>
      <c r="D63" s="6"/>
      <c r="E63" s="6"/>
      <c r="F63" s="6"/>
      <c r="G63" s="4"/>
      <c r="H63" s="4"/>
      <c r="I63" s="7">
        <f t="shared" si="15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2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H24:W24 I26:W27 H28:W28 A7:A46 I29:W31 D30 D32:W46 D25:W25 I7:W23">
    <cfRule type="expression" dxfId="245" priority="315">
      <formula>$L7&gt;0.15</formula>
    </cfRule>
    <cfRule type="expression" dxfId="244" priority="316">
      <formula>AND($L7&gt;0.08,$L7&lt;0.15)</formula>
    </cfRule>
  </conditionalFormatting>
  <conditionalFormatting sqref="A51:W63 A49:C49 J49:W49 A50:D50 F50:W50">
    <cfRule type="expression" dxfId="243" priority="313">
      <formula>$L49&gt;0.15</formula>
    </cfRule>
    <cfRule type="expression" dxfId="242" priority="314">
      <formula>AND($L49&gt;0.08,$L49&lt;0.15)</formula>
    </cfRule>
  </conditionalFormatting>
  <conditionalFormatting sqref="I49">
    <cfRule type="expression" dxfId="241" priority="291">
      <formula>$L49&gt;0.15</formula>
    </cfRule>
    <cfRule type="expression" dxfId="240" priority="292">
      <formula>AND($L49&gt;0.08,$L49&lt;0.15)</formula>
    </cfRule>
  </conditionalFormatting>
  <conditionalFormatting sqref="D49:F49 E50">
    <cfRule type="expression" dxfId="239" priority="289">
      <formula>$L49&gt;0.15</formula>
    </cfRule>
    <cfRule type="expression" dxfId="238" priority="290">
      <formula>AND($L49&gt;0.08,$L49&lt;0.15)</formula>
    </cfRule>
  </conditionalFormatting>
  <conditionalFormatting sqref="G49:H49">
    <cfRule type="expression" dxfId="237" priority="287">
      <formula>$L49&gt;0.15</formula>
    </cfRule>
    <cfRule type="expression" dxfId="236" priority="288">
      <formula>AND($L49&gt;0.08,$L49&lt;0.15)</formula>
    </cfRule>
  </conditionalFormatting>
  <conditionalFormatting sqref="D24">
    <cfRule type="expression" dxfId="235" priority="237">
      <formula>$L24&gt;0.15</formula>
    </cfRule>
    <cfRule type="expression" dxfId="234" priority="238">
      <formula>AND($L24&gt;0.08,$L24&lt;0.15)</formula>
    </cfRule>
  </conditionalFormatting>
  <conditionalFormatting sqref="E24:G24">
    <cfRule type="expression" dxfId="233" priority="235">
      <formula>$L24&gt;0.15</formula>
    </cfRule>
    <cfRule type="expression" dxfId="232" priority="236">
      <formula>AND($L24&gt;0.08,$L24&lt;0.15)</formula>
    </cfRule>
  </conditionalFormatting>
  <conditionalFormatting sqref="D26">
    <cfRule type="expression" dxfId="231" priority="233">
      <formula>$L26&gt;0.15</formula>
    </cfRule>
    <cfRule type="expression" dxfId="230" priority="234">
      <formula>AND($L26&gt;0.08,$L26&lt;0.15)</formula>
    </cfRule>
  </conditionalFormatting>
  <conditionalFormatting sqref="E26:F26">
    <cfRule type="expression" dxfId="229" priority="231">
      <formula>$L26&gt;0.15</formula>
    </cfRule>
    <cfRule type="expression" dxfId="228" priority="232">
      <formula>AND($L26&gt;0.08,$L26&lt;0.15)</formula>
    </cfRule>
  </conditionalFormatting>
  <conditionalFormatting sqref="G26:H26">
    <cfRule type="expression" dxfId="227" priority="229">
      <formula>$L26&gt;0.15</formula>
    </cfRule>
    <cfRule type="expression" dxfId="226" priority="230">
      <formula>AND($L26&gt;0.08,$L26&lt;0.15)</formula>
    </cfRule>
  </conditionalFormatting>
  <conditionalFormatting sqref="D27:F27">
    <cfRule type="expression" dxfId="225" priority="227">
      <formula>$L27&gt;0.15</formula>
    </cfRule>
    <cfRule type="expression" dxfId="224" priority="228">
      <formula>AND($L27&gt;0.08,$L27&lt;0.15)</formula>
    </cfRule>
  </conditionalFormatting>
  <conditionalFormatting sqref="G27:H27">
    <cfRule type="expression" dxfId="223" priority="225">
      <formula>$L27&gt;0.15</formula>
    </cfRule>
    <cfRule type="expression" dxfId="222" priority="226">
      <formula>AND($L27&gt;0.08,$L27&lt;0.15)</formula>
    </cfRule>
  </conditionalFormatting>
  <conditionalFormatting sqref="D28">
    <cfRule type="expression" dxfId="221" priority="223">
      <formula>$L28&gt;0.15</formula>
    </cfRule>
    <cfRule type="expression" dxfId="220" priority="224">
      <formula>AND($L28&gt;0.08,$L28&lt;0.15)</formula>
    </cfRule>
  </conditionalFormatting>
  <conditionalFormatting sqref="E28:F28">
    <cfRule type="expression" dxfId="219" priority="221">
      <formula>$L28&gt;0.15</formula>
    </cfRule>
    <cfRule type="expression" dxfId="218" priority="222">
      <formula>AND($L28&gt;0.08,$L28&lt;0.15)</formula>
    </cfRule>
  </conditionalFormatting>
  <conditionalFormatting sqref="G28">
    <cfRule type="expression" dxfId="217" priority="219">
      <formula>$L28&gt;0.15</formula>
    </cfRule>
    <cfRule type="expression" dxfId="216" priority="220">
      <formula>AND($L28&gt;0.08,$L28&lt;0.15)</formula>
    </cfRule>
  </conditionalFormatting>
  <conditionalFormatting sqref="H29">
    <cfRule type="expression" dxfId="215" priority="217">
      <formula>$L29&gt;0.15</formula>
    </cfRule>
    <cfRule type="expression" dxfId="214" priority="218">
      <formula>AND($L29&gt;0.08,$L29&lt;0.15)</formula>
    </cfRule>
  </conditionalFormatting>
  <conditionalFormatting sqref="D29">
    <cfRule type="expression" dxfId="213" priority="215">
      <formula>$L29&gt;0.15</formula>
    </cfRule>
    <cfRule type="expression" dxfId="212" priority="216">
      <formula>AND($L29&gt;0.08,$L29&lt;0.15)</formula>
    </cfRule>
  </conditionalFormatting>
  <conditionalFormatting sqref="E29:F29">
    <cfRule type="expression" dxfId="211" priority="213">
      <formula>$L29&gt;0.15</formula>
    </cfRule>
    <cfRule type="expression" dxfId="210" priority="214">
      <formula>AND($L29&gt;0.08,$L29&lt;0.15)</formula>
    </cfRule>
  </conditionalFormatting>
  <conditionalFormatting sqref="G29">
    <cfRule type="expression" dxfId="209" priority="211">
      <formula>$L29&gt;0.15</formula>
    </cfRule>
    <cfRule type="expression" dxfId="208" priority="212">
      <formula>AND($L29&gt;0.08,$L29&lt;0.15)</formula>
    </cfRule>
  </conditionalFormatting>
  <conditionalFormatting sqref="F30:H30">
    <cfRule type="expression" dxfId="207" priority="209">
      <formula>$L30&gt;0.15</formula>
    </cfRule>
    <cfRule type="expression" dxfId="206" priority="210">
      <formula>AND($L30&gt;0.08,$L30&lt;0.15)</formula>
    </cfRule>
  </conditionalFormatting>
  <conditionalFormatting sqref="E30">
    <cfRule type="expression" dxfId="205" priority="207">
      <formula>$L30&gt;0.15</formula>
    </cfRule>
    <cfRule type="expression" dxfId="204" priority="208">
      <formula>AND($L30&gt;0.08,$L30&lt;0.15)</formula>
    </cfRule>
  </conditionalFormatting>
  <conditionalFormatting sqref="D31">
    <cfRule type="expression" dxfId="203" priority="205">
      <formula>$L31&gt;0.15</formula>
    </cfRule>
    <cfRule type="expression" dxfId="202" priority="206">
      <formula>AND($L31&gt;0.08,$L31&lt;0.15)</formula>
    </cfRule>
  </conditionalFormatting>
  <conditionalFormatting sqref="E31">
    <cfRule type="expression" dxfId="201" priority="203">
      <formula>$L31&gt;0.15</formula>
    </cfRule>
    <cfRule type="expression" dxfId="200" priority="204">
      <formula>AND($L31&gt;0.08,$L31&lt;0.15)</formula>
    </cfRule>
  </conditionalFormatting>
  <conditionalFormatting sqref="F31:H31">
    <cfRule type="expression" dxfId="199" priority="201">
      <formula>$L31&gt;0.15</formula>
    </cfRule>
    <cfRule type="expression" dxfId="198" priority="202">
      <formula>AND($L31&gt;0.08,$L31&lt;0.15)</formula>
    </cfRule>
  </conditionalFormatting>
  <conditionalFormatting sqref="X7:Y46 AB7:AC46">
    <cfRule type="expression" dxfId="197" priority="199">
      <formula>$L7&gt;0.15</formula>
    </cfRule>
    <cfRule type="expression" dxfId="196" priority="200">
      <formula>AND($L7&gt;0.08,$L7&lt;0.15)</formula>
    </cfRule>
  </conditionalFormatting>
  <conditionalFormatting sqref="X49:Y63 AB51:AC63 AC49:AC50">
    <cfRule type="expression" dxfId="195" priority="197">
      <formula>$L49&gt;0.15</formula>
    </cfRule>
    <cfRule type="expression" dxfId="194" priority="198">
      <formula>AND($L49&gt;0.08,$L49&lt;0.15)</formula>
    </cfRule>
  </conditionalFormatting>
  <conditionalFormatting sqref="AB49">
    <cfRule type="expression" dxfId="193" priority="195">
      <formula>$L49&gt;0.15</formula>
    </cfRule>
    <cfRule type="expression" dxfId="192" priority="196">
      <formula>AND($L49&gt;0.08,$L49&lt;0.15)</formula>
    </cfRule>
  </conditionalFormatting>
  <conditionalFormatting sqref="AB50">
    <cfRule type="expression" dxfId="191" priority="193">
      <formula>$L50&gt;0.15</formula>
    </cfRule>
    <cfRule type="expression" dxfId="190" priority="194">
      <formula>AND($L50&gt;0.08,$L50&lt;0.15)</formula>
    </cfRule>
  </conditionalFormatting>
  <conditionalFormatting sqref="Z7:AA24">
    <cfRule type="expression" dxfId="189" priority="191">
      <formula>$L7&gt;0.15</formula>
    </cfRule>
    <cfRule type="expression" dxfId="188" priority="192">
      <formula>AND($L7&gt;0.08,$L7&lt;0.15)</formula>
    </cfRule>
  </conditionalFormatting>
  <conditionalFormatting sqref="Z25:AA40">
    <cfRule type="expression" dxfId="187" priority="189">
      <formula>$L25&gt;0.15</formula>
    </cfRule>
    <cfRule type="expression" dxfId="186" priority="190">
      <formula>AND($L25&gt;0.08,$L25&lt;0.15)</formula>
    </cfRule>
  </conditionalFormatting>
  <conditionalFormatting sqref="Z41:AA46">
    <cfRule type="expression" dxfId="185" priority="187">
      <formula>$L41&gt;0.15</formula>
    </cfRule>
    <cfRule type="expression" dxfId="184" priority="188">
      <formula>AND($L41&gt;0.08,$L41&lt;0.15)</formula>
    </cfRule>
  </conditionalFormatting>
  <conditionalFormatting sqref="Z49:AA54">
    <cfRule type="expression" dxfId="183" priority="185">
      <formula>$L49&gt;0.15</formula>
    </cfRule>
    <cfRule type="expression" dxfId="182" priority="186">
      <formula>AND($L49&gt;0.08,$L49&lt;0.15)</formula>
    </cfRule>
  </conditionalFormatting>
  <conditionalFormatting sqref="Z55:AA60">
    <cfRule type="expression" dxfId="181" priority="183">
      <formula>$L55&gt;0.15</formula>
    </cfRule>
    <cfRule type="expression" dxfId="180" priority="184">
      <formula>AND($L55&gt;0.08,$L55&lt;0.15)</formula>
    </cfRule>
  </conditionalFormatting>
  <conditionalFormatting sqref="Z61:AA63">
    <cfRule type="expression" dxfId="179" priority="181">
      <formula>$L61&gt;0.15</formula>
    </cfRule>
    <cfRule type="expression" dxfId="178" priority="182">
      <formula>AND($L61&gt;0.08,$L61&lt;0.15)</formula>
    </cfRule>
  </conditionalFormatting>
  <conditionalFormatting sqref="B7:C7 C8:C9">
    <cfRule type="expression" dxfId="177" priority="179">
      <formula>$L7&gt;0.15</formula>
    </cfRule>
    <cfRule type="expression" dxfId="176" priority="180">
      <formula>AND($L7&gt;0.08,$L7&lt;0.15)</formula>
    </cfRule>
  </conditionalFormatting>
  <conditionalFormatting sqref="C10:C11">
    <cfRule type="expression" dxfId="175" priority="177">
      <formula>$L10&gt;0.15</formula>
    </cfRule>
    <cfRule type="expression" dxfId="174" priority="178">
      <formula>AND($L10&gt;0.08,$L10&lt;0.15)</formula>
    </cfRule>
  </conditionalFormatting>
  <conditionalFormatting sqref="C12:C13">
    <cfRule type="expression" dxfId="173" priority="175">
      <formula>$L12&gt;0.15</formula>
    </cfRule>
    <cfRule type="expression" dxfId="172" priority="176">
      <formula>AND($L12&gt;0.08,$L12&lt;0.15)</formula>
    </cfRule>
  </conditionalFormatting>
  <conditionalFormatting sqref="C14">
    <cfRule type="expression" dxfId="171" priority="173">
      <formula>$L14&gt;0.15</formula>
    </cfRule>
    <cfRule type="expression" dxfId="170" priority="174">
      <formula>AND($L14&gt;0.08,$L14&lt;0.15)</formula>
    </cfRule>
  </conditionalFormatting>
  <conditionalFormatting sqref="C15:C16">
    <cfRule type="expression" dxfId="169" priority="171">
      <formula>$L15&gt;0.15</formula>
    </cfRule>
    <cfRule type="expression" dxfId="168" priority="172">
      <formula>AND($L15&gt;0.08,$L15&lt;0.15)</formula>
    </cfRule>
  </conditionalFormatting>
  <conditionalFormatting sqref="C17:C18">
    <cfRule type="expression" dxfId="167" priority="169">
      <formula>$L17&gt;0.15</formula>
    </cfRule>
    <cfRule type="expression" dxfId="166" priority="170">
      <formula>AND($L17&gt;0.08,$L17&lt;0.15)</formula>
    </cfRule>
  </conditionalFormatting>
  <conditionalFormatting sqref="C19:C20">
    <cfRule type="expression" dxfId="165" priority="167">
      <formula>$L19&gt;0.15</formula>
    </cfRule>
    <cfRule type="expression" dxfId="164" priority="168">
      <formula>AND($L19&gt;0.08,$L19&lt;0.15)</formula>
    </cfRule>
  </conditionalFormatting>
  <conditionalFormatting sqref="C21">
    <cfRule type="expression" dxfId="163" priority="165">
      <formula>$L21&gt;0.15</formula>
    </cfRule>
    <cfRule type="expression" dxfId="162" priority="166">
      <formula>AND($L21&gt;0.08,$L21&lt;0.15)</formula>
    </cfRule>
  </conditionalFormatting>
  <conditionalFormatting sqref="C22:C23">
    <cfRule type="expression" dxfId="161" priority="163">
      <formula>$L22&gt;0.15</formula>
    </cfRule>
    <cfRule type="expression" dxfId="160" priority="164">
      <formula>AND($L22&gt;0.08,$L22&lt;0.15)</formula>
    </cfRule>
  </conditionalFormatting>
  <conditionalFormatting sqref="C24:C25">
    <cfRule type="expression" dxfId="159" priority="161">
      <formula>$L24&gt;0.15</formula>
    </cfRule>
    <cfRule type="expression" dxfId="158" priority="162">
      <formula>AND($L24&gt;0.08,$L24&lt;0.15)</formula>
    </cfRule>
  </conditionalFormatting>
  <conditionalFormatting sqref="C26:C27">
    <cfRule type="expression" dxfId="157" priority="159">
      <formula>$L26&gt;0.15</formula>
    </cfRule>
    <cfRule type="expression" dxfId="156" priority="160">
      <formula>AND($L26&gt;0.08,$L26&lt;0.15)</formula>
    </cfRule>
  </conditionalFormatting>
  <conditionalFormatting sqref="C28">
    <cfRule type="expression" dxfId="155" priority="157">
      <formula>$L28&gt;0.15</formula>
    </cfRule>
    <cfRule type="expression" dxfId="154" priority="158">
      <formula>AND($L28&gt;0.08,$L28&lt;0.15)</formula>
    </cfRule>
  </conditionalFormatting>
  <conditionalFormatting sqref="C29:C30">
    <cfRule type="expression" dxfId="153" priority="155">
      <formula>$L29&gt;0.15</formula>
    </cfRule>
    <cfRule type="expression" dxfId="152" priority="156">
      <formula>AND($L29&gt;0.08,$L29&lt;0.15)</formula>
    </cfRule>
  </conditionalFormatting>
  <conditionalFormatting sqref="C31:C32">
    <cfRule type="expression" dxfId="151" priority="153">
      <formula>$L31&gt;0.15</formula>
    </cfRule>
    <cfRule type="expression" dxfId="150" priority="154">
      <formula>AND($L31&gt;0.08,$L31&lt;0.15)</formula>
    </cfRule>
  </conditionalFormatting>
  <conditionalFormatting sqref="C33:C34">
    <cfRule type="expression" dxfId="149" priority="151">
      <formula>$L33&gt;0.15</formula>
    </cfRule>
    <cfRule type="expression" dxfId="148" priority="152">
      <formula>AND($L33&gt;0.08,$L33&lt;0.15)</formula>
    </cfRule>
  </conditionalFormatting>
  <conditionalFormatting sqref="C35">
    <cfRule type="expression" dxfId="147" priority="149">
      <formula>$L35&gt;0.15</formula>
    </cfRule>
    <cfRule type="expression" dxfId="146" priority="150">
      <formula>AND($L35&gt;0.08,$L35&lt;0.15)</formula>
    </cfRule>
  </conditionalFormatting>
  <conditionalFormatting sqref="C36:C37">
    <cfRule type="expression" dxfId="145" priority="147">
      <formula>$L36&gt;0.15</formula>
    </cfRule>
    <cfRule type="expression" dxfId="144" priority="148">
      <formula>AND($L36&gt;0.08,$L36&lt;0.15)</formula>
    </cfRule>
  </conditionalFormatting>
  <conditionalFormatting sqref="C38">
    <cfRule type="expression" dxfId="143" priority="145">
      <formula>$L38&gt;0.15</formula>
    </cfRule>
    <cfRule type="expression" dxfId="142" priority="146">
      <formula>AND($L38&gt;0.08,$L38&lt;0.15)</formula>
    </cfRule>
  </conditionalFormatting>
  <conditionalFormatting sqref="C39">
    <cfRule type="expression" dxfId="141" priority="143">
      <formula>$L39&gt;0.15</formula>
    </cfRule>
    <cfRule type="expression" dxfId="140" priority="144">
      <formula>AND($L39&gt;0.08,$L39&lt;0.15)</formula>
    </cfRule>
  </conditionalFormatting>
  <conditionalFormatting sqref="C40:C41">
    <cfRule type="expression" dxfId="139" priority="141">
      <formula>$L40&gt;0.15</formula>
    </cfRule>
    <cfRule type="expression" dxfId="138" priority="142">
      <formula>AND($L40&gt;0.08,$L40&lt;0.15)</formula>
    </cfRule>
  </conditionalFormatting>
  <conditionalFormatting sqref="C42:C43">
    <cfRule type="expression" dxfId="137" priority="139">
      <formula>$L42&gt;0.15</formula>
    </cfRule>
    <cfRule type="expression" dxfId="136" priority="140">
      <formula>AND($L42&gt;0.08,$L42&lt;0.15)</formula>
    </cfRule>
  </conditionalFormatting>
  <conditionalFormatting sqref="C44:C45">
    <cfRule type="expression" dxfId="135" priority="137">
      <formula>$L44&gt;0.15</formula>
    </cfRule>
    <cfRule type="expression" dxfId="134" priority="138">
      <formula>AND($L44&gt;0.08,$L44&lt;0.15)</formula>
    </cfRule>
  </conditionalFormatting>
  <conditionalFormatting sqref="C46">
    <cfRule type="expression" dxfId="133" priority="135">
      <formula>$L46&gt;0.15</formula>
    </cfRule>
    <cfRule type="expression" dxfId="132" priority="136">
      <formula>AND($L46&gt;0.08,$L46&lt;0.15)</formula>
    </cfRule>
  </conditionalFormatting>
  <conditionalFormatting sqref="B8:B9">
    <cfRule type="expression" dxfId="131" priority="133">
      <formula>$L8&gt;0.15</formula>
    </cfRule>
    <cfRule type="expression" dxfId="130" priority="134">
      <formula>AND($L8&gt;0.08,$L8&lt;0.15)</formula>
    </cfRule>
  </conditionalFormatting>
  <conditionalFormatting sqref="B10:B11">
    <cfRule type="expression" dxfId="129" priority="131">
      <formula>$L10&gt;0.15</formula>
    </cfRule>
    <cfRule type="expression" dxfId="128" priority="132">
      <formula>AND($L10&gt;0.08,$L10&lt;0.15)</formula>
    </cfRule>
  </conditionalFormatting>
  <conditionalFormatting sqref="B12:B13">
    <cfRule type="expression" dxfId="127" priority="129">
      <formula>$L12&gt;0.15</formula>
    </cfRule>
    <cfRule type="expression" dxfId="126" priority="130">
      <formula>AND($L12&gt;0.08,$L12&lt;0.15)</formula>
    </cfRule>
  </conditionalFormatting>
  <conditionalFormatting sqref="B14">
    <cfRule type="expression" dxfId="125" priority="127">
      <formula>$L14&gt;0.15</formula>
    </cfRule>
    <cfRule type="expression" dxfId="124" priority="128">
      <formula>AND($L14&gt;0.08,$L14&lt;0.15)</formula>
    </cfRule>
  </conditionalFormatting>
  <conditionalFormatting sqref="B15:B16">
    <cfRule type="expression" dxfId="123" priority="125">
      <formula>$L15&gt;0.15</formula>
    </cfRule>
    <cfRule type="expression" dxfId="122" priority="126">
      <formula>AND($L15&gt;0.08,$L15&lt;0.15)</formula>
    </cfRule>
  </conditionalFormatting>
  <conditionalFormatting sqref="B17:B18">
    <cfRule type="expression" dxfId="121" priority="123">
      <formula>$L17&gt;0.15</formula>
    </cfRule>
    <cfRule type="expression" dxfId="120" priority="124">
      <formula>AND($L17&gt;0.08,$L17&lt;0.15)</formula>
    </cfRule>
  </conditionalFormatting>
  <conditionalFormatting sqref="B19:B20">
    <cfRule type="expression" dxfId="119" priority="121">
      <formula>$L19&gt;0.15</formula>
    </cfRule>
    <cfRule type="expression" dxfId="118" priority="122">
      <formula>AND($L19&gt;0.08,$L19&lt;0.15)</formula>
    </cfRule>
  </conditionalFormatting>
  <conditionalFormatting sqref="B21">
    <cfRule type="expression" dxfId="117" priority="119">
      <formula>$L21&gt;0.15</formula>
    </cfRule>
    <cfRule type="expression" dxfId="116" priority="120">
      <formula>AND($L21&gt;0.08,$L21&lt;0.15)</formula>
    </cfRule>
  </conditionalFormatting>
  <conditionalFormatting sqref="B22:B23">
    <cfRule type="expression" dxfId="115" priority="117">
      <formula>$L22&gt;0.15</formula>
    </cfRule>
    <cfRule type="expression" dxfId="114" priority="118">
      <formula>AND($L22&gt;0.08,$L22&lt;0.15)</formula>
    </cfRule>
  </conditionalFormatting>
  <conditionalFormatting sqref="B24:B25">
    <cfRule type="expression" dxfId="113" priority="115">
      <formula>$L24&gt;0.15</formula>
    </cfRule>
    <cfRule type="expression" dxfId="112" priority="116">
      <formula>AND($L24&gt;0.08,$L24&lt;0.15)</formula>
    </cfRule>
  </conditionalFormatting>
  <conditionalFormatting sqref="B26:B27">
    <cfRule type="expression" dxfId="111" priority="113">
      <formula>$L26&gt;0.15</formula>
    </cfRule>
    <cfRule type="expression" dxfId="110" priority="114">
      <formula>AND($L26&gt;0.08,$L26&lt;0.15)</formula>
    </cfRule>
  </conditionalFormatting>
  <conditionalFormatting sqref="B28">
    <cfRule type="expression" dxfId="109" priority="111">
      <formula>$L28&gt;0.15</formula>
    </cfRule>
    <cfRule type="expression" dxfId="108" priority="112">
      <formula>AND($L28&gt;0.08,$L28&lt;0.15)</formula>
    </cfRule>
  </conditionalFormatting>
  <conditionalFormatting sqref="B29:B30">
    <cfRule type="expression" dxfId="107" priority="109">
      <formula>$L29&gt;0.15</formula>
    </cfRule>
    <cfRule type="expression" dxfId="106" priority="110">
      <formula>AND($L29&gt;0.08,$L29&lt;0.15)</formula>
    </cfRule>
  </conditionalFormatting>
  <conditionalFormatting sqref="B31:B32">
    <cfRule type="expression" dxfId="105" priority="107">
      <formula>$L31&gt;0.15</formula>
    </cfRule>
    <cfRule type="expression" dxfId="104" priority="108">
      <formula>AND($L31&gt;0.08,$L31&lt;0.15)</formula>
    </cfRule>
  </conditionalFormatting>
  <conditionalFormatting sqref="B33:B34">
    <cfRule type="expression" dxfId="103" priority="105">
      <formula>$L33&gt;0.15</formula>
    </cfRule>
    <cfRule type="expression" dxfId="102" priority="106">
      <formula>AND($L33&gt;0.08,$L33&lt;0.15)</formula>
    </cfRule>
  </conditionalFormatting>
  <conditionalFormatting sqref="B35">
    <cfRule type="expression" dxfId="101" priority="103">
      <formula>$L35&gt;0.15</formula>
    </cfRule>
    <cfRule type="expression" dxfId="100" priority="104">
      <formula>AND($L35&gt;0.08,$L35&lt;0.15)</formula>
    </cfRule>
  </conditionalFormatting>
  <conditionalFormatting sqref="B36:B37">
    <cfRule type="expression" dxfId="99" priority="101">
      <formula>$L36&gt;0.15</formula>
    </cfRule>
    <cfRule type="expression" dxfId="98" priority="102">
      <formula>AND($L36&gt;0.08,$L36&lt;0.15)</formula>
    </cfRule>
  </conditionalFormatting>
  <conditionalFormatting sqref="B38">
    <cfRule type="expression" dxfId="97" priority="99">
      <formula>$L38&gt;0.15</formula>
    </cfRule>
    <cfRule type="expression" dxfId="96" priority="100">
      <formula>AND($L38&gt;0.08,$L38&lt;0.15)</formula>
    </cfRule>
  </conditionalFormatting>
  <conditionalFormatting sqref="B39">
    <cfRule type="expression" dxfId="95" priority="97">
      <formula>$L39&gt;0.15</formula>
    </cfRule>
    <cfRule type="expression" dxfId="94" priority="98">
      <formula>AND($L39&gt;0.08,$L39&lt;0.15)</formula>
    </cfRule>
  </conditionalFormatting>
  <conditionalFormatting sqref="B40:B41">
    <cfRule type="expression" dxfId="93" priority="95">
      <formula>$L40&gt;0.15</formula>
    </cfRule>
    <cfRule type="expression" dxfId="92" priority="96">
      <formula>AND($L40&gt;0.08,$L40&lt;0.15)</formula>
    </cfRule>
  </conditionalFormatting>
  <conditionalFormatting sqref="B42:B43">
    <cfRule type="expression" dxfId="91" priority="93">
      <formula>$L42&gt;0.15</formula>
    </cfRule>
    <cfRule type="expression" dxfId="90" priority="94">
      <formula>AND($L42&gt;0.08,$L42&lt;0.15)</formula>
    </cfRule>
  </conditionalFormatting>
  <conditionalFormatting sqref="B44:B45">
    <cfRule type="expression" dxfId="89" priority="91">
      <formula>$L44&gt;0.15</formula>
    </cfRule>
    <cfRule type="expression" dxfId="88" priority="92">
      <formula>AND($L44&gt;0.08,$L44&lt;0.15)</formula>
    </cfRule>
  </conditionalFormatting>
  <conditionalFormatting sqref="B46">
    <cfRule type="expression" dxfId="87" priority="89">
      <formula>$L46&gt;0.15</formula>
    </cfRule>
    <cfRule type="expression" dxfId="86" priority="90">
      <formula>AND($L46&gt;0.08,$L46&lt;0.15)</formula>
    </cfRule>
  </conditionalFormatting>
  <conditionalFormatting sqref="D7">
    <cfRule type="expression" dxfId="85" priority="87">
      <formula>$L7&gt;0.15</formula>
    </cfRule>
    <cfRule type="expression" dxfId="84" priority="88">
      <formula>AND($L7&gt;0.08,$L7&lt;0.15)</formula>
    </cfRule>
  </conditionalFormatting>
  <conditionalFormatting sqref="E7:H7">
    <cfRule type="expression" dxfId="83" priority="85">
      <formula>$L7&gt;0.15</formula>
    </cfRule>
    <cfRule type="expression" dxfId="82" priority="86">
      <formula>AND($L7&gt;0.08,$L7&lt;0.15)</formula>
    </cfRule>
  </conditionalFormatting>
  <conditionalFormatting sqref="D8">
    <cfRule type="expression" dxfId="81" priority="83">
      <formula>$L8&gt;0.15</formula>
    </cfRule>
    <cfRule type="expression" dxfId="80" priority="84">
      <formula>AND($L8&gt;0.08,$L8&lt;0.15)</formula>
    </cfRule>
  </conditionalFormatting>
  <conditionalFormatting sqref="E8">
    <cfRule type="expression" dxfId="79" priority="81">
      <formula>$L8&gt;0.15</formula>
    </cfRule>
    <cfRule type="expression" dxfId="78" priority="82">
      <formula>AND($L8&gt;0.08,$L8&lt;0.15)</formula>
    </cfRule>
  </conditionalFormatting>
  <conditionalFormatting sqref="F8:H8">
    <cfRule type="expression" dxfId="77" priority="79">
      <formula>$L8&gt;0.15</formula>
    </cfRule>
    <cfRule type="expression" dxfId="76" priority="80">
      <formula>AND($L8&gt;0.08,$L8&lt;0.15)</formula>
    </cfRule>
  </conditionalFormatting>
  <conditionalFormatting sqref="D9">
    <cfRule type="expression" dxfId="75" priority="77">
      <formula>$L9&gt;0.15</formula>
    </cfRule>
    <cfRule type="expression" dxfId="74" priority="78">
      <formula>AND($L9&gt;0.08,$L9&lt;0.15)</formula>
    </cfRule>
  </conditionalFormatting>
  <conditionalFormatting sqref="E9:H9">
    <cfRule type="expression" dxfId="73" priority="75">
      <formula>$L9&gt;0.15</formula>
    </cfRule>
    <cfRule type="expression" dxfId="72" priority="76">
      <formula>AND($L9&gt;0.08,$L9&lt;0.15)</formula>
    </cfRule>
  </conditionalFormatting>
  <conditionalFormatting sqref="D10">
    <cfRule type="expression" dxfId="71" priority="73">
      <formula>$L10&gt;0.15</formula>
    </cfRule>
    <cfRule type="expression" dxfId="70" priority="74">
      <formula>AND($L10&gt;0.08,$L10&lt;0.15)</formula>
    </cfRule>
  </conditionalFormatting>
  <conditionalFormatting sqref="E10:H10">
    <cfRule type="expression" dxfId="69" priority="71">
      <formula>$L10&gt;0.15</formula>
    </cfRule>
    <cfRule type="expression" dxfId="68" priority="72">
      <formula>AND($L10&gt;0.08,$L10&lt;0.15)</formula>
    </cfRule>
  </conditionalFormatting>
  <conditionalFormatting sqref="G12:H12">
    <cfRule type="expression" dxfId="67" priority="67">
      <formula>$L12&gt;0.15</formula>
    </cfRule>
    <cfRule type="expression" dxfId="66" priority="68">
      <formula>AND($L12&gt;0.08,$L12&lt;0.15)</formula>
    </cfRule>
  </conditionalFormatting>
  <conditionalFormatting sqref="F11 D11 H11">
    <cfRule type="expression" dxfId="65" priority="65">
      <formula>$L11&gt;0.15</formula>
    </cfRule>
    <cfRule type="expression" dxfId="64" priority="66">
      <formula>AND($L11&gt;0.08,$L11&lt;0.15)</formula>
    </cfRule>
  </conditionalFormatting>
  <conditionalFormatting sqref="E11">
    <cfRule type="expression" dxfId="63" priority="63">
      <formula>$L11&gt;0.15</formula>
    </cfRule>
    <cfRule type="expression" dxfId="62" priority="64">
      <formula>AND($L11&gt;0.08,$L11&lt;0.15)</formula>
    </cfRule>
  </conditionalFormatting>
  <conditionalFormatting sqref="G11">
    <cfRule type="expression" dxfId="61" priority="61">
      <formula>$L11&gt;0.15</formula>
    </cfRule>
    <cfRule type="expression" dxfId="60" priority="62">
      <formula>AND($L11&gt;0.08,$L11&lt;0.15)</formula>
    </cfRule>
  </conditionalFormatting>
  <conditionalFormatting sqref="D13">
    <cfRule type="expression" dxfId="59" priority="59">
      <formula>$L13&gt;0.15</formula>
    </cfRule>
    <cfRule type="expression" dxfId="58" priority="60">
      <formula>AND($L13&gt;0.08,$L13&lt;0.15)</formula>
    </cfRule>
  </conditionalFormatting>
  <conditionalFormatting sqref="E13:H13">
    <cfRule type="expression" dxfId="57" priority="57">
      <formula>$L13&gt;0.15</formula>
    </cfRule>
    <cfRule type="expression" dxfId="56" priority="58">
      <formula>AND($L13&gt;0.08,$L13&lt;0.15)</formula>
    </cfRule>
  </conditionalFormatting>
  <conditionalFormatting sqref="D14">
    <cfRule type="expression" dxfId="55" priority="55">
      <formula>$L14&gt;0.15</formula>
    </cfRule>
    <cfRule type="expression" dxfId="54" priority="56">
      <formula>AND($L14&gt;0.08,$L14&lt;0.15)</formula>
    </cfRule>
  </conditionalFormatting>
  <conditionalFormatting sqref="E14:H14">
    <cfRule type="expression" dxfId="53" priority="53">
      <formula>$L14&gt;0.15</formula>
    </cfRule>
    <cfRule type="expression" dxfId="52" priority="54">
      <formula>AND($L14&gt;0.08,$L14&lt;0.15)</formula>
    </cfRule>
  </conditionalFormatting>
  <conditionalFormatting sqref="F15 D15 H15">
    <cfRule type="expression" dxfId="51" priority="51">
      <formula>$L15&gt;0.15</formula>
    </cfRule>
    <cfRule type="expression" dxfId="50" priority="52">
      <formula>AND($L15&gt;0.08,$L15&lt;0.15)</formula>
    </cfRule>
  </conditionalFormatting>
  <conditionalFormatting sqref="E15">
    <cfRule type="expression" dxfId="49" priority="49">
      <formula>$L15&gt;0.15</formula>
    </cfRule>
    <cfRule type="expression" dxfId="48" priority="50">
      <formula>AND($L15&gt;0.08,$L15&lt;0.15)</formula>
    </cfRule>
  </conditionalFormatting>
  <conditionalFormatting sqref="G15">
    <cfRule type="expression" dxfId="47" priority="47">
      <formula>$L15&gt;0.15</formula>
    </cfRule>
    <cfRule type="expression" dxfId="46" priority="48">
      <formula>AND($L15&gt;0.08,$L15&lt;0.15)</formula>
    </cfRule>
  </conditionalFormatting>
  <conditionalFormatting sqref="D16">
    <cfRule type="expression" dxfId="45" priority="45">
      <formula>$L16&gt;0.15</formula>
    </cfRule>
    <cfRule type="expression" dxfId="44" priority="46">
      <formula>AND($L16&gt;0.08,$L16&lt;0.15)</formula>
    </cfRule>
  </conditionalFormatting>
  <conditionalFormatting sqref="E16:G16">
    <cfRule type="expression" dxfId="43" priority="43">
      <formula>$L16&gt;0.15</formula>
    </cfRule>
    <cfRule type="expression" dxfId="42" priority="44">
      <formula>AND($L16&gt;0.08,$L16&lt;0.15)</formula>
    </cfRule>
  </conditionalFormatting>
  <conditionalFormatting sqref="H16">
    <cfRule type="expression" dxfId="41" priority="41">
      <formula>$L16&gt;0.15</formula>
    </cfRule>
    <cfRule type="expression" dxfId="40" priority="42">
      <formula>AND($L16&gt;0.08,$L16&lt;0.15)</formula>
    </cfRule>
  </conditionalFormatting>
  <conditionalFormatting sqref="D17">
    <cfRule type="expression" dxfId="39" priority="39">
      <formula>$L17&gt;0.15</formula>
    </cfRule>
    <cfRule type="expression" dxfId="38" priority="40">
      <formula>AND($L17&gt;0.08,$L17&lt;0.15)</formula>
    </cfRule>
  </conditionalFormatting>
  <conditionalFormatting sqref="E17:H17">
    <cfRule type="expression" dxfId="37" priority="37">
      <formula>$L17&gt;0.15</formula>
    </cfRule>
    <cfRule type="expression" dxfId="36" priority="38">
      <formula>AND($L17&gt;0.08,$L17&lt;0.15)</formula>
    </cfRule>
  </conditionalFormatting>
  <conditionalFormatting sqref="D12">
    <cfRule type="expression" dxfId="35" priority="35">
      <formula>$L12&gt;0.15</formula>
    </cfRule>
    <cfRule type="expression" dxfId="34" priority="36">
      <formula>AND($L12&gt;0.08,$L12&lt;0.15)</formula>
    </cfRule>
  </conditionalFormatting>
  <conditionalFormatting sqref="E12:F12">
    <cfRule type="expression" dxfId="33" priority="33">
      <formula>$L12&gt;0.15</formula>
    </cfRule>
    <cfRule type="expression" dxfId="32" priority="34">
      <formula>AND($L12&gt;0.08,$L12&lt;0.15)</formula>
    </cfRule>
  </conditionalFormatting>
  <conditionalFormatting sqref="D18">
    <cfRule type="expression" dxfId="31" priority="31">
      <formula>$L18&gt;0.15</formula>
    </cfRule>
    <cfRule type="expression" dxfId="30" priority="32">
      <formula>AND($L18&gt;0.08,$L18&lt;0.15)</formula>
    </cfRule>
  </conditionalFormatting>
  <conditionalFormatting sqref="E18:H18">
    <cfRule type="expression" dxfId="29" priority="29">
      <formula>$L18&gt;0.15</formula>
    </cfRule>
    <cfRule type="expression" dxfId="28" priority="30">
      <formula>AND($L18&gt;0.08,$L18&lt;0.15)</formula>
    </cfRule>
  </conditionalFormatting>
  <conditionalFormatting sqref="D19">
    <cfRule type="expression" dxfId="27" priority="27">
      <formula>$L19&gt;0.15</formula>
    </cfRule>
    <cfRule type="expression" dxfId="26" priority="28">
      <formula>AND($L19&gt;0.08,$L19&lt;0.15)</formula>
    </cfRule>
  </conditionalFormatting>
  <conditionalFormatting sqref="E19:H19">
    <cfRule type="expression" dxfId="25" priority="25">
      <formula>$L19&gt;0.15</formula>
    </cfRule>
    <cfRule type="expression" dxfId="24" priority="26">
      <formula>AND($L19&gt;0.08,$L19&lt;0.15)</formula>
    </cfRule>
  </conditionalFormatting>
  <conditionalFormatting sqref="D20">
    <cfRule type="expression" dxfId="23" priority="23">
      <formula>$L20&gt;0.15</formula>
    </cfRule>
    <cfRule type="expression" dxfId="22" priority="24">
      <formula>AND($L20&gt;0.08,$L20&lt;0.15)</formula>
    </cfRule>
  </conditionalFormatting>
  <conditionalFormatting sqref="E20:H20">
    <cfRule type="expression" dxfId="21" priority="21">
      <formula>$L20&gt;0.15</formula>
    </cfRule>
    <cfRule type="expression" dxfId="20" priority="22">
      <formula>AND($L20&gt;0.08,$L20&lt;0.15)</formula>
    </cfRule>
  </conditionalFormatting>
  <conditionalFormatting sqref="D21">
    <cfRule type="expression" dxfId="19" priority="19">
      <formula>$L21&gt;0.15</formula>
    </cfRule>
    <cfRule type="expression" dxfId="18" priority="20">
      <formula>AND($L21&gt;0.08,$L21&lt;0.15)</formula>
    </cfRule>
  </conditionalFormatting>
  <conditionalFormatting sqref="E21">
    <cfRule type="expression" dxfId="17" priority="17">
      <formula>$L21&gt;0.15</formula>
    </cfRule>
    <cfRule type="expression" dxfId="16" priority="18">
      <formula>AND($L21&gt;0.08,$L21&lt;0.15)</formula>
    </cfRule>
  </conditionalFormatting>
  <conditionalFormatting sqref="F21:H21">
    <cfRule type="expression" dxfId="15" priority="15">
      <formula>$L21&gt;0.15</formula>
    </cfRule>
    <cfRule type="expression" dxfId="14" priority="16">
      <formula>AND($L21&gt;0.08,$L21&lt;0.15)</formula>
    </cfRule>
  </conditionalFormatting>
  <conditionalFormatting sqref="D22 F22">
    <cfRule type="expression" dxfId="13" priority="13">
      <formula>$L22&gt;0.15</formula>
    </cfRule>
    <cfRule type="expression" dxfId="12" priority="14">
      <formula>AND($L22&gt;0.08,$L22&lt;0.15)</formula>
    </cfRule>
  </conditionalFormatting>
  <conditionalFormatting sqref="E22">
    <cfRule type="expression" dxfId="11" priority="11">
      <formula>$L22&gt;0.15</formula>
    </cfRule>
    <cfRule type="expression" dxfId="10" priority="12">
      <formula>AND($L22&gt;0.08,$L22&lt;0.15)</formula>
    </cfRule>
  </conditionalFormatting>
  <conditionalFormatting sqref="E22">
    <cfRule type="expression" dxfId="9" priority="9">
      <formula>$L22&gt;0.15</formula>
    </cfRule>
    <cfRule type="expression" dxfId="8" priority="10">
      <formula>AND($L22&gt;0.08,$L22&lt;0.15)</formula>
    </cfRule>
  </conditionalFormatting>
  <conditionalFormatting sqref="G22:H22">
    <cfRule type="expression" dxfId="7" priority="7">
      <formula>$L22&gt;0.15</formula>
    </cfRule>
    <cfRule type="expression" dxfId="6" priority="8">
      <formula>AND($L22&gt;0.08,$L22&lt;0.15)</formula>
    </cfRule>
  </conditionalFormatting>
  <conditionalFormatting sqref="G22:H22">
    <cfRule type="expression" dxfId="5" priority="5">
      <formula>$L22&gt;0.15</formula>
    </cfRule>
    <cfRule type="expression" dxfId="4" priority="6">
      <formula>AND($L22&gt;0.08,$L22&lt;0.15)</formula>
    </cfRule>
  </conditionalFormatting>
  <conditionalFormatting sqref="D23">
    <cfRule type="expression" dxfId="3" priority="3">
      <formula>$L23&gt;0.15</formula>
    </cfRule>
    <cfRule type="expression" dxfId="2" priority="4">
      <formula>AND($L23&gt;0.08,$L23&lt;0.15)</formula>
    </cfRule>
  </conditionalFormatting>
  <conditionalFormatting sqref="E23:H23">
    <cfRule type="expression" dxfId="1" priority="1">
      <formula>$L23&gt;0.15</formula>
    </cfRule>
    <cfRule type="expression" dxfId="0" priority="2">
      <formula>AND($L23&gt;0.08,$L23&lt;0.15)</formula>
    </cfRule>
  </conditionalFormatting>
  <dataValidations count="3">
    <dataValidation type="list" allowBlank="1" showInputMessage="1" showErrorMessage="1" sqref="Z7:Z46 Z49:Z63" xr:uid="{61855633-0F2E-42C0-BE8E-6DC753AA040F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862B22A4-CE16-4088-9B2D-678325AB160B}">
      <formula1>0</formula1>
      <formula2>20000</formula2>
    </dataValidation>
    <dataValidation allowBlank="1" showInputMessage="1" showErrorMessage="1" prompt="수식 계산_x000a_수치 입력 금지" sqref="K49:K63 K7:K46" xr:uid="{EDAD641A-8DD0-4D26-B2F1-F5955BC75950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DCF219-5FD7-48AD-AF95-E6D2F1CC6222}">
          <x14:formula1>
            <xm:f>데이터!$C$4:$C$11</xm:f>
          </x14:formula1>
          <xm:sqref>AB49:AB63 AB7:AB19 AB24:AB46</xm:sqref>
        </x14:dataValidation>
        <x14:dataValidation type="list" allowBlank="1" showInputMessage="1" showErrorMessage="1" xr:uid="{37321572-D1C3-428C-8F63-99544335103D}">
          <x14:formula1>
            <xm:f>데이터!$B$4:$B$17</xm:f>
          </x14:formula1>
          <xm:sqref>D50:D63 D32:D46 D30 D11 D15 D27 D25 D22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10월05일</vt:lpstr>
      <vt:lpstr>10월06일</vt:lpstr>
      <vt:lpstr>10월07일 </vt:lpstr>
      <vt:lpstr>10월08일</vt:lpstr>
      <vt:lpstr>10월09일</vt:lpstr>
      <vt:lpstr>10월10일 </vt:lpstr>
      <vt:lpstr>'10월05일'!Print_Area</vt:lpstr>
      <vt:lpstr>'10월06일'!Print_Area</vt:lpstr>
      <vt:lpstr>'10월07일 '!Print_Area</vt:lpstr>
      <vt:lpstr>'10월08일'!Print_Area</vt:lpstr>
      <vt:lpstr>'10월09일'!Print_Area</vt:lpstr>
      <vt:lpstr>'10월10일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오태열</cp:lastModifiedBy>
  <dcterms:created xsi:type="dcterms:W3CDTF">2020-05-22T07:35:31Z</dcterms:created>
  <dcterms:modified xsi:type="dcterms:W3CDTF">2020-10-16T12:22:32Z</dcterms:modified>
</cp:coreProperties>
</file>