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검사일보\2020년 검사일보\검사일보 10월\"/>
    </mc:Choice>
  </mc:AlternateContent>
  <bookViews>
    <workbookView xWindow="-120" yWindow="-120" windowWidth="29040" windowHeight="15840" firstSheet="1" activeTab="5"/>
  </bookViews>
  <sheets>
    <sheet name="데이터" sheetId="4" state="hidden" r:id="rId1"/>
    <sheet name="10월12일 " sheetId="14" r:id="rId2"/>
    <sheet name="10월13일" sheetId="19" r:id="rId3"/>
    <sheet name="10월14일 " sheetId="20" r:id="rId4"/>
    <sheet name="10월15일" sheetId="21" r:id="rId5"/>
    <sheet name="10월16일" sheetId="22" r:id="rId6"/>
  </sheets>
  <definedNames>
    <definedName name="_xlnm.Print_Area" localSheetId="1">'10월12일 '!$A$1:$AC$48</definedName>
    <definedName name="_xlnm.Print_Area" localSheetId="2">'10월13일'!$A$1:$AC$48</definedName>
    <definedName name="_xlnm.Print_Area" localSheetId="3">'10월14일 '!$A$1:$AC$50</definedName>
    <definedName name="_xlnm.Print_Area" localSheetId="4">'10월15일'!$A$1:$AC$48</definedName>
    <definedName name="_xlnm.Print_Area" localSheetId="5">'10월16일'!$A$1:$AC$48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2" l="1"/>
  <c r="B9" i="21" l="1"/>
  <c r="C9" i="21"/>
  <c r="B10" i="2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C10" i="2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8" i="21"/>
  <c r="B8" i="21"/>
  <c r="B9" i="20"/>
  <c r="C9" i="20"/>
  <c r="B10" i="20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C10" i="20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8" i="20"/>
  <c r="B8" i="20"/>
  <c r="B9" i="19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C9" i="19"/>
  <c r="C10" i="19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8" i="19"/>
  <c r="B8" i="19"/>
  <c r="B9" i="14"/>
  <c r="C9" i="14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C10" i="14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8" i="14"/>
  <c r="B8" i="14"/>
  <c r="AA29" i="21" l="1"/>
  <c r="K29" i="21"/>
  <c r="I29" i="21" s="1"/>
  <c r="AA28" i="21"/>
  <c r="K28" i="21"/>
  <c r="I28" i="21"/>
  <c r="AA27" i="21"/>
  <c r="K27" i="21"/>
  <c r="L28" i="21" l="1"/>
  <c r="L29" i="21"/>
  <c r="I27" i="21"/>
  <c r="L27" i="21" s="1"/>
  <c r="K45" i="20"/>
  <c r="I45" i="20" s="1"/>
  <c r="AA45" i="20"/>
  <c r="K46" i="20"/>
  <c r="I46" i="20" s="1"/>
  <c r="AA46" i="20"/>
  <c r="K47" i="20"/>
  <c r="I47" i="20" s="1"/>
  <c r="AA47" i="20"/>
  <c r="K48" i="20"/>
  <c r="I48" i="20" s="1"/>
  <c r="AA48" i="20"/>
  <c r="J49" i="20"/>
  <c r="M49" i="20"/>
  <c r="N49" i="20"/>
  <c r="O49" i="20"/>
  <c r="P49" i="20"/>
  <c r="Q49" i="20"/>
  <c r="R49" i="20"/>
  <c r="S49" i="20"/>
  <c r="T49" i="20"/>
  <c r="U49" i="20"/>
  <c r="V49" i="20"/>
  <c r="W49" i="20"/>
  <c r="B51" i="20"/>
  <c r="C51" i="20"/>
  <c r="K51" i="20"/>
  <c r="I51" i="20" s="1"/>
  <c r="AA51" i="20"/>
  <c r="B52" i="20"/>
  <c r="C52" i="20"/>
  <c r="K52" i="20"/>
  <c r="AA52" i="20"/>
  <c r="B53" i="20"/>
  <c r="C53" i="20"/>
  <c r="K53" i="20"/>
  <c r="I53" i="20" s="1"/>
  <c r="AA53" i="20"/>
  <c r="L48" i="20" l="1"/>
  <c r="L47" i="20"/>
  <c r="L46" i="20"/>
  <c r="L45" i="20"/>
  <c r="L52" i="20"/>
  <c r="L53" i="20"/>
  <c r="I52" i="20"/>
  <c r="L51" i="20"/>
  <c r="AA29" i="19" l="1"/>
  <c r="AA63" i="22" l="1"/>
  <c r="K63" i="22"/>
  <c r="I63" i="22"/>
  <c r="L63" i="22" s="1"/>
  <c r="C63" i="22"/>
  <c r="B63" i="22"/>
  <c r="AA62" i="22"/>
  <c r="L62" i="22"/>
  <c r="K62" i="22"/>
  <c r="I62" i="22"/>
  <c r="C62" i="22"/>
  <c r="B62" i="22"/>
  <c r="AA61" i="22"/>
  <c r="K61" i="22"/>
  <c r="I61" i="22"/>
  <c r="L61" i="22" s="1"/>
  <c r="C61" i="22"/>
  <c r="B61" i="22"/>
  <c r="AA60" i="22"/>
  <c r="L60" i="22"/>
  <c r="K60" i="22"/>
  <c r="I60" i="22"/>
  <c r="C60" i="22"/>
  <c r="B60" i="22"/>
  <c r="AA59" i="22"/>
  <c r="K59" i="22"/>
  <c r="I59" i="22"/>
  <c r="L59" i="22" s="1"/>
  <c r="C59" i="22"/>
  <c r="B59" i="22"/>
  <c r="AA58" i="22"/>
  <c r="L58" i="22"/>
  <c r="K58" i="22"/>
  <c r="I58" i="22"/>
  <c r="C58" i="22"/>
  <c r="B58" i="22"/>
  <c r="AA57" i="22"/>
  <c r="K57" i="22"/>
  <c r="I57" i="22"/>
  <c r="L57" i="22" s="1"/>
  <c r="C57" i="22"/>
  <c r="B57" i="22"/>
  <c r="AA56" i="22"/>
  <c r="L56" i="22"/>
  <c r="K56" i="22"/>
  <c r="I56" i="22"/>
  <c r="C56" i="22"/>
  <c r="B56" i="22"/>
  <c r="AA55" i="22"/>
  <c r="K55" i="22"/>
  <c r="I55" i="22"/>
  <c r="L55" i="22" s="1"/>
  <c r="C55" i="22"/>
  <c r="B55" i="22"/>
  <c r="AA54" i="22"/>
  <c r="L54" i="22"/>
  <c r="K54" i="22"/>
  <c r="I54" i="22"/>
  <c r="C54" i="22"/>
  <c r="B54" i="22"/>
  <c r="AA53" i="22"/>
  <c r="K53" i="22"/>
  <c r="I53" i="22"/>
  <c r="L53" i="22" s="1"/>
  <c r="C53" i="22"/>
  <c r="B53" i="22"/>
  <c r="AA52" i="22"/>
  <c r="K52" i="22"/>
  <c r="I52" i="22" s="1"/>
  <c r="L52" i="22" s="1"/>
  <c r="C52" i="22"/>
  <c r="B52" i="22"/>
  <c r="AA51" i="22"/>
  <c r="K51" i="22"/>
  <c r="L51" i="22" s="1"/>
  <c r="I51" i="22"/>
  <c r="C51" i="22"/>
  <c r="B51" i="22"/>
  <c r="AA50" i="22"/>
  <c r="K50" i="22"/>
  <c r="I50" i="22" s="1"/>
  <c r="L50" i="22" s="1"/>
  <c r="C50" i="22"/>
  <c r="B50" i="22"/>
  <c r="AA49" i="22"/>
  <c r="K49" i="22"/>
  <c r="I49" i="22"/>
  <c r="C49" i="22"/>
  <c r="B49" i="22"/>
  <c r="W47" i="22"/>
  <c r="V47" i="22"/>
  <c r="U47" i="22"/>
  <c r="T47" i="22"/>
  <c r="S47" i="22"/>
  <c r="R47" i="22"/>
  <c r="Q47" i="22"/>
  <c r="P47" i="22"/>
  <c r="O47" i="22"/>
  <c r="N47" i="22"/>
  <c r="M47" i="22"/>
  <c r="J47" i="22"/>
  <c r="AA46" i="22"/>
  <c r="K46" i="22"/>
  <c r="I46" i="22" s="1"/>
  <c r="C46" i="22"/>
  <c r="B46" i="22"/>
  <c r="AA45" i="22"/>
  <c r="K45" i="22"/>
  <c r="C45" i="22"/>
  <c r="B45" i="22"/>
  <c r="AA44" i="22"/>
  <c r="K44" i="22"/>
  <c r="I44" i="22" s="1"/>
  <c r="C44" i="22"/>
  <c r="B44" i="22"/>
  <c r="AA43" i="22"/>
  <c r="K43" i="22"/>
  <c r="C43" i="22"/>
  <c r="B43" i="22"/>
  <c r="AA42" i="22"/>
  <c r="K42" i="22"/>
  <c r="I42" i="22" s="1"/>
  <c r="C42" i="22"/>
  <c r="B42" i="22"/>
  <c r="AA41" i="22"/>
  <c r="K41" i="22"/>
  <c r="C41" i="22"/>
  <c r="B41" i="22"/>
  <c r="AA40" i="22"/>
  <c r="K40" i="22"/>
  <c r="I40" i="22" s="1"/>
  <c r="C40" i="22"/>
  <c r="B40" i="22"/>
  <c r="AA39" i="22"/>
  <c r="K39" i="22"/>
  <c r="C39" i="22"/>
  <c r="B39" i="22"/>
  <c r="AA38" i="22"/>
  <c r="K38" i="22"/>
  <c r="I38" i="22" s="1"/>
  <c r="C38" i="22"/>
  <c r="B38" i="22"/>
  <c r="AA37" i="22"/>
  <c r="K37" i="22"/>
  <c r="C37" i="22"/>
  <c r="B37" i="22"/>
  <c r="AA36" i="22"/>
  <c r="K36" i="22"/>
  <c r="I36" i="22" s="1"/>
  <c r="C36" i="22"/>
  <c r="B36" i="22"/>
  <c r="AA35" i="22"/>
  <c r="K35" i="22"/>
  <c r="C35" i="22"/>
  <c r="B35" i="22"/>
  <c r="AA34" i="22"/>
  <c r="K34" i="22"/>
  <c r="I34" i="22" s="1"/>
  <c r="C34" i="22"/>
  <c r="B34" i="22"/>
  <c r="AA33" i="22"/>
  <c r="K33" i="22"/>
  <c r="C33" i="22"/>
  <c r="B33" i="22"/>
  <c r="AA32" i="22"/>
  <c r="K32" i="22"/>
  <c r="I32" i="22" s="1"/>
  <c r="C32" i="22"/>
  <c r="B32" i="22"/>
  <c r="AA31" i="22"/>
  <c r="K31" i="22"/>
  <c r="C31" i="22"/>
  <c r="B31" i="22"/>
  <c r="AA30" i="22"/>
  <c r="K30" i="22"/>
  <c r="I30" i="22" s="1"/>
  <c r="C30" i="22"/>
  <c r="B30" i="22"/>
  <c r="AA29" i="22"/>
  <c r="K29" i="22"/>
  <c r="C29" i="22"/>
  <c r="B29" i="22"/>
  <c r="AA28" i="22"/>
  <c r="I28" i="22"/>
  <c r="C28" i="22"/>
  <c r="B28" i="22"/>
  <c r="AA27" i="22"/>
  <c r="K27" i="22"/>
  <c r="C27" i="22"/>
  <c r="B27" i="22"/>
  <c r="AA26" i="22"/>
  <c r="K26" i="22"/>
  <c r="I26" i="22" s="1"/>
  <c r="C26" i="22"/>
  <c r="B26" i="22"/>
  <c r="AA25" i="22"/>
  <c r="K25" i="22"/>
  <c r="C25" i="22"/>
  <c r="B25" i="22"/>
  <c r="AA24" i="22"/>
  <c r="K24" i="22"/>
  <c r="I24" i="22" s="1"/>
  <c r="C24" i="22"/>
  <c r="B24" i="22"/>
  <c r="AA23" i="22"/>
  <c r="K23" i="22"/>
  <c r="C23" i="22"/>
  <c r="B23" i="22"/>
  <c r="AA22" i="22"/>
  <c r="K22" i="22"/>
  <c r="I22" i="22" s="1"/>
  <c r="C22" i="22"/>
  <c r="B22" i="22"/>
  <c r="AA21" i="22"/>
  <c r="K21" i="22"/>
  <c r="C21" i="22"/>
  <c r="B21" i="22"/>
  <c r="AA20" i="22"/>
  <c r="K20" i="22"/>
  <c r="I20" i="22" s="1"/>
  <c r="C20" i="22"/>
  <c r="B20" i="22"/>
  <c r="AA19" i="22"/>
  <c r="K19" i="22"/>
  <c r="C19" i="22"/>
  <c r="B19" i="22"/>
  <c r="AA18" i="22"/>
  <c r="K18" i="22"/>
  <c r="I18" i="22" s="1"/>
  <c r="C18" i="22"/>
  <c r="B18" i="22"/>
  <c r="AA17" i="22"/>
  <c r="K17" i="22"/>
  <c r="C17" i="22"/>
  <c r="B17" i="22"/>
  <c r="AA16" i="22"/>
  <c r="K16" i="22"/>
  <c r="I16" i="22" s="1"/>
  <c r="C16" i="22"/>
  <c r="B16" i="22"/>
  <c r="AA15" i="22"/>
  <c r="K15" i="22"/>
  <c r="C15" i="22"/>
  <c r="B15" i="22"/>
  <c r="AA14" i="22"/>
  <c r="K14" i="22"/>
  <c r="I14" i="22" s="1"/>
  <c r="C14" i="22"/>
  <c r="B14" i="22"/>
  <c r="AA13" i="22"/>
  <c r="K13" i="22"/>
  <c r="C13" i="22"/>
  <c r="B13" i="22"/>
  <c r="AA12" i="22"/>
  <c r="K12" i="22"/>
  <c r="I12" i="22" s="1"/>
  <c r="C12" i="22"/>
  <c r="B12" i="22"/>
  <c r="AA11" i="22"/>
  <c r="K11" i="22"/>
  <c r="C11" i="22"/>
  <c r="B11" i="22"/>
  <c r="AA10" i="22"/>
  <c r="K10" i="22"/>
  <c r="I10" i="22" s="1"/>
  <c r="C10" i="22"/>
  <c r="B10" i="22"/>
  <c r="AA9" i="22"/>
  <c r="K9" i="22"/>
  <c r="C9" i="22"/>
  <c r="B9" i="22"/>
  <c r="AA8" i="22"/>
  <c r="K8" i="22"/>
  <c r="I8" i="22" s="1"/>
  <c r="C8" i="22"/>
  <c r="B8" i="22"/>
  <c r="AA7" i="22"/>
  <c r="K7" i="22"/>
  <c r="C7" i="22"/>
  <c r="B7" i="22"/>
  <c r="C5" i="22"/>
  <c r="B5" i="22"/>
  <c r="AA63" i="21"/>
  <c r="K63" i="21"/>
  <c r="L63" i="21" s="1"/>
  <c r="I63" i="21"/>
  <c r="C63" i="21"/>
  <c r="B63" i="21"/>
  <c r="AA62" i="21"/>
  <c r="K62" i="21"/>
  <c r="I62" i="21" s="1"/>
  <c r="L62" i="21" s="1"/>
  <c r="C62" i="21"/>
  <c r="B62" i="21"/>
  <c r="AA61" i="21"/>
  <c r="K61" i="21"/>
  <c r="L61" i="21" s="1"/>
  <c r="I61" i="21"/>
  <c r="C61" i="21"/>
  <c r="B61" i="21"/>
  <c r="AA60" i="21"/>
  <c r="K60" i="21"/>
  <c r="I60" i="21" s="1"/>
  <c r="L60" i="21" s="1"/>
  <c r="C60" i="21"/>
  <c r="B60" i="21"/>
  <c r="AA59" i="21"/>
  <c r="K59" i="21"/>
  <c r="L59" i="21" s="1"/>
  <c r="I59" i="21"/>
  <c r="C59" i="21"/>
  <c r="B59" i="21"/>
  <c r="AA58" i="21"/>
  <c r="K58" i="21"/>
  <c r="I58" i="21" s="1"/>
  <c r="L58" i="21" s="1"/>
  <c r="C58" i="21"/>
  <c r="B58" i="21"/>
  <c r="AA57" i="21"/>
  <c r="K57" i="21"/>
  <c r="L57" i="21" s="1"/>
  <c r="I57" i="21"/>
  <c r="C57" i="21"/>
  <c r="B57" i="21"/>
  <c r="AA56" i="21"/>
  <c r="K56" i="21"/>
  <c r="I56" i="21" s="1"/>
  <c r="L56" i="21" s="1"/>
  <c r="C56" i="21"/>
  <c r="B56" i="21"/>
  <c r="AA55" i="21"/>
  <c r="K55" i="21"/>
  <c r="L55" i="21" s="1"/>
  <c r="I55" i="21"/>
  <c r="C55" i="21"/>
  <c r="B55" i="21"/>
  <c r="AA54" i="21"/>
  <c r="K54" i="21"/>
  <c r="I54" i="21" s="1"/>
  <c r="L54" i="21" s="1"/>
  <c r="C54" i="21"/>
  <c r="B54" i="21"/>
  <c r="AA53" i="21"/>
  <c r="K53" i="21"/>
  <c r="L53" i="21" s="1"/>
  <c r="I53" i="21"/>
  <c r="C53" i="21"/>
  <c r="B53" i="21"/>
  <c r="AA52" i="21"/>
  <c r="K52" i="21"/>
  <c r="I52" i="21" s="1"/>
  <c r="L52" i="21" s="1"/>
  <c r="C52" i="21"/>
  <c r="B52" i="21"/>
  <c r="AA51" i="21"/>
  <c r="K51" i="21"/>
  <c r="L51" i="21" s="1"/>
  <c r="I51" i="21"/>
  <c r="C51" i="21"/>
  <c r="B51" i="21"/>
  <c r="AA50" i="21"/>
  <c r="K50" i="21"/>
  <c r="I50" i="21" s="1"/>
  <c r="L50" i="21" s="1"/>
  <c r="C50" i="21"/>
  <c r="B50" i="21"/>
  <c r="AA49" i="21"/>
  <c r="K49" i="21"/>
  <c r="I49" i="21"/>
  <c r="C49" i="21"/>
  <c r="B49" i="21"/>
  <c r="W47" i="21"/>
  <c r="V47" i="21"/>
  <c r="U47" i="21"/>
  <c r="T47" i="21"/>
  <c r="S47" i="21"/>
  <c r="R47" i="21"/>
  <c r="Q47" i="21"/>
  <c r="P47" i="21"/>
  <c r="O47" i="21"/>
  <c r="N47" i="21"/>
  <c r="M47" i="21"/>
  <c r="J47" i="21"/>
  <c r="AA46" i="21"/>
  <c r="K46" i="21"/>
  <c r="I46" i="21" s="1"/>
  <c r="AA45" i="21"/>
  <c r="K45" i="21"/>
  <c r="I45" i="21"/>
  <c r="L45" i="21" s="1"/>
  <c r="AA44" i="21"/>
  <c r="K44" i="21"/>
  <c r="I44" i="21" s="1"/>
  <c r="AA43" i="21"/>
  <c r="K43" i="21"/>
  <c r="I43" i="21"/>
  <c r="L43" i="21" s="1"/>
  <c r="AA42" i="21"/>
  <c r="K42" i="21"/>
  <c r="I42" i="21" s="1"/>
  <c r="AA41" i="21"/>
  <c r="K41" i="21"/>
  <c r="I41" i="21"/>
  <c r="L41" i="21" s="1"/>
  <c r="AA40" i="21"/>
  <c r="K40" i="21"/>
  <c r="I40" i="21" s="1"/>
  <c r="AA39" i="21"/>
  <c r="K39" i="21"/>
  <c r="I39" i="21"/>
  <c r="L39" i="21" s="1"/>
  <c r="AA38" i="21"/>
  <c r="K38" i="21"/>
  <c r="I38" i="21" s="1"/>
  <c r="AA37" i="21"/>
  <c r="K37" i="21"/>
  <c r="I37" i="21" s="1"/>
  <c r="L37" i="21" s="1"/>
  <c r="AA36" i="21"/>
  <c r="K36" i="21"/>
  <c r="I36" i="21" s="1"/>
  <c r="AA35" i="21"/>
  <c r="K35" i="21"/>
  <c r="I35" i="21"/>
  <c r="AA34" i="21"/>
  <c r="K34" i="21"/>
  <c r="I34" i="21" s="1"/>
  <c r="AA33" i="21"/>
  <c r="K33" i="21"/>
  <c r="AA32" i="21"/>
  <c r="K32" i="21"/>
  <c r="I32" i="21" s="1"/>
  <c r="AA31" i="21"/>
  <c r="K31" i="21"/>
  <c r="I31" i="21" s="1"/>
  <c r="AA30" i="21"/>
  <c r="K30" i="21"/>
  <c r="I30" i="21" s="1"/>
  <c r="AA26" i="21"/>
  <c r="K26" i="21"/>
  <c r="I26" i="21" s="1"/>
  <c r="AA25" i="21"/>
  <c r="K25" i="21"/>
  <c r="AA24" i="21"/>
  <c r="K24" i="21"/>
  <c r="I24" i="21" s="1"/>
  <c r="AA23" i="21"/>
  <c r="K23" i="21"/>
  <c r="AA22" i="21"/>
  <c r="K22" i="21"/>
  <c r="I22" i="21" s="1"/>
  <c r="AA21" i="21"/>
  <c r="K21" i="21"/>
  <c r="AA20" i="21"/>
  <c r="K20" i="21"/>
  <c r="I20" i="21" s="1"/>
  <c r="AA19" i="21"/>
  <c r="K19" i="21"/>
  <c r="AA18" i="21"/>
  <c r="K18" i="21"/>
  <c r="I18" i="21" s="1"/>
  <c r="AA17" i="21"/>
  <c r="K17" i="21"/>
  <c r="AA16" i="21"/>
  <c r="K16" i="21"/>
  <c r="I16" i="21" s="1"/>
  <c r="AA15" i="21"/>
  <c r="K15" i="21"/>
  <c r="AA14" i="21"/>
  <c r="K14" i="21"/>
  <c r="I14" i="21" s="1"/>
  <c r="AA13" i="21"/>
  <c r="K13" i="21"/>
  <c r="AA12" i="21"/>
  <c r="K12" i="21"/>
  <c r="I12" i="21" s="1"/>
  <c r="AA11" i="21"/>
  <c r="K11" i="21"/>
  <c r="AA10" i="21"/>
  <c r="K10" i="21"/>
  <c r="I10" i="21" s="1"/>
  <c r="AA9" i="21"/>
  <c r="K9" i="21"/>
  <c r="AA8" i="21"/>
  <c r="K8" i="21"/>
  <c r="I8" i="21" s="1"/>
  <c r="AA7" i="21"/>
  <c r="K7" i="21"/>
  <c r="C5" i="21"/>
  <c r="AA65" i="20"/>
  <c r="K65" i="20"/>
  <c r="I65" i="20"/>
  <c r="C65" i="20"/>
  <c r="B65" i="20"/>
  <c r="AA64" i="20"/>
  <c r="K64" i="20"/>
  <c r="I64" i="20" s="1"/>
  <c r="L64" i="20" s="1"/>
  <c r="C64" i="20"/>
  <c r="B64" i="20"/>
  <c r="AA63" i="20"/>
  <c r="K63" i="20"/>
  <c r="I63" i="20" s="1"/>
  <c r="L63" i="20" s="1"/>
  <c r="C63" i="20"/>
  <c r="B63" i="20"/>
  <c r="AA62" i="20"/>
  <c r="K62" i="20"/>
  <c r="I62" i="20" s="1"/>
  <c r="L62" i="20" s="1"/>
  <c r="C62" i="20"/>
  <c r="B62" i="20"/>
  <c r="AA61" i="20"/>
  <c r="K61" i="20"/>
  <c r="I61" i="20"/>
  <c r="C61" i="20"/>
  <c r="B61" i="20"/>
  <c r="AA60" i="20"/>
  <c r="K60" i="20"/>
  <c r="I60" i="20" s="1"/>
  <c r="L60" i="20" s="1"/>
  <c r="C60" i="20"/>
  <c r="B60" i="20"/>
  <c r="AA59" i="20"/>
  <c r="K59" i="20"/>
  <c r="I59" i="20" s="1"/>
  <c r="C59" i="20"/>
  <c r="B59" i="20"/>
  <c r="AA58" i="20"/>
  <c r="K58" i="20"/>
  <c r="I58" i="20" s="1"/>
  <c r="L58" i="20" s="1"/>
  <c r="C58" i="20"/>
  <c r="B58" i="20"/>
  <c r="AA57" i="20"/>
  <c r="K57" i="20"/>
  <c r="I57" i="20"/>
  <c r="C57" i="20"/>
  <c r="B57" i="20"/>
  <c r="AA56" i="20"/>
  <c r="K56" i="20"/>
  <c r="I56" i="20" s="1"/>
  <c r="L56" i="20" s="1"/>
  <c r="C56" i="20"/>
  <c r="B56" i="20"/>
  <c r="AA55" i="20"/>
  <c r="K55" i="20"/>
  <c r="C55" i="20"/>
  <c r="B55" i="20"/>
  <c r="AA54" i="20"/>
  <c r="K54" i="20"/>
  <c r="I54" i="20" s="1"/>
  <c r="L54" i="20" s="1"/>
  <c r="C54" i="20"/>
  <c r="B54" i="20"/>
  <c r="AA44" i="20"/>
  <c r="K44" i="20"/>
  <c r="I44" i="20" s="1"/>
  <c r="AA43" i="20"/>
  <c r="K43" i="20"/>
  <c r="I43" i="20" s="1"/>
  <c r="AA42" i="20"/>
  <c r="K42" i="20"/>
  <c r="I42" i="20" s="1"/>
  <c r="AA41" i="20"/>
  <c r="K41" i="20"/>
  <c r="I41" i="20"/>
  <c r="AA40" i="20"/>
  <c r="K40" i="20"/>
  <c r="I40" i="20" s="1"/>
  <c r="AA39" i="20"/>
  <c r="K39" i="20"/>
  <c r="AA38" i="20"/>
  <c r="K38" i="20"/>
  <c r="I38" i="20" s="1"/>
  <c r="AA37" i="20"/>
  <c r="K37" i="20"/>
  <c r="AA36" i="20"/>
  <c r="K36" i="20"/>
  <c r="I36" i="20" s="1"/>
  <c r="AA35" i="20"/>
  <c r="K35" i="20"/>
  <c r="AA34" i="20"/>
  <c r="K34" i="20"/>
  <c r="I34" i="20" s="1"/>
  <c r="AA33" i="20"/>
  <c r="K33" i="20"/>
  <c r="AA32" i="20"/>
  <c r="K32" i="20"/>
  <c r="I32" i="20" s="1"/>
  <c r="AA31" i="20"/>
  <c r="K31" i="20"/>
  <c r="AA30" i="20"/>
  <c r="K30" i="20"/>
  <c r="I30" i="20" s="1"/>
  <c r="AA29" i="20"/>
  <c r="K29" i="20"/>
  <c r="AA28" i="20"/>
  <c r="K28" i="20"/>
  <c r="I28" i="20" s="1"/>
  <c r="AA27" i="20"/>
  <c r="K27" i="20"/>
  <c r="AA26" i="20"/>
  <c r="K26" i="20"/>
  <c r="I26" i="20" s="1"/>
  <c r="AA25" i="20"/>
  <c r="K25" i="20"/>
  <c r="AA24" i="20"/>
  <c r="K24" i="20"/>
  <c r="I24" i="20" s="1"/>
  <c r="AA23" i="20"/>
  <c r="K23" i="20"/>
  <c r="AA22" i="20"/>
  <c r="K22" i="20"/>
  <c r="I22" i="20" s="1"/>
  <c r="AA21" i="20"/>
  <c r="K21" i="20"/>
  <c r="AA20" i="20"/>
  <c r="K20" i="20"/>
  <c r="I20" i="20" s="1"/>
  <c r="AA19" i="20"/>
  <c r="K19" i="20"/>
  <c r="AA18" i="20"/>
  <c r="K18" i="20"/>
  <c r="I18" i="20" s="1"/>
  <c r="AA17" i="20"/>
  <c r="K17" i="20"/>
  <c r="AA16" i="20"/>
  <c r="K16" i="20"/>
  <c r="I16" i="20" s="1"/>
  <c r="AA15" i="20"/>
  <c r="K15" i="20"/>
  <c r="AA14" i="20"/>
  <c r="K14" i="20"/>
  <c r="I14" i="20" s="1"/>
  <c r="AA13" i="20"/>
  <c r="K13" i="20"/>
  <c r="AA12" i="20"/>
  <c r="K12" i="20"/>
  <c r="I12" i="20" s="1"/>
  <c r="AA11" i="20"/>
  <c r="K11" i="20"/>
  <c r="AA10" i="20"/>
  <c r="K10" i="20"/>
  <c r="I10" i="20" s="1"/>
  <c r="AA9" i="20"/>
  <c r="K9" i="20"/>
  <c r="AA8" i="20"/>
  <c r="K8" i="20"/>
  <c r="I8" i="20" s="1"/>
  <c r="AA7" i="20"/>
  <c r="K7" i="20"/>
  <c r="K49" i="20" s="1"/>
  <c r="C5" i="20"/>
  <c r="AA63" i="19"/>
  <c r="K63" i="19"/>
  <c r="L63" i="19" s="1"/>
  <c r="I63" i="19"/>
  <c r="C63" i="19"/>
  <c r="B63" i="19"/>
  <c r="AA62" i="19"/>
  <c r="K62" i="19"/>
  <c r="I62" i="19" s="1"/>
  <c r="L62" i="19" s="1"/>
  <c r="C62" i="19"/>
  <c r="B62" i="19"/>
  <c r="AA61" i="19"/>
  <c r="K61" i="19"/>
  <c r="L61" i="19" s="1"/>
  <c r="I61" i="19"/>
  <c r="C61" i="19"/>
  <c r="B61" i="19"/>
  <c r="AA60" i="19"/>
  <c r="K60" i="19"/>
  <c r="I60" i="19" s="1"/>
  <c r="L60" i="19" s="1"/>
  <c r="C60" i="19"/>
  <c r="B60" i="19"/>
  <c r="AA59" i="19"/>
  <c r="K59" i="19"/>
  <c r="L59" i="19" s="1"/>
  <c r="I59" i="19"/>
  <c r="C59" i="19"/>
  <c r="B59" i="19"/>
  <c r="AA58" i="19"/>
  <c r="K58" i="19"/>
  <c r="I58" i="19" s="1"/>
  <c r="L58" i="19" s="1"/>
  <c r="C58" i="19"/>
  <c r="B58" i="19"/>
  <c r="AA57" i="19"/>
  <c r="K57" i="19"/>
  <c r="L57" i="19" s="1"/>
  <c r="I57" i="19"/>
  <c r="C57" i="19"/>
  <c r="B57" i="19"/>
  <c r="AA56" i="19"/>
  <c r="K56" i="19"/>
  <c r="I56" i="19" s="1"/>
  <c r="L56" i="19" s="1"/>
  <c r="C56" i="19"/>
  <c r="B56" i="19"/>
  <c r="AA55" i="19"/>
  <c r="K55" i="19"/>
  <c r="L55" i="19" s="1"/>
  <c r="I55" i="19"/>
  <c r="C55" i="19"/>
  <c r="B55" i="19"/>
  <c r="AA54" i="19"/>
  <c r="K54" i="19"/>
  <c r="I54" i="19" s="1"/>
  <c r="L54" i="19" s="1"/>
  <c r="C54" i="19"/>
  <c r="B54" i="19"/>
  <c r="AA53" i="19"/>
  <c r="K53" i="19"/>
  <c r="L53" i="19" s="1"/>
  <c r="I53" i="19"/>
  <c r="C53" i="19"/>
  <c r="B53" i="19"/>
  <c r="AA52" i="19"/>
  <c r="K52" i="19"/>
  <c r="I52" i="19" s="1"/>
  <c r="L52" i="19" s="1"/>
  <c r="C52" i="19"/>
  <c r="B52" i="19"/>
  <c r="AA51" i="19"/>
  <c r="K51" i="19"/>
  <c r="L51" i="19" s="1"/>
  <c r="I51" i="19"/>
  <c r="C51" i="19"/>
  <c r="B51" i="19"/>
  <c r="AA50" i="19"/>
  <c r="K50" i="19"/>
  <c r="I50" i="19" s="1"/>
  <c r="L50" i="19" s="1"/>
  <c r="C50" i="19"/>
  <c r="B50" i="19"/>
  <c r="AA49" i="19"/>
  <c r="K49" i="19"/>
  <c r="I49" i="19"/>
  <c r="C49" i="19"/>
  <c r="B49" i="19"/>
  <c r="W47" i="19"/>
  <c r="V47" i="19"/>
  <c r="U47" i="19"/>
  <c r="T47" i="19"/>
  <c r="S47" i="19"/>
  <c r="R47" i="19"/>
  <c r="Q47" i="19"/>
  <c r="P47" i="19"/>
  <c r="O47" i="19"/>
  <c r="N47" i="19"/>
  <c r="M47" i="19"/>
  <c r="J47" i="19"/>
  <c r="AA46" i="19"/>
  <c r="K46" i="19"/>
  <c r="I46" i="19" s="1"/>
  <c r="AA45" i="19"/>
  <c r="K45" i="19"/>
  <c r="I45" i="19"/>
  <c r="L45" i="19" s="1"/>
  <c r="AA44" i="19"/>
  <c r="K44" i="19"/>
  <c r="I44" i="19" s="1"/>
  <c r="AA43" i="19"/>
  <c r="K43" i="19"/>
  <c r="I43" i="19"/>
  <c r="L43" i="19" s="1"/>
  <c r="AA42" i="19"/>
  <c r="K42" i="19"/>
  <c r="I42" i="19" s="1"/>
  <c r="AA41" i="19"/>
  <c r="K41" i="19"/>
  <c r="I41" i="19"/>
  <c r="L41" i="19" s="1"/>
  <c r="AA40" i="19"/>
  <c r="K40" i="19"/>
  <c r="I40" i="19" s="1"/>
  <c r="AA39" i="19"/>
  <c r="K39" i="19"/>
  <c r="I39" i="19"/>
  <c r="L39" i="19" s="1"/>
  <c r="AA38" i="19"/>
  <c r="K38" i="19"/>
  <c r="I38" i="19" s="1"/>
  <c r="AA37" i="19"/>
  <c r="K37" i="19"/>
  <c r="I37" i="19"/>
  <c r="L37" i="19" s="1"/>
  <c r="AA36" i="19"/>
  <c r="K36" i="19"/>
  <c r="I36" i="19" s="1"/>
  <c r="AA35" i="19"/>
  <c r="K35" i="19"/>
  <c r="I35" i="19"/>
  <c r="L35" i="19" s="1"/>
  <c r="AA34" i="19"/>
  <c r="K34" i="19"/>
  <c r="I34" i="19" s="1"/>
  <c r="AA33" i="19"/>
  <c r="K33" i="19"/>
  <c r="I33" i="19" s="1"/>
  <c r="AA32" i="19"/>
  <c r="K32" i="19"/>
  <c r="I32" i="19" s="1"/>
  <c r="AA31" i="19"/>
  <c r="K31" i="19"/>
  <c r="I31" i="19"/>
  <c r="AA30" i="19"/>
  <c r="K30" i="19"/>
  <c r="I30" i="19" s="1"/>
  <c r="K29" i="19"/>
  <c r="AA28" i="19"/>
  <c r="K28" i="19"/>
  <c r="I28" i="19" s="1"/>
  <c r="AA27" i="19"/>
  <c r="K27" i="19"/>
  <c r="AA26" i="19"/>
  <c r="K26" i="19"/>
  <c r="I26" i="19" s="1"/>
  <c r="AA25" i="19"/>
  <c r="K25" i="19"/>
  <c r="AA24" i="19"/>
  <c r="K24" i="19"/>
  <c r="I24" i="19" s="1"/>
  <c r="AA23" i="19"/>
  <c r="K23" i="19"/>
  <c r="AA22" i="19"/>
  <c r="K22" i="19"/>
  <c r="I22" i="19" s="1"/>
  <c r="AA21" i="19"/>
  <c r="K21" i="19"/>
  <c r="AA20" i="19"/>
  <c r="K20" i="19"/>
  <c r="I20" i="19" s="1"/>
  <c r="AA19" i="19"/>
  <c r="K19" i="19"/>
  <c r="AA18" i="19"/>
  <c r="K18" i="19"/>
  <c r="I18" i="19" s="1"/>
  <c r="AA17" i="19"/>
  <c r="K17" i="19"/>
  <c r="AA16" i="19"/>
  <c r="K16" i="19"/>
  <c r="I16" i="19" s="1"/>
  <c r="AA15" i="19"/>
  <c r="K15" i="19"/>
  <c r="AA14" i="19"/>
  <c r="K14" i="19"/>
  <c r="I14" i="19" s="1"/>
  <c r="AA13" i="19"/>
  <c r="K13" i="19"/>
  <c r="AA12" i="19"/>
  <c r="K12" i="19"/>
  <c r="I12" i="19" s="1"/>
  <c r="AA11" i="19"/>
  <c r="K11" i="19"/>
  <c r="AA10" i="19"/>
  <c r="K10" i="19"/>
  <c r="I10" i="19" s="1"/>
  <c r="AA9" i="19"/>
  <c r="K9" i="19"/>
  <c r="AA8" i="19"/>
  <c r="K8" i="19"/>
  <c r="I8" i="19" s="1"/>
  <c r="AA7" i="19"/>
  <c r="K7" i="19"/>
  <c r="C5" i="19"/>
  <c r="L49" i="22" l="1"/>
  <c r="L33" i="21"/>
  <c r="I33" i="21"/>
  <c r="L35" i="21"/>
  <c r="I25" i="21"/>
  <c r="L25" i="21" s="1"/>
  <c r="L31" i="21"/>
  <c r="L49" i="21"/>
  <c r="L41" i="20"/>
  <c r="L57" i="20"/>
  <c r="L65" i="20"/>
  <c r="L43" i="20"/>
  <c r="L59" i="20"/>
  <c r="I55" i="20"/>
  <c r="L55" i="20" s="1"/>
  <c r="L61" i="20"/>
  <c r="L33" i="19"/>
  <c r="L31" i="19"/>
  <c r="L49" i="19"/>
  <c r="L13" i="22"/>
  <c r="L29" i="22"/>
  <c r="L33" i="22"/>
  <c r="L45" i="22"/>
  <c r="I7" i="22"/>
  <c r="L8" i="22"/>
  <c r="I9" i="22"/>
  <c r="L9" i="22" s="1"/>
  <c r="L10" i="22"/>
  <c r="I11" i="22"/>
  <c r="L11" i="22" s="1"/>
  <c r="L12" i="22"/>
  <c r="I13" i="22"/>
  <c r="L14" i="22"/>
  <c r="I15" i="22"/>
  <c r="L15" i="22" s="1"/>
  <c r="L16" i="22"/>
  <c r="I17" i="22"/>
  <c r="L17" i="22" s="1"/>
  <c r="L18" i="22"/>
  <c r="I19" i="22"/>
  <c r="L19" i="22" s="1"/>
  <c r="L20" i="22"/>
  <c r="L21" i="22"/>
  <c r="L22" i="22"/>
  <c r="I23" i="22"/>
  <c r="L23" i="22" s="1"/>
  <c r="L24" i="22"/>
  <c r="I25" i="22"/>
  <c r="L25" i="22" s="1"/>
  <c r="L26" i="22"/>
  <c r="I27" i="22"/>
  <c r="L27" i="22" s="1"/>
  <c r="L28" i="22"/>
  <c r="I29" i="22"/>
  <c r="L30" i="22"/>
  <c r="I31" i="22"/>
  <c r="L31" i="22" s="1"/>
  <c r="L32" i="22"/>
  <c r="I33" i="22"/>
  <c r="L34" i="22"/>
  <c r="I35" i="22"/>
  <c r="L35" i="22" s="1"/>
  <c r="L36" i="22"/>
  <c r="I37" i="22"/>
  <c r="L37" i="22" s="1"/>
  <c r="L38" i="22"/>
  <c r="I39" i="22"/>
  <c r="L39" i="22" s="1"/>
  <c r="L40" i="22"/>
  <c r="I41" i="22"/>
  <c r="L41" i="22" s="1"/>
  <c r="L42" i="22"/>
  <c r="I43" i="22"/>
  <c r="L43" i="22" s="1"/>
  <c r="L44" i="22"/>
  <c r="I45" i="22"/>
  <c r="L46" i="22"/>
  <c r="K47" i="22"/>
  <c r="I7" i="21"/>
  <c r="L7" i="21" s="1"/>
  <c r="L8" i="21"/>
  <c r="I9" i="21"/>
  <c r="L9" i="21" s="1"/>
  <c r="L10" i="21"/>
  <c r="I11" i="21"/>
  <c r="L11" i="21" s="1"/>
  <c r="L12" i="21"/>
  <c r="I13" i="21"/>
  <c r="L13" i="21" s="1"/>
  <c r="L14" i="21"/>
  <c r="I15" i="21"/>
  <c r="L15" i="21" s="1"/>
  <c r="L16" i="21"/>
  <c r="I17" i="21"/>
  <c r="L17" i="21" s="1"/>
  <c r="L18" i="21"/>
  <c r="I19" i="21"/>
  <c r="L19" i="21" s="1"/>
  <c r="L20" i="21"/>
  <c r="I21" i="21"/>
  <c r="L21" i="21" s="1"/>
  <c r="L22" i="21"/>
  <c r="I23" i="21"/>
  <c r="L23" i="21" s="1"/>
  <c r="L24" i="21"/>
  <c r="L26" i="21"/>
  <c r="L30" i="21"/>
  <c r="L32" i="21"/>
  <c r="L34" i="21"/>
  <c r="L36" i="21"/>
  <c r="L38" i="21"/>
  <c r="L40" i="21"/>
  <c r="L42" i="21"/>
  <c r="L44" i="21"/>
  <c r="L46" i="21"/>
  <c r="K47" i="21"/>
  <c r="I7" i="20"/>
  <c r="L8" i="20"/>
  <c r="I9" i="20"/>
  <c r="L9" i="20" s="1"/>
  <c r="L10" i="20"/>
  <c r="I11" i="20"/>
  <c r="L11" i="20" s="1"/>
  <c r="L12" i="20"/>
  <c r="I13" i="20"/>
  <c r="L13" i="20" s="1"/>
  <c r="L14" i="20"/>
  <c r="I15" i="20"/>
  <c r="L15" i="20" s="1"/>
  <c r="L16" i="20"/>
  <c r="I17" i="20"/>
  <c r="L17" i="20" s="1"/>
  <c r="L18" i="20"/>
  <c r="I19" i="20"/>
  <c r="L19" i="20" s="1"/>
  <c r="L20" i="20"/>
  <c r="I21" i="20"/>
  <c r="L21" i="20" s="1"/>
  <c r="L22" i="20"/>
  <c r="I23" i="20"/>
  <c r="L23" i="20" s="1"/>
  <c r="L24" i="20"/>
  <c r="I25" i="20"/>
  <c r="L25" i="20" s="1"/>
  <c r="L26" i="20"/>
  <c r="I27" i="20"/>
  <c r="L27" i="20" s="1"/>
  <c r="L28" i="20"/>
  <c r="I29" i="20"/>
  <c r="L29" i="20" s="1"/>
  <c r="L30" i="20"/>
  <c r="I31" i="20"/>
  <c r="L31" i="20" s="1"/>
  <c r="L32" i="20"/>
  <c r="I33" i="20"/>
  <c r="L33" i="20" s="1"/>
  <c r="L34" i="20"/>
  <c r="I35" i="20"/>
  <c r="L35" i="20" s="1"/>
  <c r="L36" i="20"/>
  <c r="I37" i="20"/>
  <c r="L37" i="20" s="1"/>
  <c r="L38" i="20"/>
  <c r="I39" i="20"/>
  <c r="L39" i="20" s="1"/>
  <c r="L40" i="20"/>
  <c r="L42" i="20"/>
  <c r="L44" i="20"/>
  <c r="I7" i="19"/>
  <c r="L7" i="19" s="1"/>
  <c r="L8" i="19"/>
  <c r="I9" i="19"/>
  <c r="L9" i="19" s="1"/>
  <c r="L10" i="19"/>
  <c r="I11" i="19"/>
  <c r="L11" i="19" s="1"/>
  <c r="L12" i="19"/>
  <c r="I13" i="19"/>
  <c r="L13" i="19" s="1"/>
  <c r="L14" i="19"/>
  <c r="I15" i="19"/>
  <c r="L15" i="19" s="1"/>
  <c r="L16" i="19"/>
  <c r="I17" i="19"/>
  <c r="L17" i="19" s="1"/>
  <c r="L18" i="19"/>
  <c r="I19" i="19"/>
  <c r="L19" i="19" s="1"/>
  <c r="L20" i="19"/>
  <c r="I21" i="19"/>
  <c r="L21" i="19" s="1"/>
  <c r="L22" i="19"/>
  <c r="I23" i="19"/>
  <c r="L23" i="19" s="1"/>
  <c r="L24" i="19"/>
  <c r="I25" i="19"/>
  <c r="L25" i="19" s="1"/>
  <c r="L26" i="19"/>
  <c r="I27" i="19"/>
  <c r="L27" i="19" s="1"/>
  <c r="L28" i="19"/>
  <c r="I29" i="19"/>
  <c r="L29" i="19" s="1"/>
  <c r="L30" i="19"/>
  <c r="L32" i="19"/>
  <c r="L34" i="19"/>
  <c r="L36" i="19"/>
  <c r="L38" i="19"/>
  <c r="L40" i="19"/>
  <c r="L42" i="19"/>
  <c r="L44" i="19"/>
  <c r="L46" i="19"/>
  <c r="K47" i="19"/>
  <c r="AA18" i="14"/>
  <c r="K18" i="14"/>
  <c r="I18" i="14" s="1"/>
  <c r="L18" i="14" s="1"/>
  <c r="L47" i="21" l="1"/>
  <c r="I49" i="20"/>
  <c r="I47" i="22"/>
  <c r="L7" i="22"/>
  <c r="L47" i="22" s="1"/>
  <c r="I47" i="21"/>
  <c r="L7" i="20"/>
  <c r="L49" i="20" s="1"/>
  <c r="I47" i="19"/>
  <c r="L47" i="19"/>
  <c r="AA63" i="14"/>
  <c r="K63" i="14"/>
  <c r="L63" i="14" s="1"/>
  <c r="I63" i="14"/>
  <c r="C63" i="14"/>
  <c r="B63" i="14"/>
  <c r="AA62" i="14"/>
  <c r="K62" i="14"/>
  <c r="I62" i="14" s="1"/>
  <c r="L62" i="14" s="1"/>
  <c r="C62" i="14"/>
  <c r="B62" i="14"/>
  <c r="AA61" i="14"/>
  <c r="K61" i="14"/>
  <c r="L61" i="14" s="1"/>
  <c r="I61" i="14"/>
  <c r="C61" i="14"/>
  <c r="B61" i="14"/>
  <c r="AA60" i="14"/>
  <c r="K60" i="14"/>
  <c r="I60" i="14" s="1"/>
  <c r="L60" i="14" s="1"/>
  <c r="C60" i="14"/>
  <c r="B60" i="14"/>
  <c r="AA59" i="14"/>
  <c r="K59" i="14"/>
  <c r="L59" i="14" s="1"/>
  <c r="I59" i="14"/>
  <c r="C59" i="14"/>
  <c r="B59" i="14"/>
  <c r="AA58" i="14"/>
  <c r="K58" i="14"/>
  <c r="I58" i="14" s="1"/>
  <c r="L58" i="14" s="1"/>
  <c r="C58" i="14"/>
  <c r="B58" i="14"/>
  <c r="AA57" i="14"/>
  <c r="K57" i="14"/>
  <c r="L57" i="14" s="1"/>
  <c r="I57" i="14"/>
  <c r="C57" i="14"/>
  <c r="B57" i="14"/>
  <c r="AA56" i="14"/>
  <c r="K56" i="14"/>
  <c r="I56" i="14" s="1"/>
  <c r="L56" i="14" s="1"/>
  <c r="C56" i="14"/>
  <c r="B56" i="14"/>
  <c r="AA55" i="14"/>
  <c r="K55" i="14"/>
  <c r="L55" i="14" s="1"/>
  <c r="I55" i="14"/>
  <c r="C55" i="14"/>
  <c r="B55" i="14"/>
  <c r="AA54" i="14"/>
  <c r="K54" i="14"/>
  <c r="I54" i="14" s="1"/>
  <c r="L54" i="14" s="1"/>
  <c r="C54" i="14"/>
  <c r="B54" i="14"/>
  <c r="AA53" i="14"/>
  <c r="K53" i="14"/>
  <c r="L53" i="14" s="1"/>
  <c r="I53" i="14"/>
  <c r="C53" i="14"/>
  <c r="B53" i="14"/>
  <c r="AA52" i="14"/>
  <c r="K52" i="14"/>
  <c r="I52" i="14" s="1"/>
  <c r="L52" i="14" s="1"/>
  <c r="C52" i="14"/>
  <c r="B52" i="14"/>
  <c r="AA51" i="14"/>
  <c r="K51" i="14"/>
  <c r="L51" i="14" s="1"/>
  <c r="I51" i="14"/>
  <c r="C51" i="14"/>
  <c r="B51" i="14"/>
  <c r="AA50" i="14"/>
  <c r="K50" i="14"/>
  <c r="I50" i="14" s="1"/>
  <c r="L50" i="14" s="1"/>
  <c r="C50" i="14"/>
  <c r="B50" i="14"/>
  <c r="AA49" i="14"/>
  <c r="K49" i="14"/>
  <c r="I49" i="14"/>
  <c r="C49" i="14"/>
  <c r="B49" i="14"/>
  <c r="W47" i="14"/>
  <c r="V47" i="14"/>
  <c r="U47" i="14"/>
  <c r="T47" i="14"/>
  <c r="S47" i="14"/>
  <c r="R47" i="14"/>
  <c r="Q47" i="14"/>
  <c r="P47" i="14"/>
  <c r="O47" i="14"/>
  <c r="N47" i="14"/>
  <c r="M47" i="14"/>
  <c r="J47" i="14"/>
  <c r="AA46" i="14"/>
  <c r="K46" i="14"/>
  <c r="I46" i="14" s="1"/>
  <c r="C46" i="14"/>
  <c r="B46" i="14"/>
  <c r="AA45" i="14"/>
  <c r="K45" i="14"/>
  <c r="I45" i="14"/>
  <c r="L45" i="14" s="1"/>
  <c r="C45" i="14"/>
  <c r="B45" i="14"/>
  <c r="AA44" i="14"/>
  <c r="K44" i="14"/>
  <c r="I44" i="14" s="1"/>
  <c r="C44" i="14"/>
  <c r="B44" i="14"/>
  <c r="AA43" i="14"/>
  <c r="K43" i="14"/>
  <c r="I43" i="14"/>
  <c r="L43" i="14" s="1"/>
  <c r="C43" i="14"/>
  <c r="B43" i="14"/>
  <c r="AA42" i="14"/>
  <c r="K42" i="14"/>
  <c r="I42" i="14" s="1"/>
  <c r="C42" i="14"/>
  <c r="B42" i="14"/>
  <c r="AA41" i="14"/>
  <c r="K41" i="14"/>
  <c r="I41" i="14"/>
  <c r="L41" i="14" s="1"/>
  <c r="C41" i="14"/>
  <c r="B41" i="14"/>
  <c r="AA40" i="14"/>
  <c r="K40" i="14"/>
  <c r="I40" i="14" s="1"/>
  <c r="C40" i="14"/>
  <c r="B40" i="14"/>
  <c r="AA39" i="14"/>
  <c r="K39" i="14"/>
  <c r="L39" i="14" s="1"/>
  <c r="I39" i="14"/>
  <c r="C39" i="14"/>
  <c r="B39" i="14"/>
  <c r="AA38" i="14"/>
  <c r="K38" i="14"/>
  <c r="I38" i="14" s="1"/>
  <c r="C38" i="14"/>
  <c r="B38" i="14"/>
  <c r="AA37" i="14"/>
  <c r="K37" i="14"/>
  <c r="L37" i="14" s="1"/>
  <c r="I37" i="14"/>
  <c r="C37" i="14"/>
  <c r="B37" i="14"/>
  <c r="AA36" i="14"/>
  <c r="K36" i="14"/>
  <c r="I36" i="14" s="1"/>
  <c r="C36" i="14"/>
  <c r="B36" i="14"/>
  <c r="AA35" i="14"/>
  <c r="K35" i="14"/>
  <c r="C35" i="14"/>
  <c r="B35" i="14"/>
  <c r="AA34" i="14"/>
  <c r="K34" i="14"/>
  <c r="I34" i="14" s="1"/>
  <c r="C34" i="14"/>
  <c r="B34" i="14"/>
  <c r="AA33" i="14"/>
  <c r="K33" i="14"/>
  <c r="C33" i="14"/>
  <c r="B33" i="14"/>
  <c r="AA32" i="14"/>
  <c r="K32" i="14"/>
  <c r="I32" i="14" s="1"/>
  <c r="C32" i="14"/>
  <c r="B32" i="14"/>
  <c r="AA31" i="14"/>
  <c r="K31" i="14"/>
  <c r="C31" i="14"/>
  <c r="B31" i="14"/>
  <c r="AA30" i="14"/>
  <c r="K30" i="14"/>
  <c r="I30" i="14" s="1"/>
  <c r="C30" i="14"/>
  <c r="B30" i="14"/>
  <c r="AA29" i="14"/>
  <c r="K29" i="14"/>
  <c r="AA28" i="14"/>
  <c r="K28" i="14"/>
  <c r="I28" i="14" s="1"/>
  <c r="AA27" i="14"/>
  <c r="K27" i="14"/>
  <c r="AA26" i="14"/>
  <c r="K26" i="14"/>
  <c r="I26" i="14" s="1"/>
  <c r="AA25" i="14"/>
  <c r="K25" i="14"/>
  <c r="AA24" i="14"/>
  <c r="K24" i="14"/>
  <c r="I24" i="14" s="1"/>
  <c r="AA23" i="14"/>
  <c r="K23" i="14"/>
  <c r="AA22" i="14"/>
  <c r="K22" i="14"/>
  <c r="I22" i="14" s="1"/>
  <c r="AA21" i="14"/>
  <c r="K21" i="14"/>
  <c r="AA20" i="14"/>
  <c r="K20" i="14"/>
  <c r="I20" i="14" s="1"/>
  <c r="AA19" i="14"/>
  <c r="K19" i="14"/>
  <c r="AA17" i="14"/>
  <c r="K17" i="14"/>
  <c r="AA16" i="14"/>
  <c r="K16" i="14"/>
  <c r="I16" i="14" s="1"/>
  <c r="AA15" i="14"/>
  <c r="K15" i="14"/>
  <c r="AA14" i="14"/>
  <c r="K14" i="14"/>
  <c r="I14" i="14" s="1"/>
  <c r="AA13" i="14"/>
  <c r="K13" i="14"/>
  <c r="AA12" i="14"/>
  <c r="K12" i="14"/>
  <c r="I12" i="14" s="1"/>
  <c r="AA11" i="14"/>
  <c r="K11" i="14"/>
  <c r="AA10" i="14"/>
  <c r="K10" i="14"/>
  <c r="I10" i="14" s="1"/>
  <c r="AA9" i="14"/>
  <c r="K9" i="14"/>
  <c r="AA8" i="14"/>
  <c r="K8" i="14"/>
  <c r="I8" i="14" s="1"/>
  <c r="AA7" i="14"/>
  <c r="K7" i="14"/>
  <c r="C5" i="14"/>
  <c r="L49" i="14" l="1"/>
  <c r="I7" i="14"/>
  <c r="L8" i="14"/>
  <c r="I9" i="14"/>
  <c r="L9" i="14" s="1"/>
  <c r="L10" i="14"/>
  <c r="I11" i="14"/>
  <c r="L11" i="14" s="1"/>
  <c r="L12" i="14"/>
  <c r="I13" i="14"/>
  <c r="L13" i="14" s="1"/>
  <c r="L14" i="14"/>
  <c r="I15" i="14"/>
  <c r="L15" i="14" s="1"/>
  <c r="L16" i="14"/>
  <c r="I17" i="14"/>
  <c r="L17" i="14" s="1"/>
  <c r="I19" i="14"/>
  <c r="L19" i="14" s="1"/>
  <c r="L20" i="14"/>
  <c r="I21" i="14"/>
  <c r="L21" i="14" s="1"/>
  <c r="L22" i="14"/>
  <c r="I23" i="14"/>
  <c r="L23" i="14" s="1"/>
  <c r="L24" i="14"/>
  <c r="I25" i="14"/>
  <c r="L25" i="14" s="1"/>
  <c r="L26" i="14"/>
  <c r="I27" i="14"/>
  <c r="L27" i="14" s="1"/>
  <c r="L28" i="14"/>
  <c r="I29" i="14"/>
  <c r="L29" i="14" s="1"/>
  <c r="L30" i="14"/>
  <c r="I31" i="14"/>
  <c r="L31" i="14" s="1"/>
  <c r="L32" i="14"/>
  <c r="I33" i="14"/>
  <c r="L33" i="14" s="1"/>
  <c r="L34" i="14"/>
  <c r="I35" i="14"/>
  <c r="L35" i="14" s="1"/>
  <c r="L36" i="14"/>
  <c r="L38" i="14"/>
  <c r="L40" i="14"/>
  <c r="L42" i="14"/>
  <c r="L44" i="14"/>
  <c r="L46" i="14"/>
  <c r="K47" i="14"/>
  <c r="I47" i="14" l="1"/>
  <c r="L7" i="14"/>
  <c r="L47" i="14" s="1"/>
</calcChain>
</file>

<file path=xl/sharedStrings.xml><?xml version="1.0" encoding="utf-8"?>
<sst xmlns="http://schemas.openxmlformats.org/spreadsheetml/2006/main" count="1341" uniqueCount="183">
  <si>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</si>
  <si>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</si>
  <si>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</si>
  <si>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</si>
  <si>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</si>
  <si>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</si>
  <si>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</si>
  <si>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</si>
  <si>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</si>
  <si>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</si>
  <si>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</si>
  <si>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</si>
  <si>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</si>
  <si>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</si>
  <si>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</si>
  <si>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</si>
  <si>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</si>
  <si>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</si>
  <si>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</si>
  <si>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</si>
  <si>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</si>
  <si>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</si>
  <si>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</si>
  <si>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</si>
  <si>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</si>
  <si>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</si>
  <si>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</si>
  <si>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</si>
  <si>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</si>
  <si>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</si>
  <si>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</si>
  <si>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</si>
  <si>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</si>
  <si>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</si>
  <si>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</si>
  <si>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</si>
  <si>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</si>
  <si>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</si>
  <si>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</si>
  <si>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</si>
  <si>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</si>
  <si>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</si>
  <si>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</si>
  <si>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</si>
  <si>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</si>
  <si>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</si>
  <si>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</si>
  <si>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</si>
  <si>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</si>
  <si>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</si>
  <si>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AYE</t>
    <phoneticPr fontId="4" type="noConversion"/>
  </si>
  <si>
    <t>BASE</t>
    <phoneticPr fontId="4" type="noConversion"/>
  </si>
  <si>
    <t>NP628-1056-001#IN-B</t>
    <phoneticPr fontId="4" type="noConversion"/>
  </si>
  <si>
    <t>LG35</t>
    <phoneticPr fontId="4" type="noConversion"/>
  </si>
  <si>
    <t>B/K</t>
    <phoneticPr fontId="4" type="noConversion"/>
  </si>
  <si>
    <t>A</t>
    <phoneticPr fontId="4" type="noConversion"/>
  </si>
  <si>
    <t>지아</t>
  </si>
  <si>
    <t>B</t>
    <phoneticPr fontId="4" type="noConversion"/>
  </si>
  <si>
    <t>SEPARATOR</t>
    <phoneticPr fontId="4" type="noConversion"/>
  </si>
  <si>
    <t>AMB39D8A-KAA-R1</t>
    <phoneticPr fontId="4" type="noConversion"/>
  </si>
  <si>
    <t>S475</t>
    <phoneticPr fontId="4" type="noConversion"/>
  </si>
  <si>
    <t>SST</t>
    <phoneticPr fontId="4" type="noConversion"/>
  </si>
  <si>
    <t>KR6458AB456CA</t>
    <phoneticPr fontId="4" type="noConversion"/>
  </si>
  <si>
    <t xml:space="preserve">SGF2033 </t>
    <phoneticPr fontId="4" type="noConversion"/>
  </si>
  <si>
    <t>찍힘 다량발생 컨베이너 요청</t>
    <phoneticPr fontId="4" type="noConversion"/>
  </si>
  <si>
    <t>수연</t>
  </si>
  <si>
    <t>STOPPER</t>
    <phoneticPr fontId="4" type="noConversion"/>
  </si>
  <si>
    <t>HDB08QL-102TA4</t>
    <phoneticPr fontId="4" type="noConversion"/>
  </si>
  <si>
    <t>HIC</t>
    <phoneticPr fontId="4" type="noConversion"/>
  </si>
  <si>
    <t>COVER</t>
    <phoneticPr fontId="4" type="noConversion"/>
  </si>
  <si>
    <t>HDB08QL-102T4</t>
    <phoneticPr fontId="4" type="noConversion"/>
  </si>
  <si>
    <t>SGF2041</t>
    <phoneticPr fontId="4" type="noConversion"/>
  </si>
  <si>
    <t xml:space="preserve">SGF2030 </t>
    <phoneticPr fontId="4" type="noConversion"/>
  </si>
  <si>
    <t>N/P</t>
    <phoneticPr fontId="4" type="noConversion"/>
  </si>
  <si>
    <t>B/K</t>
    <phoneticPr fontId="4" type="noConversion"/>
  </si>
  <si>
    <t>샘플</t>
    <phoneticPr fontId="4" type="noConversion"/>
  </si>
  <si>
    <t>ACTUATOR</t>
    <phoneticPr fontId="4" type="noConversion"/>
  </si>
  <si>
    <t>AMB1901D-JAA-R2</t>
    <phoneticPr fontId="4" type="noConversion"/>
  </si>
  <si>
    <t>SGF2030</t>
    <phoneticPr fontId="4" type="noConversion"/>
  </si>
  <si>
    <t>박소연</t>
  </si>
  <si>
    <t>ADAPTER</t>
    <phoneticPr fontId="4" type="noConversion"/>
  </si>
  <si>
    <t>KR6197-GR254NB</t>
    <phoneticPr fontId="4" type="noConversion"/>
  </si>
  <si>
    <t>SF2250EPR</t>
    <phoneticPr fontId="4" type="noConversion"/>
  </si>
  <si>
    <t>기타= 기포</t>
    <phoneticPr fontId="4" type="noConversion"/>
  </si>
  <si>
    <t>KR6166CB299UA</t>
    <phoneticPr fontId="4" type="noConversion"/>
  </si>
  <si>
    <t>STOPPER</t>
    <phoneticPr fontId="4" type="noConversion"/>
  </si>
  <si>
    <t>KR6197-D475PA</t>
    <phoneticPr fontId="4" type="noConversion"/>
  </si>
  <si>
    <t>SF2255</t>
    <phoneticPr fontId="4" type="noConversion"/>
  </si>
  <si>
    <t>김춘화</t>
  </si>
  <si>
    <t>이은실</t>
  </si>
  <si>
    <t>A</t>
    <phoneticPr fontId="4" type="noConversion"/>
  </si>
  <si>
    <t>B</t>
    <phoneticPr fontId="4" type="noConversion"/>
  </si>
  <si>
    <t>기타=기포</t>
    <phoneticPr fontId="4" type="noConversion"/>
  </si>
  <si>
    <t>SLIDER</t>
    <phoneticPr fontId="4" type="noConversion"/>
  </si>
  <si>
    <t>HDB08QL-102S2</t>
    <phoneticPr fontId="4" type="noConversion"/>
  </si>
  <si>
    <t>A.B.C.D.각50EA(샘플)</t>
    <phoneticPr fontId="4" type="noConversion"/>
  </si>
  <si>
    <t>재세척 ,트레이작업</t>
    <phoneticPr fontId="4" type="noConversion"/>
  </si>
  <si>
    <t>KR6182-A308YA</t>
    <phoneticPr fontId="4" type="noConversion"/>
  </si>
  <si>
    <t>SGF2050</t>
  </si>
  <si>
    <t>KR6182-C624TB</t>
    <phoneticPr fontId="4" type="noConversion"/>
  </si>
  <si>
    <t>COVER</t>
    <phoneticPr fontId="4" type="noConversion"/>
  </si>
  <si>
    <t>JD4901</t>
    <phoneticPr fontId="4" type="noConversion"/>
  </si>
  <si>
    <t>20057-2P</t>
  </si>
  <si>
    <t>SHORT BASE (L5.70)2P</t>
    <phoneticPr fontId="4" type="noConversion"/>
  </si>
  <si>
    <t>SHORT UNDER BASE (L5.70)2P</t>
    <phoneticPr fontId="4" type="noConversion"/>
  </si>
  <si>
    <t>20058-2P</t>
    <phoneticPr fontId="4" type="noConversion"/>
  </si>
  <si>
    <t>시스템</t>
    <phoneticPr fontId="4" type="noConversion"/>
  </si>
  <si>
    <t>미령</t>
    <phoneticPr fontId="4" type="noConversion"/>
  </si>
  <si>
    <t>K-JR01928-B01AZE</t>
    <phoneticPr fontId="4" type="noConversion"/>
  </si>
  <si>
    <t>SGP2020R</t>
    <phoneticPr fontId="4" type="noConversion"/>
  </si>
  <si>
    <t>홀 버 사상(4포인트)</t>
    <phoneticPr fontId="4" type="noConversion"/>
  </si>
  <si>
    <t>NP595-352-012#LB-1</t>
    <phoneticPr fontId="4" type="noConversion"/>
  </si>
  <si>
    <t>AYE</t>
    <phoneticPr fontId="4" type="noConversion"/>
  </si>
  <si>
    <t>SGP2030R</t>
    <phoneticPr fontId="4" type="noConversion"/>
  </si>
  <si>
    <t>N/P</t>
    <phoneticPr fontId="4" type="noConversion"/>
  </si>
  <si>
    <t>A</t>
    <phoneticPr fontId="4" type="noConversion"/>
  </si>
  <si>
    <t>ADAPTER</t>
    <phoneticPr fontId="4" type="noConversion"/>
  </si>
  <si>
    <t>K-JR01887-G01CBA</t>
    <phoneticPr fontId="4" type="noConversion"/>
  </si>
  <si>
    <t>SST</t>
    <phoneticPr fontId="4" type="noConversion"/>
  </si>
  <si>
    <t>SGF2030</t>
    <phoneticPr fontId="4" type="noConversion"/>
  </si>
  <si>
    <t>B</t>
    <phoneticPr fontId="4" type="noConversion"/>
  </si>
  <si>
    <t>K-JR01887-G04AJA</t>
    <phoneticPr fontId="4" type="noConversion"/>
  </si>
  <si>
    <t>BLUE</t>
    <phoneticPr fontId="4" type="noConversion"/>
  </si>
  <si>
    <t>B/L</t>
    <phoneticPr fontId="4" type="noConversion"/>
  </si>
  <si>
    <t>HIC</t>
    <phoneticPr fontId="4" type="noConversion"/>
  </si>
  <si>
    <t>BASE</t>
    <phoneticPr fontId="4" type="noConversion"/>
  </si>
  <si>
    <t>HDB08QL-102B1</t>
    <phoneticPr fontId="4" type="noConversion"/>
  </si>
  <si>
    <t>SLIDER</t>
    <phoneticPr fontId="4" type="noConversion"/>
  </si>
  <si>
    <t>K-AR3539-1A</t>
    <phoneticPr fontId="4" type="noConversion"/>
  </si>
  <si>
    <t>A</t>
    <phoneticPr fontId="4" type="noConversion"/>
  </si>
  <si>
    <t>B</t>
    <phoneticPr fontId="4" type="noConversion"/>
  </si>
  <si>
    <t>HOB08HL-78T4</t>
    <phoneticPr fontId="4" type="noConversion"/>
  </si>
  <si>
    <t>SGF2041)</t>
    <phoneticPr fontId="4" type="noConversion"/>
  </si>
  <si>
    <t>CASE</t>
    <phoneticPr fontId="4" type="noConversion"/>
  </si>
  <si>
    <t>SW-003205</t>
    <phoneticPr fontId="4" type="noConversion"/>
  </si>
  <si>
    <t>PC</t>
    <phoneticPr fontId="4" type="noConversion"/>
  </si>
  <si>
    <t>B/K</t>
    <phoneticPr fontId="4" type="noConversion"/>
  </si>
  <si>
    <t>K-JR01887-A221ATA</t>
    <phoneticPr fontId="4" type="noConversion"/>
  </si>
  <si>
    <t>JD4901</t>
    <phoneticPr fontId="4" type="noConversion"/>
  </si>
  <si>
    <t>K-JR01887-G03ABB</t>
    <phoneticPr fontId="4" type="noConversion"/>
  </si>
  <si>
    <t>미령</t>
    <phoneticPr fontId="4" type="noConversion"/>
  </si>
  <si>
    <t>B</t>
    <phoneticPr fontId="4" type="noConversion"/>
  </si>
  <si>
    <t>A</t>
    <phoneticPr fontId="4" type="noConversion"/>
  </si>
  <si>
    <t>RIVET</t>
    <phoneticPr fontId="4" type="noConversion"/>
  </si>
  <si>
    <t>RTP</t>
  </si>
  <si>
    <t>Y/L</t>
    <phoneticPr fontId="4" type="noConversion"/>
  </si>
  <si>
    <t>HIC</t>
    <phoneticPr fontId="4" type="noConversion"/>
  </si>
  <si>
    <t>ADAPTER</t>
    <phoneticPr fontId="4" type="noConversion"/>
  </si>
  <si>
    <t>KR6166-GAB178</t>
    <phoneticPr fontId="4" type="noConversion"/>
  </si>
  <si>
    <t>샘플</t>
    <phoneticPr fontId="4" type="noConversion"/>
  </si>
  <si>
    <t>K-JR01887-B221AUA</t>
    <phoneticPr fontId="4" type="noConversion"/>
  </si>
  <si>
    <t>B/K</t>
    <phoneticPr fontId="4" type="noConversion"/>
  </si>
  <si>
    <t>HSA08-M07A1</t>
    <phoneticPr fontId="4" type="noConversion"/>
  </si>
  <si>
    <t>B</t>
    <phoneticPr fontId="4" type="noConversion"/>
  </si>
  <si>
    <t>A</t>
    <phoneticPr fontId="4" type="noConversion"/>
  </si>
  <si>
    <t>미령</t>
    <phoneticPr fontId="4" type="noConversion"/>
  </si>
  <si>
    <t>HL192-10M3</t>
    <phoneticPr fontId="4" type="noConversion"/>
  </si>
  <si>
    <t>HL192BODY</t>
    <phoneticPr fontId="4" type="noConversion"/>
  </si>
  <si>
    <t>HL192-10M4</t>
    <phoneticPr fontId="4" type="noConversion"/>
  </si>
  <si>
    <t>HL192HD</t>
    <phoneticPr fontId="4" type="noConversion"/>
  </si>
  <si>
    <t>SGF2041</t>
    <phoneticPr fontId="4" type="noConversion"/>
  </si>
  <si>
    <t>10월 12일</t>
    <phoneticPr fontId="4" type="noConversion"/>
  </si>
  <si>
    <t>월</t>
    <phoneticPr fontId="4" type="noConversion"/>
  </si>
  <si>
    <t>10월 13일</t>
    <phoneticPr fontId="4" type="noConversion"/>
  </si>
  <si>
    <t>10월 14일</t>
    <phoneticPr fontId="4" type="noConversion"/>
  </si>
  <si>
    <t>10월 15일</t>
    <phoneticPr fontId="4" type="noConversion"/>
  </si>
  <si>
    <t>A</t>
    <phoneticPr fontId="4" type="noConversion"/>
  </si>
  <si>
    <t>B</t>
    <phoneticPr fontId="4" type="noConversion"/>
  </si>
  <si>
    <t>Pattern Cover</t>
  </si>
  <si>
    <t>아람</t>
    <phoneticPr fontId="4" type="noConversion"/>
  </si>
  <si>
    <t>샘플</t>
    <phoneticPr fontId="4" type="noConversion"/>
  </si>
  <si>
    <t>KR6422-B589CA</t>
    <phoneticPr fontId="4" type="noConversion"/>
  </si>
  <si>
    <t>NP628-1056-001#IN-B</t>
    <phoneticPr fontId="4" type="noConversion"/>
  </si>
  <si>
    <t>AYE</t>
    <phoneticPr fontId="4" type="noConversion"/>
  </si>
  <si>
    <t>LG35</t>
  </si>
  <si>
    <t>B/K</t>
    <phoneticPr fontId="4" type="noConversion"/>
  </si>
  <si>
    <t>HDBF05-M01B1(2C)</t>
    <phoneticPr fontId="4" type="noConversion"/>
  </si>
  <si>
    <t>SGF2041</t>
    <phoneticPr fontId="4" type="noConversion"/>
  </si>
  <si>
    <t>NP413-078-043#GP-4</t>
    <phoneticPr fontId="4" type="noConversion"/>
  </si>
  <si>
    <t>SGP2030R</t>
    <phoneticPr fontId="4" type="noConversion"/>
  </si>
  <si>
    <t>미령</t>
    <phoneticPr fontId="4" type="noConversion"/>
  </si>
  <si>
    <t>15시30분 조퇴</t>
    <phoneticPr fontId="4" type="noConversion"/>
  </si>
  <si>
    <t>10월 16일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</si>
</sst>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20" xfId="1" applyFont="1" applyFill="1" applyBorder="1" applyAlignment="1" applyProtection="1">
      <alignment horizontal="center" vertical="center" shrinkToFit="1"/>
    </xf>
    <xf numFmtId="41" fontId="13" fillId="4" borderId="21" xfId="1" applyFont="1" applyFill="1" applyBorder="1" applyAlignment="1" applyProtection="1">
      <alignment horizontal="center" vertical="center" shrinkToFit="1"/>
    </xf>
    <xf numFmtId="0" fontId="12" fillId="4" borderId="1" xfId="0" applyFont="1" applyFill="1" applyBorder="1" applyAlignment="1" applyProtection="1">
      <alignment horizontal="center" vertical="center" shrinkToFit="1"/>
      <protection locked="0"/>
    </xf>
    <xf numFmtId="0" fontId="12" fillId="4" borderId="2" xfId="0" applyFont="1" applyFill="1" applyBorder="1" applyAlignment="1" applyProtection="1">
      <alignment horizontal="center" vertical="center" shrinkToFit="1"/>
      <protection locked="0"/>
    </xf>
    <xf numFmtId="0" fontId="12" fillId="4" borderId="22" xfId="0" applyFont="1" applyFill="1" applyBorder="1" applyAlignment="1" applyProtection="1">
      <alignment horizontal="center" vertical="center" shrinkToFit="1"/>
      <protection locked="0"/>
    </xf>
    <xf numFmtId="0" fontId="12" fillId="4" borderId="6" xfId="0" applyFont="1" applyFill="1" applyBorder="1" applyAlignment="1" applyProtection="1">
      <alignment horizontal="center" vertical="center" shrinkToFit="1"/>
      <protection locked="0"/>
    </xf>
    <xf numFmtId="0" fontId="12" fillId="4" borderId="7" xfId="0" applyFont="1" applyFill="1" applyBorder="1" applyAlignment="1" applyProtection="1">
      <alignment horizontal="center" vertical="center" shrinkToFit="1"/>
      <protection locked="0"/>
    </xf>
    <xf numFmtId="0" fontId="12" fillId="4" borderId="23" xfId="0" applyFont="1" applyFill="1" applyBorder="1" applyAlignment="1" applyProtection="1">
      <alignment horizontal="center" vertical="center" shrinkToFit="1"/>
      <protection locked="0"/>
    </xf>
    <xf numFmtId="41" fontId="13" fillId="4" borderId="24" xfId="1" applyFont="1" applyFill="1" applyBorder="1" applyAlignment="1" applyProtection="1">
      <alignment horizontal="center" vertical="center" shrinkToFit="1"/>
    </xf>
    <xf numFmtId="41" fontId="13" fillId="4" borderId="25" xfId="1" applyFont="1" applyFill="1" applyBorder="1" applyAlignment="1" applyProtection="1">
      <alignment horizontal="center" vertical="center" shrinkToFit="1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0" fontId="7" fillId="4" borderId="14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86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2"/>
  </cols>
  <sheetData>
    <row r="3" spans="2:3" ht="15" customHeight="1" x14ac:dyDescent="0.3">
      <c r="B3" s="21" t="s">
        <v>28</v>
      </c>
      <c r="C3" s="21" t="s">
        <v>29</v>
      </c>
    </row>
    <row r="4" spans="2:3" ht="15" customHeight="1" x14ac:dyDescent="0.3">
      <c r="B4" s="23"/>
      <c r="C4" s="23" t="s">
        <v>35</v>
      </c>
    </row>
    <row r="5" spans="2:3" ht="15" customHeight="1" x14ac:dyDescent="0.3">
      <c r="B5" s="23" t="s">
        <v>30</v>
      </c>
      <c r="C5" s="23" t="s">
        <v>31</v>
      </c>
    </row>
    <row r="6" spans="2:3" ht="15" customHeight="1" x14ac:dyDescent="0.3">
      <c r="B6" s="23" t="s">
        <v>32</v>
      </c>
      <c r="C6" s="23" t="s">
        <v>33</v>
      </c>
    </row>
    <row r="7" spans="2:3" ht="15" customHeight="1" x14ac:dyDescent="0.3">
      <c r="B7" s="23" t="s">
        <v>34</v>
      </c>
      <c r="C7" s="23" t="s">
        <v>37</v>
      </c>
    </row>
    <row r="8" spans="2:3" ht="15" customHeight="1" x14ac:dyDescent="0.3">
      <c r="B8" s="23" t="s">
        <v>36</v>
      </c>
      <c r="C8" s="23" t="s">
        <v>39</v>
      </c>
    </row>
    <row r="9" spans="2:3" ht="15" customHeight="1" x14ac:dyDescent="0.3">
      <c r="B9" s="23" t="s">
        <v>38</v>
      </c>
      <c r="C9" s="23" t="s">
        <v>41</v>
      </c>
    </row>
    <row r="10" spans="2:3" ht="15" customHeight="1" x14ac:dyDescent="0.3">
      <c r="B10" s="23" t="s">
        <v>40</v>
      </c>
      <c r="C10" s="23"/>
    </row>
    <row r="11" spans="2:3" ht="15" customHeight="1" x14ac:dyDescent="0.3">
      <c r="B11" s="23" t="s">
        <v>42</v>
      </c>
      <c r="C11" s="23"/>
    </row>
    <row r="12" spans="2:3" ht="15" customHeight="1" x14ac:dyDescent="0.3">
      <c r="B12" s="23" t="s">
        <v>43</v>
      </c>
      <c r="C12" s="23"/>
    </row>
    <row r="13" spans="2:3" ht="15" customHeight="1" x14ac:dyDescent="0.3">
      <c r="B13" s="23" t="s">
        <v>44</v>
      </c>
      <c r="C13" s="23"/>
    </row>
    <row r="14" spans="2:3" ht="15" customHeight="1" x14ac:dyDescent="0.3">
      <c r="B14" s="23" t="s">
        <v>45</v>
      </c>
      <c r="C14" s="23"/>
    </row>
    <row r="15" spans="2:3" ht="15" customHeight="1" x14ac:dyDescent="0.3">
      <c r="B15" s="23" t="s">
        <v>48</v>
      </c>
      <c r="C15" s="23"/>
    </row>
    <row r="16" spans="2:3" ht="15" customHeight="1" x14ac:dyDescent="0.3">
      <c r="B16" s="23" t="s">
        <v>49</v>
      </c>
      <c r="C16" s="23"/>
    </row>
    <row r="17" spans="2:3" ht="15" customHeight="1" x14ac:dyDescent="0.3">
      <c r="B17" s="23"/>
      <c r="C17" s="23"/>
    </row>
    <row r="18" spans="2:3" ht="15" customHeight="1" x14ac:dyDescent="0.3">
      <c r="B18" s="23"/>
      <c r="C18" s="23"/>
    </row>
    <row r="19" spans="2:3" ht="15" customHeight="1" x14ac:dyDescent="0.3">
      <c r="B19" s="23"/>
      <c r="C19" s="23"/>
    </row>
    <row r="20" spans="2:3" ht="15" customHeight="1" x14ac:dyDescent="0.3">
      <c r="B20" s="23"/>
      <c r="C20" s="23"/>
    </row>
    <row r="21" spans="2:3" ht="15" customHeight="1" x14ac:dyDescent="0.3">
      <c r="B21" s="23"/>
      <c r="C21" s="23"/>
    </row>
    <row r="22" spans="2:3" ht="15" customHeight="1" x14ac:dyDescent="0.3">
      <c r="B22" s="23"/>
      <c r="C22" s="23"/>
    </row>
    <row r="23" spans="2:3" ht="15" customHeight="1" x14ac:dyDescent="0.3">
      <c r="B23" s="23"/>
      <c r="C23" s="23"/>
    </row>
    <row r="24" spans="2:3" ht="15" customHeight="1" x14ac:dyDescent="0.3">
      <c r="B24" s="23"/>
      <c r="C24" s="23"/>
    </row>
    <row r="25" spans="2:3" ht="15" customHeight="1" x14ac:dyDescent="0.3">
      <c r="B25" s="23"/>
      <c r="C25" s="2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H39" sqref="H39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37" t="s">
        <v>161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162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12</v>
      </c>
      <c r="D7" s="6" t="s">
        <v>50</v>
      </c>
      <c r="E7" s="6" t="s">
        <v>51</v>
      </c>
      <c r="F7" s="6" t="s">
        <v>52</v>
      </c>
      <c r="G7" s="4" t="s">
        <v>53</v>
      </c>
      <c r="H7" s="4" t="s">
        <v>54</v>
      </c>
      <c r="I7" s="7">
        <f t="shared" ref="I7:I46" si="0">J7+K7</f>
        <v>471</v>
      </c>
      <c r="J7" s="8">
        <v>460</v>
      </c>
      <c r="K7" s="7">
        <f t="shared" ref="K7:K29" si="1">SUM(M7:W7)</f>
        <v>11</v>
      </c>
      <c r="L7" s="9">
        <f t="shared" ref="L7:L46" si="2">K7/I7</f>
        <v>2.3354564755838639E-2</v>
      </c>
      <c r="M7" s="10">
        <v>3</v>
      </c>
      <c r="N7" s="10"/>
      <c r="O7" s="10"/>
      <c r="P7" s="10">
        <v>8</v>
      </c>
      <c r="Q7" s="10"/>
      <c r="R7" s="10"/>
      <c r="S7" s="10"/>
      <c r="T7" s="10"/>
      <c r="U7" s="10"/>
      <c r="V7" s="10"/>
      <c r="W7" s="10"/>
      <c r="X7" s="11">
        <v>20201010</v>
      </c>
      <c r="Y7" s="11">
        <v>3</v>
      </c>
      <c r="Z7" s="5" t="s">
        <v>55</v>
      </c>
      <c r="AA7" s="11" t="str">
        <f>IF($Z7="A","하선동",IF($Z7="B","이형준",""))</f>
        <v>하선동</v>
      </c>
      <c r="AB7" s="4" t="s">
        <v>56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12</v>
      </c>
      <c r="D8" s="6" t="s">
        <v>50</v>
      </c>
      <c r="E8" s="6" t="s">
        <v>51</v>
      </c>
      <c r="F8" s="6" t="s">
        <v>52</v>
      </c>
      <c r="G8" s="4" t="s">
        <v>53</v>
      </c>
      <c r="H8" s="4" t="s">
        <v>54</v>
      </c>
      <c r="I8" s="7">
        <f t="shared" si="0"/>
        <v>3535</v>
      </c>
      <c r="J8" s="8">
        <v>3470</v>
      </c>
      <c r="K8" s="7">
        <f t="shared" si="1"/>
        <v>65</v>
      </c>
      <c r="L8" s="9">
        <f t="shared" si="2"/>
        <v>1.8387553041018388E-2</v>
      </c>
      <c r="M8" s="10">
        <v>19</v>
      </c>
      <c r="N8" s="10"/>
      <c r="O8" s="10"/>
      <c r="P8" s="10">
        <v>46</v>
      </c>
      <c r="Q8" s="10"/>
      <c r="R8" s="10"/>
      <c r="S8" s="10"/>
      <c r="T8" s="10"/>
      <c r="U8" s="10"/>
      <c r="V8" s="10"/>
      <c r="W8" s="10"/>
      <c r="X8" s="11">
        <v>20201010</v>
      </c>
      <c r="Y8" s="11">
        <v>3</v>
      </c>
      <c r="Z8" s="5" t="s">
        <v>57</v>
      </c>
      <c r="AA8" s="11" t="str">
        <f t="shared" ref="AA8:AA46" si="3">IF($Z8="A","하선동",IF($Z8="B","이형준",""))</f>
        <v>이형준</v>
      </c>
      <c r="AB8" s="4" t="s">
        <v>56</v>
      </c>
      <c r="AC8" s="12"/>
    </row>
    <row r="9" spans="1:29" s="13" customFormat="1" ht="20.100000000000001" customHeight="1" x14ac:dyDescent="0.3">
      <c r="A9" s="4">
        <v>3</v>
      </c>
      <c r="B9" s="5">
        <f t="shared" ref="B9:B29" si="4">B8</f>
        <v>10</v>
      </c>
      <c r="C9" s="5">
        <f t="shared" ref="C9:C29" si="5">C8</f>
        <v>12</v>
      </c>
      <c r="D9" s="6" t="s">
        <v>30</v>
      </c>
      <c r="E9" s="6" t="s">
        <v>58</v>
      </c>
      <c r="F9" s="6" t="s">
        <v>59</v>
      </c>
      <c r="G9" s="4" t="s">
        <v>60</v>
      </c>
      <c r="H9" s="4" t="s">
        <v>54</v>
      </c>
      <c r="I9" s="7">
        <f t="shared" si="0"/>
        <v>907</v>
      </c>
      <c r="J9" s="8">
        <v>890</v>
      </c>
      <c r="K9" s="7">
        <f t="shared" si="1"/>
        <v>17</v>
      </c>
      <c r="L9" s="9">
        <f t="shared" si="2"/>
        <v>1.8743109151047408E-2</v>
      </c>
      <c r="M9" s="10">
        <v>2</v>
      </c>
      <c r="N9" s="10">
        <v>7</v>
      </c>
      <c r="O9" s="10"/>
      <c r="P9" s="10"/>
      <c r="Q9" s="10"/>
      <c r="R9" s="10"/>
      <c r="S9" s="10"/>
      <c r="T9" s="10"/>
      <c r="U9" s="10"/>
      <c r="V9" s="10"/>
      <c r="W9" s="10">
        <v>8</v>
      </c>
      <c r="X9" s="11">
        <v>20201010</v>
      </c>
      <c r="Y9" s="5">
        <v>3</v>
      </c>
      <c r="Z9" s="5" t="s">
        <v>55</v>
      </c>
      <c r="AA9" s="11" t="str">
        <f t="shared" si="3"/>
        <v>하선동</v>
      </c>
      <c r="AB9" s="4" t="s">
        <v>56</v>
      </c>
      <c r="AC9" s="12" t="s">
        <v>83</v>
      </c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12</v>
      </c>
      <c r="D10" s="6" t="s">
        <v>30</v>
      </c>
      <c r="E10" s="6" t="s">
        <v>58</v>
      </c>
      <c r="F10" s="6" t="s">
        <v>59</v>
      </c>
      <c r="G10" s="4" t="s">
        <v>60</v>
      </c>
      <c r="H10" s="4" t="s">
        <v>54</v>
      </c>
      <c r="I10" s="7">
        <f t="shared" si="0"/>
        <v>287</v>
      </c>
      <c r="J10" s="8">
        <v>270</v>
      </c>
      <c r="K10" s="7">
        <f t="shared" si="1"/>
        <v>17</v>
      </c>
      <c r="L10" s="9">
        <f t="shared" si="2"/>
        <v>5.9233449477351915E-2</v>
      </c>
      <c r="M10" s="10">
        <v>1</v>
      </c>
      <c r="N10" s="10">
        <v>7</v>
      </c>
      <c r="O10" s="10"/>
      <c r="P10" s="10"/>
      <c r="Q10" s="10"/>
      <c r="R10" s="10"/>
      <c r="S10" s="10"/>
      <c r="T10" s="10"/>
      <c r="U10" s="10"/>
      <c r="V10" s="10"/>
      <c r="W10" s="10">
        <v>9</v>
      </c>
      <c r="X10" s="11">
        <v>20201010</v>
      </c>
      <c r="Y10" s="11">
        <v>11</v>
      </c>
      <c r="Z10" s="5" t="s">
        <v>57</v>
      </c>
      <c r="AA10" s="11" t="str">
        <f t="shared" si="3"/>
        <v>이형준</v>
      </c>
      <c r="AB10" s="4" t="s">
        <v>56</v>
      </c>
      <c r="AC10" s="12" t="s">
        <v>83</v>
      </c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12</v>
      </c>
      <c r="D11" s="6" t="s">
        <v>61</v>
      </c>
      <c r="E11" s="6" t="s">
        <v>51</v>
      </c>
      <c r="F11" s="6" t="s">
        <v>62</v>
      </c>
      <c r="G11" s="4" t="s">
        <v>63</v>
      </c>
      <c r="H11" s="4" t="s">
        <v>54</v>
      </c>
      <c r="I11" s="7">
        <f t="shared" si="0"/>
        <v>1576</v>
      </c>
      <c r="J11" s="8">
        <v>1350</v>
      </c>
      <c r="K11" s="7">
        <f t="shared" si="1"/>
        <v>226</v>
      </c>
      <c r="L11" s="9">
        <f t="shared" si="2"/>
        <v>0.14340101522842641</v>
      </c>
      <c r="M11" s="10">
        <v>42</v>
      </c>
      <c r="N11" s="10"/>
      <c r="O11" s="10"/>
      <c r="P11" s="10">
        <v>176</v>
      </c>
      <c r="Q11" s="10">
        <v>8</v>
      </c>
      <c r="R11" s="10"/>
      <c r="S11" s="10"/>
      <c r="T11" s="10"/>
      <c r="U11" s="10"/>
      <c r="V11" s="10"/>
      <c r="W11" s="10"/>
      <c r="X11" s="11">
        <v>20201010</v>
      </c>
      <c r="Y11" s="11">
        <v>7</v>
      </c>
      <c r="Z11" s="5" t="s">
        <v>57</v>
      </c>
      <c r="AA11" s="11" t="str">
        <f t="shared" si="3"/>
        <v>이형준</v>
      </c>
      <c r="AB11" s="4" t="s">
        <v>65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12</v>
      </c>
      <c r="D12" s="6" t="s">
        <v>61</v>
      </c>
      <c r="E12" s="6" t="s">
        <v>51</v>
      </c>
      <c r="F12" s="6" t="s">
        <v>62</v>
      </c>
      <c r="G12" s="4" t="s">
        <v>63</v>
      </c>
      <c r="H12" s="4" t="s">
        <v>54</v>
      </c>
      <c r="I12" s="7">
        <f t="shared" si="0"/>
        <v>935</v>
      </c>
      <c r="J12" s="8">
        <v>700</v>
      </c>
      <c r="K12" s="7">
        <f t="shared" si="1"/>
        <v>235</v>
      </c>
      <c r="L12" s="9">
        <f t="shared" si="2"/>
        <v>0.25133689839572193</v>
      </c>
      <c r="M12" s="10"/>
      <c r="N12" s="10"/>
      <c r="O12" s="10"/>
      <c r="P12" s="10">
        <v>201</v>
      </c>
      <c r="Q12" s="10">
        <v>34</v>
      </c>
      <c r="R12" s="10"/>
      <c r="S12" s="10"/>
      <c r="T12" s="10"/>
      <c r="U12" s="10"/>
      <c r="V12" s="10"/>
      <c r="W12" s="10"/>
      <c r="X12" s="11">
        <v>20201012</v>
      </c>
      <c r="Y12" s="11">
        <v>7</v>
      </c>
      <c r="Z12" s="5" t="s">
        <v>55</v>
      </c>
      <c r="AA12" s="11" t="str">
        <f t="shared" si="3"/>
        <v>하선동</v>
      </c>
      <c r="AB12" s="4" t="s">
        <v>65</v>
      </c>
      <c r="AC12" s="12" t="s">
        <v>64</v>
      </c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12</v>
      </c>
      <c r="D13" s="6" t="s">
        <v>30</v>
      </c>
      <c r="E13" s="6" t="s">
        <v>58</v>
      </c>
      <c r="F13" s="6" t="s">
        <v>59</v>
      </c>
      <c r="G13" s="4" t="s">
        <v>60</v>
      </c>
      <c r="H13" s="4" t="s">
        <v>54</v>
      </c>
      <c r="I13" s="7">
        <f t="shared" si="0"/>
        <v>1024</v>
      </c>
      <c r="J13" s="14">
        <v>1000</v>
      </c>
      <c r="K13" s="7">
        <f t="shared" si="1"/>
        <v>24</v>
      </c>
      <c r="L13" s="9">
        <f t="shared" si="2"/>
        <v>2.34375E-2</v>
      </c>
      <c r="M13" s="10"/>
      <c r="N13" s="10"/>
      <c r="O13" s="10"/>
      <c r="P13" s="10">
        <v>3</v>
      </c>
      <c r="Q13" s="10"/>
      <c r="R13" s="10"/>
      <c r="S13" s="10"/>
      <c r="T13" s="10"/>
      <c r="U13" s="10"/>
      <c r="V13" s="10"/>
      <c r="W13" s="10">
        <v>21</v>
      </c>
      <c r="X13" s="11">
        <v>20201009</v>
      </c>
      <c r="Y13" s="11">
        <v>7</v>
      </c>
      <c r="Z13" s="5" t="s">
        <v>57</v>
      </c>
      <c r="AA13" s="11" t="str">
        <f t="shared" si="3"/>
        <v>이형준</v>
      </c>
      <c r="AB13" s="4" t="s">
        <v>65</v>
      </c>
      <c r="AC13" s="12" t="s">
        <v>83</v>
      </c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12</v>
      </c>
      <c r="D14" s="6" t="s">
        <v>30</v>
      </c>
      <c r="E14" s="6" t="s">
        <v>76</v>
      </c>
      <c r="F14" s="6" t="s">
        <v>77</v>
      </c>
      <c r="G14" s="4" t="s">
        <v>78</v>
      </c>
      <c r="H14" s="4" t="s">
        <v>54</v>
      </c>
      <c r="I14" s="7">
        <f t="shared" si="0"/>
        <v>3191</v>
      </c>
      <c r="J14" s="8">
        <v>3064</v>
      </c>
      <c r="K14" s="7">
        <f t="shared" si="1"/>
        <v>127</v>
      </c>
      <c r="L14" s="9">
        <f t="shared" si="2"/>
        <v>3.9799435913506737E-2</v>
      </c>
      <c r="M14" s="10">
        <v>8</v>
      </c>
      <c r="N14" s="10"/>
      <c r="O14" s="10"/>
      <c r="P14" s="10">
        <v>118</v>
      </c>
      <c r="Q14" s="10"/>
      <c r="R14" s="10"/>
      <c r="S14" s="10"/>
      <c r="T14" s="10">
        <v>1</v>
      </c>
      <c r="U14" s="10"/>
      <c r="V14" s="10"/>
      <c r="W14" s="10"/>
      <c r="X14" s="11">
        <v>20201010</v>
      </c>
      <c r="Y14" s="11">
        <v>14</v>
      </c>
      <c r="Z14" s="5" t="s">
        <v>57</v>
      </c>
      <c r="AA14" s="11" t="str">
        <f t="shared" si="3"/>
        <v>이형준</v>
      </c>
      <c r="AB14" s="4" t="s">
        <v>79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12</v>
      </c>
      <c r="D15" s="6" t="s">
        <v>30</v>
      </c>
      <c r="E15" s="6" t="s">
        <v>76</v>
      </c>
      <c r="F15" s="6" t="s">
        <v>77</v>
      </c>
      <c r="G15" s="4" t="s">
        <v>78</v>
      </c>
      <c r="H15" s="4" t="s">
        <v>54</v>
      </c>
      <c r="I15" s="7">
        <f t="shared" si="0"/>
        <v>1133</v>
      </c>
      <c r="J15" s="8">
        <v>1092</v>
      </c>
      <c r="K15" s="7">
        <f t="shared" si="1"/>
        <v>41</v>
      </c>
      <c r="L15" s="9">
        <f t="shared" si="2"/>
        <v>3.618711385701677E-2</v>
      </c>
      <c r="M15" s="10">
        <v>8</v>
      </c>
      <c r="N15" s="10"/>
      <c r="O15" s="10"/>
      <c r="P15" s="10">
        <v>32</v>
      </c>
      <c r="Q15" s="10"/>
      <c r="R15" s="10"/>
      <c r="S15" s="10"/>
      <c r="T15" s="10">
        <v>1</v>
      </c>
      <c r="U15" s="10"/>
      <c r="V15" s="10"/>
      <c r="W15" s="10"/>
      <c r="X15" s="11">
        <v>20201012</v>
      </c>
      <c r="Y15" s="11">
        <v>14</v>
      </c>
      <c r="Z15" s="5" t="s">
        <v>55</v>
      </c>
      <c r="AA15" s="11" t="str">
        <f t="shared" si="3"/>
        <v>하선동</v>
      </c>
      <c r="AB15" s="4" t="s">
        <v>79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12</v>
      </c>
      <c r="D16" s="6" t="s">
        <v>61</v>
      </c>
      <c r="E16" s="6" t="s">
        <v>80</v>
      </c>
      <c r="F16" s="6" t="s">
        <v>81</v>
      </c>
      <c r="G16" s="4" t="s">
        <v>82</v>
      </c>
      <c r="H16" s="4" t="s">
        <v>73</v>
      </c>
      <c r="I16" s="7">
        <f t="shared" si="0"/>
        <v>639</v>
      </c>
      <c r="J16" s="8">
        <v>614</v>
      </c>
      <c r="K16" s="7">
        <f t="shared" si="1"/>
        <v>25</v>
      </c>
      <c r="L16" s="9">
        <f t="shared" si="2"/>
        <v>3.912363067292645E-2</v>
      </c>
      <c r="M16" s="10"/>
      <c r="N16" s="10"/>
      <c r="O16" s="10"/>
      <c r="P16" s="10">
        <v>11</v>
      </c>
      <c r="Q16" s="10">
        <v>4</v>
      </c>
      <c r="R16" s="10"/>
      <c r="S16" s="10">
        <v>10</v>
      </c>
      <c r="T16" s="10"/>
      <c r="U16" s="10"/>
      <c r="V16" s="10"/>
      <c r="W16" s="10"/>
      <c r="X16" s="11">
        <v>20201012</v>
      </c>
      <c r="Y16" s="11">
        <v>2</v>
      </c>
      <c r="Z16" s="5" t="s">
        <v>55</v>
      </c>
      <c r="AA16" s="11" t="str">
        <f t="shared" si="3"/>
        <v>하선동</v>
      </c>
      <c r="AB16" s="4" t="s">
        <v>79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12</v>
      </c>
      <c r="D17" s="6" t="s">
        <v>30</v>
      </c>
      <c r="E17" s="6" t="s">
        <v>58</v>
      </c>
      <c r="F17" s="6" t="s">
        <v>59</v>
      </c>
      <c r="G17" s="4" t="s">
        <v>60</v>
      </c>
      <c r="H17" s="4" t="s">
        <v>54</v>
      </c>
      <c r="I17" s="7">
        <f t="shared" si="0"/>
        <v>732</v>
      </c>
      <c r="J17" s="8">
        <v>669</v>
      </c>
      <c r="K17" s="7">
        <f t="shared" si="1"/>
        <v>63</v>
      </c>
      <c r="L17" s="9">
        <f t="shared" si="2"/>
        <v>8.6065573770491802E-2</v>
      </c>
      <c r="M17" s="10"/>
      <c r="N17" s="10"/>
      <c r="O17" s="10"/>
      <c r="P17" s="10">
        <v>2</v>
      </c>
      <c r="Q17" s="10"/>
      <c r="R17" s="10"/>
      <c r="S17" s="10"/>
      <c r="T17" s="10"/>
      <c r="U17" s="10"/>
      <c r="V17" s="10"/>
      <c r="W17" s="10">
        <v>61</v>
      </c>
      <c r="X17" s="11">
        <v>20201010</v>
      </c>
      <c r="Y17" s="11">
        <v>11</v>
      </c>
      <c r="Z17" s="5" t="s">
        <v>55</v>
      </c>
      <c r="AA17" s="11" t="str">
        <f t="shared" si="3"/>
        <v>하선동</v>
      </c>
      <c r="AB17" s="4" t="s">
        <v>79</v>
      </c>
      <c r="AC17" s="12" t="s">
        <v>83</v>
      </c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12</v>
      </c>
      <c r="D18" s="6" t="s">
        <v>61</v>
      </c>
      <c r="E18" s="6" t="s">
        <v>51</v>
      </c>
      <c r="F18" s="6" t="s">
        <v>84</v>
      </c>
      <c r="G18" s="4">
        <v>7301</v>
      </c>
      <c r="H18" s="4" t="s">
        <v>54</v>
      </c>
      <c r="I18" s="7">
        <f t="shared" si="0"/>
        <v>1177</v>
      </c>
      <c r="J18" s="8">
        <v>1175</v>
      </c>
      <c r="K18" s="7">
        <f t="shared" ref="K18" si="6">SUM(M18:W18)</f>
        <v>2</v>
      </c>
      <c r="L18" s="9">
        <f t="shared" si="2"/>
        <v>1.6992353440951572E-3</v>
      </c>
      <c r="M18" s="10">
        <v>2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20201012</v>
      </c>
      <c r="Y18" s="11">
        <v>13</v>
      </c>
      <c r="Z18" s="5" t="s">
        <v>55</v>
      </c>
      <c r="AA18" s="11" t="str">
        <f t="shared" si="3"/>
        <v>하선동</v>
      </c>
      <c r="AB18" s="4" t="s">
        <v>79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12</v>
      </c>
      <c r="D19" s="6" t="s">
        <v>61</v>
      </c>
      <c r="E19" s="6" t="s">
        <v>85</v>
      </c>
      <c r="F19" s="6" t="s">
        <v>86</v>
      </c>
      <c r="G19" s="4" t="s">
        <v>87</v>
      </c>
      <c r="H19" s="4" t="s">
        <v>54</v>
      </c>
      <c r="I19" s="7">
        <f t="shared" si="0"/>
        <v>2866</v>
      </c>
      <c r="J19" s="8">
        <v>2850</v>
      </c>
      <c r="K19" s="7">
        <f t="shared" si="1"/>
        <v>16</v>
      </c>
      <c r="L19" s="9">
        <f t="shared" si="2"/>
        <v>5.5826936496859731E-3</v>
      </c>
      <c r="M19" s="10"/>
      <c r="N19" s="10"/>
      <c r="O19" s="10"/>
      <c r="P19" s="10"/>
      <c r="Q19" s="10">
        <v>11</v>
      </c>
      <c r="R19" s="10"/>
      <c r="S19" s="10">
        <v>5</v>
      </c>
      <c r="T19" s="10"/>
      <c r="U19" s="10"/>
      <c r="V19" s="10"/>
      <c r="W19" s="10"/>
      <c r="X19" s="11">
        <v>20201012</v>
      </c>
      <c r="Y19" s="11">
        <v>5</v>
      </c>
      <c r="Z19" s="5" t="s">
        <v>55</v>
      </c>
      <c r="AA19" s="11" t="str">
        <f t="shared" si="3"/>
        <v>하선동</v>
      </c>
      <c r="AB19" s="4" t="s">
        <v>88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12</v>
      </c>
      <c r="D20" s="6" t="s">
        <v>61</v>
      </c>
      <c r="E20" s="6" t="s">
        <v>85</v>
      </c>
      <c r="F20" s="6" t="s">
        <v>86</v>
      </c>
      <c r="G20" s="4" t="s">
        <v>87</v>
      </c>
      <c r="H20" s="4" t="s">
        <v>54</v>
      </c>
      <c r="I20" s="7">
        <f t="shared" si="0"/>
        <v>2770</v>
      </c>
      <c r="J20" s="8">
        <v>2769</v>
      </c>
      <c r="K20" s="7">
        <f t="shared" si="1"/>
        <v>1</v>
      </c>
      <c r="L20" s="9">
        <f t="shared" si="2"/>
        <v>3.6101083032490973E-4</v>
      </c>
      <c r="M20" s="10"/>
      <c r="N20" s="10"/>
      <c r="O20" s="10"/>
      <c r="P20" s="10"/>
      <c r="Q20" s="10">
        <v>1</v>
      </c>
      <c r="R20" s="10"/>
      <c r="S20" s="10"/>
      <c r="T20" s="10"/>
      <c r="U20" s="10"/>
      <c r="V20" s="10"/>
      <c r="W20" s="10"/>
      <c r="X20" s="11">
        <v>20201012</v>
      </c>
      <c r="Y20" s="11">
        <v>5</v>
      </c>
      <c r="Z20" s="5" t="s">
        <v>57</v>
      </c>
      <c r="AA20" s="11" t="str">
        <f t="shared" si="3"/>
        <v>이형준</v>
      </c>
      <c r="AB20" s="4" t="s">
        <v>88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12</v>
      </c>
      <c r="D21" s="6" t="s">
        <v>61</v>
      </c>
      <c r="E21" s="6" t="s">
        <v>51</v>
      </c>
      <c r="F21" s="6" t="s">
        <v>62</v>
      </c>
      <c r="G21" s="4" t="s">
        <v>63</v>
      </c>
      <c r="H21" s="4" t="s">
        <v>54</v>
      </c>
      <c r="I21" s="7">
        <f t="shared" si="0"/>
        <v>1769</v>
      </c>
      <c r="J21" s="8">
        <v>1554</v>
      </c>
      <c r="K21" s="7">
        <f t="shared" si="1"/>
        <v>215</v>
      </c>
      <c r="L21" s="9">
        <f t="shared" si="2"/>
        <v>0.12153759185980779</v>
      </c>
      <c r="M21" s="10">
        <v>86</v>
      </c>
      <c r="N21" s="10"/>
      <c r="O21" s="10"/>
      <c r="P21" s="10">
        <v>127</v>
      </c>
      <c r="Q21" s="10"/>
      <c r="R21" s="10"/>
      <c r="S21" s="10"/>
      <c r="T21" s="10">
        <v>2</v>
      </c>
      <c r="U21" s="10"/>
      <c r="V21" s="10"/>
      <c r="W21" s="10"/>
      <c r="X21" s="11">
        <v>20201012</v>
      </c>
      <c r="Y21" s="11">
        <v>7</v>
      </c>
      <c r="Z21" s="5" t="s">
        <v>55</v>
      </c>
      <c r="AA21" s="11" t="str">
        <f t="shared" si="3"/>
        <v>하선동</v>
      </c>
      <c r="AB21" s="4" t="s">
        <v>88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12</v>
      </c>
      <c r="D22" s="6" t="s">
        <v>61</v>
      </c>
      <c r="E22" s="6" t="s">
        <v>51</v>
      </c>
      <c r="F22" s="6" t="s">
        <v>62</v>
      </c>
      <c r="G22" s="4" t="s">
        <v>63</v>
      </c>
      <c r="H22" s="4" t="s">
        <v>54</v>
      </c>
      <c r="I22" s="7">
        <f t="shared" si="0"/>
        <v>1913</v>
      </c>
      <c r="J22" s="8">
        <v>1634</v>
      </c>
      <c r="K22" s="7">
        <f t="shared" si="1"/>
        <v>279</v>
      </c>
      <c r="L22" s="9">
        <f t="shared" si="2"/>
        <v>0.14584422373235756</v>
      </c>
      <c r="M22" s="10">
        <v>82</v>
      </c>
      <c r="N22" s="10"/>
      <c r="O22" s="10"/>
      <c r="P22" s="10">
        <v>190</v>
      </c>
      <c r="Q22" s="10">
        <v>7</v>
      </c>
      <c r="R22" s="10"/>
      <c r="S22" s="10"/>
      <c r="T22" s="10"/>
      <c r="U22" s="10"/>
      <c r="V22" s="10"/>
      <c r="W22" s="10"/>
      <c r="X22" s="11">
        <v>20201012</v>
      </c>
      <c r="Y22" s="11">
        <v>7</v>
      </c>
      <c r="Z22" s="5" t="s">
        <v>57</v>
      </c>
      <c r="AA22" s="11" t="str">
        <f t="shared" si="3"/>
        <v>이형준</v>
      </c>
      <c r="AB22" s="4" t="s">
        <v>88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12</v>
      </c>
      <c r="D23" s="6" t="s">
        <v>61</v>
      </c>
      <c r="E23" s="6" t="s">
        <v>51</v>
      </c>
      <c r="F23" s="6" t="s">
        <v>84</v>
      </c>
      <c r="G23" s="4">
        <v>7301</v>
      </c>
      <c r="H23" s="4" t="s">
        <v>54</v>
      </c>
      <c r="I23" s="7">
        <f t="shared" si="0"/>
        <v>2390</v>
      </c>
      <c r="J23" s="8">
        <v>2378</v>
      </c>
      <c r="K23" s="7">
        <f t="shared" si="1"/>
        <v>12</v>
      </c>
      <c r="L23" s="9">
        <f t="shared" si="2"/>
        <v>5.0209205020920501E-3</v>
      </c>
      <c r="M23" s="10">
        <v>11</v>
      </c>
      <c r="N23" s="10">
        <v>1</v>
      </c>
      <c r="O23" s="10"/>
      <c r="P23" s="10"/>
      <c r="Q23" s="10"/>
      <c r="R23" s="10"/>
      <c r="S23" s="10"/>
      <c r="T23" s="10"/>
      <c r="U23" s="10"/>
      <c r="V23" s="10"/>
      <c r="W23" s="10"/>
      <c r="X23" s="11">
        <v>20201012</v>
      </c>
      <c r="Y23" s="11">
        <v>13</v>
      </c>
      <c r="Z23" s="5" t="s">
        <v>57</v>
      </c>
      <c r="AA23" s="11" t="str">
        <f t="shared" si="3"/>
        <v>이형준</v>
      </c>
      <c r="AB23" s="4" t="s">
        <v>88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12</v>
      </c>
      <c r="D24" s="6" t="s">
        <v>30</v>
      </c>
      <c r="E24" s="6" t="s">
        <v>58</v>
      </c>
      <c r="F24" s="6" t="s">
        <v>59</v>
      </c>
      <c r="G24" s="4" t="s">
        <v>60</v>
      </c>
      <c r="H24" s="4" t="s">
        <v>54</v>
      </c>
      <c r="I24" s="7">
        <f t="shared" si="0"/>
        <v>407</v>
      </c>
      <c r="J24" s="8">
        <v>381</v>
      </c>
      <c r="K24" s="7">
        <f t="shared" si="1"/>
        <v>26</v>
      </c>
      <c r="L24" s="9">
        <f t="shared" si="2"/>
        <v>6.3882063882063883E-2</v>
      </c>
      <c r="M24" s="10">
        <v>5</v>
      </c>
      <c r="N24" s="10"/>
      <c r="O24" s="10"/>
      <c r="P24" s="10">
        <v>5</v>
      </c>
      <c r="Q24" s="10"/>
      <c r="R24" s="10"/>
      <c r="S24" s="10"/>
      <c r="T24" s="10"/>
      <c r="U24" s="10"/>
      <c r="V24" s="10"/>
      <c r="W24" s="10">
        <v>16</v>
      </c>
      <c r="X24" s="11">
        <v>20201012</v>
      </c>
      <c r="Y24" s="11">
        <v>11</v>
      </c>
      <c r="Z24" s="5" t="s">
        <v>57</v>
      </c>
      <c r="AA24" s="11" t="str">
        <f t="shared" si="3"/>
        <v>이형준</v>
      </c>
      <c r="AB24" s="4" t="s">
        <v>88</v>
      </c>
      <c r="AC24" s="12" t="s">
        <v>83</v>
      </c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12</v>
      </c>
      <c r="D25" s="6" t="s">
        <v>30</v>
      </c>
      <c r="E25" s="6" t="s">
        <v>76</v>
      </c>
      <c r="F25" s="6" t="s">
        <v>77</v>
      </c>
      <c r="G25" s="4" t="s">
        <v>78</v>
      </c>
      <c r="H25" s="4" t="s">
        <v>54</v>
      </c>
      <c r="I25" s="7">
        <f t="shared" si="0"/>
        <v>2082</v>
      </c>
      <c r="J25" s="10">
        <v>2070</v>
      </c>
      <c r="K25" s="7">
        <f t="shared" si="1"/>
        <v>12</v>
      </c>
      <c r="L25" s="9">
        <f t="shared" si="2"/>
        <v>5.763688760806916E-3</v>
      </c>
      <c r="M25" s="10">
        <v>1</v>
      </c>
      <c r="N25" s="10"/>
      <c r="O25" s="10"/>
      <c r="P25" s="10">
        <v>10</v>
      </c>
      <c r="Q25" s="10">
        <v>1</v>
      </c>
      <c r="R25" s="10"/>
      <c r="S25" s="10"/>
      <c r="T25" s="10"/>
      <c r="U25" s="10"/>
      <c r="V25" s="10"/>
      <c r="W25" s="10"/>
      <c r="X25" s="11">
        <v>20201012</v>
      </c>
      <c r="Y25" s="11">
        <v>14</v>
      </c>
      <c r="Z25" s="5" t="s">
        <v>57</v>
      </c>
      <c r="AA25" s="11" t="str">
        <f t="shared" si="3"/>
        <v>이형준</v>
      </c>
      <c r="AB25" s="4" t="s">
        <v>89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12</v>
      </c>
      <c r="D26" s="6" t="s">
        <v>30</v>
      </c>
      <c r="E26" s="6" t="s">
        <v>76</v>
      </c>
      <c r="F26" s="6" t="s">
        <v>77</v>
      </c>
      <c r="G26" s="4" t="s">
        <v>78</v>
      </c>
      <c r="H26" s="4" t="s">
        <v>54</v>
      </c>
      <c r="I26" s="7">
        <f t="shared" si="0"/>
        <v>953</v>
      </c>
      <c r="J26" s="10">
        <v>935</v>
      </c>
      <c r="K26" s="7">
        <f t="shared" si="1"/>
        <v>18</v>
      </c>
      <c r="L26" s="9">
        <f t="shared" si="2"/>
        <v>1.888772298006296E-2</v>
      </c>
      <c r="M26" s="10">
        <v>1</v>
      </c>
      <c r="N26" s="10"/>
      <c r="O26" s="10"/>
      <c r="P26" s="10">
        <v>16</v>
      </c>
      <c r="Q26" s="10">
        <v>1</v>
      </c>
      <c r="R26" s="10"/>
      <c r="S26" s="10"/>
      <c r="T26" s="10"/>
      <c r="U26" s="10"/>
      <c r="V26" s="10"/>
      <c r="W26" s="10"/>
      <c r="X26" s="11">
        <v>20201012</v>
      </c>
      <c r="Y26" s="11">
        <v>14</v>
      </c>
      <c r="Z26" s="5" t="s">
        <v>55</v>
      </c>
      <c r="AA26" s="11" t="str">
        <f t="shared" si="3"/>
        <v>하선동</v>
      </c>
      <c r="AB26" s="4" t="s">
        <v>89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12</v>
      </c>
      <c r="D27" s="6" t="s">
        <v>30</v>
      </c>
      <c r="E27" s="6" t="s">
        <v>76</v>
      </c>
      <c r="F27" s="6" t="s">
        <v>77</v>
      </c>
      <c r="G27" s="4" t="s">
        <v>78</v>
      </c>
      <c r="H27" s="4" t="s">
        <v>54</v>
      </c>
      <c r="I27" s="7">
        <f t="shared" si="0"/>
        <v>670</v>
      </c>
      <c r="J27" s="10">
        <v>530</v>
      </c>
      <c r="K27" s="7">
        <f t="shared" si="1"/>
        <v>140</v>
      </c>
      <c r="L27" s="9">
        <f t="shared" si="2"/>
        <v>0.20895522388059701</v>
      </c>
      <c r="M27" s="10">
        <v>8</v>
      </c>
      <c r="N27" s="10"/>
      <c r="O27" s="10"/>
      <c r="P27" s="10">
        <v>2</v>
      </c>
      <c r="Q27" s="10"/>
      <c r="R27" s="10"/>
      <c r="S27" s="10"/>
      <c r="T27" s="10">
        <v>130</v>
      </c>
      <c r="U27" s="10"/>
      <c r="V27" s="10"/>
      <c r="W27" s="10"/>
      <c r="X27" s="11">
        <v>20201010</v>
      </c>
      <c r="Y27" s="11">
        <v>14</v>
      </c>
      <c r="Z27" s="5" t="s">
        <v>55</v>
      </c>
      <c r="AA27" s="11" t="str">
        <f t="shared" si="3"/>
        <v>하선동</v>
      </c>
      <c r="AB27" s="4" t="s">
        <v>89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12</v>
      </c>
      <c r="D28" s="6" t="s">
        <v>50</v>
      </c>
      <c r="E28" s="6" t="s">
        <v>51</v>
      </c>
      <c r="F28" s="6" t="s">
        <v>52</v>
      </c>
      <c r="G28" s="4" t="s">
        <v>53</v>
      </c>
      <c r="H28" s="4" t="s">
        <v>54</v>
      </c>
      <c r="I28" s="7">
        <f t="shared" si="0"/>
        <v>2065</v>
      </c>
      <c r="J28" s="15">
        <v>1830</v>
      </c>
      <c r="K28" s="7">
        <f t="shared" si="1"/>
        <v>235</v>
      </c>
      <c r="L28" s="9">
        <f t="shared" si="2"/>
        <v>0.11380145278450363</v>
      </c>
      <c r="M28" s="10">
        <v>167</v>
      </c>
      <c r="N28" s="10"/>
      <c r="O28" s="10"/>
      <c r="P28" s="10">
        <v>67</v>
      </c>
      <c r="Q28" s="10">
        <v>1</v>
      </c>
      <c r="R28" s="10"/>
      <c r="S28" s="10"/>
      <c r="T28" s="10"/>
      <c r="U28" s="10"/>
      <c r="V28" s="10"/>
      <c r="W28" s="10"/>
      <c r="X28" s="11">
        <v>20201012</v>
      </c>
      <c r="Y28" s="11">
        <v>3</v>
      </c>
      <c r="Z28" s="5" t="s">
        <v>55</v>
      </c>
      <c r="AA28" s="11" t="str">
        <f t="shared" si="3"/>
        <v>하선동</v>
      </c>
      <c r="AB28" s="4" t="s">
        <v>89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5"/>
        <v>12</v>
      </c>
      <c r="D29" s="6" t="s">
        <v>50</v>
      </c>
      <c r="E29" s="6" t="s">
        <v>51</v>
      </c>
      <c r="F29" s="6" t="s">
        <v>52</v>
      </c>
      <c r="G29" s="4" t="s">
        <v>53</v>
      </c>
      <c r="H29" s="4" t="s">
        <v>54</v>
      </c>
      <c r="I29" s="7">
        <f t="shared" si="0"/>
        <v>2668</v>
      </c>
      <c r="J29" s="10">
        <v>2600</v>
      </c>
      <c r="K29" s="7">
        <f t="shared" si="1"/>
        <v>68</v>
      </c>
      <c r="L29" s="9">
        <f t="shared" si="2"/>
        <v>2.5487256371814093E-2</v>
      </c>
      <c r="M29" s="10">
        <v>28</v>
      </c>
      <c r="N29" s="10"/>
      <c r="O29" s="10"/>
      <c r="P29" s="10">
        <v>38</v>
      </c>
      <c r="Q29" s="10">
        <v>1</v>
      </c>
      <c r="R29" s="10"/>
      <c r="S29" s="10"/>
      <c r="T29" s="10">
        <v>1</v>
      </c>
      <c r="U29" s="10"/>
      <c r="V29" s="10"/>
      <c r="W29" s="10"/>
      <c r="X29" s="11">
        <v>20201012</v>
      </c>
      <c r="Y29" s="11">
        <v>3</v>
      </c>
      <c r="Z29" s="5" t="s">
        <v>57</v>
      </c>
      <c r="AA29" s="11" t="str">
        <f t="shared" si="3"/>
        <v>이형준</v>
      </c>
      <c r="AB29" s="4" t="s">
        <v>89</v>
      </c>
      <c r="AC29" s="12"/>
    </row>
    <row r="30" spans="1:29" s="13" customFormat="1" ht="20.100000000000001" customHeight="1" x14ac:dyDescent="0.3">
      <c r="A30" s="4">
        <v>24</v>
      </c>
      <c r="B30" s="5" t="str">
        <f t="shared" ref="B30:B46" si="7">LEFT($A$1,1)</f>
        <v>1</v>
      </c>
      <c r="C30" s="5" t="str">
        <f t="shared" ref="C30:C46" si="8">MID($A$1,4,2)</f>
        <v xml:space="preserve"> 1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9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7"/>
        <v>1</v>
      </c>
      <c r="C31" s="5" t="str">
        <f t="shared" si="8"/>
        <v xml:space="preserve"> 1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9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7"/>
        <v>1</v>
      </c>
      <c r="C32" s="5" t="str">
        <f t="shared" si="8"/>
        <v xml:space="preserve"> 1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9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7"/>
        <v>1</v>
      </c>
      <c r="C33" s="5" t="str">
        <f t="shared" si="8"/>
        <v xml:space="preserve"> 1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9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7"/>
        <v>1</v>
      </c>
      <c r="C34" s="5" t="str">
        <f t="shared" si="8"/>
        <v xml:space="preserve"> 1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9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7"/>
        <v>1</v>
      </c>
      <c r="C35" s="5" t="str">
        <f t="shared" si="8"/>
        <v xml:space="preserve"> 1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9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7"/>
        <v>1</v>
      </c>
      <c r="C36" s="5" t="str">
        <f t="shared" si="8"/>
        <v xml:space="preserve"> 1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9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7"/>
        <v>1</v>
      </c>
      <c r="C37" s="5" t="str">
        <f t="shared" si="8"/>
        <v xml:space="preserve"> 1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9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7"/>
        <v>1</v>
      </c>
      <c r="C38" s="5" t="str">
        <f t="shared" si="8"/>
        <v xml:space="preserve"> 1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9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7"/>
        <v>1</v>
      </c>
      <c r="C39" s="5" t="str">
        <f t="shared" si="8"/>
        <v xml:space="preserve"> 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9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7"/>
        <v>1</v>
      </c>
      <c r="C40" s="5" t="str">
        <f t="shared" si="8"/>
        <v xml:space="preserve"> 1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9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7"/>
        <v>1</v>
      </c>
      <c r="C41" s="5" t="str">
        <f t="shared" si="8"/>
        <v xml:space="preserve"> 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9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7"/>
        <v>1</v>
      </c>
      <c r="C42" s="5" t="str">
        <f t="shared" si="8"/>
        <v xml:space="preserve"> 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9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7"/>
        <v>1</v>
      </c>
      <c r="C43" s="5" t="str">
        <f t="shared" si="8"/>
        <v xml:space="preserve"> 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9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7"/>
        <v>1</v>
      </c>
      <c r="C44" s="5" t="str">
        <f t="shared" si="8"/>
        <v xml:space="preserve"> 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10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7"/>
        <v>1</v>
      </c>
      <c r="C45" s="5" t="str">
        <f t="shared" si="8"/>
        <v xml:space="preserve"> 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0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7"/>
        <v>1</v>
      </c>
      <c r="C46" s="5" t="str">
        <f t="shared" si="8"/>
        <v xml:space="preserve"> 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0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11">SUM(I7:I46)</f>
        <v>36160</v>
      </c>
      <c r="J47" s="26">
        <f t="shared" si="11"/>
        <v>34285</v>
      </c>
      <c r="K47" s="26">
        <f t="shared" si="11"/>
        <v>1875</v>
      </c>
      <c r="L47" s="26" t="e">
        <f t="shared" si="11"/>
        <v>#DIV/0!</v>
      </c>
      <c r="M47" s="26">
        <f t="shared" si="11"/>
        <v>474</v>
      </c>
      <c r="N47" s="26">
        <f t="shared" si="11"/>
        <v>15</v>
      </c>
      <c r="O47" s="26">
        <f t="shared" si="11"/>
        <v>0</v>
      </c>
      <c r="P47" s="26">
        <f t="shared" si="11"/>
        <v>1052</v>
      </c>
      <c r="Q47" s="26">
        <f t="shared" si="11"/>
        <v>69</v>
      </c>
      <c r="R47" s="26">
        <f t="shared" si="11"/>
        <v>0</v>
      </c>
      <c r="S47" s="26">
        <f t="shared" si="11"/>
        <v>15</v>
      </c>
      <c r="T47" s="26">
        <f t="shared" si="11"/>
        <v>135</v>
      </c>
      <c r="U47" s="26">
        <f t="shared" si="11"/>
        <v>0</v>
      </c>
      <c r="V47" s="26">
        <f t="shared" si="11"/>
        <v>0</v>
      </c>
      <c r="W47" s="26">
        <f t="shared" si="11"/>
        <v>115</v>
      </c>
      <c r="X47" s="27"/>
      <c r="Y47" s="28"/>
      <c r="Z47" s="28"/>
      <c r="AA47" s="28"/>
      <c r="AB47" s="28"/>
      <c r="AC47" s="28"/>
    </row>
    <row r="48" spans="1:29" s="18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68</v>
      </c>
      <c r="E49" s="6" t="s">
        <v>66</v>
      </c>
      <c r="F49" s="6" t="s">
        <v>70</v>
      </c>
      <c r="G49" s="4" t="s">
        <v>71</v>
      </c>
      <c r="H49" s="4" t="s">
        <v>74</v>
      </c>
      <c r="I49" s="7">
        <f t="shared" ref="I49:I63" si="12">J49+K49</f>
        <v>200</v>
      </c>
      <c r="J49" s="8">
        <v>200</v>
      </c>
      <c r="K49" s="7">
        <f t="shared" ref="K49:K63" si="13">SUM(M49:W49)</f>
        <v>0</v>
      </c>
      <c r="L49" s="9">
        <f t="shared" ref="L49:L63" si="14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20201012</v>
      </c>
      <c r="Y49" s="11">
        <v>8</v>
      </c>
      <c r="Z49" s="5" t="s">
        <v>55</v>
      </c>
      <c r="AA49" s="11" t="str">
        <f>IF($Z49="A","하선동",IF($Z49="B","이형준",""))</f>
        <v>하선동</v>
      </c>
      <c r="AB49" s="4" t="s">
        <v>65</v>
      </c>
      <c r="AC49" s="12" t="s">
        <v>75</v>
      </c>
    </row>
    <row r="50" spans="1:29" ht="20.100000000000001" customHeight="1" x14ac:dyDescent="0.3">
      <c r="A50" s="4">
        <v>2</v>
      </c>
      <c r="B50" s="5" t="str">
        <f t="shared" ref="B50:B63" si="15">LEFT($A$1,1)</f>
        <v>1</v>
      </c>
      <c r="C50" s="5" t="str">
        <f t="shared" ref="C50:C63" si="16">MID($A$1,4,2)</f>
        <v xml:space="preserve"> 1</v>
      </c>
      <c r="D50" s="6" t="s">
        <v>68</v>
      </c>
      <c r="E50" s="6" t="s">
        <v>69</v>
      </c>
      <c r="F50" s="6" t="s">
        <v>67</v>
      </c>
      <c r="G50" s="4" t="s">
        <v>72</v>
      </c>
      <c r="H50" s="4" t="s">
        <v>73</v>
      </c>
      <c r="I50" s="7">
        <f t="shared" si="12"/>
        <v>0</v>
      </c>
      <c r="J50" s="8"/>
      <c r="K50" s="7">
        <f t="shared" si="13"/>
        <v>0</v>
      </c>
      <c r="L50" s="9" t="e">
        <f t="shared" si="14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20201012</v>
      </c>
      <c r="Y50" s="11">
        <v>10</v>
      </c>
      <c r="Z50" s="5" t="s">
        <v>55</v>
      </c>
      <c r="AA50" s="11" t="str">
        <f t="shared" ref="AA50:AA63" si="17">IF($Z50="A","하선동",IF($Z50="B","이형준",""))</f>
        <v>하선동</v>
      </c>
      <c r="AB50" s="4" t="s">
        <v>65</v>
      </c>
      <c r="AC50" s="12" t="s">
        <v>75</v>
      </c>
    </row>
    <row r="51" spans="1:29" ht="20.100000000000001" customHeight="1" x14ac:dyDescent="0.3">
      <c r="A51" s="4">
        <v>3</v>
      </c>
      <c r="B51" s="5" t="str">
        <f t="shared" si="15"/>
        <v>1</v>
      </c>
      <c r="C51" s="5" t="str">
        <f t="shared" si="16"/>
        <v xml:space="preserve"> 1</v>
      </c>
      <c r="D51" s="6"/>
      <c r="E51" s="6"/>
      <c r="F51" s="6"/>
      <c r="G51" s="4"/>
      <c r="H51" s="4"/>
      <c r="I51" s="7">
        <f t="shared" si="12"/>
        <v>0</v>
      </c>
      <c r="J51" s="8"/>
      <c r="K51" s="7">
        <f t="shared" si="13"/>
        <v>0</v>
      </c>
      <c r="L51" s="9" t="e">
        <f t="shared" si="14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7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5"/>
        <v>1</v>
      </c>
      <c r="C52" s="5" t="str">
        <f t="shared" si="16"/>
        <v xml:space="preserve"> 1</v>
      </c>
      <c r="D52" s="6"/>
      <c r="E52" s="6"/>
      <c r="F52" s="6"/>
      <c r="G52" s="4"/>
      <c r="H52" s="4"/>
      <c r="I52" s="7">
        <f t="shared" si="12"/>
        <v>0</v>
      </c>
      <c r="J52" s="8"/>
      <c r="K52" s="7">
        <f t="shared" si="13"/>
        <v>0</v>
      </c>
      <c r="L52" s="9" t="e">
        <f t="shared" si="14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7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5"/>
        <v>1</v>
      </c>
      <c r="C53" s="5" t="str">
        <f t="shared" si="16"/>
        <v xml:space="preserve"> 1</v>
      </c>
      <c r="D53" s="6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7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5"/>
        <v>1</v>
      </c>
      <c r="C54" s="5" t="str">
        <f t="shared" si="16"/>
        <v xml:space="preserve"> 1</v>
      </c>
      <c r="D54" s="6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7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5"/>
        <v>1</v>
      </c>
      <c r="C55" s="5" t="str">
        <f t="shared" si="16"/>
        <v xml:space="preserve"> 1</v>
      </c>
      <c r="D55" s="6"/>
      <c r="E55" s="6"/>
      <c r="F55" s="6"/>
      <c r="G55" s="4"/>
      <c r="H55" s="4"/>
      <c r="I55" s="7">
        <f t="shared" si="12"/>
        <v>0</v>
      </c>
      <c r="J55" s="14"/>
      <c r="K55" s="7">
        <f t="shared" si="13"/>
        <v>0</v>
      </c>
      <c r="L55" s="9" t="e">
        <f t="shared" si="14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7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5"/>
        <v>1</v>
      </c>
      <c r="C56" s="5" t="str">
        <f t="shared" si="16"/>
        <v xml:space="preserve"> 1</v>
      </c>
      <c r="D56" s="6"/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7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5"/>
        <v>1</v>
      </c>
      <c r="C57" s="5" t="str">
        <f t="shared" si="16"/>
        <v xml:space="preserve"> 1</v>
      </c>
      <c r="D57" s="6"/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7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5"/>
        <v>1</v>
      </c>
      <c r="C58" s="5" t="str">
        <f t="shared" si="16"/>
        <v xml:space="preserve"> 1</v>
      </c>
      <c r="D58" s="6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7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5"/>
        <v>1</v>
      </c>
      <c r="C59" s="5" t="str">
        <f t="shared" si="16"/>
        <v xml:space="preserve"> 1</v>
      </c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7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5"/>
        <v>1</v>
      </c>
      <c r="C60" s="5" t="str">
        <f t="shared" si="16"/>
        <v xml:space="preserve"> 1</v>
      </c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7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5"/>
        <v>1</v>
      </c>
      <c r="C61" s="5" t="str">
        <f t="shared" si="16"/>
        <v xml:space="preserve"> 1</v>
      </c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7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5"/>
        <v>1</v>
      </c>
      <c r="C62" s="5" t="str">
        <f t="shared" si="16"/>
        <v xml:space="preserve"> 1</v>
      </c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7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5"/>
        <v>1</v>
      </c>
      <c r="C63" s="5" t="str">
        <f t="shared" si="16"/>
        <v xml:space="preserve"> 1</v>
      </c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7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30:AC46 I7:AC14 I15:AA17 AC15:AC17 AB15:AB18 I19:AC29 A7:C29">
    <cfRule type="expression" dxfId="861" priority="219">
      <formula>$L7&gt;0.15</formula>
    </cfRule>
    <cfRule type="expression" dxfId="860" priority="220">
      <formula>AND($L7&gt;0.08,$L7&lt;0.15)</formula>
    </cfRule>
  </conditionalFormatting>
  <conditionalFormatting sqref="A49:AC63">
    <cfRule type="expression" dxfId="859" priority="217">
      <formula>$L49&gt;0.15</formula>
    </cfRule>
    <cfRule type="expression" dxfId="858" priority="218">
      <formula>AND($L49&gt;0.08,$L49&lt;0.15)</formula>
    </cfRule>
  </conditionalFormatting>
  <conditionalFormatting sqref="D16">
    <cfRule type="expression" dxfId="857" priority="189">
      <formula>$L16&gt;0.15</formula>
    </cfRule>
    <cfRule type="expression" dxfId="856" priority="190">
      <formula>AND($L16&gt;0.08,$L16&lt;0.15)</formula>
    </cfRule>
  </conditionalFormatting>
  <conditionalFormatting sqref="F16:H16">
    <cfRule type="expression" dxfId="855" priority="187">
      <formula>$L16&gt;0.15</formula>
    </cfRule>
    <cfRule type="expression" dxfId="854" priority="188">
      <formula>AND($L16&gt;0.08,$L16&lt;0.15)</formula>
    </cfRule>
  </conditionalFormatting>
  <conditionalFormatting sqref="E16">
    <cfRule type="expression" dxfId="853" priority="185">
      <formula>$L16&gt;0.15</formula>
    </cfRule>
    <cfRule type="expression" dxfId="852" priority="186">
      <formula>AND($L16&gt;0.08,$L16&lt;0.15)</formula>
    </cfRule>
  </conditionalFormatting>
  <conditionalFormatting sqref="J18:Z18 AC18">
    <cfRule type="expression" dxfId="851" priority="177">
      <formula>$L18&gt;0.15</formula>
    </cfRule>
    <cfRule type="expression" dxfId="850" priority="178">
      <formula>AND($L18&gt;0.08,$L18&lt;0.15)</formula>
    </cfRule>
  </conditionalFormatting>
  <conditionalFormatting sqref="AA18">
    <cfRule type="expression" dxfId="849" priority="169">
      <formula>$L18&gt;0.15</formula>
    </cfRule>
    <cfRule type="expression" dxfId="848" priority="170">
      <formula>AND($L18&gt;0.08,$L18&lt;0.15)</formula>
    </cfRule>
  </conditionalFormatting>
  <conditionalFormatting sqref="I18">
    <cfRule type="expression" dxfId="847" priority="167">
      <formula>$L18&gt;0.15</formula>
    </cfRule>
    <cfRule type="expression" dxfId="846" priority="168">
      <formula>AND($L18&gt;0.08,$L18&lt;0.15)</formula>
    </cfRule>
  </conditionalFormatting>
  <conditionalFormatting sqref="D7">
    <cfRule type="expression" dxfId="845" priority="121">
      <formula>$L7&gt;0.15</formula>
    </cfRule>
    <cfRule type="expression" dxfId="844" priority="122">
      <formula>AND($L7&gt;0.08,$L7&lt;0.15)</formula>
    </cfRule>
  </conditionalFormatting>
  <conditionalFormatting sqref="E7:H7">
    <cfRule type="expression" dxfId="843" priority="119">
      <formula>$L7&gt;0.15</formula>
    </cfRule>
    <cfRule type="expression" dxfId="842" priority="120">
      <formula>AND($L7&gt;0.08,$L7&lt;0.15)</formula>
    </cfRule>
  </conditionalFormatting>
  <conditionalFormatting sqref="D8">
    <cfRule type="expression" dxfId="841" priority="117">
      <formula>$L8&gt;0.15</formula>
    </cfRule>
    <cfRule type="expression" dxfId="840" priority="118">
      <formula>AND($L8&gt;0.08,$L8&lt;0.15)</formula>
    </cfRule>
  </conditionalFormatting>
  <conditionalFormatting sqref="E8:H8">
    <cfRule type="expression" dxfId="839" priority="115">
      <formula>$L8&gt;0.15</formula>
    </cfRule>
    <cfRule type="expression" dxfId="838" priority="116">
      <formula>AND($L8&gt;0.08,$L8&lt;0.15)</formula>
    </cfRule>
  </conditionalFormatting>
  <conditionalFormatting sqref="D9">
    <cfRule type="expression" dxfId="837" priority="113">
      <formula>$L9&gt;0.15</formula>
    </cfRule>
    <cfRule type="expression" dxfId="836" priority="114">
      <formula>AND($L9&gt;0.08,$L9&lt;0.15)</formula>
    </cfRule>
  </conditionalFormatting>
  <conditionalFormatting sqref="E9:H9">
    <cfRule type="expression" dxfId="835" priority="111">
      <formula>$L9&gt;0.15</formula>
    </cfRule>
    <cfRule type="expression" dxfId="834" priority="112">
      <formula>AND($L9&gt;0.08,$L9&lt;0.15)</formula>
    </cfRule>
  </conditionalFormatting>
  <conditionalFormatting sqref="D10">
    <cfRule type="expression" dxfId="833" priority="109">
      <formula>$L10&gt;0.15</formula>
    </cfRule>
    <cfRule type="expression" dxfId="832" priority="110">
      <formula>AND($L10&gt;0.08,$L10&lt;0.15)</formula>
    </cfRule>
  </conditionalFormatting>
  <conditionalFormatting sqref="E10:H10">
    <cfRule type="expression" dxfId="831" priority="107">
      <formula>$L10&gt;0.15</formula>
    </cfRule>
    <cfRule type="expression" dxfId="830" priority="108">
      <formula>AND($L10&gt;0.08,$L10&lt;0.15)</formula>
    </cfRule>
  </conditionalFormatting>
  <conditionalFormatting sqref="F11 D11 H11">
    <cfRule type="expression" dxfId="829" priority="105">
      <formula>$L11&gt;0.15</formula>
    </cfRule>
    <cfRule type="expression" dxfId="828" priority="106">
      <formula>AND($L11&gt;0.08,$L11&lt;0.15)</formula>
    </cfRule>
  </conditionalFormatting>
  <conditionalFormatting sqref="E11">
    <cfRule type="expression" dxfId="827" priority="103">
      <formula>$L11&gt;0.15</formula>
    </cfRule>
    <cfRule type="expression" dxfId="826" priority="104">
      <formula>AND($L11&gt;0.08,$L11&lt;0.15)</formula>
    </cfRule>
  </conditionalFormatting>
  <conditionalFormatting sqref="G11">
    <cfRule type="expression" dxfId="825" priority="101">
      <formula>$L11&gt;0.15</formula>
    </cfRule>
    <cfRule type="expression" dxfId="824" priority="102">
      <formula>AND($L11&gt;0.08,$L11&lt;0.15)</formula>
    </cfRule>
  </conditionalFormatting>
  <conditionalFormatting sqref="F12 D12 H12">
    <cfRule type="expression" dxfId="823" priority="99">
      <formula>$L12&gt;0.15</formula>
    </cfRule>
    <cfRule type="expression" dxfId="822" priority="100">
      <formula>AND($L12&gt;0.08,$L12&lt;0.15)</formula>
    </cfRule>
  </conditionalFormatting>
  <conditionalFormatting sqref="E12">
    <cfRule type="expression" dxfId="821" priority="97">
      <formula>$L12&gt;0.15</formula>
    </cfRule>
    <cfRule type="expression" dxfId="820" priority="98">
      <formula>AND($L12&gt;0.08,$L12&lt;0.15)</formula>
    </cfRule>
  </conditionalFormatting>
  <conditionalFormatting sqref="G12">
    <cfRule type="expression" dxfId="819" priority="95">
      <formula>$L12&gt;0.15</formula>
    </cfRule>
    <cfRule type="expression" dxfId="818" priority="96">
      <formula>AND($L12&gt;0.08,$L12&lt;0.15)</formula>
    </cfRule>
  </conditionalFormatting>
  <conditionalFormatting sqref="D13">
    <cfRule type="expression" dxfId="817" priority="93">
      <formula>$L13&gt;0.15</formula>
    </cfRule>
    <cfRule type="expression" dxfId="816" priority="94">
      <formula>AND($L13&gt;0.08,$L13&lt;0.15)</formula>
    </cfRule>
  </conditionalFormatting>
  <conditionalFormatting sqref="E13:H13">
    <cfRule type="expression" dxfId="815" priority="91">
      <formula>$L13&gt;0.15</formula>
    </cfRule>
    <cfRule type="expression" dxfId="814" priority="92">
      <formula>AND($L13&gt;0.08,$L13&lt;0.15)</formula>
    </cfRule>
  </conditionalFormatting>
  <conditionalFormatting sqref="D14">
    <cfRule type="expression" dxfId="813" priority="89">
      <formula>$L14&gt;0.15</formula>
    </cfRule>
    <cfRule type="expression" dxfId="812" priority="90">
      <formula>AND($L14&gt;0.08,$L14&lt;0.15)</formula>
    </cfRule>
  </conditionalFormatting>
  <conditionalFormatting sqref="E14">
    <cfRule type="expression" dxfId="811" priority="87">
      <formula>$L14&gt;0.15</formula>
    </cfRule>
    <cfRule type="expression" dxfId="810" priority="88">
      <formula>AND($L14&gt;0.08,$L14&lt;0.15)</formula>
    </cfRule>
  </conditionalFormatting>
  <conditionalFormatting sqref="F14:H14">
    <cfRule type="expression" dxfId="809" priority="85">
      <formula>$L14&gt;0.15</formula>
    </cfRule>
    <cfRule type="expression" dxfId="808" priority="86">
      <formula>AND($L14&gt;0.08,$L14&lt;0.15)</formula>
    </cfRule>
  </conditionalFormatting>
  <conditionalFormatting sqref="D15">
    <cfRule type="expression" dxfId="807" priority="83">
      <formula>$L15&gt;0.15</formula>
    </cfRule>
    <cfRule type="expression" dxfId="806" priority="84">
      <formula>AND($L15&gt;0.08,$L15&lt;0.15)</formula>
    </cfRule>
  </conditionalFormatting>
  <conditionalFormatting sqref="E15">
    <cfRule type="expression" dxfId="805" priority="81">
      <formula>$L15&gt;0.15</formula>
    </cfRule>
    <cfRule type="expression" dxfId="804" priority="82">
      <formula>AND($L15&gt;0.08,$L15&lt;0.15)</formula>
    </cfRule>
  </conditionalFormatting>
  <conditionalFormatting sqref="F15:H15">
    <cfRule type="expression" dxfId="803" priority="79">
      <formula>$L15&gt;0.15</formula>
    </cfRule>
    <cfRule type="expression" dxfId="802" priority="80">
      <formula>AND($L15&gt;0.08,$L15&lt;0.15)</formula>
    </cfRule>
  </conditionalFormatting>
  <conditionalFormatting sqref="D17">
    <cfRule type="expression" dxfId="801" priority="77">
      <formula>$L17&gt;0.15</formula>
    </cfRule>
    <cfRule type="expression" dxfId="800" priority="78">
      <formula>AND($L17&gt;0.08,$L17&lt;0.15)</formula>
    </cfRule>
  </conditionalFormatting>
  <conditionalFormatting sqref="E17:H17">
    <cfRule type="expression" dxfId="799" priority="75">
      <formula>$L17&gt;0.15</formula>
    </cfRule>
    <cfRule type="expression" dxfId="798" priority="76">
      <formula>AND($L17&gt;0.08,$L17&lt;0.15)</formula>
    </cfRule>
  </conditionalFormatting>
  <conditionalFormatting sqref="D18">
    <cfRule type="expression" dxfId="797" priority="73">
      <formula>$L18&gt;0.15</formula>
    </cfRule>
    <cfRule type="expression" dxfId="796" priority="74">
      <formula>AND($L18&gt;0.08,$L18&lt;0.15)</formula>
    </cfRule>
  </conditionalFormatting>
  <conditionalFormatting sqref="E18:G18">
    <cfRule type="expression" dxfId="795" priority="71">
      <formula>$L18&gt;0.15</formula>
    </cfRule>
    <cfRule type="expression" dxfId="794" priority="72">
      <formula>AND($L18&gt;0.08,$L18&lt;0.15)</formula>
    </cfRule>
  </conditionalFormatting>
  <conditionalFormatting sqref="H18">
    <cfRule type="expression" dxfId="793" priority="69">
      <formula>$L18&gt;0.15</formula>
    </cfRule>
    <cfRule type="expression" dxfId="792" priority="70">
      <formula>AND($L18&gt;0.08,$L18&lt;0.15)</formula>
    </cfRule>
  </conditionalFormatting>
  <conditionalFormatting sqref="D19 F19">
    <cfRule type="expression" dxfId="791" priority="67">
      <formula>$L19&gt;0.15</formula>
    </cfRule>
    <cfRule type="expression" dxfId="790" priority="68">
      <formula>AND($L19&gt;0.08,$L19&lt;0.15)</formula>
    </cfRule>
  </conditionalFormatting>
  <conditionalFormatting sqref="E19">
    <cfRule type="expression" dxfId="789" priority="65">
      <formula>$L19&gt;0.15</formula>
    </cfRule>
    <cfRule type="expression" dxfId="788" priority="66">
      <formula>AND($L19&gt;0.08,$L19&lt;0.15)</formula>
    </cfRule>
  </conditionalFormatting>
  <conditionalFormatting sqref="E19">
    <cfRule type="expression" dxfId="787" priority="63">
      <formula>$L19&gt;0.15</formula>
    </cfRule>
    <cfRule type="expression" dxfId="786" priority="64">
      <formula>AND($L19&gt;0.08,$L19&lt;0.15)</formula>
    </cfRule>
  </conditionalFormatting>
  <conditionalFormatting sqref="G19:H19">
    <cfRule type="expression" dxfId="785" priority="61">
      <formula>$L19&gt;0.15</formula>
    </cfRule>
    <cfRule type="expression" dxfId="784" priority="62">
      <formula>AND($L19&gt;0.08,$L19&lt;0.15)</formula>
    </cfRule>
  </conditionalFormatting>
  <conditionalFormatting sqref="G19:H19">
    <cfRule type="expression" dxfId="783" priority="59">
      <formula>$L19&gt;0.15</formula>
    </cfRule>
    <cfRule type="expression" dxfId="782" priority="60">
      <formula>AND($L19&gt;0.08,$L19&lt;0.15)</formula>
    </cfRule>
  </conditionalFormatting>
  <conditionalFormatting sqref="D20 F20">
    <cfRule type="expression" dxfId="781" priority="57">
      <formula>$L20&gt;0.15</formula>
    </cfRule>
    <cfRule type="expression" dxfId="780" priority="58">
      <formula>AND($L20&gt;0.08,$L20&lt;0.15)</formula>
    </cfRule>
  </conditionalFormatting>
  <conditionalFormatting sqref="E20">
    <cfRule type="expression" dxfId="779" priority="55">
      <formula>$L20&gt;0.15</formula>
    </cfRule>
    <cfRule type="expression" dxfId="778" priority="56">
      <formula>AND($L20&gt;0.08,$L20&lt;0.15)</formula>
    </cfRule>
  </conditionalFormatting>
  <conditionalFormatting sqref="E20">
    <cfRule type="expression" dxfId="777" priority="53">
      <formula>$L20&gt;0.15</formula>
    </cfRule>
    <cfRule type="expression" dxfId="776" priority="54">
      <formula>AND($L20&gt;0.08,$L20&lt;0.15)</formula>
    </cfRule>
  </conditionalFormatting>
  <conditionalFormatting sqref="G20:H20">
    <cfRule type="expression" dxfId="775" priority="51">
      <formula>$L20&gt;0.15</formula>
    </cfRule>
    <cfRule type="expression" dxfId="774" priority="52">
      <formula>AND($L20&gt;0.08,$L20&lt;0.15)</formula>
    </cfRule>
  </conditionalFormatting>
  <conditionalFormatting sqref="G20:H20">
    <cfRule type="expression" dxfId="773" priority="49">
      <formula>$L20&gt;0.15</formula>
    </cfRule>
    <cfRule type="expression" dxfId="772" priority="50">
      <formula>AND($L20&gt;0.08,$L20&lt;0.15)</formula>
    </cfRule>
  </conditionalFormatting>
  <conditionalFormatting sqref="F21 D21 H21">
    <cfRule type="expression" dxfId="771" priority="47">
      <formula>$L21&gt;0.15</formula>
    </cfRule>
    <cfRule type="expression" dxfId="770" priority="48">
      <formula>AND($L21&gt;0.08,$L21&lt;0.15)</formula>
    </cfRule>
  </conditionalFormatting>
  <conditionalFormatting sqref="E21">
    <cfRule type="expression" dxfId="769" priority="45">
      <formula>$L21&gt;0.15</formula>
    </cfRule>
    <cfRule type="expression" dxfId="768" priority="46">
      <formula>AND($L21&gt;0.08,$L21&lt;0.15)</formula>
    </cfRule>
  </conditionalFormatting>
  <conditionalFormatting sqref="G21">
    <cfRule type="expression" dxfId="767" priority="43">
      <formula>$L21&gt;0.15</formula>
    </cfRule>
    <cfRule type="expression" dxfId="766" priority="44">
      <formula>AND($L21&gt;0.08,$L21&lt;0.15)</formula>
    </cfRule>
  </conditionalFormatting>
  <conditionalFormatting sqref="F22 D22 H22">
    <cfRule type="expression" dxfId="765" priority="41">
      <formula>$L22&gt;0.15</formula>
    </cfRule>
    <cfRule type="expression" dxfId="764" priority="42">
      <formula>AND($L22&gt;0.08,$L22&lt;0.15)</formula>
    </cfRule>
  </conditionalFormatting>
  <conditionalFormatting sqref="E22">
    <cfRule type="expression" dxfId="763" priority="39">
      <formula>$L22&gt;0.15</formula>
    </cfRule>
    <cfRule type="expression" dxfId="762" priority="40">
      <formula>AND($L22&gt;0.08,$L22&lt;0.15)</formula>
    </cfRule>
  </conditionalFormatting>
  <conditionalFormatting sqref="G22">
    <cfRule type="expression" dxfId="761" priority="37">
      <formula>$L22&gt;0.15</formula>
    </cfRule>
    <cfRule type="expression" dxfId="760" priority="38">
      <formula>AND($L22&gt;0.08,$L22&lt;0.15)</formula>
    </cfRule>
  </conditionalFormatting>
  <conditionalFormatting sqref="D23">
    <cfRule type="expression" dxfId="759" priority="35">
      <formula>$L23&gt;0.15</formula>
    </cfRule>
    <cfRule type="expression" dxfId="758" priority="36">
      <formula>AND($L23&gt;0.08,$L23&lt;0.15)</formula>
    </cfRule>
  </conditionalFormatting>
  <conditionalFormatting sqref="E23:G23">
    <cfRule type="expression" dxfId="757" priority="33">
      <formula>$L23&gt;0.15</formula>
    </cfRule>
    <cfRule type="expression" dxfId="756" priority="34">
      <formula>AND($L23&gt;0.08,$L23&lt;0.15)</formula>
    </cfRule>
  </conditionalFormatting>
  <conditionalFormatting sqref="H23">
    <cfRule type="expression" dxfId="755" priority="31">
      <formula>$L23&gt;0.15</formula>
    </cfRule>
    <cfRule type="expression" dxfId="754" priority="32">
      <formula>AND($L23&gt;0.08,$L23&lt;0.15)</formula>
    </cfRule>
  </conditionalFormatting>
  <conditionalFormatting sqref="D24">
    <cfRule type="expression" dxfId="753" priority="29">
      <formula>$L24&gt;0.15</formula>
    </cfRule>
    <cfRule type="expression" dxfId="752" priority="30">
      <formula>AND($L24&gt;0.08,$L24&lt;0.15)</formula>
    </cfRule>
  </conditionalFormatting>
  <conditionalFormatting sqref="E24:H24">
    <cfRule type="expression" dxfId="751" priority="27">
      <formula>$L24&gt;0.15</formula>
    </cfRule>
    <cfRule type="expression" dxfId="750" priority="28">
      <formula>AND($L24&gt;0.08,$L24&lt;0.15)</formula>
    </cfRule>
  </conditionalFormatting>
  <conditionalFormatting sqref="D25">
    <cfRule type="expression" dxfId="749" priority="25">
      <formula>$L25&gt;0.15</formula>
    </cfRule>
    <cfRule type="expression" dxfId="748" priority="26">
      <formula>AND($L25&gt;0.08,$L25&lt;0.15)</formula>
    </cfRule>
  </conditionalFormatting>
  <conditionalFormatting sqref="E25">
    <cfRule type="expression" dxfId="747" priority="23">
      <formula>$L25&gt;0.15</formula>
    </cfRule>
    <cfRule type="expression" dxfId="746" priority="24">
      <formula>AND($L25&gt;0.08,$L25&lt;0.15)</formula>
    </cfRule>
  </conditionalFormatting>
  <conditionalFormatting sqref="F25:H25">
    <cfRule type="expression" dxfId="745" priority="21">
      <formula>$L25&gt;0.15</formula>
    </cfRule>
    <cfRule type="expression" dxfId="744" priority="22">
      <formula>AND($L25&gt;0.08,$L25&lt;0.15)</formula>
    </cfRule>
  </conditionalFormatting>
  <conditionalFormatting sqref="D26">
    <cfRule type="expression" dxfId="743" priority="19">
      <formula>$L26&gt;0.15</formula>
    </cfRule>
    <cfRule type="expression" dxfId="742" priority="20">
      <formula>AND($L26&gt;0.08,$L26&lt;0.15)</formula>
    </cfRule>
  </conditionalFormatting>
  <conditionalFormatting sqref="E26">
    <cfRule type="expression" dxfId="741" priority="17">
      <formula>$L26&gt;0.15</formula>
    </cfRule>
    <cfRule type="expression" dxfId="740" priority="18">
      <formula>AND($L26&gt;0.08,$L26&lt;0.15)</formula>
    </cfRule>
  </conditionalFormatting>
  <conditionalFormatting sqref="F26:H26">
    <cfRule type="expression" dxfId="739" priority="15">
      <formula>$L26&gt;0.15</formula>
    </cfRule>
    <cfRule type="expression" dxfId="738" priority="16">
      <formula>AND($L26&gt;0.08,$L26&lt;0.15)</formula>
    </cfRule>
  </conditionalFormatting>
  <conditionalFormatting sqref="D27">
    <cfRule type="expression" dxfId="737" priority="13">
      <formula>$L27&gt;0.15</formula>
    </cfRule>
    <cfRule type="expression" dxfId="736" priority="14">
      <formula>AND($L27&gt;0.08,$L27&lt;0.15)</formula>
    </cfRule>
  </conditionalFormatting>
  <conditionalFormatting sqref="E27">
    <cfRule type="expression" dxfId="735" priority="11">
      <formula>$L27&gt;0.15</formula>
    </cfRule>
    <cfRule type="expression" dxfId="734" priority="12">
      <formula>AND($L27&gt;0.08,$L27&lt;0.15)</formula>
    </cfRule>
  </conditionalFormatting>
  <conditionalFormatting sqref="F27:H27">
    <cfRule type="expression" dxfId="733" priority="9">
      <formula>$L27&gt;0.15</formula>
    </cfRule>
    <cfRule type="expression" dxfId="732" priority="10">
      <formula>AND($L27&gt;0.08,$L27&lt;0.15)</formula>
    </cfRule>
  </conditionalFormatting>
  <conditionalFormatting sqref="D28">
    <cfRule type="expression" dxfId="731" priority="7">
      <formula>$L28&gt;0.15</formula>
    </cfRule>
    <cfRule type="expression" dxfId="730" priority="8">
      <formula>AND($L28&gt;0.08,$L28&lt;0.15)</formula>
    </cfRule>
  </conditionalFormatting>
  <conditionalFormatting sqref="E28:H28">
    <cfRule type="expression" dxfId="729" priority="5">
      <formula>$L28&gt;0.15</formula>
    </cfRule>
    <cfRule type="expression" dxfId="728" priority="6">
      <formula>AND($L28&gt;0.08,$L28&lt;0.15)</formula>
    </cfRule>
  </conditionalFormatting>
  <conditionalFormatting sqref="D29">
    <cfRule type="expression" dxfId="727" priority="3">
      <formula>$L29&gt;0.15</formula>
    </cfRule>
    <cfRule type="expression" dxfId="726" priority="4">
      <formula>AND($L29&gt;0.08,$L29&lt;0.15)</formula>
    </cfRule>
  </conditionalFormatting>
  <conditionalFormatting sqref="E29:H29">
    <cfRule type="expression" dxfId="725" priority="1">
      <formula>$L29&gt;0.15</formula>
    </cfRule>
    <cfRule type="expression" dxfId="724" priority="2">
      <formula>AND($L29&gt;0.08,$L29&lt;0.15)</formula>
    </cfRule>
  </conditionalFormatting>
  <dataValidations count="3">
    <dataValidation allowBlank="1" showInputMessage="1" showErrorMessage="1" prompt="수식 계산_x000a_수치 입력 금지" sqref="K49:K63 K7:K46"/>
    <dataValidation type="whole" allowBlank="1" showInputMessage="1" showErrorMessage="1" errorTitle="입력값이 올바르지 않습니다." error="숫자만 쓰세요!" sqref="J29:J30 J25:J27 M49:W63 M7:W46">
      <formula1>0</formula1>
      <formula2>20000</formula2>
    </dataValidation>
    <dataValidation type="list" allowBlank="1" showInputMessage="1" showErrorMessage="1" sqref="Z49:Z63 Z7:Z4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데이터!$B$4:$B$17</xm:f>
          </x14:formula1>
          <xm:sqref>D49:D63 D30:D46</xm:sqref>
        </x14:dataValidation>
        <x14:dataValidation type="list" allowBlank="1" showInputMessage="1" showErrorMessage="1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G37" sqref="G37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37" t="s">
        <v>163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162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13</v>
      </c>
      <c r="D7" s="6" t="s">
        <v>50</v>
      </c>
      <c r="E7" s="6" t="s">
        <v>51</v>
      </c>
      <c r="F7" s="6" t="s">
        <v>52</v>
      </c>
      <c r="G7" s="4" t="s">
        <v>53</v>
      </c>
      <c r="H7" s="4" t="s">
        <v>54</v>
      </c>
      <c r="I7" s="7">
        <f t="shared" ref="I7:I46" si="0">J7+K7</f>
        <v>2775</v>
      </c>
      <c r="J7" s="8">
        <v>2700</v>
      </c>
      <c r="K7" s="7">
        <f t="shared" ref="K7:K29" si="1">SUM(M7:W7)</f>
        <v>75</v>
      </c>
      <c r="L7" s="9">
        <f t="shared" ref="L7:L46" si="2">K7/I7</f>
        <v>2.7027027027027029E-2</v>
      </c>
      <c r="M7" s="10">
        <v>49</v>
      </c>
      <c r="N7" s="10"/>
      <c r="O7" s="10"/>
      <c r="P7" s="10">
        <v>22</v>
      </c>
      <c r="Q7" s="10">
        <v>4</v>
      </c>
      <c r="R7" s="10"/>
      <c r="S7" s="10"/>
      <c r="T7" s="10"/>
      <c r="U7" s="10"/>
      <c r="V7" s="10"/>
      <c r="W7" s="10"/>
      <c r="X7" s="11">
        <v>20201013</v>
      </c>
      <c r="Y7" s="11">
        <v>3</v>
      </c>
      <c r="Z7" s="5" t="s">
        <v>90</v>
      </c>
      <c r="AA7" s="11" t="str">
        <f>IF($Z7="A","하선동",IF($Z7="B","이형준",""))</f>
        <v>하선동</v>
      </c>
      <c r="AB7" s="4" t="s">
        <v>56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13</v>
      </c>
      <c r="D8" s="6" t="s">
        <v>61</v>
      </c>
      <c r="E8" s="6" t="s">
        <v>80</v>
      </c>
      <c r="F8" s="6" t="s">
        <v>81</v>
      </c>
      <c r="G8" s="4" t="s">
        <v>82</v>
      </c>
      <c r="H8" s="4" t="s">
        <v>73</v>
      </c>
      <c r="I8" s="7">
        <f t="shared" si="0"/>
        <v>1081</v>
      </c>
      <c r="J8" s="8">
        <v>1000</v>
      </c>
      <c r="K8" s="7">
        <f t="shared" si="1"/>
        <v>81</v>
      </c>
      <c r="L8" s="9">
        <f t="shared" si="2"/>
        <v>7.4930619796484743E-2</v>
      </c>
      <c r="M8" s="10">
        <v>49</v>
      </c>
      <c r="N8" s="10"/>
      <c r="O8" s="10"/>
      <c r="P8" s="10">
        <v>23</v>
      </c>
      <c r="Q8" s="10"/>
      <c r="R8" s="10"/>
      <c r="S8" s="10">
        <v>9</v>
      </c>
      <c r="T8" s="10"/>
      <c r="U8" s="10"/>
      <c r="V8" s="10"/>
      <c r="W8" s="10"/>
      <c r="X8" s="11">
        <v>20201013</v>
      </c>
      <c r="Y8" s="11">
        <v>2</v>
      </c>
      <c r="Z8" s="5" t="s">
        <v>90</v>
      </c>
      <c r="AA8" s="11" t="str">
        <f t="shared" ref="AA8:AA46" si="3">IF($Z8="A","하선동",IF($Z8="B","이형준",""))</f>
        <v>하선동</v>
      </c>
      <c r="AB8" s="4" t="s">
        <v>56</v>
      </c>
      <c r="AC8" s="12"/>
    </row>
    <row r="9" spans="1:29" s="13" customFormat="1" ht="20.100000000000001" customHeight="1" x14ac:dyDescent="0.3">
      <c r="A9" s="4">
        <v>3</v>
      </c>
      <c r="B9" s="5">
        <f t="shared" ref="B9:B33" si="4">B8</f>
        <v>10</v>
      </c>
      <c r="C9" s="5">
        <f t="shared" ref="C9:C33" si="5">C8</f>
        <v>13</v>
      </c>
      <c r="D9" s="6" t="s">
        <v>30</v>
      </c>
      <c r="E9" s="6" t="s">
        <v>58</v>
      </c>
      <c r="F9" s="6" t="s">
        <v>59</v>
      </c>
      <c r="G9" s="4" t="s">
        <v>60</v>
      </c>
      <c r="H9" s="4" t="s">
        <v>54</v>
      </c>
      <c r="I9" s="7">
        <f t="shared" si="0"/>
        <v>1359</v>
      </c>
      <c r="J9" s="8">
        <v>1320</v>
      </c>
      <c r="K9" s="7">
        <f t="shared" si="1"/>
        <v>39</v>
      </c>
      <c r="L9" s="9">
        <f t="shared" si="2"/>
        <v>2.8697571743929361E-2</v>
      </c>
      <c r="M9" s="10">
        <v>3</v>
      </c>
      <c r="N9" s="10"/>
      <c r="O9" s="10"/>
      <c r="P9" s="10"/>
      <c r="Q9" s="10"/>
      <c r="R9" s="10"/>
      <c r="S9" s="10"/>
      <c r="T9" s="10"/>
      <c r="U9" s="10"/>
      <c r="V9" s="10">
        <v>19</v>
      </c>
      <c r="W9" s="10">
        <v>17</v>
      </c>
      <c r="X9" s="11">
        <v>20201010</v>
      </c>
      <c r="Y9" s="5">
        <v>11</v>
      </c>
      <c r="Z9" s="5" t="s">
        <v>91</v>
      </c>
      <c r="AA9" s="11" t="str">
        <f t="shared" si="3"/>
        <v>이형준</v>
      </c>
      <c r="AB9" s="4" t="s">
        <v>56</v>
      </c>
      <c r="AC9" s="12" t="s">
        <v>92</v>
      </c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13</v>
      </c>
      <c r="D10" s="6" t="s">
        <v>30</v>
      </c>
      <c r="E10" s="6" t="s">
        <v>58</v>
      </c>
      <c r="F10" s="6" t="s">
        <v>59</v>
      </c>
      <c r="G10" s="4" t="s">
        <v>60</v>
      </c>
      <c r="H10" s="4" t="s">
        <v>54</v>
      </c>
      <c r="I10" s="7">
        <f t="shared" si="0"/>
        <v>889</v>
      </c>
      <c r="J10" s="8">
        <v>878</v>
      </c>
      <c r="K10" s="7">
        <f t="shared" si="1"/>
        <v>11</v>
      </c>
      <c r="L10" s="9">
        <f t="shared" si="2"/>
        <v>1.2373453318335208E-2</v>
      </c>
      <c r="M10" s="10"/>
      <c r="N10" s="10"/>
      <c r="O10" s="10"/>
      <c r="P10" s="10">
        <v>2</v>
      </c>
      <c r="Q10" s="10"/>
      <c r="R10" s="10"/>
      <c r="S10" s="10"/>
      <c r="T10" s="10"/>
      <c r="U10" s="10"/>
      <c r="V10" s="10"/>
      <c r="W10" s="10">
        <v>9</v>
      </c>
      <c r="X10" s="11">
        <v>20201009</v>
      </c>
      <c r="Y10" s="11">
        <v>11</v>
      </c>
      <c r="Z10" s="5" t="s">
        <v>91</v>
      </c>
      <c r="AA10" s="11" t="str">
        <f t="shared" si="3"/>
        <v>이형준</v>
      </c>
      <c r="AB10" s="4" t="s">
        <v>65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13</v>
      </c>
      <c r="D11" s="6" t="s">
        <v>30</v>
      </c>
      <c r="E11" s="6" t="s">
        <v>58</v>
      </c>
      <c r="F11" s="6" t="s">
        <v>59</v>
      </c>
      <c r="G11" s="4" t="s">
        <v>60</v>
      </c>
      <c r="H11" s="4" t="s">
        <v>54</v>
      </c>
      <c r="I11" s="7">
        <f t="shared" si="0"/>
        <v>672</v>
      </c>
      <c r="J11" s="8">
        <v>670</v>
      </c>
      <c r="K11" s="7">
        <f t="shared" si="1"/>
        <v>2</v>
      </c>
      <c r="L11" s="9">
        <f t="shared" si="2"/>
        <v>2.976190476190476E-3</v>
      </c>
      <c r="M11" s="10"/>
      <c r="N11" s="10"/>
      <c r="O11" s="10"/>
      <c r="P11" s="10">
        <v>2</v>
      </c>
      <c r="Q11" s="10"/>
      <c r="R11" s="10"/>
      <c r="S11" s="10"/>
      <c r="T11" s="10"/>
      <c r="U11" s="10"/>
      <c r="V11" s="10"/>
      <c r="W11" s="10"/>
      <c r="X11" s="11">
        <v>20201010</v>
      </c>
      <c r="Y11" s="11">
        <v>11</v>
      </c>
      <c r="Z11" s="5" t="s">
        <v>91</v>
      </c>
      <c r="AA11" s="11" t="str">
        <f t="shared" si="3"/>
        <v>이형준</v>
      </c>
      <c r="AB11" s="4" t="s">
        <v>65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13</v>
      </c>
      <c r="D12" s="6" t="s">
        <v>61</v>
      </c>
      <c r="E12" s="6" t="s">
        <v>51</v>
      </c>
      <c r="F12" s="6" t="s">
        <v>62</v>
      </c>
      <c r="G12" s="4" t="s">
        <v>63</v>
      </c>
      <c r="H12" s="4" t="s">
        <v>54</v>
      </c>
      <c r="I12" s="7">
        <f t="shared" si="0"/>
        <v>2098</v>
      </c>
      <c r="J12" s="8">
        <v>1900</v>
      </c>
      <c r="K12" s="7">
        <f t="shared" si="1"/>
        <v>198</v>
      </c>
      <c r="L12" s="9">
        <f t="shared" si="2"/>
        <v>9.4375595805529081E-2</v>
      </c>
      <c r="M12" s="10"/>
      <c r="N12" s="10"/>
      <c r="O12" s="10"/>
      <c r="P12" s="10">
        <v>192</v>
      </c>
      <c r="Q12" s="10">
        <v>6</v>
      </c>
      <c r="R12" s="10"/>
      <c r="S12" s="10"/>
      <c r="T12" s="10"/>
      <c r="U12" s="10"/>
      <c r="V12" s="10"/>
      <c r="W12" s="10"/>
      <c r="X12" s="11">
        <v>20201013</v>
      </c>
      <c r="Y12" s="11">
        <v>7</v>
      </c>
      <c r="Z12" s="5" t="s">
        <v>90</v>
      </c>
      <c r="AA12" s="11" t="str">
        <f t="shared" si="3"/>
        <v>하선동</v>
      </c>
      <c r="AB12" s="4" t="s">
        <v>65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13</v>
      </c>
      <c r="D13" s="6" t="s">
        <v>61</v>
      </c>
      <c r="E13" s="6" t="s">
        <v>51</v>
      </c>
      <c r="F13" s="6" t="s">
        <v>108</v>
      </c>
      <c r="G13" s="4" t="s">
        <v>109</v>
      </c>
      <c r="H13" s="4" t="s">
        <v>54</v>
      </c>
      <c r="I13" s="7">
        <f t="shared" si="0"/>
        <v>543</v>
      </c>
      <c r="J13" s="14">
        <v>540</v>
      </c>
      <c r="K13" s="7">
        <f t="shared" si="1"/>
        <v>3</v>
      </c>
      <c r="L13" s="9">
        <f t="shared" si="2"/>
        <v>5.5248618784530384E-3</v>
      </c>
      <c r="M13" s="10">
        <v>3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20200915</v>
      </c>
      <c r="Y13" s="11">
        <v>13</v>
      </c>
      <c r="Z13" s="5" t="s">
        <v>91</v>
      </c>
      <c r="AA13" s="11" t="str">
        <f t="shared" si="3"/>
        <v>이형준</v>
      </c>
      <c r="AB13" s="4" t="s">
        <v>65</v>
      </c>
      <c r="AC13" s="12" t="s">
        <v>110</v>
      </c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13</v>
      </c>
      <c r="D14" s="6" t="s">
        <v>30</v>
      </c>
      <c r="E14" s="6" t="s">
        <v>76</v>
      </c>
      <c r="F14" s="6" t="s">
        <v>77</v>
      </c>
      <c r="G14" s="4" t="s">
        <v>78</v>
      </c>
      <c r="H14" s="4" t="s">
        <v>54</v>
      </c>
      <c r="I14" s="7">
        <f t="shared" si="0"/>
        <v>1442</v>
      </c>
      <c r="J14" s="8">
        <v>1413</v>
      </c>
      <c r="K14" s="7">
        <f t="shared" si="1"/>
        <v>29</v>
      </c>
      <c r="L14" s="9">
        <f t="shared" si="2"/>
        <v>2.0110957004160889E-2</v>
      </c>
      <c r="M14" s="10"/>
      <c r="N14" s="10"/>
      <c r="O14" s="10"/>
      <c r="P14" s="10">
        <v>29</v>
      </c>
      <c r="Q14" s="10"/>
      <c r="R14" s="10"/>
      <c r="S14" s="10"/>
      <c r="T14" s="10"/>
      <c r="U14" s="10"/>
      <c r="V14" s="10"/>
      <c r="W14" s="10"/>
      <c r="X14" s="11">
        <v>20201013</v>
      </c>
      <c r="Y14" s="11">
        <v>14</v>
      </c>
      <c r="Z14" s="5" t="s">
        <v>90</v>
      </c>
      <c r="AA14" s="11" t="str">
        <f t="shared" si="3"/>
        <v>하선동</v>
      </c>
      <c r="AB14" s="4" t="s">
        <v>79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13</v>
      </c>
      <c r="D15" s="6" t="s">
        <v>61</v>
      </c>
      <c r="E15" s="6" t="s">
        <v>51</v>
      </c>
      <c r="F15" s="6" t="s">
        <v>84</v>
      </c>
      <c r="G15" s="4">
        <v>7301</v>
      </c>
      <c r="H15" s="4" t="s">
        <v>54</v>
      </c>
      <c r="I15" s="7">
        <f t="shared" si="0"/>
        <v>647</v>
      </c>
      <c r="J15" s="8">
        <v>647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20201013</v>
      </c>
      <c r="Y15" s="11">
        <v>13</v>
      </c>
      <c r="Z15" s="5" t="s">
        <v>90</v>
      </c>
      <c r="AA15" s="11" t="str">
        <f t="shared" si="3"/>
        <v>하선동</v>
      </c>
      <c r="AB15" s="4" t="s">
        <v>79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13</v>
      </c>
      <c r="D16" s="6" t="s">
        <v>30</v>
      </c>
      <c r="E16" s="6" t="s">
        <v>58</v>
      </c>
      <c r="F16" s="6" t="s">
        <v>59</v>
      </c>
      <c r="G16" s="4" t="s">
        <v>60</v>
      </c>
      <c r="H16" s="4" t="s">
        <v>54</v>
      </c>
      <c r="I16" s="7">
        <f t="shared" si="0"/>
        <v>765</v>
      </c>
      <c r="J16" s="8">
        <v>624</v>
      </c>
      <c r="K16" s="7">
        <f t="shared" si="1"/>
        <v>141</v>
      </c>
      <c r="L16" s="9">
        <f t="shared" si="2"/>
        <v>0.18431372549019609</v>
      </c>
      <c r="M16" s="10">
        <v>1</v>
      </c>
      <c r="N16" s="10"/>
      <c r="O16" s="10"/>
      <c r="P16" s="10"/>
      <c r="Q16" s="10">
        <v>1</v>
      </c>
      <c r="R16" s="10"/>
      <c r="S16" s="10"/>
      <c r="T16" s="10">
        <v>3</v>
      </c>
      <c r="U16" s="10"/>
      <c r="V16" s="10"/>
      <c r="W16" s="10">
        <v>136</v>
      </c>
      <c r="X16" s="11">
        <v>20201010</v>
      </c>
      <c r="Y16" s="11">
        <v>11</v>
      </c>
      <c r="Z16" s="5" t="s">
        <v>91</v>
      </c>
      <c r="AA16" s="11" t="str">
        <f t="shared" si="3"/>
        <v>이형준</v>
      </c>
      <c r="AB16" s="4" t="s">
        <v>79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13</v>
      </c>
      <c r="D17" s="6" t="s">
        <v>61</v>
      </c>
      <c r="E17" s="6" t="s">
        <v>51</v>
      </c>
      <c r="F17" s="6" t="s">
        <v>62</v>
      </c>
      <c r="G17" s="4" t="s">
        <v>63</v>
      </c>
      <c r="H17" s="4" t="s">
        <v>54</v>
      </c>
      <c r="I17" s="7">
        <f t="shared" si="0"/>
        <v>1029</v>
      </c>
      <c r="J17" s="8">
        <v>953</v>
      </c>
      <c r="K17" s="7">
        <f t="shared" si="1"/>
        <v>76</v>
      </c>
      <c r="L17" s="9">
        <f t="shared" si="2"/>
        <v>7.38581146744412E-2</v>
      </c>
      <c r="M17" s="10">
        <v>18</v>
      </c>
      <c r="N17" s="10"/>
      <c r="O17" s="10"/>
      <c r="P17" s="10">
        <v>58</v>
      </c>
      <c r="Q17" s="10"/>
      <c r="R17" s="10"/>
      <c r="S17" s="10"/>
      <c r="T17" s="10"/>
      <c r="U17" s="10"/>
      <c r="V17" s="10"/>
      <c r="W17" s="10"/>
      <c r="X17" s="11">
        <v>20201013</v>
      </c>
      <c r="Y17" s="11">
        <v>7</v>
      </c>
      <c r="Z17" s="5" t="s">
        <v>90</v>
      </c>
      <c r="AA17" s="11" t="str">
        <f t="shared" si="3"/>
        <v>하선동</v>
      </c>
      <c r="AB17" s="4" t="s">
        <v>88</v>
      </c>
      <c r="AC17" s="12" t="s">
        <v>96</v>
      </c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13</v>
      </c>
      <c r="D18" s="6" t="s">
        <v>61</v>
      </c>
      <c r="E18" s="6" t="s">
        <v>51</v>
      </c>
      <c r="F18" s="6" t="s">
        <v>62</v>
      </c>
      <c r="G18" s="4" t="s">
        <v>63</v>
      </c>
      <c r="H18" s="4" t="s">
        <v>54</v>
      </c>
      <c r="I18" s="7">
        <f t="shared" si="0"/>
        <v>1452</v>
      </c>
      <c r="J18" s="8">
        <v>1350</v>
      </c>
      <c r="K18" s="7">
        <f t="shared" ref="K18" si="6">SUM(M18:W18)</f>
        <v>102</v>
      </c>
      <c r="L18" s="9">
        <f t="shared" si="2"/>
        <v>7.0247933884297523E-2</v>
      </c>
      <c r="M18" s="10">
        <v>60</v>
      </c>
      <c r="N18" s="10"/>
      <c r="O18" s="10"/>
      <c r="P18" s="10">
        <v>42</v>
      </c>
      <c r="Q18" s="10"/>
      <c r="R18" s="10"/>
      <c r="S18" s="10"/>
      <c r="T18" s="10"/>
      <c r="U18" s="10"/>
      <c r="V18" s="10"/>
      <c r="W18" s="10"/>
      <c r="X18" s="11">
        <v>20201013</v>
      </c>
      <c r="Y18" s="11">
        <v>7</v>
      </c>
      <c r="Z18" s="5" t="s">
        <v>91</v>
      </c>
      <c r="AA18" s="11" t="str">
        <f t="shared" si="3"/>
        <v>이형준</v>
      </c>
      <c r="AB18" s="4" t="s">
        <v>88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13</v>
      </c>
      <c r="D19" s="6" t="s">
        <v>61</v>
      </c>
      <c r="E19" s="6" t="s">
        <v>93</v>
      </c>
      <c r="F19" s="6" t="s">
        <v>97</v>
      </c>
      <c r="G19" s="4" t="s">
        <v>98</v>
      </c>
      <c r="H19" s="4" t="s">
        <v>54</v>
      </c>
      <c r="I19" s="7">
        <f t="shared" si="0"/>
        <v>1755</v>
      </c>
      <c r="J19" s="8">
        <v>1491</v>
      </c>
      <c r="K19" s="7">
        <f t="shared" si="1"/>
        <v>264</v>
      </c>
      <c r="L19" s="9">
        <f t="shared" si="2"/>
        <v>0.15042735042735042</v>
      </c>
      <c r="M19" s="10">
        <v>11</v>
      </c>
      <c r="N19" s="10"/>
      <c r="O19" s="10"/>
      <c r="P19" s="10">
        <v>253</v>
      </c>
      <c r="Q19" s="10"/>
      <c r="R19" s="10"/>
      <c r="S19" s="10"/>
      <c r="T19" s="10"/>
      <c r="U19" s="10"/>
      <c r="V19" s="10"/>
      <c r="W19" s="10"/>
      <c r="X19" s="11">
        <v>20201013</v>
      </c>
      <c r="Y19" s="11">
        <v>4</v>
      </c>
      <c r="Z19" s="5" t="s">
        <v>90</v>
      </c>
      <c r="AA19" s="11" t="str">
        <f t="shared" si="3"/>
        <v>하선동</v>
      </c>
      <c r="AB19" s="4" t="s">
        <v>88</v>
      </c>
      <c r="AC19" s="12" t="s">
        <v>96</v>
      </c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13</v>
      </c>
      <c r="D20" s="6" t="s">
        <v>61</v>
      </c>
      <c r="E20" s="6" t="s">
        <v>93</v>
      </c>
      <c r="F20" s="6" t="s">
        <v>97</v>
      </c>
      <c r="G20" s="4" t="s">
        <v>98</v>
      </c>
      <c r="H20" s="4" t="s">
        <v>54</v>
      </c>
      <c r="I20" s="7">
        <f t="shared" si="0"/>
        <v>943</v>
      </c>
      <c r="J20" s="8">
        <v>900</v>
      </c>
      <c r="K20" s="7">
        <f t="shared" si="1"/>
        <v>43</v>
      </c>
      <c r="L20" s="9">
        <f t="shared" si="2"/>
        <v>4.5599151643690349E-2</v>
      </c>
      <c r="M20" s="10">
        <v>10</v>
      </c>
      <c r="N20" s="10"/>
      <c r="O20" s="10"/>
      <c r="P20" s="10">
        <v>33</v>
      </c>
      <c r="Q20" s="10"/>
      <c r="R20" s="10"/>
      <c r="S20" s="10"/>
      <c r="T20" s="10"/>
      <c r="U20" s="10"/>
      <c r="V20" s="10"/>
      <c r="W20" s="10"/>
      <c r="X20" s="11">
        <v>20201013</v>
      </c>
      <c r="Y20" s="11">
        <v>4</v>
      </c>
      <c r="Z20" s="5" t="s">
        <v>91</v>
      </c>
      <c r="AA20" s="11" t="str">
        <f t="shared" si="3"/>
        <v>이형준</v>
      </c>
      <c r="AB20" s="4" t="s">
        <v>88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13</v>
      </c>
      <c r="D21" s="6" t="s">
        <v>61</v>
      </c>
      <c r="E21" s="6" t="s">
        <v>51</v>
      </c>
      <c r="F21" s="6" t="s">
        <v>84</v>
      </c>
      <c r="G21" s="4">
        <v>7301</v>
      </c>
      <c r="H21" s="4" t="s">
        <v>54</v>
      </c>
      <c r="I21" s="7">
        <f t="shared" si="0"/>
        <v>2241</v>
      </c>
      <c r="J21" s="8">
        <v>2229</v>
      </c>
      <c r="K21" s="7">
        <f t="shared" si="1"/>
        <v>12</v>
      </c>
      <c r="L21" s="9">
        <f t="shared" si="2"/>
        <v>5.3547523427041497E-3</v>
      </c>
      <c r="M21" s="10">
        <v>12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20201013</v>
      </c>
      <c r="Y21" s="11">
        <v>13</v>
      </c>
      <c r="Z21" s="5" t="s">
        <v>91</v>
      </c>
      <c r="AA21" s="11" t="str">
        <f t="shared" si="3"/>
        <v>이형준</v>
      </c>
      <c r="AB21" s="4" t="s">
        <v>88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13</v>
      </c>
      <c r="D22" s="6" t="s">
        <v>61</v>
      </c>
      <c r="E22" s="6" t="s">
        <v>100</v>
      </c>
      <c r="F22" s="6" t="s">
        <v>99</v>
      </c>
      <c r="G22" s="4" t="s">
        <v>101</v>
      </c>
      <c r="H22" s="4" t="s">
        <v>54</v>
      </c>
      <c r="I22" s="7">
        <f t="shared" si="0"/>
        <v>1600</v>
      </c>
      <c r="J22" s="8">
        <v>1600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20201013</v>
      </c>
      <c r="Y22" s="11">
        <v>11</v>
      </c>
      <c r="Z22" s="5" t="s">
        <v>90</v>
      </c>
      <c r="AA22" s="11" t="str">
        <f t="shared" si="3"/>
        <v>하선동</v>
      </c>
      <c r="AB22" s="4" t="s">
        <v>88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13</v>
      </c>
      <c r="D23" s="6" t="s">
        <v>30</v>
      </c>
      <c r="E23" s="6" t="s">
        <v>58</v>
      </c>
      <c r="F23" s="6" t="s">
        <v>59</v>
      </c>
      <c r="G23" s="4" t="s">
        <v>60</v>
      </c>
      <c r="H23" s="4" t="s">
        <v>54</v>
      </c>
      <c r="I23" s="7">
        <f t="shared" si="0"/>
        <v>173</v>
      </c>
      <c r="J23" s="8">
        <v>161</v>
      </c>
      <c r="K23" s="7">
        <f t="shared" si="1"/>
        <v>12</v>
      </c>
      <c r="L23" s="9">
        <f t="shared" si="2"/>
        <v>6.9364161849710976E-2</v>
      </c>
      <c r="M23" s="10"/>
      <c r="N23" s="10"/>
      <c r="O23" s="10"/>
      <c r="P23" s="10"/>
      <c r="Q23" s="10"/>
      <c r="R23" s="10"/>
      <c r="S23" s="10"/>
      <c r="T23" s="10">
        <v>1</v>
      </c>
      <c r="U23" s="10"/>
      <c r="V23" s="10"/>
      <c r="W23" s="10">
        <v>11</v>
      </c>
      <c r="X23" s="11">
        <v>20201009</v>
      </c>
      <c r="Y23" s="11">
        <v>11</v>
      </c>
      <c r="Z23" s="5" t="s">
        <v>90</v>
      </c>
      <c r="AA23" s="11" t="str">
        <f t="shared" si="3"/>
        <v>하선동</v>
      </c>
      <c r="AB23" s="4" t="s">
        <v>88</v>
      </c>
      <c r="AC23" s="12" t="s">
        <v>92</v>
      </c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13</v>
      </c>
      <c r="D24" s="6" t="s">
        <v>30</v>
      </c>
      <c r="E24" s="6" t="s">
        <v>76</v>
      </c>
      <c r="F24" s="6" t="s">
        <v>77</v>
      </c>
      <c r="G24" s="4" t="s">
        <v>78</v>
      </c>
      <c r="H24" s="4" t="s">
        <v>54</v>
      </c>
      <c r="I24" s="7">
        <f t="shared" si="0"/>
        <v>1385</v>
      </c>
      <c r="J24" s="8">
        <v>1365</v>
      </c>
      <c r="K24" s="7">
        <f t="shared" si="1"/>
        <v>20</v>
      </c>
      <c r="L24" s="9">
        <f t="shared" si="2"/>
        <v>1.444043321299639E-2</v>
      </c>
      <c r="M24" s="10">
        <v>3</v>
      </c>
      <c r="N24" s="10"/>
      <c r="O24" s="10"/>
      <c r="P24" s="10">
        <v>14</v>
      </c>
      <c r="Q24" s="10">
        <v>3</v>
      </c>
      <c r="R24" s="10"/>
      <c r="S24" s="10"/>
      <c r="T24" s="10"/>
      <c r="U24" s="10"/>
      <c r="V24" s="10"/>
      <c r="W24" s="10"/>
      <c r="X24" s="11">
        <v>20201013</v>
      </c>
      <c r="Y24" s="11">
        <v>14</v>
      </c>
      <c r="Z24" s="5" t="s">
        <v>90</v>
      </c>
      <c r="AA24" s="11" t="str">
        <f t="shared" si="3"/>
        <v>하선동</v>
      </c>
      <c r="AB24" s="4" t="s">
        <v>89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13</v>
      </c>
      <c r="D25" s="6" t="s">
        <v>30</v>
      </c>
      <c r="E25" s="6" t="s">
        <v>76</v>
      </c>
      <c r="F25" s="6" t="s">
        <v>77</v>
      </c>
      <c r="G25" s="4" t="s">
        <v>78</v>
      </c>
      <c r="H25" s="4" t="s">
        <v>54</v>
      </c>
      <c r="I25" s="7">
        <f t="shared" si="0"/>
        <v>2974</v>
      </c>
      <c r="J25" s="10">
        <v>2915</v>
      </c>
      <c r="K25" s="7">
        <f t="shared" si="1"/>
        <v>59</v>
      </c>
      <c r="L25" s="9">
        <f t="shared" si="2"/>
        <v>1.9838601210490921E-2</v>
      </c>
      <c r="M25" s="10">
        <v>13</v>
      </c>
      <c r="N25" s="10"/>
      <c r="O25" s="10"/>
      <c r="P25" s="10">
        <v>38</v>
      </c>
      <c r="Q25" s="10">
        <v>8</v>
      </c>
      <c r="R25" s="10"/>
      <c r="S25" s="10"/>
      <c r="T25" s="10"/>
      <c r="U25" s="10"/>
      <c r="V25" s="10"/>
      <c r="W25" s="10"/>
      <c r="X25" s="11">
        <v>20201013</v>
      </c>
      <c r="Y25" s="11">
        <v>14</v>
      </c>
      <c r="Z25" s="5" t="s">
        <v>91</v>
      </c>
      <c r="AA25" s="11" t="str">
        <f t="shared" si="3"/>
        <v>이형준</v>
      </c>
      <c r="AB25" s="4" t="s">
        <v>89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13</v>
      </c>
      <c r="D26" s="6" t="s">
        <v>30</v>
      </c>
      <c r="E26" s="6" t="s">
        <v>76</v>
      </c>
      <c r="F26" s="6" t="s">
        <v>77</v>
      </c>
      <c r="G26" s="4" t="s">
        <v>78</v>
      </c>
      <c r="H26" s="4" t="s">
        <v>54</v>
      </c>
      <c r="I26" s="7">
        <f t="shared" si="0"/>
        <v>2384</v>
      </c>
      <c r="J26" s="10">
        <v>2340</v>
      </c>
      <c r="K26" s="7">
        <f t="shared" si="1"/>
        <v>44</v>
      </c>
      <c r="L26" s="9">
        <f t="shared" si="2"/>
        <v>1.8456375838926176E-2</v>
      </c>
      <c r="M26" s="10"/>
      <c r="N26" s="10"/>
      <c r="O26" s="10"/>
      <c r="P26" s="10">
        <v>31</v>
      </c>
      <c r="Q26" s="10">
        <v>13</v>
      </c>
      <c r="R26" s="10"/>
      <c r="S26" s="10"/>
      <c r="T26" s="10"/>
      <c r="U26" s="10"/>
      <c r="V26" s="10"/>
      <c r="W26" s="10"/>
      <c r="X26" s="11">
        <v>20200918</v>
      </c>
      <c r="Y26" s="11">
        <v>14</v>
      </c>
      <c r="Z26" s="5" t="s">
        <v>91</v>
      </c>
      <c r="AA26" s="11" t="str">
        <f t="shared" si="3"/>
        <v>이형준</v>
      </c>
      <c r="AB26" s="4" t="s">
        <v>89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13</v>
      </c>
      <c r="D27" s="6" t="s">
        <v>30</v>
      </c>
      <c r="E27" s="6" t="s">
        <v>76</v>
      </c>
      <c r="F27" s="6" t="s">
        <v>77</v>
      </c>
      <c r="G27" s="4" t="s">
        <v>78</v>
      </c>
      <c r="H27" s="4" t="s">
        <v>54</v>
      </c>
      <c r="I27" s="7">
        <f t="shared" si="0"/>
        <v>125</v>
      </c>
      <c r="J27" s="10">
        <v>125</v>
      </c>
      <c r="K27" s="7">
        <f t="shared" si="1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>
        <v>20200921</v>
      </c>
      <c r="Y27" s="11">
        <v>14</v>
      </c>
      <c r="Z27" s="5" t="s">
        <v>91</v>
      </c>
      <c r="AA27" s="11" t="str">
        <f t="shared" si="3"/>
        <v>이형준</v>
      </c>
      <c r="AB27" s="4" t="s">
        <v>89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13</v>
      </c>
      <c r="D28" s="12" t="s">
        <v>106</v>
      </c>
      <c r="E28" s="6" t="s">
        <v>103</v>
      </c>
      <c r="F28" s="6" t="s">
        <v>102</v>
      </c>
      <c r="G28" s="4">
        <v>8301</v>
      </c>
      <c r="H28" s="4" t="s">
        <v>73</v>
      </c>
      <c r="I28" s="7">
        <f t="shared" si="0"/>
        <v>1023</v>
      </c>
      <c r="J28" s="15">
        <v>1020</v>
      </c>
      <c r="K28" s="7">
        <f t="shared" si="1"/>
        <v>3</v>
      </c>
      <c r="L28" s="9">
        <f t="shared" si="2"/>
        <v>2.9325513196480938E-3</v>
      </c>
      <c r="M28" s="10">
        <v>1</v>
      </c>
      <c r="N28" s="10"/>
      <c r="O28" s="10"/>
      <c r="P28" s="10"/>
      <c r="Q28" s="10"/>
      <c r="R28" s="10"/>
      <c r="S28" s="10">
        <v>2</v>
      </c>
      <c r="T28" s="10"/>
      <c r="U28" s="10"/>
      <c r="V28" s="10"/>
      <c r="W28" s="10"/>
      <c r="X28" s="11">
        <v>20201013</v>
      </c>
      <c r="Y28" s="11">
        <v>10</v>
      </c>
      <c r="Z28" s="5" t="s">
        <v>90</v>
      </c>
      <c r="AA28" s="11" t="str">
        <f t="shared" si="3"/>
        <v>하선동</v>
      </c>
      <c r="AB28" s="4" t="s">
        <v>89</v>
      </c>
      <c r="AC28" s="12"/>
    </row>
    <row r="29" spans="1:29" s="13" customFormat="1" ht="30" customHeight="1" x14ac:dyDescent="0.3">
      <c r="A29" s="4">
        <v>23</v>
      </c>
      <c r="B29" s="5">
        <f t="shared" si="4"/>
        <v>10</v>
      </c>
      <c r="C29" s="5">
        <f t="shared" si="5"/>
        <v>13</v>
      </c>
      <c r="D29" s="12" t="s">
        <v>106</v>
      </c>
      <c r="E29" s="6" t="s">
        <v>104</v>
      </c>
      <c r="F29" s="6" t="s">
        <v>105</v>
      </c>
      <c r="G29" s="4">
        <v>8301</v>
      </c>
      <c r="H29" s="4" t="s">
        <v>73</v>
      </c>
      <c r="I29" s="7">
        <f t="shared" si="0"/>
        <v>1191</v>
      </c>
      <c r="J29" s="10">
        <v>1190</v>
      </c>
      <c r="K29" s="7">
        <f t="shared" si="1"/>
        <v>1</v>
      </c>
      <c r="L29" s="9">
        <f t="shared" si="2"/>
        <v>8.3963056255247689E-4</v>
      </c>
      <c r="M29" s="10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>
        <v>20201013</v>
      </c>
      <c r="Y29" s="11">
        <v>10</v>
      </c>
      <c r="Z29" s="5" t="s">
        <v>90</v>
      </c>
      <c r="AA29" s="11" t="str">
        <f t="shared" si="3"/>
        <v>하선동</v>
      </c>
      <c r="AB29" s="4" t="s">
        <v>89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5"/>
        <v>13</v>
      </c>
      <c r="D30" s="6" t="s">
        <v>61</v>
      </c>
      <c r="E30" s="6" t="s">
        <v>66</v>
      </c>
      <c r="F30" s="6" t="s">
        <v>86</v>
      </c>
      <c r="G30" s="4" t="s">
        <v>87</v>
      </c>
      <c r="H30" s="4" t="s">
        <v>54</v>
      </c>
      <c r="I30" s="7">
        <f t="shared" si="0"/>
        <v>3201</v>
      </c>
      <c r="J30" s="10">
        <v>3198</v>
      </c>
      <c r="K30" s="7">
        <f t="shared" ref="K30:K46" si="7">SUM(M30:W30)</f>
        <v>3</v>
      </c>
      <c r="L30" s="9">
        <f t="shared" si="2"/>
        <v>9.372071227741331E-4</v>
      </c>
      <c r="M30" s="10"/>
      <c r="N30" s="10"/>
      <c r="O30" s="10"/>
      <c r="P30" s="10"/>
      <c r="Q30" s="10">
        <v>3</v>
      </c>
      <c r="R30" s="10"/>
      <c r="S30" s="10"/>
      <c r="T30" s="10"/>
      <c r="U30" s="10"/>
      <c r="V30" s="10"/>
      <c r="W30" s="10"/>
      <c r="X30" s="11">
        <v>20201009</v>
      </c>
      <c r="Y30" s="11">
        <v>5</v>
      </c>
      <c r="Z30" s="5" t="s">
        <v>91</v>
      </c>
      <c r="AA30" s="11" t="str">
        <f t="shared" si="3"/>
        <v>이형준</v>
      </c>
      <c r="AB30" s="12" t="s">
        <v>107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5"/>
        <v>13</v>
      </c>
      <c r="D31" s="6" t="s">
        <v>61</v>
      </c>
      <c r="E31" s="6" t="s">
        <v>66</v>
      </c>
      <c r="F31" s="6" t="s">
        <v>86</v>
      </c>
      <c r="G31" s="4" t="s">
        <v>87</v>
      </c>
      <c r="H31" s="4" t="s">
        <v>54</v>
      </c>
      <c r="I31" s="7">
        <f t="shared" si="0"/>
        <v>3623</v>
      </c>
      <c r="J31" s="8">
        <v>3621</v>
      </c>
      <c r="K31" s="7">
        <f t="shared" si="7"/>
        <v>2</v>
      </c>
      <c r="L31" s="9">
        <f t="shared" si="2"/>
        <v>5.5202870549268563E-4</v>
      </c>
      <c r="M31" s="10"/>
      <c r="N31" s="10"/>
      <c r="O31" s="10"/>
      <c r="P31" s="10"/>
      <c r="Q31" s="10">
        <v>2</v>
      </c>
      <c r="R31" s="10"/>
      <c r="S31" s="10"/>
      <c r="T31" s="10"/>
      <c r="U31" s="10"/>
      <c r="V31" s="10"/>
      <c r="W31" s="10"/>
      <c r="X31" s="11">
        <v>20201010</v>
      </c>
      <c r="Y31" s="11">
        <v>5</v>
      </c>
      <c r="Z31" s="5" t="s">
        <v>91</v>
      </c>
      <c r="AA31" s="11" t="str">
        <f t="shared" si="3"/>
        <v>이형준</v>
      </c>
      <c r="AB31" s="12" t="s">
        <v>107</v>
      </c>
      <c r="AC31" s="16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5"/>
        <v>13</v>
      </c>
      <c r="D32" s="6" t="s">
        <v>61</v>
      </c>
      <c r="E32" s="6" t="s">
        <v>66</v>
      </c>
      <c r="F32" s="6" t="s">
        <v>86</v>
      </c>
      <c r="G32" s="4" t="s">
        <v>87</v>
      </c>
      <c r="H32" s="4" t="s">
        <v>54</v>
      </c>
      <c r="I32" s="7">
        <f t="shared" si="0"/>
        <v>3598</v>
      </c>
      <c r="J32" s="8">
        <v>3593</v>
      </c>
      <c r="K32" s="7">
        <f t="shared" si="7"/>
        <v>5</v>
      </c>
      <c r="L32" s="9">
        <f t="shared" si="2"/>
        <v>1.3896609227348527E-3</v>
      </c>
      <c r="M32" s="10"/>
      <c r="N32" s="10"/>
      <c r="O32" s="10"/>
      <c r="P32" s="10"/>
      <c r="Q32" s="10">
        <v>5</v>
      </c>
      <c r="R32" s="10"/>
      <c r="S32" s="10"/>
      <c r="T32" s="10"/>
      <c r="U32" s="10"/>
      <c r="V32" s="10"/>
      <c r="W32" s="10"/>
      <c r="X32" s="11">
        <v>20201013</v>
      </c>
      <c r="Y32" s="11">
        <v>5</v>
      </c>
      <c r="Z32" s="5" t="s">
        <v>90</v>
      </c>
      <c r="AA32" s="11" t="str">
        <f t="shared" si="3"/>
        <v>하선동</v>
      </c>
      <c r="AB32" s="12" t="s">
        <v>107</v>
      </c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5"/>
        <v>13</v>
      </c>
      <c r="D33" s="6" t="s">
        <v>61</v>
      </c>
      <c r="E33" s="6" t="s">
        <v>66</v>
      </c>
      <c r="F33" s="6" t="s">
        <v>86</v>
      </c>
      <c r="G33" s="4" t="s">
        <v>87</v>
      </c>
      <c r="H33" s="4" t="s">
        <v>54</v>
      </c>
      <c r="I33" s="7">
        <f t="shared" si="0"/>
        <v>3201</v>
      </c>
      <c r="J33" s="8">
        <v>3196</v>
      </c>
      <c r="K33" s="7">
        <f t="shared" si="7"/>
        <v>5</v>
      </c>
      <c r="L33" s="9">
        <f t="shared" si="2"/>
        <v>1.5620118712902219E-3</v>
      </c>
      <c r="M33" s="10"/>
      <c r="N33" s="10"/>
      <c r="O33" s="10"/>
      <c r="P33" s="10"/>
      <c r="Q33" s="10">
        <v>5</v>
      </c>
      <c r="R33" s="10"/>
      <c r="S33" s="10"/>
      <c r="T33" s="10"/>
      <c r="U33" s="10"/>
      <c r="V33" s="10"/>
      <c r="W33" s="10"/>
      <c r="X33" s="11">
        <v>20201010</v>
      </c>
      <c r="Y33" s="11">
        <v>5</v>
      </c>
      <c r="Z33" s="5" t="s">
        <v>90</v>
      </c>
      <c r="AA33" s="11" t="str">
        <f t="shared" si="3"/>
        <v>하선동</v>
      </c>
      <c r="AB33" s="12" t="s">
        <v>107</v>
      </c>
      <c r="AC33" s="12"/>
    </row>
    <row r="34" spans="1:29" s="13" customFormat="1" ht="20.100000000000001" customHeight="1" x14ac:dyDescent="0.3">
      <c r="A34" s="4">
        <v>28</v>
      </c>
      <c r="B34" s="5"/>
      <c r="C34" s="5"/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>
        <v>20201012</v>
      </c>
      <c r="Y34" s="11">
        <v>11</v>
      </c>
      <c r="Z34" s="5" t="s">
        <v>90</v>
      </c>
      <c r="AA34" s="11" t="str">
        <f t="shared" si="3"/>
        <v>하선동</v>
      </c>
      <c r="AB34" s="12" t="s">
        <v>107</v>
      </c>
      <c r="AC34" s="12"/>
    </row>
    <row r="35" spans="1:29" s="13" customFormat="1" ht="20.100000000000001" customHeight="1" x14ac:dyDescent="0.3">
      <c r="A35" s="4">
        <v>29</v>
      </c>
      <c r="B35" s="5"/>
      <c r="C35" s="5"/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/>
      <c r="C36" s="5"/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/>
      <c r="C37" s="5"/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/>
      <c r="C38" s="5"/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/>
      <c r="C39" s="5"/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/>
      <c r="C40" s="5"/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/>
      <c r="C41" s="5"/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/>
      <c r="C42" s="5"/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/>
      <c r="C43" s="5"/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8">SUM(I7:I46)</f>
        <v>44169</v>
      </c>
      <c r="J47" s="26">
        <f t="shared" si="8"/>
        <v>42939</v>
      </c>
      <c r="K47" s="26">
        <f t="shared" si="8"/>
        <v>1230</v>
      </c>
      <c r="L47" s="26" t="e">
        <f t="shared" si="8"/>
        <v>#DIV/0!</v>
      </c>
      <c r="M47" s="26">
        <f t="shared" si="8"/>
        <v>234</v>
      </c>
      <c r="N47" s="26">
        <f t="shared" si="8"/>
        <v>0</v>
      </c>
      <c r="O47" s="26">
        <f t="shared" si="8"/>
        <v>0</v>
      </c>
      <c r="P47" s="26">
        <f t="shared" si="8"/>
        <v>739</v>
      </c>
      <c r="Q47" s="26">
        <f t="shared" si="8"/>
        <v>50</v>
      </c>
      <c r="R47" s="26">
        <f t="shared" si="8"/>
        <v>0</v>
      </c>
      <c r="S47" s="26">
        <f t="shared" si="8"/>
        <v>11</v>
      </c>
      <c r="T47" s="26">
        <f t="shared" si="8"/>
        <v>4</v>
      </c>
      <c r="U47" s="26">
        <f t="shared" si="8"/>
        <v>0</v>
      </c>
      <c r="V47" s="26">
        <f t="shared" si="8"/>
        <v>19</v>
      </c>
      <c r="W47" s="26">
        <f t="shared" si="8"/>
        <v>173</v>
      </c>
      <c r="X47" s="27"/>
      <c r="Y47" s="28"/>
      <c r="Z47" s="28"/>
      <c r="AA47" s="28"/>
      <c r="AB47" s="28"/>
      <c r="AC47" s="28"/>
    </row>
    <row r="48" spans="1:29" s="18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34</v>
      </c>
      <c r="E49" s="6" t="s">
        <v>93</v>
      </c>
      <c r="F49" s="6" t="s">
        <v>94</v>
      </c>
      <c r="G49" s="4"/>
      <c r="H49" s="4"/>
      <c r="I49" s="7">
        <f t="shared" ref="I49:I63" si="9">J49+K49</f>
        <v>200</v>
      </c>
      <c r="J49" s="8">
        <v>200</v>
      </c>
      <c r="K49" s="7">
        <f t="shared" ref="K49:K63" si="10">SUM(M49:W49)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20201012</v>
      </c>
      <c r="Y49" s="11">
        <v>2</v>
      </c>
      <c r="Z49" s="5" t="s">
        <v>90</v>
      </c>
      <c r="AA49" s="11" t="str">
        <f>IF($Z49="A","하선동",IF($Z49="B","이형준",""))</f>
        <v>하선동</v>
      </c>
      <c r="AB49" s="4" t="s">
        <v>79</v>
      </c>
      <c r="AC49" s="12" t="s">
        <v>95</v>
      </c>
    </row>
    <row r="50" spans="1:29" ht="20.100000000000001" customHeight="1" x14ac:dyDescent="0.3">
      <c r="A50" s="4">
        <v>2</v>
      </c>
      <c r="B50" s="5" t="str">
        <f t="shared" ref="B50:B63" si="12">LEFT($A$1,1)</f>
        <v>1</v>
      </c>
      <c r="C50" s="5" t="str">
        <f t="shared" ref="C50:C63" si="13">MID($A$1,4,2)</f>
        <v xml:space="preserve"> 1</v>
      </c>
      <c r="D50" s="6"/>
      <c r="E50" s="6"/>
      <c r="F50" s="6"/>
      <c r="G50" s="4"/>
      <c r="H50" s="4"/>
      <c r="I50" s="7">
        <f t="shared" si="9"/>
        <v>0</v>
      </c>
      <c r="J50" s="8"/>
      <c r="K50" s="7">
        <f t="shared" si="10"/>
        <v>0</v>
      </c>
      <c r="L50" s="9" t="e">
        <f t="shared" si="11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1</v>
      </c>
      <c r="C51" s="5" t="str">
        <f t="shared" si="13"/>
        <v xml:space="preserve"> 1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1</v>
      </c>
      <c r="C52" s="5" t="str">
        <f t="shared" si="13"/>
        <v xml:space="preserve"> 1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1</v>
      </c>
      <c r="C53" s="5" t="str">
        <f t="shared" si="13"/>
        <v xml:space="preserve"> 1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1</v>
      </c>
      <c r="C54" s="5" t="str">
        <f t="shared" si="13"/>
        <v xml:space="preserve"> 1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1</v>
      </c>
      <c r="C55" s="5" t="str">
        <f t="shared" si="13"/>
        <v xml:space="preserve"> 1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1</v>
      </c>
      <c r="C56" s="5" t="str">
        <f t="shared" si="13"/>
        <v xml:space="preserve"> 1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1</v>
      </c>
      <c r="C57" s="5" t="str">
        <f t="shared" si="13"/>
        <v xml:space="preserve"> 1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1</v>
      </c>
      <c r="C58" s="5" t="str">
        <f t="shared" si="13"/>
        <v xml:space="preserve"> 1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1</v>
      </c>
      <c r="C59" s="5" t="str">
        <f t="shared" si="13"/>
        <v xml:space="preserve"> 1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1</v>
      </c>
      <c r="C60" s="5" t="str">
        <f t="shared" si="13"/>
        <v xml:space="preserve"> 1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1</v>
      </c>
      <c r="C61" s="5" t="str">
        <f t="shared" si="13"/>
        <v xml:space="preserve"> 1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1</v>
      </c>
      <c r="C62" s="5" t="str">
        <f t="shared" si="13"/>
        <v xml:space="preserve"> 1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1</v>
      </c>
      <c r="C63" s="5" t="str">
        <f t="shared" si="13"/>
        <v xml:space="preserve"> 1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35:AC46 I7:AC17 I24:AC24 I21:AA23 AC20:AC23 AB18:AB23 E29 G29:AA29 I25:AA28 AB25:AC29 I30:AA33 A34:AA34 AC30:AC34 D19:AA20 A7:C33">
    <cfRule type="expression" dxfId="723" priority="247">
      <formula>$L7&gt;0.15</formula>
    </cfRule>
    <cfRule type="expression" dxfId="722" priority="248">
      <formula>AND($L7&gt;0.08,$L7&lt;0.15)</formula>
    </cfRule>
  </conditionalFormatting>
  <conditionalFormatting sqref="A49:AC63">
    <cfRule type="expression" dxfId="721" priority="245">
      <formula>$L49&gt;0.15</formula>
    </cfRule>
    <cfRule type="expression" dxfId="720" priority="246">
      <formula>AND($L49&gt;0.08,$L49&lt;0.15)</formula>
    </cfRule>
  </conditionalFormatting>
  <conditionalFormatting sqref="J18:Z18">
    <cfRule type="expression" dxfId="719" priority="205">
      <formula>$L18&gt;0.15</formula>
    </cfRule>
    <cfRule type="expression" dxfId="718" priority="206">
      <formula>AND($L18&gt;0.08,$L18&lt;0.15)</formula>
    </cfRule>
  </conditionalFormatting>
  <conditionalFormatting sqref="AA18">
    <cfRule type="expression" dxfId="717" priority="197">
      <formula>$L18&gt;0.15</formula>
    </cfRule>
    <cfRule type="expression" dxfId="716" priority="198">
      <formula>AND($L18&gt;0.08,$L18&lt;0.15)</formula>
    </cfRule>
  </conditionalFormatting>
  <conditionalFormatting sqref="I18">
    <cfRule type="expression" dxfId="715" priority="195">
      <formula>$L18&gt;0.15</formula>
    </cfRule>
    <cfRule type="expression" dxfId="714" priority="196">
      <formula>AND($L18&gt;0.08,$L18&lt;0.15)</formula>
    </cfRule>
  </conditionalFormatting>
  <conditionalFormatting sqref="D22">
    <cfRule type="expression" dxfId="713" priority="191">
      <formula>$L22&gt;0.15</formula>
    </cfRule>
    <cfRule type="expression" dxfId="712" priority="192">
      <formula>AND($L22&gt;0.08,$L22&lt;0.15)</formula>
    </cfRule>
  </conditionalFormatting>
  <conditionalFormatting sqref="F22:H22">
    <cfRule type="expression" dxfId="711" priority="189">
      <formula>$L22&gt;0.15</formula>
    </cfRule>
    <cfRule type="expression" dxfId="710" priority="190">
      <formula>AND($L22&gt;0.08,$L22&lt;0.15)</formula>
    </cfRule>
  </conditionalFormatting>
  <conditionalFormatting sqref="E22">
    <cfRule type="expression" dxfId="709" priority="187">
      <formula>$L22&gt;0.15</formula>
    </cfRule>
    <cfRule type="expression" dxfId="708" priority="188">
      <formula>AND($L22&gt;0.08,$L22&lt;0.15)</formula>
    </cfRule>
  </conditionalFormatting>
  <conditionalFormatting sqref="F28:H28">
    <cfRule type="expression" dxfId="707" priority="153">
      <formula>$L28&gt;0.15</formula>
    </cfRule>
    <cfRule type="expression" dxfId="706" priority="154">
      <formula>AND($L28&gt;0.08,$L28&lt;0.15)</formula>
    </cfRule>
  </conditionalFormatting>
  <conditionalFormatting sqref="E28">
    <cfRule type="expression" dxfId="705" priority="151">
      <formula>$L28&gt;0.15</formula>
    </cfRule>
    <cfRule type="expression" dxfId="704" priority="152">
      <formula>AND($L28&gt;0.08,$L28&lt;0.15)</formula>
    </cfRule>
  </conditionalFormatting>
  <conditionalFormatting sqref="D7">
    <cfRule type="expression" dxfId="703" priority="149">
      <formula>$L7&gt;0.15</formula>
    </cfRule>
    <cfRule type="expression" dxfId="702" priority="150">
      <formula>AND($L7&gt;0.08,$L7&lt;0.15)</formula>
    </cfRule>
  </conditionalFormatting>
  <conditionalFormatting sqref="E7:H7">
    <cfRule type="expression" dxfId="701" priority="147">
      <formula>$L7&gt;0.15</formula>
    </cfRule>
    <cfRule type="expression" dxfId="700" priority="148">
      <formula>AND($L7&gt;0.08,$L7&lt;0.15)</formula>
    </cfRule>
  </conditionalFormatting>
  <conditionalFormatting sqref="D8">
    <cfRule type="expression" dxfId="699" priority="145">
      <formula>$L8&gt;0.15</formula>
    </cfRule>
    <cfRule type="expression" dxfId="698" priority="146">
      <formula>AND($L8&gt;0.08,$L8&lt;0.15)</formula>
    </cfRule>
  </conditionalFormatting>
  <conditionalFormatting sqref="F8:H8">
    <cfRule type="expression" dxfId="697" priority="143">
      <formula>$L8&gt;0.15</formula>
    </cfRule>
    <cfRule type="expression" dxfId="696" priority="144">
      <formula>AND($L8&gt;0.08,$L8&lt;0.15)</formula>
    </cfRule>
  </conditionalFormatting>
  <conditionalFormatting sqref="E8">
    <cfRule type="expression" dxfId="695" priority="141">
      <formula>$L8&gt;0.15</formula>
    </cfRule>
    <cfRule type="expression" dxfId="694" priority="142">
      <formula>AND($L8&gt;0.08,$L8&lt;0.15)</formula>
    </cfRule>
  </conditionalFormatting>
  <conditionalFormatting sqref="D9">
    <cfRule type="expression" dxfId="693" priority="139">
      <formula>$L9&gt;0.15</formula>
    </cfRule>
    <cfRule type="expression" dxfId="692" priority="140">
      <formula>AND($L9&gt;0.08,$L9&lt;0.15)</formula>
    </cfRule>
  </conditionalFormatting>
  <conditionalFormatting sqref="E9:H9">
    <cfRule type="expression" dxfId="691" priority="137">
      <formula>$L9&gt;0.15</formula>
    </cfRule>
    <cfRule type="expression" dxfId="690" priority="138">
      <formula>AND($L9&gt;0.08,$L9&lt;0.15)</formula>
    </cfRule>
  </conditionalFormatting>
  <conditionalFormatting sqref="D10">
    <cfRule type="expression" dxfId="689" priority="135">
      <formula>$L10&gt;0.15</formula>
    </cfRule>
    <cfRule type="expression" dxfId="688" priority="136">
      <formula>AND($L10&gt;0.08,$L10&lt;0.15)</formula>
    </cfRule>
  </conditionalFormatting>
  <conditionalFormatting sqref="E10:H10">
    <cfRule type="expression" dxfId="687" priority="133">
      <formula>$L10&gt;0.15</formula>
    </cfRule>
    <cfRule type="expression" dxfId="686" priority="134">
      <formula>AND($L10&gt;0.08,$L10&lt;0.15)</formula>
    </cfRule>
  </conditionalFormatting>
  <conditionalFormatting sqref="D11">
    <cfRule type="expression" dxfId="685" priority="131">
      <formula>$L11&gt;0.15</formula>
    </cfRule>
    <cfRule type="expression" dxfId="684" priority="132">
      <formula>AND($L11&gt;0.08,$L11&lt;0.15)</formula>
    </cfRule>
  </conditionalFormatting>
  <conditionalFormatting sqref="E11:H11">
    <cfRule type="expression" dxfId="683" priority="129">
      <formula>$L11&gt;0.15</formula>
    </cfRule>
    <cfRule type="expression" dxfId="682" priority="130">
      <formula>AND($L11&gt;0.08,$L11&lt;0.15)</formula>
    </cfRule>
  </conditionalFormatting>
  <conditionalFormatting sqref="F12 D12 H12">
    <cfRule type="expression" dxfId="681" priority="127">
      <formula>$L12&gt;0.15</formula>
    </cfRule>
    <cfRule type="expression" dxfId="680" priority="128">
      <formula>AND($L12&gt;0.08,$L12&lt;0.15)</formula>
    </cfRule>
  </conditionalFormatting>
  <conditionalFormatting sqref="E12">
    <cfRule type="expression" dxfId="679" priority="125">
      <formula>$L12&gt;0.15</formula>
    </cfRule>
    <cfRule type="expression" dxfId="678" priority="126">
      <formula>AND($L12&gt;0.08,$L12&lt;0.15)</formula>
    </cfRule>
  </conditionalFormatting>
  <conditionalFormatting sqref="G12">
    <cfRule type="expression" dxfId="677" priority="123">
      <formula>$L12&gt;0.15</formula>
    </cfRule>
    <cfRule type="expression" dxfId="676" priority="124">
      <formula>AND($L12&gt;0.08,$L12&lt;0.15)</formula>
    </cfRule>
  </conditionalFormatting>
  <conditionalFormatting sqref="D13">
    <cfRule type="expression" dxfId="675" priority="121">
      <formula>$L13&gt;0.15</formula>
    </cfRule>
    <cfRule type="expression" dxfId="674" priority="122">
      <formula>AND($L13&gt;0.08,$L13&lt;0.15)</formula>
    </cfRule>
  </conditionalFormatting>
  <conditionalFormatting sqref="E13:G13">
    <cfRule type="expression" dxfId="673" priority="119">
      <formula>$L13&gt;0.15</formula>
    </cfRule>
    <cfRule type="expression" dxfId="672" priority="120">
      <formula>AND($L13&gt;0.08,$L13&lt;0.15)</formula>
    </cfRule>
  </conditionalFormatting>
  <conditionalFormatting sqref="H13">
    <cfRule type="expression" dxfId="671" priority="117">
      <formula>$L13&gt;0.15</formula>
    </cfRule>
    <cfRule type="expression" dxfId="670" priority="118">
      <formula>AND($L13&gt;0.08,$L13&lt;0.15)</formula>
    </cfRule>
  </conditionalFormatting>
  <conditionalFormatting sqref="D14">
    <cfRule type="expression" dxfId="669" priority="115">
      <formula>$L14&gt;0.15</formula>
    </cfRule>
    <cfRule type="expression" dxfId="668" priority="116">
      <formula>AND($L14&gt;0.08,$L14&lt;0.15)</formula>
    </cfRule>
  </conditionalFormatting>
  <conditionalFormatting sqref="E14">
    <cfRule type="expression" dxfId="667" priority="113">
      <formula>$L14&gt;0.15</formula>
    </cfRule>
    <cfRule type="expression" dxfId="666" priority="114">
      <formula>AND($L14&gt;0.08,$L14&lt;0.15)</formula>
    </cfRule>
  </conditionalFormatting>
  <conditionalFormatting sqref="F14:H14">
    <cfRule type="expression" dxfId="665" priority="111">
      <formula>$L14&gt;0.15</formula>
    </cfRule>
    <cfRule type="expression" dxfId="664" priority="112">
      <formula>AND($L14&gt;0.08,$L14&lt;0.15)</formula>
    </cfRule>
  </conditionalFormatting>
  <conditionalFormatting sqref="D15">
    <cfRule type="expression" dxfId="663" priority="109">
      <formula>$L15&gt;0.15</formula>
    </cfRule>
    <cfRule type="expression" dxfId="662" priority="110">
      <formula>AND($L15&gt;0.08,$L15&lt;0.15)</formula>
    </cfRule>
  </conditionalFormatting>
  <conditionalFormatting sqref="E15:G15">
    <cfRule type="expression" dxfId="661" priority="107">
      <formula>$L15&gt;0.15</formula>
    </cfRule>
    <cfRule type="expression" dxfId="660" priority="108">
      <formula>AND($L15&gt;0.08,$L15&lt;0.15)</formula>
    </cfRule>
  </conditionalFormatting>
  <conditionalFormatting sqref="H15">
    <cfRule type="expression" dxfId="659" priority="105">
      <formula>$L15&gt;0.15</formula>
    </cfRule>
    <cfRule type="expression" dxfId="658" priority="106">
      <formula>AND($L15&gt;0.08,$L15&lt;0.15)</formula>
    </cfRule>
  </conditionalFormatting>
  <conditionalFormatting sqref="D16">
    <cfRule type="expression" dxfId="657" priority="103">
      <formula>$L16&gt;0.15</formula>
    </cfRule>
    <cfRule type="expression" dxfId="656" priority="104">
      <formula>AND($L16&gt;0.08,$L16&lt;0.15)</formula>
    </cfRule>
  </conditionalFormatting>
  <conditionalFormatting sqref="E16:H16">
    <cfRule type="expression" dxfId="655" priority="101">
      <formula>$L16&gt;0.15</formula>
    </cfRule>
    <cfRule type="expression" dxfId="654" priority="102">
      <formula>AND($L16&gt;0.08,$L16&lt;0.15)</formula>
    </cfRule>
  </conditionalFormatting>
  <conditionalFormatting sqref="F17 D17">
    <cfRule type="expression" dxfId="653" priority="99">
      <formula>$L17&gt;0.15</formula>
    </cfRule>
    <cfRule type="expression" dxfId="652" priority="100">
      <formula>AND($L17&gt;0.08,$L17&lt;0.15)</formula>
    </cfRule>
  </conditionalFormatting>
  <conditionalFormatting sqref="E17">
    <cfRule type="expression" dxfId="651" priority="97">
      <formula>$L17&gt;0.15</formula>
    </cfRule>
    <cfRule type="expression" dxfId="650" priority="98">
      <formula>AND($L17&gt;0.08,$L17&lt;0.15)</formula>
    </cfRule>
  </conditionalFormatting>
  <conditionalFormatting sqref="G17">
    <cfRule type="expression" dxfId="649" priority="95">
      <formula>$L17&gt;0.15</formula>
    </cfRule>
    <cfRule type="expression" dxfId="648" priority="96">
      <formula>AND($L17&gt;0.08,$L17&lt;0.15)</formula>
    </cfRule>
  </conditionalFormatting>
  <conditionalFormatting sqref="H17">
    <cfRule type="expression" dxfId="647" priority="93">
      <formula>$L17&gt;0.15</formula>
    </cfRule>
    <cfRule type="expression" dxfId="646" priority="94">
      <formula>AND($L17&gt;0.08,$L17&lt;0.15)</formula>
    </cfRule>
  </conditionalFormatting>
  <conditionalFormatting sqref="F18 D18">
    <cfRule type="expression" dxfId="645" priority="91">
      <formula>$L18&gt;0.15</formula>
    </cfRule>
    <cfRule type="expression" dxfId="644" priority="92">
      <formula>AND($L18&gt;0.08,$L18&lt;0.15)</formula>
    </cfRule>
  </conditionalFormatting>
  <conditionalFormatting sqref="E18">
    <cfRule type="expression" dxfId="643" priority="89">
      <formula>$L18&gt;0.15</formula>
    </cfRule>
    <cfRule type="expression" dxfId="642" priority="90">
      <formula>AND($L18&gt;0.08,$L18&lt;0.15)</formula>
    </cfRule>
  </conditionalFormatting>
  <conditionalFormatting sqref="G18">
    <cfRule type="expression" dxfId="641" priority="87">
      <formula>$L18&gt;0.15</formula>
    </cfRule>
    <cfRule type="expression" dxfId="640" priority="88">
      <formula>AND($L18&gt;0.08,$L18&lt;0.15)</formula>
    </cfRule>
  </conditionalFormatting>
  <conditionalFormatting sqref="H18">
    <cfRule type="expression" dxfId="639" priority="85">
      <formula>$L18&gt;0.15</formula>
    </cfRule>
    <cfRule type="expression" dxfId="638" priority="86">
      <formula>AND($L18&gt;0.08,$L18&lt;0.15)</formula>
    </cfRule>
  </conditionalFormatting>
  <conditionalFormatting sqref="AC18">
    <cfRule type="expression" dxfId="637" priority="83">
      <formula>$L18&gt;0.15</formula>
    </cfRule>
    <cfRule type="expression" dxfId="636" priority="84">
      <formula>AND($L18&gt;0.08,$L18&lt;0.15)</formula>
    </cfRule>
  </conditionalFormatting>
  <conditionalFormatting sqref="AC19">
    <cfRule type="expression" dxfId="635" priority="81">
      <formula>$L19&gt;0.15</formula>
    </cfRule>
    <cfRule type="expression" dxfId="634" priority="82">
      <formula>AND($L19&gt;0.08,$L19&lt;0.15)</formula>
    </cfRule>
  </conditionalFormatting>
  <conditionalFormatting sqref="D21">
    <cfRule type="expression" dxfId="633" priority="79">
      <formula>$L21&gt;0.15</formula>
    </cfRule>
    <cfRule type="expression" dxfId="632" priority="80">
      <formula>AND($L21&gt;0.08,$L21&lt;0.15)</formula>
    </cfRule>
  </conditionalFormatting>
  <conditionalFormatting sqref="E21:G21">
    <cfRule type="expression" dxfId="631" priority="77">
      <formula>$L21&gt;0.15</formula>
    </cfRule>
    <cfRule type="expression" dxfId="630" priority="78">
      <formula>AND($L21&gt;0.08,$L21&lt;0.15)</formula>
    </cfRule>
  </conditionalFormatting>
  <conditionalFormatting sqref="H21">
    <cfRule type="expression" dxfId="629" priority="75">
      <formula>$L21&gt;0.15</formula>
    </cfRule>
    <cfRule type="expression" dxfId="628" priority="76">
      <formula>AND($L21&gt;0.08,$L21&lt;0.15)</formula>
    </cfRule>
  </conditionalFormatting>
  <conditionalFormatting sqref="D23">
    <cfRule type="expression" dxfId="627" priority="73">
      <formula>$L23&gt;0.15</formula>
    </cfRule>
    <cfRule type="expression" dxfId="626" priority="74">
      <formula>AND($L23&gt;0.08,$L23&lt;0.15)</formula>
    </cfRule>
  </conditionalFormatting>
  <conditionalFormatting sqref="E23:H23">
    <cfRule type="expression" dxfId="625" priority="71">
      <formula>$L23&gt;0.15</formula>
    </cfRule>
    <cfRule type="expression" dxfId="624" priority="72">
      <formula>AND($L23&gt;0.08,$L23&lt;0.15)</formula>
    </cfRule>
  </conditionalFormatting>
  <conditionalFormatting sqref="D24">
    <cfRule type="expression" dxfId="623" priority="69">
      <formula>$L24&gt;0.15</formula>
    </cfRule>
    <cfRule type="expression" dxfId="622" priority="70">
      <formula>AND($L24&gt;0.08,$L24&lt;0.15)</formula>
    </cfRule>
  </conditionalFormatting>
  <conditionalFormatting sqref="E24">
    <cfRule type="expression" dxfId="621" priority="67">
      <formula>$L24&gt;0.15</formula>
    </cfRule>
    <cfRule type="expression" dxfId="620" priority="68">
      <formula>AND($L24&gt;0.08,$L24&lt;0.15)</formula>
    </cfRule>
  </conditionalFormatting>
  <conditionalFormatting sqref="F24:H24">
    <cfRule type="expression" dxfId="619" priority="65">
      <formula>$L24&gt;0.15</formula>
    </cfRule>
    <cfRule type="expression" dxfId="618" priority="66">
      <formula>AND($L24&gt;0.08,$L24&lt;0.15)</formula>
    </cfRule>
  </conditionalFormatting>
  <conditionalFormatting sqref="D25">
    <cfRule type="expression" dxfId="617" priority="63">
      <formula>$L25&gt;0.15</formula>
    </cfRule>
    <cfRule type="expression" dxfId="616" priority="64">
      <formula>AND($L25&gt;0.08,$L25&lt;0.15)</formula>
    </cfRule>
  </conditionalFormatting>
  <conditionalFormatting sqref="E25">
    <cfRule type="expression" dxfId="615" priority="61">
      <formula>$L25&gt;0.15</formula>
    </cfRule>
    <cfRule type="expression" dxfId="614" priority="62">
      <formula>AND($L25&gt;0.08,$L25&lt;0.15)</formula>
    </cfRule>
  </conditionalFormatting>
  <conditionalFormatting sqref="F25:H25">
    <cfRule type="expression" dxfId="613" priority="59">
      <formula>$L25&gt;0.15</formula>
    </cfRule>
    <cfRule type="expression" dxfId="612" priority="60">
      <formula>AND($L25&gt;0.08,$L25&lt;0.15)</formula>
    </cfRule>
  </conditionalFormatting>
  <conditionalFormatting sqref="D26">
    <cfRule type="expression" dxfId="611" priority="57">
      <formula>$L26&gt;0.15</formula>
    </cfRule>
    <cfRule type="expression" dxfId="610" priority="58">
      <formula>AND($L26&gt;0.08,$L26&lt;0.15)</formula>
    </cfRule>
  </conditionalFormatting>
  <conditionalFormatting sqref="E26">
    <cfRule type="expression" dxfId="609" priority="55">
      <formula>$L26&gt;0.15</formula>
    </cfRule>
    <cfRule type="expression" dxfId="608" priority="56">
      <formula>AND($L26&gt;0.08,$L26&lt;0.15)</formula>
    </cfRule>
  </conditionalFormatting>
  <conditionalFormatting sqref="F26:H26">
    <cfRule type="expression" dxfId="607" priority="53">
      <formula>$L26&gt;0.15</formula>
    </cfRule>
    <cfRule type="expression" dxfId="606" priority="54">
      <formula>AND($L26&gt;0.08,$L26&lt;0.15)</formula>
    </cfRule>
  </conditionalFormatting>
  <conditionalFormatting sqref="D27">
    <cfRule type="expression" dxfId="605" priority="51">
      <formula>$L27&gt;0.15</formula>
    </cfRule>
    <cfRule type="expression" dxfId="604" priority="52">
      <formula>AND($L27&gt;0.08,$L27&lt;0.15)</formula>
    </cfRule>
  </conditionalFormatting>
  <conditionalFormatting sqref="E27">
    <cfRule type="expression" dxfId="603" priority="49">
      <formula>$L27&gt;0.15</formula>
    </cfRule>
    <cfRule type="expression" dxfId="602" priority="50">
      <formula>AND($L27&gt;0.08,$L27&lt;0.15)</formula>
    </cfRule>
  </conditionalFormatting>
  <conditionalFormatting sqref="F27:H27">
    <cfRule type="expression" dxfId="601" priority="47">
      <formula>$L27&gt;0.15</formula>
    </cfRule>
    <cfRule type="expression" dxfId="600" priority="48">
      <formula>AND($L27&gt;0.08,$L27&lt;0.15)</formula>
    </cfRule>
  </conditionalFormatting>
  <conditionalFormatting sqref="F29">
    <cfRule type="expression" dxfId="599" priority="45">
      <formula>$L29&gt;0.15</formula>
    </cfRule>
    <cfRule type="expression" dxfId="598" priority="46">
      <formula>AND($L29&gt;0.08,$L29&lt;0.15)</formula>
    </cfRule>
  </conditionalFormatting>
  <conditionalFormatting sqref="D28:D29">
    <cfRule type="expression" dxfId="597" priority="43">
      <formula>$L28&gt;0.15</formula>
    </cfRule>
    <cfRule type="expression" dxfId="596" priority="44">
      <formula>AND($L28&gt;0.08,$L28&lt;0.15)</formula>
    </cfRule>
  </conditionalFormatting>
  <conditionalFormatting sqref="D30 F30">
    <cfRule type="expression" dxfId="595" priority="41">
      <formula>$L30&gt;0.15</formula>
    </cfRule>
    <cfRule type="expression" dxfId="594" priority="42">
      <formula>AND($L30&gt;0.08,$L30&lt;0.15)</formula>
    </cfRule>
  </conditionalFormatting>
  <conditionalFormatting sqref="E30">
    <cfRule type="expression" dxfId="593" priority="39">
      <formula>$L30&gt;0.15</formula>
    </cfRule>
    <cfRule type="expression" dxfId="592" priority="40">
      <formula>AND($L30&gt;0.08,$L30&lt;0.15)</formula>
    </cfRule>
  </conditionalFormatting>
  <conditionalFormatting sqref="E30">
    <cfRule type="expression" dxfId="591" priority="37">
      <formula>$L30&gt;0.15</formula>
    </cfRule>
    <cfRule type="expression" dxfId="590" priority="38">
      <formula>AND($L30&gt;0.08,$L30&lt;0.15)</formula>
    </cfRule>
  </conditionalFormatting>
  <conditionalFormatting sqref="G30:H30">
    <cfRule type="expression" dxfId="589" priority="35">
      <formula>$L30&gt;0.15</formula>
    </cfRule>
    <cfRule type="expression" dxfId="588" priority="36">
      <formula>AND($L30&gt;0.08,$L30&lt;0.15)</formula>
    </cfRule>
  </conditionalFormatting>
  <conditionalFormatting sqref="G30:H30">
    <cfRule type="expression" dxfId="587" priority="33">
      <formula>$L30&gt;0.15</formula>
    </cfRule>
    <cfRule type="expression" dxfId="586" priority="34">
      <formula>AND($L30&gt;0.08,$L30&lt;0.15)</formula>
    </cfRule>
  </conditionalFormatting>
  <conditionalFormatting sqref="D31 F31">
    <cfRule type="expression" dxfId="585" priority="31">
      <formula>$L31&gt;0.15</formula>
    </cfRule>
    <cfRule type="expression" dxfId="584" priority="32">
      <formula>AND($L31&gt;0.08,$L31&lt;0.15)</formula>
    </cfRule>
  </conditionalFormatting>
  <conditionalFormatting sqref="E31">
    <cfRule type="expression" dxfId="583" priority="29">
      <formula>$L31&gt;0.15</formula>
    </cfRule>
    <cfRule type="expression" dxfId="582" priority="30">
      <formula>AND($L31&gt;0.08,$L31&lt;0.15)</formula>
    </cfRule>
  </conditionalFormatting>
  <conditionalFormatting sqref="E31">
    <cfRule type="expression" dxfId="581" priority="27">
      <formula>$L31&gt;0.15</formula>
    </cfRule>
    <cfRule type="expression" dxfId="580" priority="28">
      <formula>AND($L31&gt;0.08,$L31&lt;0.15)</formula>
    </cfRule>
  </conditionalFormatting>
  <conditionalFormatting sqref="G31:H31">
    <cfRule type="expression" dxfId="579" priority="25">
      <formula>$L31&gt;0.15</formula>
    </cfRule>
    <cfRule type="expression" dxfId="578" priority="26">
      <formula>AND($L31&gt;0.08,$L31&lt;0.15)</formula>
    </cfRule>
  </conditionalFormatting>
  <conditionalFormatting sqref="G31:H31">
    <cfRule type="expression" dxfId="577" priority="23">
      <formula>$L31&gt;0.15</formula>
    </cfRule>
    <cfRule type="expression" dxfId="576" priority="24">
      <formula>AND($L31&gt;0.08,$L31&lt;0.15)</formula>
    </cfRule>
  </conditionalFormatting>
  <conditionalFormatting sqref="D32 F32">
    <cfRule type="expression" dxfId="575" priority="21">
      <formula>$L32&gt;0.15</formula>
    </cfRule>
    <cfRule type="expression" dxfId="574" priority="22">
      <formula>AND($L32&gt;0.08,$L32&lt;0.15)</formula>
    </cfRule>
  </conditionalFormatting>
  <conditionalFormatting sqref="E32">
    <cfRule type="expression" dxfId="573" priority="19">
      <formula>$L32&gt;0.15</formula>
    </cfRule>
    <cfRule type="expression" dxfId="572" priority="20">
      <formula>AND($L32&gt;0.08,$L32&lt;0.15)</formula>
    </cfRule>
  </conditionalFormatting>
  <conditionalFormatting sqref="E32">
    <cfRule type="expression" dxfId="571" priority="17">
      <formula>$L32&gt;0.15</formula>
    </cfRule>
    <cfRule type="expression" dxfId="570" priority="18">
      <formula>AND($L32&gt;0.08,$L32&lt;0.15)</formula>
    </cfRule>
  </conditionalFormatting>
  <conditionalFormatting sqref="G32:H32">
    <cfRule type="expression" dxfId="569" priority="15">
      <formula>$L32&gt;0.15</formula>
    </cfRule>
    <cfRule type="expression" dxfId="568" priority="16">
      <formula>AND($L32&gt;0.08,$L32&lt;0.15)</formula>
    </cfRule>
  </conditionalFormatting>
  <conditionalFormatting sqref="G32:H32">
    <cfRule type="expression" dxfId="567" priority="13">
      <formula>$L32&gt;0.15</formula>
    </cfRule>
    <cfRule type="expression" dxfId="566" priority="14">
      <formula>AND($L32&gt;0.08,$L32&lt;0.15)</formula>
    </cfRule>
  </conditionalFormatting>
  <conditionalFormatting sqref="D33 F33">
    <cfRule type="expression" dxfId="565" priority="11">
      <formula>$L33&gt;0.15</formula>
    </cfRule>
    <cfRule type="expression" dxfId="564" priority="12">
      <formula>AND($L33&gt;0.08,$L33&lt;0.15)</formula>
    </cfRule>
  </conditionalFormatting>
  <conditionalFormatting sqref="E33">
    <cfRule type="expression" dxfId="563" priority="9">
      <formula>$L33&gt;0.15</formula>
    </cfRule>
    <cfRule type="expression" dxfId="562" priority="10">
      <formula>AND($L33&gt;0.08,$L33&lt;0.15)</formula>
    </cfRule>
  </conditionalFormatting>
  <conditionalFormatting sqref="E33">
    <cfRule type="expression" dxfId="561" priority="7">
      <formula>$L33&gt;0.15</formula>
    </cfRule>
    <cfRule type="expression" dxfId="560" priority="8">
      <formula>AND($L33&gt;0.08,$L33&lt;0.15)</formula>
    </cfRule>
  </conditionalFormatting>
  <conditionalFormatting sqref="G33:H33">
    <cfRule type="expression" dxfId="559" priority="5">
      <formula>$L33&gt;0.15</formula>
    </cfRule>
    <cfRule type="expression" dxfId="558" priority="6">
      <formula>AND($L33&gt;0.08,$L33&lt;0.15)</formula>
    </cfRule>
  </conditionalFormatting>
  <conditionalFormatting sqref="G33:H33">
    <cfRule type="expression" dxfId="557" priority="3">
      <formula>$L33&gt;0.15</formula>
    </cfRule>
    <cfRule type="expression" dxfId="556" priority="4">
      <formula>AND($L33&gt;0.08,$L33&lt;0.15)</formula>
    </cfRule>
  </conditionalFormatting>
  <conditionalFormatting sqref="AB30:AB34">
    <cfRule type="expression" dxfId="555" priority="1">
      <formula>$L30&gt;0.15</formula>
    </cfRule>
    <cfRule type="expression" dxfId="554" priority="2">
      <formula>AND($L30&gt;0.08,$L30&lt;0.15)</formula>
    </cfRule>
  </conditionalFormatting>
  <dataValidations disablePrompts="1" count="3">
    <dataValidation type="list" allowBlank="1" showInputMessage="1" showErrorMessage="1" sqref="Z49:Z63 Z7:Z46">
      <formula1>"A, B"</formula1>
    </dataValidation>
    <dataValidation type="whole" allowBlank="1" showInputMessage="1" showErrorMessage="1" errorTitle="입력값이 올바르지 않습니다." error="숫자만 쓰세요!" sqref="J29:J30 J25:J27 M49:W63 M7:W46">
      <formula1>0</formula1>
      <formula2>20000</formula2>
    </dataValidation>
    <dataValidation allowBlank="1" showInputMessage="1" showErrorMessage="1" prompt="수식 계산_x000a_수치 입력 금지" sqref="K49:K63 K7:K46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데이터!$C$4:$C$11</xm:f>
          </x14:formula1>
          <xm:sqref>AB49:AB63 AB7:AB29 AB35:AB46</xm:sqref>
        </x14:dataValidation>
        <x14:dataValidation type="list" allowBlank="1" showInputMessage="1" showErrorMessage="1">
          <x14:formula1>
            <xm:f>데이터!$B$4:$B$17</xm:f>
          </x14:formula1>
          <xm:sqref>D49:D63 D19:D20 D34:D46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zoomScale="85" zoomScaleNormal="85" workbookViewId="0">
      <pane ySplit="6" topLeftCell="A7" activePane="bottomLeft" state="frozen"/>
      <selection activeCell="A4" sqref="A4:AC4"/>
      <selection pane="bottomLeft" activeCell="D43" sqref="D43:H43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7" width="8.375" style="19" customWidth="1"/>
    <col min="8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37" t="s">
        <v>164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162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14</v>
      </c>
      <c r="D7" s="6" t="s">
        <v>112</v>
      </c>
      <c r="E7" s="6" t="s">
        <v>116</v>
      </c>
      <c r="F7" s="6" t="s">
        <v>111</v>
      </c>
      <c r="G7" s="4" t="s">
        <v>113</v>
      </c>
      <c r="H7" s="4" t="s">
        <v>114</v>
      </c>
      <c r="I7" s="7">
        <f t="shared" ref="I7:I44" si="0">J7+K7</f>
        <v>262</v>
      </c>
      <c r="J7" s="8">
        <v>200</v>
      </c>
      <c r="K7" s="7">
        <f t="shared" ref="K7:K29" si="1">SUM(M7:W7)</f>
        <v>62</v>
      </c>
      <c r="L7" s="9">
        <f t="shared" ref="L7:L44" si="2">K7/I7</f>
        <v>0.23664122137404581</v>
      </c>
      <c r="M7" s="10"/>
      <c r="N7" s="10"/>
      <c r="O7" s="10"/>
      <c r="P7" s="10"/>
      <c r="Q7" s="10"/>
      <c r="R7" s="10"/>
      <c r="S7" s="10">
        <v>62</v>
      </c>
      <c r="T7" s="10"/>
      <c r="U7" s="10"/>
      <c r="V7" s="10"/>
      <c r="W7" s="10"/>
      <c r="X7" s="11">
        <v>20201014</v>
      </c>
      <c r="Y7" s="11">
        <v>10</v>
      </c>
      <c r="Z7" s="5" t="s">
        <v>115</v>
      </c>
      <c r="AA7" s="11" t="str">
        <f>IF($Z7="A","하선동",IF($Z7="B","이형준",""))</f>
        <v>하선동</v>
      </c>
      <c r="AB7" s="4" t="s">
        <v>56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14</v>
      </c>
      <c r="D8" s="6" t="s">
        <v>118</v>
      </c>
      <c r="E8" s="6" t="s">
        <v>116</v>
      </c>
      <c r="F8" s="6" t="s">
        <v>117</v>
      </c>
      <c r="G8" s="4" t="s">
        <v>119</v>
      </c>
      <c r="H8" s="4" t="s">
        <v>114</v>
      </c>
      <c r="I8" s="7">
        <f t="shared" si="0"/>
        <v>4207</v>
      </c>
      <c r="J8" s="8">
        <v>4200</v>
      </c>
      <c r="K8" s="7">
        <f t="shared" si="1"/>
        <v>7</v>
      </c>
      <c r="L8" s="9">
        <f t="shared" si="2"/>
        <v>1.6638935108153079E-3</v>
      </c>
      <c r="M8" s="10"/>
      <c r="N8" s="10"/>
      <c r="O8" s="10"/>
      <c r="P8" s="10"/>
      <c r="Q8" s="10"/>
      <c r="R8" s="10"/>
      <c r="S8" s="10">
        <v>7</v>
      </c>
      <c r="T8" s="10"/>
      <c r="U8" s="10"/>
      <c r="V8" s="10"/>
      <c r="W8" s="10"/>
      <c r="X8" s="11">
        <v>20201012</v>
      </c>
      <c r="Y8" s="11">
        <v>1</v>
      </c>
      <c r="Z8" s="5" t="s">
        <v>120</v>
      </c>
      <c r="AA8" s="11" t="str">
        <f t="shared" ref="AA8:AA48" si="3">IF($Z8="A","하선동",IF($Z8="B","이형준",""))</f>
        <v>이형준</v>
      </c>
      <c r="AB8" s="4" t="s">
        <v>56</v>
      </c>
      <c r="AC8" s="12"/>
    </row>
    <row r="9" spans="1:29" s="13" customFormat="1" ht="20.100000000000001" customHeight="1" x14ac:dyDescent="0.3">
      <c r="A9" s="4">
        <v>3</v>
      </c>
      <c r="B9" s="5">
        <f t="shared" ref="B9:B48" si="4">B8</f>
        <v>10</v>
      </c>
      <c r="C9" s="5">
        <f t="shared" ref="C9:C48" si="5">C8</f>
        <v>14</v>
      </c>
      <c r="D9" s="6" t="s">
        <v>118</v>
      </c>
      <c r="E9" s="6" t="s">
        <v>116</v>
      </c>
      <c r="F9" s="6" t="s">
        <v>117</v>
      </c>
      <c r="G9" s="4" t="s">
        <v>119</v>
      </c>
      <c r="H9" s="4" t="s">
        <v>114</v>
      </c>
      <c r="I9" s="7">
        <f t="shared" si="0"/>
        <v>3948</v>
      </c>
      <c r="J9" s="8">
        <v>3940</v>
      </c>
      <c r="K9" s="7">
        <f t="shared" si="1"/>
        <v>8</v>
      </c>
      <c r="L9" s="9">
        <f t="shared" si="2"/>
        <v>2.0263424518743669E-3</v>
      </c>
      <c r="M9" s="10"/>
      <c r="N9" s="10"/>
      <c r="O9" s="10"/>
      <c r="P9" s="10"/>
      <c r="Q9" s="10"/>
      <c r="R9" s="10"/>
      <c r="S9" s="10">
        <v>8</v>
      </c>
      <c r="T9" s="10"/>
      <c r="U9" s="10"/>
      <c r="V9" s="10"/>
      <c r="W9" s="10"/>
      <c r="X9" s="11">
        <v>20201012</v>
      </c>
      <c r="Y9" s="5">
        <v>1</v>
      </c>
      <c r="Z9" s="5" t="s">
        <v>115</v>
      </c>
      <c r="AA9" s="11" t="str">
        <f t="shared" si="3"/>
        <v>하선동</v>
      </c>
      <c r="AB9" s="4" t="s">
        <v>56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14</v>
      </c>
      <c r="D10" s="6" t="s">
        <v>118</v>
      </c>
      <c r="E10" s="6" t="s">
        <v>116</v>
      </c>
      <c r="F10" s="6" t="s">
        <v>117</v>
      </c>
      <c r="G10" s="4" t="s">
        <v>119</v>
      </c>
      <c r="H10" s="4" t="s">
        <v>114</v>
      </c>
      <c r="I10" s="7">
        <f t="shared" si="0"/>
        <v>3957</v>
      </c>
      <c r="J10" s="8">
        <v>3950</v>
      </c>
      <c r="K10" s="7">
        <f t="shared" si="1"/>
        <v>7</v>
      </c>
      <c r="L10" s="9">
        <f t="shared" si="2"/>
        <v>1.7690169320192064E-3</v>
      </c>
      <c r="M10" s="10"/>
      <c r="N10" s="10"/>
      <c r="O10" s="10"/>
      <c r="P10" s="10"/>
      <c r="Q10" s="10"/>
      <c r="R10" s="10"/>
      <c r="S10" s="10">
        <v>7</v>
      </c>
      <c r="T10" s="10"/>
      <c r="U10" s="10"/>
      <c r="V10" s="10"/>
      <c r="W10" s="10"/>
      <c r="X10" s="11">
        <v>20201010</v>
      </c>
      <c r="Y10" s="11">
        <v>1</v>
      </c>
      <c r="Z10" s="5" t="s">
        <v>115</v>
      </c>
      <c r="AA10" s="11" t="str">
        <f t="shared" si="3"/>
        <v>하선동</v>
      </c>
      <c r="AB10" s="4" t="s">
        <v>56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14</v>
      </c>
      <c r="D11" s="6" t="s">
        <v>118</v>
      </c>
      <c r="E11" s="6" t="s">
        <v>116</v>
      </c>
      <c r="F11" s="6" t="s">
        <v>121</v>
      </c>
      <c r="G11" s="4" t="s">
        <v>122</v>
      </c>
      <c r="H11" s="4" t="s">
        <v>123</v>
      </c>
      <c r="I11" s="7">
        <f t="shared" si="0"/>
        <v>3297</v>
      </c>
      <c r="J11" s="8">
        <v>3050</v>
      </c>
      <c r="K11" s="7">
        <f t="shared" si="1"/>
        <v>247</v>
      </c>
      <c r="L11" s="9">
        <f t="shared" si="2"/>
        <v>7.4916590840157712E-2</v>
      </c>
      <c r="M11" s="10">
        <v>33</v>
      </c>
      <c r="N11" s="10"/>
      <c r="O11" s="10">
        <v>213</v>
      </c>
      <c r="P11" s="10"/>
      <c r="Q11" s="10">
        <v>1</v>
      </c>
      <c r="R11" s="10"/>
      <c r="S11" s="10"/>
      <c r="T11" s="10"/>
      <c r="U11" s="10"/>
      <c r="V11" s="10"/>
      <c r="W11" s="10"/>
      <c r="X11" s="11">
        <v>20201014</v>
      </c>
      <c r="Y11" s="11">
        <v>1</v>
      </c>
      <c r="Z11" s="5" t="s">
        <v>115</v>
      </c>
      <c r="AA11" s="11" t="str">
        <f t="shared" si="3"/>
        <v>하선동</v>
      </c>
      <c r="AB11" s="4" t="s">
        <v>56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14</v>
      </c>
      <c r="D12" s="6" t="s">
        <v>61</v>
      </c>
      <c r="E12" s="6" t="s">
        <v>69</v>
      </c>
      <c r="F12" s="6" t="s">
        <v>99</v>
      </c>
      <c r="G12" s="4" t="s">
        <v>101</v>
      </c>
      <c r="H12" s="4" t="s">
        <v>54</v>
      </c>
      <c r="I12" s="7">
        <f t="shared" si="0"/>
        <v>2500</v>
      </c>
      <c r="J12" s="8">
        <v>2500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20200103</v>
      </c>
      <c r="Y12" s="11">
        <v>11</v>
      </c>
      <c r="Z12" s="5" t="s">
        <v>120</v>
      </c>
      <c r="AA12" s="11" t="str">
        <f t="shared" si="3"/>
        <v>이형준</v>
      </c>
      <c r="AB12" s="4" t="s">
        <v>56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14</v>
      </c>
      <c r="D13" s="6" t="s">
        <v>30</v>
      </c>
      <c r="E13" s="6" t="s">
        <v>58</v>
      </c>
      <c r="F13" s="6" t="s">
        <v>59</v>
      </c>
      <c r="G13" s="4" t="s">
        <v>60</v>
      </c>
      <c r="H13" s="4" t="s">
        <v>54</v>
      </c>
      <c r="I13" s="7">
        <f t="shared" si="0"/>
        <v>407</v>
      </c>
      <c r="J13" s="14">
        <v>400</v>
      </c>
      <c r="K13" s="7">
        <f t="shared" si="1"/>
        <v>7</v>
      </c>
      <c r="L13" s="9">
        <f t="shared" si="2"/>
        <v>1.7199017199017199E-2</v>
      </c>
      <c r="M13" s="10"/>
      <c r="N13" s="10"/>
      <c r="O13" s="10"/>
      <c r="P13" s="10">
        <v>2</v>
      </c>
      <c r="Q13" s="10"/>
      <c r="R13" s="10"/>
      <c r="S13" s="10"/>
      <c r="T13" s="10"/>
      <c r="U13" s="10"/>
      <c r="V13" s="10"/>
      <c r="W13" s="10">
        <v>5</v>
      </c>
      <c r="X13" s="11">
        <v>20201010</v>
      </c>
      <c r="Y13" s="11">
        <v>11</v>
      </c>
      <c r="Z13" s="5" t="s">
        <v>120</v>
      </c>
      <c r="AA13" s="11" t="str">
        <f t="shared" si="3"/>
        <v>이형준</v>
      </c>
      <c r="AB13" s="4" t="s">
        <v>65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14</v>
      </c>
      <c r="D14" s="6" t="s">
        <v>61</v>
      </c>
      <c r="E14" s="6" t="s">
        <v>51</v>
      </c>
      <c r="F14" s="6" t="s">
        <v>62</v>
      </c>
      <c r="G14" s="4" t="s">
        <v>63</v>
      </c>
      <c r="H14" s="4" t="s">
        <v>54</v>
      </c>
      <c r="I14" s="7">
        <f t="shared" si="0"/>
        <v>636</v>
      </c>
      <c r="J14" s="8">
        <v>550</v>
      </c>
      <c r="K14" s="7">
        <f t="shared" si="1"/>
        <v>86</v>
      </c>
      <c r="L14" s="9">
        <f t="shared" si="2"/>
        <v>0.13522012578616352</v>
      </c>
      <c r="M14" s="10">
        <v>22</v>
      </c>
      <c r="N14" s="10"/>
      <c r="O14" s="10"/>
      <c r="P14" s="10">
        <v>62</v>
      </c>
      <c r="Q14" s="10">
        <v>2</v>
      </c>
      <c r="R14" s="10"/>
      <c r="S14" s="10"/>
      <c r="T14" s="10"/>
      <c r="U14" s="10"/>
      <c r="V14" s="10"/>
      <c r="W14" s="10"/>
      <c r="X14" s="11">
        <v>20201013</v>
      </c>
      <c r="Y14" s="11">
        <v>7</v>
      </c>
      <c r="Z14" s="5" t="s">
        <v>120</v>
      </c>
      <c r="AA14" s="11" t="str">
        <f t="shared" si="3"/>
        <v>이형준</v>
      </c>
      <c r="AB14" s="4" t="s">
        <v>65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14</v>
      </c>
      <c r="D15" s="6" t="s">
        <v>61</v>
      </c>
      <c r="E15" s="6" t="s">
        <v>51</v>
      </c>
      <c r="F15" s="6" t="s">
        <v>62</v>
      </c>
      <c r="G15" s="4" t="s">
        <v>63</v>
      </c>
      <c r="H15" s="4" t="s">
        <v>54</v>
      </c>
      <c r="I15" s="7">
        <f t="shared" si="0"/>
        <v>440</v>
      </c>
      <c r="J15" s="8">
        <v>400</v>
      </c>
      <c r="K15" s="7">
        <f t="shared" si="1"/>
        <v>40</v>
      </c>
      <c r="L15" s="9">
        <f t="shared" si="2"/>
        <v>9.0909090909090912E-2</v>
      </c>
      <c r="M15" s="10">
        <v>8</v>
      </c>
      <c r="N15" s="10"/>
      <c r="O15" s="10"/>
      <c r="P15" s="10">
        <v>32</v>
      </c>
      <c r="Q15" s="10"/>
      <c r="R15" s="10"/>
      <c r="S15" s="10"/>
      <c r="T15" s="10"/>
      <c r="U15" s="10"/>
      <c r="V15" s="10"/>
      <c r="W15" s="10"/>
      <c r="X15" s="11">
        <v>20201014</v>
      </c>
      <c r="Y15" s="11">
        <v>7</v>
      </c>
      <c r="Z15" s="5" t="s">
        <v>115</v>
      </c>
      <c r="AA15" s="11" t="str">
        <f t="shared" si="3"/>
        <v>하선동</v>
      </c>
      <c r="AB15" s="4" t="s">
        <v>65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14</v>
      </c>
      <c r="D16" s="6" t="s">
        <v>61</v>
      </c>
      <c r="E16" s="6" t="s">
        <v>93</v>
      </c>
      <c r="F16" s="6" t="s">
        <v>97</v>
      </c>
      <c r="G16" s="4" t="s">
        <v>98</v>
      </c>
      <c r="H16" s="4" t="s">
        <v>54</v>
      </c>
      <c r="I16" s="7">
        <f t="shared" si="0"/>
        <v>1699</v>
      </c>
      <c r="J16" s="8">
        <v>1639</v>
      </c>
      <c r="K16" s="7">
        <f t="shared" si="1"/>
        <v>60</v>
      </c>
      <c r="L16" s="9">
        <f t="shared" si="2"/>
        <v>3.5314891112419068E-2</v>
      </c>
      <c r="M16" s="10">
        <v>42</v>
      </c>
      <c r="N16" s="10"/>
      <c r="O16" s="10"/>
      <c r="P16" s="10">
        <v>18</v>
      </c>
      <c r="Q16" s="10"/>
      <c r="R16" s="10"/>
      <c r="S16" s="10"/>
      <c r="T16" s="10"/>
      <c r="U16" s="10"/>
      <c r="V16" s="10"/>
      <c r="W16" s="10"/>
      <c r="X16" s="11">
        <v>20201013</v>
      </c>
      <c r="Y16" s="11">
        <v>4</v>
      </c>
      <c r="Z16" s="5" t="s">
        <v>120</v>
      </c>
      <c r="AA16" s="11" t="str">
        <f t="shared" si="3"/>
        <v>이형준</v>
      </c>
      <c r="AB16" s="4" t="s">
        <v>65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14</v>
      </c>
      <c r="D17" s="6" t="s">
        <v>34</v>
      </c>
      <c r="E17" s="6" t="s">
        <v>66</v>
      </c>
      <c r="F17" s="6" t="s">
        <v>131</v>
      </c>
      <c r="G17" s="4" t="s">
        <v>132</v>
      </c>
      <c r="H17" s="4" t="s">
        <v>54</v>
      </c>
      <c r="I17" s="7">
        <f t="shared" si="0"/>
        <v>11000</v>
      </c>
      <c r="J17" s="8">
        <v>11000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20200915</v>
      </c>
      <c r="Y17" s="11">
        <v>5</v>
      </c>
      <c r="Z17" s="5" t="s">
        <v>115</v>
      </c>
      <c r="AA17" s="11" t="str">
        <f t="shared" si="3"/>
        <v>하선동</v>
      </c>
      <c r="AB17" s="4" t="s">
        <v>65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14</v>
      </c>
      <c r="D18" s="6" t="s">
        <v>34</v>
      </c>
      <c r="E18" s="6" t="s">
        <v>66</v>
      </c>
      <c r="F18" s="6" t="s">
        <v>131</v>
      </c>
      <c r="G18" s="4" t="s">
        <v>132</v>
      </c>
      <c r="H18" s="4" t="s">
        <v>54</v>
      </c>
      <c r="I18" s="7">
        <f t="shared" si="0"/>
        <v>14000</v>
      </c>
      <c r="J18" s="8">
        <v>14000</v>
      </c>
      <c r="K18" s="7">
        <f t="shared" ref="K18" si="6">SUM(M18:W18)</f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20200915</v>
      </c>
      <c r="Y18" s="11">
        <v>5</v>
      </c>
      <c r="Z18" s="5" t="s">
        <v>120</v>
      </c>
      <c r="AA18" s="11" t="str">
        <f t="shared" si="3"/>
        <v>이형준</v>
      </c>
      <c r="AB18" s="4" t="s">
        <v>65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14</v>
      </c>
      <c r="D19" s="6" t="s">
        <v>34</v>
      </c>
      <c r="E19" s="6" t="s">
        <v>66</v>
      </c>
      <c r="F19" s="6" t="s">
        <v>131</v>
      </c>
      <c r="G19" s="4" t="s">
        <v>132</v>
      </c>
      <c r="H19" s="4" t="s">
        <v>54</v>
      </c>
      <c r="I19" s="7">
        <f t="shared" si="0"/>
        <v>11000</v>
      </c>
      <c r="J19" s="8">
        <v>11000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20200914</v>
      </c>
      <c r="Y19" s="11">
        <v>5</v>
      </c>
      <c r="Z19" s="5" t="s">
        <v>120</v>
      </c>
      <c r="AA19" s="11" t="str">
        <f t="shared" si="3"/>
        <v>이형준</v>
      </c>
      <c r="AB19" s="4" t="s">
        <v>65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14</v>
      </c>
      <c r="D20" s="6" t="s">
        <v>34</v>
      </c>
      <c r="E20" s="6" t="s">
        <v>66</v>
      </c>
      <c r="F20" s="6" t="s">
        <v>131</v>
      </c>
      <c r="G20" s="4" t="s">
        <v>132</v>
      </c>
      <c r="H20" s="4" t="s">
        <v>54</v>
      </c>
      <c r="I20" s="7">
        <f t="shared" si="0"/>
        <v>3000</v>
      </c>
      <c r="J20" s="8">
        <v>3000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20200914</v>
      </c>
      <c r="Y20" s="11">
        <v>5</v>
      </c>
      <c r="Z20" s="5" t="s">
        <v>115</v>
      </c>
      <c r="AA20" s="11" t="str">
        <f t="shared" si="3"/>
        <v>하선동</v>
      </c>
      <c r="AB20" s="4" t="s">
        <v>65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14</v>
      </c>
      <c r="D21" s="6" t="s">
        <v>34</v>
      </c>
      <c r="E21" s="6" t="s">
        <v>66</v>
      </c>
      <c r="F21" s="6" t="s">
        <v>131</v>
      </c>
      <c r="G21" s="4" t="s">
        <v>132</v>
      </c>
      <c r="H21" s="4" t="s">
        <v>54</v>
      </c>
      <c r="I21" s="7">
        <f t="shared" si="0"/>
        <v>8000</v>
      </c>
      <c r="J21" s="8">
        <v>8000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20200916</v>
      </c>
      <c r="Y21" s="11">
        <v>5</v>
      </c>
      <c r="Z21" s="5" t="s">
        <v>115</v>
      </c>
      <c r="AA21" s="11" t="str">
        <f t="shared" si="3"/>
        <v>하선동</v>
      </c>
      <c r="AB21" s="4" t="s">
        <v>65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14</v>
      </c>
      <c r="D22" s="6" t="s">
        <v>34</v>
      </c>
      <c r="E22" s="6" t="s">
        <v>66</v>
      </c>
      <c r="F22" s="6" t="s">
        <v>131</v>
      </c>
      <c r="G22" s="4" t="s">
        <v>132</v>
      </c>
      <c r="H22" s="4" t="s">
        <v>54</v>
      </c>
      <c r="I22" s="7">
        <f t="shared" si="0"/>
        <v>11006</v>
      </c>
      <c r="J22" s="8">
        <v>11000</v>
      </c>
      <c r="K22" s="7">
        <f t="shared" si="1"/>
        <v>6</v>
      </c>
      <c r="L22" s="9">
        <f t="shared" si="2"/>
        <v>5.4515718698891513E-4</v>
      </c>
      <c r="M22" s="10">
        <v>6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20200918</v>
      </c>
      <c r="Y22" s="11">
        <v>5</v>
      </c>
      <c r="Z22" s="5" t="s">
        <v>120</v>
      </c>
      <c r="AA22" s="11" t="str">
        <f t="shared" si="3"/>
        <v>이형준</v>
      </c>
      <c r="AB22" s="4" t="s">
        <v>65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14</v>
      </c>
      <c r="D23" s="6" t="s">
        <v>30</v>
      </c>
      <c r="E23" s="6" t="s">
        <v>76</v>
      </c>
      <c r="F23" s="6" t="s">
        <v>77</v>
      </c>
      <c r="G23" s="4" t="s">
        <v>78</v>
      </c>
      <c r="H23" s="4" t="s">
        <v>54</v>
      </c>
      <c r="I23" s="7">
        <f t="shared" si="0"/>
        <v>1462</v>
      </c>
      <c r="J23" s="8">
        <v>1323</v>
      </c>
      <c r="K23" s="7">
        <f t="shared" si="1"/>
        <v>139</v>
      </c>
      <c r="L23" s="9">
        <f t="shared" si="2"/>
        <v>9.5075239398084821E-2</v>
      </c>
      <c r="M23" s="10">
        <v>33</v>
      </c>
      <c r="N23" s="10">
        <v>55</v>
      </c>
      <c r="O23" s="10"/>
      <c r="P23" s="10">
        <v>51</v>
      </c>
      <c r="Q23" s="10"/>
      <c r="R23" s="10"/>
      <c r="S23" s="10"/>
      <c r="T23" s="10"/>
      <c r="U23" s="10"/>
      <c r="V23" s="10"/>
      <c r="W23" s="10"/>
      <c r="X23" s="11">
        <v>20200921</v>
      </c>
      <c r="Y23" s="11">
        <v>14</v>
      </c>
      <c r="Z23" s="5" t="s">
        <v>120</v>
      </c>
      <c r="AA23" s="11" t="str">
        <f t="shared" si="3"/>
        <v>이형준</v>
      </c>
      <c r="AB23" s="4" t="s">
        <v>79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14</v>
      </c>
      <c r="D24" s="6" t="s">
        <v>30</v>
      </c>
      <c r="E24" s="6" t="s">
        <v>76</v>
      </c>
      <c r="F24" s="6" t="s">
        <v>77</v>
      </c>
      <c r="G24" s="4" t="s">
        <v>78</v>
      </c>
      <c r="H24" s="4" t="s">
        <v>54</v>
      </c>
      <c r="I24" s="7">
        <f t="shared" si="0"/>
        <v>3930</v>
      </c>
      <c r="J24" s="8">
        <v>3790</v>
      </c>
      <c r="K24" s="7">
        <f t="shared" si="1"/>
        <v>140</v>
      </c>
      <c r="L24" s="9">
        <f t="shared" si="2"/>
        <v>3.5623409669211195E-2</v>
      </c>
      <c r="M24" s="10">
        <v>80</v>
      </c>
      <c r="N24" s="10"/>
      <c r="O24" s="10"/>
      <c r="P24" s="10">
        <v>60</v>
      </c>
      <c r="Q24" s="10"/>
      <c r="R24" s="10"/>
      <c r="S24" s="10"/>
      <c r="T24" s="10"/>
      <c r="U24" s="10"/>
      <c r="V24" s="10"/>
      <c r="W24" s="10"/>
      <c r="X24" s="11">
        <v>20201014</v>
      </c>
      <c r="Y24" s="11">
        <v>14</v>
      </c>
      <c r="Z24" s="5" t="s">
        <v>115</v>
      </c>
      <c r="AA24" s="11" t="str">
        <f t="shared" si="3"/>
        <v>하선동</v>
      </c>
      <c r="AB24" s="4" t="s">
        <v>79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14</v>
      </c>
      <c r="D25" s="6" t="s">
        <v>61</v>
      </c>
      <c r="E25" s="6" t="s">
        <v>51</v>
      </c>
      <c r="F25" s="6" t="s">
        <v>84</v>
      </c>
      <c r="G25" s="4">
        <v>7301</v>
      </c>
      <c r="H25" s="4" t="s">
        <v>54</v>
      </c>
      <c r="I25" s="7">
        <f t="shared" si="0"/>
        <v>450</v>
      </c>
      <c r="J25" s="10">
        <v>450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20201013</v>
      </c>
      <c r="Y25" s="11">
        <v>13</v>
      </c>
      <c r="Z25" s="5" t="s">
        <v>115</v>
      </c>
      <c r="AA25" s="11" t="str">
        <f t="shared" si="3"/>
        <v>하선동</v>
      </c>
      <c r="AB25" s="4" t="s">
        <v>79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14</v>
      </c>
      <c r="D26" s="6" t="s">
        <v>61</v>
      </c>
      <c r="E26" s="6" t="s">
        <v>51</v>
      </c>
      <c r="F26" s="6" t="s">
        <v>84</v>
      </c>
      <c r="G26" s="4">
        <v>7301</v>
      </c>
      <c r="H26" s="4" t="s">
        <v>54</v>
      </c>
      <c r="I26" s="7">
        <f t="shared" si="0"/>
        <v>257</v>
      </c>
      <c r="J26" s="10">
        <v>254</v>
      </c>
      <c r="K26" s="7">
        <f t="shared" si="1"/>
        <v>3</v>
      </c>
      <c r="L26" s="9">
        <f t="shared" si="2"/>
        <v>1.1673151750972763E-2</v>
      </c>
      <c r="M26" s="10"/>
      <c r="N26" s="10"/>
      <c r="O26" s="10"/>
      <c r="P26" s="10"/>
      <c r="Q26" s="10">
        <v>1</v>
      </c>
      <c r="R26" s="10"/>
      <c r="S26" s="10"/>
      <c r="T26" s="10">
        <v>2</v>
      </c>
      <c r="U26" s="10"/>
      <c r="V26" s="10"/>
      <c r="W26" s="10"/>
      <c r="X26" s="11">
        <v>20201010</v>
      </c>
      <c r="Y26" s="11">
        <v>13</v>
      </c>
      <c r="Z26" s="5" t="s">
        <v>115</v>
      </c>
      <c r="AA26" s="11" t="str">
        <f t="shared" si="3"/>
        <v>하선동</v>
      </c>
      <c r="AB26" s="4" t="s">
        <v>79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14</v>
      </c>
      <c r="D27" s="6" t="s">
        <v>61</v>
      </c>
      <c r="E27" s="6" t="s">
        <v>51</v>
      </c>
      <c r="F27" s="6" t="s">
        <v>84</v>
      </c>
      <c r="G27" s="4">
        <v>7301</v>
      </c>
      <c r="H27" s="4" t="s">
        <v>54</v>
      </c>
      <c r="I27" s="7">
        <f t="shared" si="0"/>
        <v>1419</v>
      </c>
      <c r="J27" s="10">
        <v>1416</v>
      </c>
      <c r="K27" s="7">
        <f t="shared" si="1"/>
        <v>3</v>
      </c>
      <c r="L27" s="9">
        <f t="shared" si="2"/>
        <v>2.1141649048625794E-3</v>
      </c>
      <c r="M27" s="10">
        <v>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>
        <v>20201014</v>
      </c>
      <c r="Y27" s="11">
        <v>13</v>
      </c>
      <c r="Z27" s="5" t="s">
        <v>129</v>
      </c>
      <c r="AA27" s="11" t="str">
        <f t="shared" si="3"/>
        <v>하선동</v>
      </c>
      <c r="AB27" s="4" t="s">
        <v>79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14</v>
      </c>
      <c r="D28" s="6" t="s">
        <v>61</v>
      </c>
      <c r="E28" s="6" t="s">
        <v>51</v>
      </c>
      <c r="F28" s="6" t="s">
        <v>62</v>
      </c>
      <c r="G28" s="4" t="s">
        <v>63</v>
      </c>
      <c r="H28" s="4" t="s">
        <v>54</v>
      </c>
      <c r="I28" s="7">
        <f t="shared" si="0"/>
        <v>2281</v>
      </c>
      <c r="J28" s="15">
        <v>2139</v>
      </c>
      <c r="K28" s="7">
        <f t="shared" si="1"/>
        <v>142</v>
      </c>
      <c r="L28" s="9">
        <f t="shared" si="2"/>
        <v>6.2253397632617273E-2</v>
      </c>
      <c r="M28" s="10">
        <v>39</v>
      </c>
      <c r="N28" s="10"/>
      <c r="O28" s="10"/>
      <c r="P28" s="10">
        <v>103</v>
      </c>
      <c r="Q28" s="10"/>
      <c r="R28" s="10"/>
      <c r="S28" s="10"/>
      <c r="T28" s="10"/>
      <c r="U28" s="10"/>
      <c r="V28" s="10"/>
      <c r="W28" s="10"/>
      <c r="X28" s="11">
        <v>20201014</v>
      </c>
      <c r="Y28" s="11">
        <v>7</v>
      </c>
      <c r="Z28" s="5" t="s">
        <v>129</v>
      </c>
      <c r="AA28" s="11" t="str">
        <f t="shared" si="3"/>
        <v>하선동</v>
      </c>
      <c r="AB28" s="4" t="s">
        <v>88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5"/>
        <v>14</v>
      </c>
      <c r="D29" s="6" t="s">
        <v>61</v>
      </c>
      <c r="E29" s="6" t="s">
        <v>51</v>
      </c>
      <c r="F29" s="6" t="s">
        <v>62</v>
      </c>
      <c r="G29" s="4" t="s">
        <v>63</v>
      </c>
      <c r="H29" s="4" t="s">
        <v>54</v>
      </c>
      <c r="I29" s="7">
        <f t="shared" si="0"/>
        <v>2294</v>
      </c>
      <c r="J29" s="10">
        <v>2193</v>
      </c>
      <c r="K29" s="7">
        <f t="shared" si="1"/>
        <v>101</v>
      </c>
      <c r="L29" s="9">
        <f t="shared" si="2"/>
        <v>4.4027898866608545E-2</v>
      </c>
      <c r="M29" s="10">
        <v>28</v>
      </c>
      <c r="N29" s="10"/>
      <c r="O29" s="10"/>
      <c r="P29" s="10">
        <v>73</v>
      </c>
      <c r="Q29" s="10"/>
      <c r="R29" s="10"/>
      <c r="S29" s="10"/>
      <c r="T29" s="10"/>
      <c r="U29" s="10"/>
      <c r="V29" s="10"/>
      <c r="W29" s="10"/>
      <c r="X29" s="11">
        <v>20201014</v>
      </c>
      <c r="Y29" s="11">
        <v>7</v>
      </c>
      <c r="Z29" s="5" t="s">
        <v>130</v>
      </c>
      <c r="AA29" s="11" t="str">
        <f t="shared" si="3"/>
        <v>이형준</v>
      </c>
      <c r="AB29" s="4" t="s">
        <v>88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5"/>
        <v>14</v>
      </c>
      <c r="D30" s="6" t="s">
        <v>61</v>
      </c>
      <c r="E30" s="6" t="s">
        <v>51</v>
      </c>
      <c r="F30" s="6" t="s">
        <v>84</v>
      </c>
      <c r="G30" s="4">
        <v>7301</v>
      </c>
      <c r="H30" s="4" t="s">
        <v>54</v>
      </c>
      <c r="I30" s="7">
        <f t="shared" si="0"/>
        <v>2895</v>
      </c>
      <c r="J30" s="10">
        <v>2870</v>
      </c>
      <c r="K30" s="7">
        <f t="shared" ref="K30:K44" si="7">SUM(M30:W30)</f>
        <v>25</v>
      </c>
      <c r="L30" s="9">
        <f t="shared" si="2"/>
        <v>8.6355785837651123E-3</v>
      </c>
      <c r="M30" s="10">
        <v>25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20201014</v>
      </c>
      <c r="Y30" s="11">
        <v>13</v>
      </c>
      <c r="Z30" s="5" t="s">
        <v>130</v>
      </c>
      <c r="AA30" s="11" t="str">
        <f t="shared" si="3"/>
        <v>이형준</v>
      </c>
      <c r="AB30" s="4" t="s">
        <v>88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5"/>
        <v>14</v>
      </c>
      <c r="D31" s="6" t="s">
        <v>34</v>
      </c>
      <c r="E31" s="6" t="s">
        <v>66</v>
      </c>
      <c r="F31" s="6" t="s">
        <v>131</v>
      </c>
      <c r="G31" s="4" t="s">
        <v>132</v>
      </c>
      <c r="H31" s="4" t="s">
        <v>54</v>
      </c>
      <c r="I31" s="7">
        <f t="shared" si="0"/>
        <v>8354</v>
      </c>
      <c r="J31" s="8">
        <v>8354</v>
      </c>
      <c r="K31" s="7">
        <f t="shared" si="7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>
        <v>20200918</v>
      </c>
      <c r="Y31" s="11">
        <v>5</v>
      </c>
      <c r="Z31" s="5" t="s">
        <v>129</v>
      </c>
      <c r="AA31" s="11" t="str">
        <f t="shared" si="3"/>
        <v>하선동</v>
      </c>
      <c r="AB31" s="4" t="s">
        <v>88</v>
      </c>
      <c r="AC31" s="16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5"/>
        <v>14</v>
      </c>
      <c r="D32" s="6" t="s">
        <v>34</v>
      </c>
      <c r="E32" s="6" t="s">
        <v>66</v>
      </c>
      <c r="F32" s="6" t="s">
        <v>131</v>
      </c>
      <c r="G32" s="4" t="s">
        <v>132</v>
      </c>
      <c r="H32" s="4" t="s">
        <v>54</v>
      </c>
      <c r="I32" s="7">
        <f t="shared" si="0"/>
        <v>2015</v>
      </c>
      <c r="J32" s="8">
        <v>2015</v>
      </c>
      <c r="K32" s="7">
        <f t="shared" si="7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>
        <v>20200918</v>
      </c>
      <c r="Y32" s="11">
        <v>5</v>
      </c>
      <c r="Z32" s="5" t="s">
        <v>130</v>
      </c>
      <c r="AA32" s="11" t="str">
        <f t="shared" si="3"/>
        <v>이형준</v>
      </c>
      <c r="AB32" s="4" t="s">
        <v>88</v>
      </c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5"/>
        <v>14</v>
      </c>
      <c r="D33" s="6" t="s">
        <v>45</v>
      </c>
      <c r="E33" s="6" t="s">
        <v>133</v>
      </c>
      <c r="F33" s="6" t="s">
        <v>134</v>
      </c>
      <c r="G33" s="4" t="s">
        <v>135</v>
      </c>
      <c r="H33" s="4" t="s">
        <v>136</v>
      </c>
      <c r="I33" s="7">
        <f t="shared" si="0"/>
        <v>10398</v>
      </c>
      <c r="J33" s="8">
        <v>10366</v>
      </c>
      <c r="K33" s="7">
        <f t="shared" si="7"/>
        <v>32</v>
      </c>
      <c r="L33" s="9">
        <f t="shared" si="2"/>
        <v>3.0775149067128293E-3</v>
      </c>
      <c r="M33" s="10">
        <v>5</v>
      </c>
      <c r="N33" s="10"/>
      <c r="O33" s="10">
        <v>25</v>
      </c>
      <c r="P33" s="10"/>
      <c r="Q33" s="10"/>
      <c r="R33" s="10">
        <v>2</v>
      </c>
      <c r="S33" s="10"/>
      <c r="T33" s="10"/>
      <c r="U33" s="10"/>
      <c r="V33" s="10"/>
      <c r="W33" s="10"/>
      <c r="X33" s="11">
        <v>20200915</v>
      </c>
      <c r="Y33" s="11">
        <v>4</v>
      </c>
      <c r="Z33" s="5" t="s">
        <v>130</v>
      </c>
      <c r="AA33" s="11" t="str">
        <f t="shared" si="3"/>
        <v>이형준</v>
      </c>
      <c r="AB33" s="4" t="s">
        <v>88</v>
      </c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5"/>
        <v>14</v>
      </c>
      <c r="D34" s="6" t="s">
        <v>45</v>
      </c>
      <c r="E34" s="6" t="s">
        <v>133</v>
      </c>
      <c r="F34" s="6" t="s">
        <v>134</v>
      </c>
      <c r="G34" s="4" t="s">
        <v>135</v>
      </c>
      <c r="H34" s="4" t="s">
        <v>136</v>
      </c>
      <c r="I34" s="7">
        <f t="shared" si="0"/>
        <v>10606</v>
      </c>
      <c r="J34" s="8">
        <v>10604</v>
      </c>
      <c r="K34" s="7">
        <f t="shared" si="7"/>
        <v>2</v>
      </c>
      <c r="L34" s="9">
        <f t="shared" si="2"/>
        <v>1.8857250612860644E-4</v>
      </c>
      <c r="M34" s="10">
        <v>2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>
        <v>20200915</v>
      </c>
      <c r="Y34" s="11">
        <v>4</v>
      </c>
      <c r="Z34" s="5" t="s">
        <v>129</v>
      </c>
      <c r="AA34" s="11" t="str">
        <f t="shared" si="3"/>
        <v>하선동</v>
      </c>
      <c r="AB34" s="4" t="s">
        <v>88</v>
      </c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5"/>
        <v>14</v>
      </c>
      <c r="D35" s="6" t="s">
        <v>61</v>
      </c>
      <c r="E35" s="6" t="s">
        <v>93</v>
      </c>
      <c r="F35" s="6" t="s">
        <v>137</v>
      </c>
      <c r="G35" s="4" t="s">
        <v>138</v>
      </c>
      <c r="H35" s="4" t="s">
        <v>136</v>
      </c>
      <c r="I35" s="7">
        <f t="shared" si="0"/>
        <v>2643</v>
      </c>
      <c r="J35" s="8">
        <v>2635</v>
      </c>
      <c r="K35" s="7">
        <f t="shared" si="7"/>
        <v>8</v>
      </c>
      <c r="L35" s="9">
        <f t="shared" si="2"/>
        <v>3.0268634127884981E-3</v>
      </c>
      <c r="M35" s="10"/>
      <c r="N35" s="10"/>
      <c r="O35" s="10"/>
      <c r="P35" s="10"/>
      <c r="Q35" s="10">
        <v>4</v>
      </c>
      <c r="R35" s="10"/>
      <c r="S35" s="10"/>
      <c r="T35" s="10">
        <v>4</v>
      </c>
      <c r="U35" s="10"/>
      <c r="V35" s="10"/>
      <c r="W35" s="10"/>
      <c r="X35" s="11">
        <v>20201014</v>
      </c>
      <c r="Y35" s="11">
        <v>15</v>
      </c>
      <c r="Z35" s="5" t="s">
        <v>129</v>
      </c>
      <c r="AA35" s="11" t="str">
        <f t="shared" si="3"/>
        <v>하선동</v>
      </c>
      <c r="AB35" s="4" t="s">
        <v>89</v>
      </c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5"/>
        <v>14</v>
      </c>
      <c r="D36" s="6" t="s">
        <v>61</v>
      </c>
      <c r="E36" s="6" t="s">
        <v>93</v>
      </c>
      <c r="F36" s="6" t="s">
        <v>137</v>
      </c>
      <c r="G36" s="4" t="s">
        <v>138</v>
      </c>
      <c r="H36" s="4" t="s">
        <v>136</v>
      </c>
      <c r="I36" s="7">
        <f t="shared" si="0"/>
        <v>2204</v>
      </c>
      <c r="J36" s="8">
        <v>2200</v>
      </c>
      <c r="K36" s="7">
        <f t="shared" si="7"/>
        <v>4</v>
      </c>
      <c r="L36" s="9">
        <f t="shared" si="2"/>
        <v>1.8148820326678765E-3</v>
      </c>
      <c r="M36" s="10"/>
      <c r="N36" s="10"/>
      <c r="O36" s="10"/>
      <c r="P36" s="10"/>
      <c r="Q36" s="10">
        <v>4</v>
      </c>
      <c r="R36" s="10"/>
      <c r="S36" s="10"/>
      <c r="T36" s="10"/>
      <c r="U36" s="10"/>
      <c r="V36" s="10"/>
      <c r="W36" s="10"/>
      <c r="X36" s="11">
        <v>20201014</v>
      </c>
      <c r="Y36" s="11">
        <v>15</v>
      </c>
      <c r="Z36" s="5" t="s">
        <v>130</v>
      </c>
      <c r="AA36" s="11" t="str">
        <f t="shared" si="3"/>
        <v>이형준</v>
      </c>
      <c r="AB36" s="4" t="s">
        <v>89</v>
      </c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5"/>
        <v>14</v>
      </c>
      <c r="D37" s="6" t="s">
        <v>61</v>
      </c>
      <c r="E37" s="6" t="s">
        <v>80</v>
      </c>
      <c r="F37" s="6" t="s">
        <v>121</v>
      </c>
      <c r="G37" s="4" t="s">
        <v>122</v>
      </c>
      <c r="H37" s="4" t="s">
        <v>123</v>
      </c>
      <c r="I37" s="7">
        <f t="shared" si="0"/>
        <v>4526</v>
      </c>
      <c r="J37" s="8">
        <v>4020</v>
      </c>
      <c r="K37" s="7">
        <f t="shared" si="7"/>
        <v>506</v>
      </c>
      <c r="L37" s="9">
        <f t="shared" si="2"/>
        <v>0.11179849756959788</v>
      </c>
      <c r="M37" s="10">
        <v>500</v>
      </c>
      <c r="N37" s="10"/>
      <c r="O37" s="10"/>
      <c r="P37" s="10">
        <v>1</v>
      </c>
      <c r="Q37" s="10">
        <v>2</v>
      </c>
      <c r="R37" s="10"/>
      <c r="S37" s="10"/>
      <c r="T37" s="10"/>
      <c r="U37" s="10"/>
      <c r="V37" s="10">
        <v>3</v>
      </c>
      <c r="W37" s="10"/>
      <c r="X37" s="11">
        <v>20201014</v>
      </c>
      <c r="Y37" s="11">
        <v>1</v>
      </c>
      <c r="Z37" s="5" t="s">
        <v>130</v>
      </c>
      <c r="AA37" s="11" t="str">
        <f t="shared" si="3"/>
        <v>이형준</v>
      </c>
      <c r="AB37" s="4" t="s">
        <v>89</v>
      </c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5"/>
        <v>14</v>
      </c>
      <c r="D38" s="6" t="s">
        <v>61</v>
      </c>
      <c r="E38" s="6" t="s">
        <v>80</v>
      </c>
      <c r="F38" s="6" t="s">
        <v>121</v>
      </c>
      <c r="G38" s="4" t="s">
        <v>122</v>
      </c>
      <c r="H38" s="4" t="s">
        <v>123</v>
      </c>
      <c r="I38" s="7">
        <f t="shared" si="0"/>
        <v>703</v>
      </c>
      <c r="J38" s="8">
        <v>480</v>
      </c>
      <c r="K38" s="7">
        <f t="shared" si="7"/>
        <v>223</v>
      </c>
      <c r="L38" s="9">
        <f t="shared" si="2"/>
        <v>0.31721194879089615</v>
      </c>
      <c r="M38" s="10">
        <v>215</v>
      </c>
      <c r="N38" s="10"/>
      <c r="O38" s="10"/>
      <c r="P38" s="10"/>
      <c r="Q38" s="10">
        <v>8</v>
      </c>
      <c r="R38" s="10"/>
      <c r="S38" s="10"/>
      <c r="T38" s="10"/>
      <c r="U38" s="10"/>
      <c r="V38" s="10"/>
      <c r="W38" s="10"/>
      <c r="X38" s="11">
        <v>20201014</v>
      </c>
      <c r="Y38" s="11">
        <v>1</v>
      </c>
      <c r="Z38" s="5" t="s">
        <v>129</v>
      </c>
      <c r="AA38" s="11" t="str">
        <f t="shared" si="3"/>
        <v>하선동</v>
      </c>
      <c r="AB38" s="4" t="s">
        <v>89</v>
      </c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5"/>
        <v>14</v>
      </c>
      <c r="D39" s="6" t="s">
        <v>61</v>
      </c>
      <c r="E39" s="6" t="s">
        <v>93</v>
      </c>
      <c r="F39" s="6" t="s">
        <v>97</v>
      </c>
      <c r="G39" s="4" t="s">
        <v>98</v>
      </c>
      <c r="H39" s="4" t="s">
        <v>54</v>
      </c>
      <c r="I39" s="7">
        <f t="shared" si="0"/>
        <v>650</v>
      </c>
      <c r="J39" s="8">
        <v>650</v>
      </c>
      <c r="K39" s="7">
        <f t="shared" si="7"/>
        <v>0</v>
      </c>
      <c r="L39" s="9">
        <f t="shared" si="2"/>
        <v>0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>
        <v>20201014</v>
      </c>
      <c r="Y39" s="11">
        <v>11</v>
      </c>
      <c r="Z39" s="5" t="s">
        <v>129</v>
      </c>
      <c r="AA39" s="11" t="str">
        <f t="shared" si="3"/>
        <v>하선동</v>
      </c>
      <c r="AB39" s="4" t="s">
        <v>89</v>
      </c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5"/>
        <v>14</v>
      </c>
      <c r="D40" s="6" t="s">
        <v>61</v>
      </c>
      <c r="E40" s="6" t="s">
        <v>93</v>
      </c>
      <c r="F40" s="6" t="s">
        <v>97</v>
      </c>
      <c r="G40" s="4" t="s">
        <v>98</v>
      </c>
      <c r="H40" s="4" t="s">
        <v>54</v>
      </c>
      <c r="I40" s="7">
        <f t="shared" si="0"/>
        <v>1750</v>
      </c>
      <c r="J40" s="8">
        <v>1750</v>
      </c>
      <c r="K40" s="7">
        <f t="shared" si="7"/>
        <v>0</v>
      </c>
      <c r="L40" s="9">
        <f t="shared" si="2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>
        <v>20201014</v>
      </c>
      <c r="Y40" s="11">
        <v>11</v>
      </c>
      <c r="Z40" s="5" t="s">
        <v>130</v>
      </c>
      <c r="AA40" s="11" t="str">
        <f t="shared" si="3"/>
        <v>이형준</v>
      </c>
      <c r="AB40" s="4" t="s">
        <v>89</v>
      </c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5"/>
        <v>14</v>
      </c>
      <c r="D41" s="6" t="s">
        <v>32</v>
      </c>
      <c r="E41" s="6" t="s">
        <v>80</v>
      </c>
      <c r="F41" s="6" t="s">
        <v>139</v>
      </c>
      <c r="G41" s="4" t="s">
        <v>78</v>
      </c>
      <c r="H41" s="4" t="s">
        <v>73</v>
      </c>
      <c r="I41" s="7">
        <f t="shared" si="0"/>
        <v>1720</v>
      </c>
      <c r="J41" s="8">
        <v>1720</v>
      </c>
      <c r="K41" s="7">
        <f t="shared" si="7"/>
        <v>0</v>
      </c>
      <c r="L41" s="9">
        <f t="shared" si="2"/>
        <v>0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>
        <v>20201014</v>
      </c>
      <c r="Y41" s="11">
        <v>12</v>
      </c>
      <c r="Z41" s="5" t="s">
        <v>130</v>
      </c>
      <c r="AA41" s="11" t="str">
        <f t="shared" si="3"/>
        <v>이형준</v>
      </c>
      <c r="AB41" s="4" t="s">
        <v>89</v>
      </c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5"/>
        <v>14</v>
      </c>
      <c r="D42" s="6" t="s">
        <v>30</v>
      </c>
      <c r="E42" s="6" t="s">
        <v>58</v>
      </c>
      <c r="F42" s="6" t="s">
        <v>59</v>
      </c>
      <c r="G42" s="4" t="s">
        <v>60</v>
      </c>
      <c r="H42" s="4" t="s">
        <v>54</v>
      </c>
      <c r="I42" s="7">
        <f t="shared" si="0"/>
        <v>150</v>
      </c>
      <c r="J42" s="8">
        <v>147</v>
      </c>
      <c r="K42" s="7">
        <f t="shared" si="7"/>
        <v>3</v>
      </c>
      <c r="L42" s="9">
        <f t="shared" si="2"/>
        <v>0.02</v>
      </c>
      <c r="M42" s="10"/>
      <c r="N42" s="10"/>
      <c r="O42" s="10"/>
      <c r="P42" s="10">
        <v>1</v>
      </c>
      <c r="Q42" s="10"/>
      <c r="R42" s="10"/>
      <c r="S42" s="10"/>
      <c r="T42" s="10"/>
      <c r="U42" s="10"/>
      <c r="V42" s="10"/>
      <c r="W42" s="10">
        <v>2</v>
      </c>
      <c r="X42" s="11">
        <v>20201010</v>
      </c>
      <c r="Y42" s="11">
        <v>11</v>
      </c>
      <c r="Z42" s="5" t="s">
        <v>130</v>
      </c>
      <c r="AA42" s="11" t="str">
        <f t="shared" si="3"/>
        <v>이형준</v>
      </c>
      <c r="AB42" s="12" t="s">
        <v>140</v>
      </c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5"/>
        <v>14</v>
      </c>
      <c r="D43" s="6" t="s">
        <v>61</v>
      </c>
      <c r="E43" s="6" t="s">
        <v>66</v>
      </c>
      <c r="F43" s="6" t="s">
        <v>86</v>
      </c>
      <c r="G43" s="4" t="s">
        <v>87</v>
      </c>
      <c r="H43" s="4" t="s">
        <v>54</v>
      </c>
      <c r="I43" s="7">
        <f t="shared" si="0"/>
        <v>4002</v>
      </c>
      <c r="J43" s="8">
        <v>4000</v>
      </c>
      <c r="K43" s="7">
        <f t="shared" si="7"/>
        <v>2</v>
      </c>
      <c r="L43" s="9">
        <f t="shared" si="2"/>
        <v>4.9975012493753122E-4</v>
      </c>
      <c r="M43" s="10"/>
      <c r="N43" s="10"/>
      <c r="O43" s="10"/>
      <c r="P43" s="10"/>
      <c r="Q43" s="10">
        <v>2</v>
      </c>
      <c r="R43" s="10"/>
      <c r="S43" s="10"/>
      <c r="T43" s="10"/>
      <c r="U43" s="10"/>
      <c r="V43" s="10"/>
      <c r="W43" s="10"/>
      <c r="X43" s="11">
        <v>20201013</v>
      </c>
      <c r="Y43" s="11">
        <v>5</v>
      </c>
      <c r="Z43" s="5" t="s">
        <v>130</v>
      </c>
      <c r="AA43" s="11" t="str">
        <f t="shared" si="3"/>
        <v>이형준</v>
      </c>
      <c r="AB43" s="12" t="s">
        <v>140</v>
      </c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5"/>
        <v>14</v>
      </c>
      <c r="D44" s="6" t="s">
        <v>61</v>
      </c>
      <c r="E44" s="6" t="s">
        <v>80</v>
      </c>
      <c r="F44" s="6" t="s">
        <v>117</v>
      </c>
      <c r="G44" s="4" t="s">
        <v>78</v>
      </c>
      <c r="H44" s="4" t="s">
        <v>73</v>
      </c>
      <c r="I44" s="7">
        <f t="shared" si="0"/>
        <v>3571</v>
      </c>
      <c r="J44" s="8">
        <v>3571</v>
      </c>
      <c r="K44" s="7">
        <f t="shared" si="7"/>
        <v>0</v>
      </c>
      <c r="L44" s="9">
        <f t="shared" si="2"/>
        <v>0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>
        <v>20201010</v>
      </c>
      <c r="Y44" s="11">
        <v>1</v>
      </c>
      <c r="Z44" s="5" t="s">
        <v>130</v>
      </c>
      <c r="AA44" s="11" t="str">
        <f t="shared" si="3"/>
        <v>이형준</v>
      </c>
      <c r="AB44" s="12" t="s">
        <v>140</v>
      </c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5"/>
        <v>14</v>
      </c>
      <c r="D45" s="6" t="s">
        <v>61</v>
      </c>
      <c r="E45" s="6" t="s">
        <v>80</v>
      </c>
      <c r="F45" s="6" t="s">
        <v>117</v>
      </c>
      <c r="G45" s="4" t="s">
        <v>78</v>
      </c>
      <c r="H45" s="4" t="s">
        <v>73</v>
      </c>
      <c r="I45" s="7">
        <f t="shared" ref="I45:I48" si="8">J45+K45</f>
        <v>2793</v>
      </c>
      <c r="J45" s="8">
        <v>2793</v>
      </c>
      <c r="K45" s="7">
        <f t="shared" ref="K45:K48" si="9">SUM(M45:W45)</f>
        <v>0</v>
      </c>
      <c r="L45" s="9">
        <f t="shared" ref="L45:L48" si="10">K45/I45</f>
        <v>0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>
        <v>20201009</v>
      </c>
      <c r="Y45" s="11">
        <v>1</v>
      </c>
      <c r="Z45" s="5" t="s">
        <v>130</v>
      </c>
      <c r="AA45" s="11" t="str">
        <f t="shared" si="3"/>
        <v>이형준</v>
      </c>
      <c r="AB45" s="12" t="s">
        <v>140</v>
      </c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5"/>
        <v>14</v>
      </c>
      <c r="D46" s="6" t="s">
        <v>34</v>
      </c>
      <c r="E46" s="6" t="s">
        <v>66</v>
      </c>
      <c r="F46" s="6" t="s">
        <v>131</v>
      </c>
      <c r="G46" s="4" t="s">
        <v>132</v>
      </c>
      <c r="H46" s="4" t="s">
        <v>54</v>
      </c>
      <c r="I46" s="7">
        <f t="shared" si="8"/>
        <v>4000</v>
      </c>
      <c r="J46" s="8">
        <v>4000</v>
      </c>
      <c r="K46" s="7">
        <f t="shared" si="9"/>
        <v>0</v>
      </c>
      <c r="L46" s="9">
        <f t="shared" si="10"/>
        <v>0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>
        <v>20200921</v>
      </c>
      <c r="Y46" s="11">
        <v>5</v>
      </c>
      <c r="Z46" s="5" t="s">
        <v>129</v>
      </c>
      <c r="AA46" s="11" t="str">
        <f t="shared" si="3"/>
        <v>하선동</v>
      </c>
      <c r="AB46" s="12" t="s">
        <v>140</v>
      </c>
      <c r="AC46" s="12"/>
    </row>
    <row r="47" spans="1:29" s="13" customFormat="1" ht="20.100000000000001" customHeight="1" x14ac:dyDescent="0.3">
      <c r="A47" s="4">
        <v>41</v>
      </c>
      <c r="B47" s="5">
        <f t="shared" si="4"/>
        <v>10</v>
      </c>
      <c r="C47" s="5">
        <f t="shared" si="5"/>
        <v>14</v>
      </c>
      <c r="D47" s="6" t="s">
        <v>34</v>
      </c>
      <c r="E47" s="6" t="s">
        <v>66</v>
      </c>
      <c r="F47" s="6" t="s">
        <v>131</v>
      </c>
      <c r="G47" s="4" t="s">
        <v>132</v>
      </c>
      <c r="H47" s="4" t="s">
        <v>54</v>
      </c>
      <c r="I47" s="7">
        <f t="shared" si="8"/>
        <v>3964</v>
      </c>
      <c r="J47" s="8">
        <v>3964</v>
      </c>
      <c r="K47" s="7">
        <f t="shared" si="9"/>
        <v>0</v>
      </c>
      <c r="L47" s="9">
        <f t="shared" si="10"/>
        <v>0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>
        <v>20200917</v>
      </c>
      <c r="Y47" s="11">
        <v>5</v>
      </c>
      <c r="Z47" s="5" t="s">
        <v>129</v>
      </c>
      <c r="AA47" s="11" t="str">
        <f t="shared" si="3"/>
        <v>하선동</v>
      </c>
      <c r="AB47" s="12" t="s">
        <v>140</v>
      </c>
      <c r="AC47" s="12"/>
    </row>
    <row r="48" spans="1:29" s="13" customFormat="1" ht="20.100000000000001" customHeight="1" x14ac:dyDescent="0.3">
      <c r="A48" s="4">
        <v>42</v>
      </c>
      <c r="B48" s="5">
        <f t="shared" si="4"/>
        <v>10</v>
      </c>
      <c r="C48" s="5">
        <f t="shared" si="5"/>
        <v>14</v>
      </c>
      <c r="D48" s="6" t="s">
        <v>34</v>
      </c>
      <c r="E48" s="6" t="s">
        <v>66</v>
      </c>
      <c r="F48" s="6" t="s">
        <v>131</v>
      </c>
      <c r="G48" s="4" t="s">
        <v>132</v>
      </c>
      <c r="H48" s="4" t="s">
        <v>54</v>
      </c>
      <c r="I48" s="7">
        <f t="shared" si="8"/>
        <v>2393</v>
      </c>
      <c r="J48" s="8">
        <v>2393</v>
      </c>
      <c r="K48" s="7">
        <f t="shared" si="9"/>
        <v>0</v>
      </c>
      <c r="L48" s="9">
        <f t="shared" si="10"/>
        <v>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>
        <v>20200917</v>
      </c>
      <c r="Y48" s="11">
        <v>5</v>
      </c>
      <c r="Z48" s="5" t="s">
        <v>130</v>
      </c>
      <c r="AA48" s="11" t="str">
        <f t="shared" si="3"/>
        <v>이형준</v>
      </c>
      <c r="AB48" s="12" t="s">
        <v>140</v>
      </c>
      <c r="AC48" s="12"/>
    </row>
    <row r="49" spans="1:29" s="18" customFormat="1" ht="13.5" customHeight="1" x14ac:dyDescent="0.3">
      <c r="A49" s="58"/>
      <c r="B49" s="59"/>
      <c r="C49" s="59"/>
      <c r="D49" s="59"/>
      <c r="E49" s="59"/>
      <c r="F49" s="59"/>
      <c r="G49" s="59"/>
      <c r="H49" s="60"/>
      <c r="I49" s="56">
        <f t="shared" ref="I49:W49" si="11">SUM(I7:I48)</f>
        <v>160789</v>
      </c>
      <c r="J49" s="56">
        <f t="shared" si="11"/>
        <v>158926</v>
      </c>
      <c r="K49" s="56">
        <f t="shared" si="11"/>
        <v>1863</v>
      </c>
      <c r="L49" s="56">
        <f t="shared" si="11"/>
        <v>1.3132262174524434</v>
      </c>
      <c r="M49" s="56">
        <f t="shared" si="11"/>
        <v>1041</v>
      </c>
      <c r="N49" s="56">
        <f t="shared" si="11"/>
        <v>55</v>
      </c>
      <c r="O49" s="56">
        <f t="shared" si="11"/>
        <v>238</v>
      </c>
      <c r="P49" s="56">
        <f t="shared" si="11"/>
        <v>403</v>
      </c>
      <c r="Q49" s="56">
        <f t="shared" si="11"/>
        <v>24</v>
      </c>
      <c r="R49" s="56">
        <f t="shared" si="11"/>
        <v>2</v>
      </c>
      <c r="S49" s="56">
        <f t="shared" si="11"/>
        <v>84</v>
      </c>
      <c r="T49" s="56">
        <f t="shared" si="11"/>
        <v>6</v>
      </c>
      <c r="U49" s="56">
        <f t="shared" si="11"/>
        <v>0</v>
      </c>
      <c r="V49" s="56">
        <f t="shared" si="11"/>
        <v>3</v>
      </c>
      <c r="W49" s="64">
        <f t="shared" si="11"/>
        <v>7</v>
      </c>
      <c r="X49" s="66"/>
      <c r="Y49" s="67"/>
      <c r="Z49" s="67"/>
      <c r="AA49" s="67"/>
      <c r="AB49" s="67"/>
      <c r="AC49" s="68"/>
    </row>
    <row r="50" spans="1:29" s="18" customFormat="1" ht="13.5" customHeight="1" x14ac:dyDescent="0.3">
      <c r="A50" s="61"/>
      <c r="B50" s="62"/>
      <c r="C50" s="62"/>
      <c r="D50" s="62"/>
      <c r="E50" s="62"/>
      <c r="F50" s="62"/>
      <c r="G50" s="62"/>
      <c r="H50" s="63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65"/>
      <c r="X50" s="69"/>
      <c r="Y50" s="70"/>
      <c r="Z50" s="70"/>
      <c r="AA50" s="70"/>
      <c r="AB50" s="70"/>
      <c r="AC50" s="71"/>
    </row>
    <row r="51" spans="1:29" ht="20.100000000000001" customHeight="1" x14ac:dyDescent="0.3">
      <c r="A51" s="4">
        <v>1</v>
      </c>
      <c r="B51" s="5" t="str">
        <f>LEFT($A$1,1)</f>
        <v>1</v>
      </c>
      <c r="C51" s="5" t="str">
        <f>MID($A$1,4,2)</f>
        <v xml:space="preserve"> 1</v>
      </c>
      <c r="D51" s="6" t="s">
        <v>124</v>
      </c>
      <c r="E51" s="6" t="s">
        <v>125</v>
      </c>
      <c r="F51" s="6" t="s">
        <v>126</v>
      </c>
      <c r="G51" s="4"/>
      <c r="H51" s="4"/>
      <c r="I51" s="7">
        <f t="shared" ref="I51:I65" si="12">J51+K51</f>
        <v>200</v>
      </c>
      <c r="J51" s="8">
        <v>200</v>
      </c>
      <c r="K51" s="7">
        <f t="shared" ref="K51:K65" si="13">SUM(M51:W51)</f>
        <v>0</v>
      </c>
      <c r="L51" s="9">
        <f t="shared" ref="L51:L65" si="14">K51/I51</f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20201013</v>
      </c>
      <c r="Y51" s="11">
        <v>8</v>
      </c>
      <c r="Z51" s="5" t="s">
        <v>115</v>
      </c>
      <c r="AA51" s="11" t="str">
        <f>IF($Z51="A","하선동",IF($Z51="B","이형준",""))</f>
        <v>하선동</v>
      </c>
      <c r="AB51" s="4" t="s">
        <v>56</v>
      </c>
      <c r="AC51" s="12"/>
    </row>
    <row r="52" spans="1:29" ht="20.100000000000001" customHeight="1" x14ac:dyDescent="0.3">
      <c r="A52" s="4">
        <v>2</v>
      </c>
      <c r="B52" s="5" t="str">
        <f t="shared" ref="B52:B65" si="15">LEFT($A$1,1)</f>
        <v>1</v>
      </c>
      <c r="C52" s="5" t="str">
        <f t="shared" ref="C52:C65" si="16">MID($A$1,4,2)</f>
        <v xml:space="preserve"> 1</v>
      </c>
      <c r="D52" s="6" t="s">
        <v>118</v>
      </c>
      <c r="E52" s="6" t="s">
        <v>127</v>
      </c>
      <c r="F52" s="6" t="s">
        <v>128</v>
      </c>
      <c r="G52" s="4"/>
      <c r="H52" s="4"/>
      <c r="I52" s="7">
        <f t="shared" si="12"/>
        <v>50</v>
      </c>
      <c r="J52" s="8">
        <v>50</v>
      </c>
      <c r="K52" s="7">
        <f t="shared" si="13"/>
        <v>0</v>
      </c>
      <c r="L52" s="9">
        <f t="shared" si="14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20201014</v>
      </c>
      <c r="Y52" s="11">
        <v>8</v>
      </c>
      <c r="Z52" s="5" t="s">
        <v>115</v>
      </c>
      <c r="AA52" s="11" t="str">
        <f t="shared" ref="AA52:AA65" si="17">IF($Z52="A","하선동",IF($Z52="B","이형준",""))</f>
        <v>하선동</v>
      </c>
      <c r="AB52" s="4" t="s">
        <v>56</v>
      </c>
      <c r="AC52" s="12"/>
    </row>
    <row r="53" spans="1:29" ht="20.100000000000001" customHeight="1" x14ac:dyDescent="0.3">
      <c r="A53" s="4">
        <v>3</v>
      </c>
      <c r="B53" s="5" t="str">
        <f t="shared" si="15"/>
        <v>1</v>
      </c>
      <c r="C53" s="5" t="str">
        <f t="shared" si="16"/>
        <v xml:space="preserve"> 1</v>
      </c>
      <c r="D53" s="6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5"/>
      <c r="Z53" s="5"/>
      <c r="AA53" s="11" t="str">
        <f t="shared" si="17"/>
        <v/>
      </c>
      <c r="AB53" s="4"/>
      <c r="AC53" s="12"/>
    </row>
    <row r="54" spans="1:29" ht="20.100000000000001" customHeight="1" x14ac:dyDescent="0.3">
      <c r="A54" s="4">
        <v>4</v>
      </c>
      <c r="B54" s="5" t="str">
        <f t="shared" si="15"/>
        <v>1</v>
      </c>
      <c r="C54" s="5" t="str">
        <f t="shared" si="16"/>
        <v xml:space="preserve"> 1</v>
      </c>
      <c r="D54" s="6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7"/>
        <v/>
      </c>
      <c r="AB54" s="4"/>
      <c r="AC54" s="12"/>
    </row>
    <row r="55" spans="1:29" ht="20.100000000000001" customHeight="1" x14ac:dyDescent="0.3">
      <c r="A55" s="4">
        <v>5</v>
      </c>
      <c r="B55" s="5" t="str">
        <f t="shared" si="15"/>
        <v>1</v>
      </c>
      <c r="C55" s="5" t="str">
        <f t="shared" si="16"/>
        <v xml:space="preserve"> 1</v>
      </c>
      <c r="D55" s="6"/>
      <c r="E55" s="6"/>
      <c r="F55" s="6"/>
      <c r="G55" s="4"/>
      <c r="H55" s="4"/>
      <c r="I55" s="7">
        <f t="shared" si="12"/>
        <v>0</v>
      </c>
      <c r="J55" s="8"/>
      <c r="K55" s="7">
        <f t="shared" si="13"/>
        <v>0</v>
      </c>
      <c r="L55" s="9" t="e">
        <f t="shared" si="14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7"/>
        <v/>
      </c>
      <c r="AB55" s="4"/>
      <c r="AC55" s="12"/>
    </row>
    <row r="56" spans="1:29" ht="20.100000000000001" customHeight="1" x14ac:dyDescent="0.3">
      <c r="A56" s="4">
        <v>6</v>
      </c>
      <c r="B56" s="5" t="str">
        <f t="shared" si="15"/>
        <v>1</v>
      </c>
      <c r="C56" s="5" t="str">
        <f t="shared" si="16"/>
        <v xml:space="preserve"> 1</v>
      </c>
      <c r="D56" s="6"/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7"/>
        <v/>
      </c>
      <c r="AB56" s="4"/>
      <c r="AC56" s="12"/>
    </row>
    <row r="57" spans="1:29" ht="20.100000000000001" customHeight="1" x14ac:dyDescent="0.3">
      <c r="A57" s="4">
        <v>7</v>
      </c>
      <c r="B57" s="5" t="str">
        <f t="shared" si="15"/>
        <v>1</v>
      </c>
      <c r="C57" s="5" t="str">
        <f t="shared" si="16"/>
        <v xml:space="preserve"> 1</v>
      </c>
      <c r="D57" s="6"/>
      <c r="E57" s="6"/>
      <c r="F57" s="6"/>
      <c r="G57" s="4"/>
      <c r="H57" s="4"/>
      <c r="I57" s="7">
        <f t="shared" si="12"/>
        <v>0</v>
      </c>
      <c r="J57" s="14"/>
      <c r="K57" s="7">
        <f t="shared" si="13"/>
        <v>0</v>
      </c>
      <c r="L57" s="9" t="e">
        <f t="shared" si="14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7"/>
        <v/>
      </c>
      <c r="AB57" s="4"/>
      <c r="AC57" s="12"/>
    </row>
    <row r="58" spans="1:29" ht="20.100000000000001" customHeight="1" x14ac:dyDescent="0.3">
      <c r="A58" s="4">
        <v>8</v>
      </c>
      <c r="B58" s="5" t="str">
        <f t="shared" si="15"/>
        <v>1</v>
      </c>
      <c r="C58" s="5" t="str">
        <f t="shared" si="16"/>
        <v xml:space="preserve"> 1</v>
      </c>
      <c r="D58" s="6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7"/>
        <v/>
      </c>
      <c r="AB58" s="4"/>
      <c r="AC58" s="12"/>
    </row>
    <row r="59" spans="1:29" ht="20.100000000000001" customHeight="1" x14ac:dyDescent="0.3">
      <c r="A59" s="4">
        <v>9</v>
      </c>
      <c r="B59" s="5" t="str">
        <f t="shared" si="15"/>
        <v>1</v>
      </c>
      <c r="C59" s="5" t="str">
        <f t="shared" si="16"/>
        <v xml:space="preserve"> 1</v>
      </c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7"/>
        <v/>
      </c>
      <c r="AB59" s="4"/>
      <c r="AC59" s="12"/>
    </row>
    <row r="60" spans="1:29" ht="20.100000000000001" customHeight="1" x14ac:dyDescent="0.3">
      <c r="A60" s="4">
        <v>10</v>
      </c>
      <c r="B60" s="5" t="str">
        <f t="shared" si="15"/>
        <v>1</v>
      </c>
      <c r="C60" s="5" t="str">
        <f t="shared" si="16"/>
        <v xml:space="preserve"> 1</v>
      </c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7"/>
        <v/>
      </c>
      <c r="AB60" s="4"/>
      <c r="AC60" s="12"/>
    </row>
    <row r="61" spans="1:29" ht="20.100000000000001" customHeight="1" x14ac:dyDescent="0.3">
      <c r="A61" s="4">
        <v>11</v>
      </c>
      <c r="B61" s="5" t="str">
        <f t="shared" si="15"/>
        <v>1</v>
      </c>
      <c r="C61" s="5" t="str">
        <f t="shared" si="16"/>
        <v xml:space="preserve"> 1</v>
      </c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7"/>
        <v/>
      </c>
      <c r="AB61" s="4"/>
      <c r="AC61" s="12"/>
    </row>
    <row r="62" spans="1:29" ht="20.100000000000001" customHeight="1" x14ac:dyDescent="0.3">
      <c r="A62" s="4">
        <v>12</v>
      </c>
      <c r="B62" s="5" t="str">
        <f t="shared" si="15"/>
        <v>1</v>
      </c>
      <c r="C62" s="5" t="str">
        <f t="shared" si="16"/>
        <v xml:space="preserve"> 1</v>
      </c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7"/>
        <v/>
      </c>
      <c r="AB62" s="4"/>
      <c r="AC62" s="12"/>
    </row>
    <row r="63" spans="1:29" ht="20.100000000000001" customHeight="1" x14ac:dyDescent="0.3">
      <c r="A63" s="4">
        <v>13</v>
      </c>
      <c r="B63" s="5" t="str">
        <f t="shared" si="15"/>
        <v>1</v>
      </c>
      <c r="C63" s="5" t="str">
        <f t="shared" si="16"/>
        <v xml:space="preserve"> 1</v>
      </c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7"/>
        <v/>
      </c>
      <c r="AB63" s="4"/>
      <c r="AC63" s="12"/>
    </row>
    <row r="64" spans="1:29" ht="20.100000000000001" customHeight="1" x14ac:dyDescent="0.3">
      <c r="A64" s="4">
        <v>14</v>
      </c>
      <c r="B64" s="5" t="str">
        <f t="shared" si="15"/>
        <v>1</v>
      </c>
      <c r="C64" s="5" t="str">
        <f t="shared" si="16"/>
        <v xml:space="preserve"> 1</v>
      </c>
      <c r="D64" s="6"/>
      <c r="E64" s="6"/>
      <c r="F64" s="6"/>
      <c r="G64" s="4"/>
      <c r="H64" s="4"/>
      <c r="I64" s="7">
        <f t="shared" si="12"/>
        <v>0</v>
      </c>
      <c r="J64" s="8"/>
      <c r="K64" s="7">
        <f t="shared" si="13"/>
        <v>0</v>
      </c>
      <c r="L64" s="9" t="e">
        <f t="shared" si="14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5"/>
      <c r="AA64" s="11" t="str">
        <f t="shared" si="17"/>
        <v/>
      </c>
      <c r="AB64" s="4"/>
      <c r="AC64" s="12"/>
    </row>
    <row r="65" spans="1:29" ht="20.100000000000001" customHeight="1" x14ac:dyDescent="0.3">
      <c r="A65" s="4">
        <v>15</v>
      </c>
      <c r="B65" s="5" t="str">
        <f t="shared" si="15"/>
        <v>1</v>
      </c>
      <c r="C65" s="5" t="str">
        <f t="shared" si="16"/>
        <v xml:space="preserve"> 1</v>
      </c>
      <c r="D65" s="6"/>
      <c r="E65" s="6"/>
      <c r="F65" s="6"/>
      <c r="G65" s="4"/>
      <c r="H65" s="4"/>
      <c r="I65" s="7">
        <f t="shared" si="12"/>
        <v>0</v>
      </c>
      <c r="J65" s="8"/>
      <c r="K65" s="7">
        <f t="shared" si="13"/>
        <v>0</v>
      </c>
      <c r="L65" s="9" t="e">
        <f t="shared" si="14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5"/>
      <c r="AA65" s="11" t="str">
        <f t="shared" si="17"/>
        <v/>
      </c>
      <c r="AB65" s="4"/>
      <c r="AC65" s="12"/>
    </row>
    <row r="66" spans="1:29" ht="20.100000000000001" customHeight="1" x14ac:dyDescent="0.3"/>
    <row r="67" spans="1:29" ht="20.100000000000001" customHeight="1" x14ac:dyDescent="0.3"/>
    <row r="68" spans="1:29" ht="20.100000000000001" customHeight="1" x14ac:dyDescent="0.3"/>
    <row r="69" spans="1:29" ht="20.100000000000001" customHeight="1" x14ac:dyDescent="0.3"/>
    <row r="70" spans="1:29" ht="20.100000000000001" customHeight="1" x14ac:dyDescent="0.3"/>
    <row r="71" spans="1:29" ht="20.100000000000001" customHeight="1" x14ac:dyDescent="0.3"/>
    <row r="72" spans="1:29" ht="20.100000000000001" customHeight="1" x14ac:dyDescent="0.3"/>
    <row r="73" spans="1:29" ht="20.100000000000001" customHeight="1" x14ac:dyDescent="0.3"/>
    <row r="74" spans="1:29" ht="20.100000000000001" customHeight="1" x14ac:dyDescent="0.3"/>
  </sheetData>
  <dataConsolidate/>
  <mergeCells count="37">
    <mergeCell ref="W49:W50"/>
    <mergeCell ref="X49:AC50"/>
    <mergeCell ref="Q49:Q50"/>
    <mergeCell ref="R49:R50"/>
    <mergeCell ref="T49:T50"/>
    <mergeCell ref="U49:U50"/>
    <mergeCell ref="V49:V50"/>
    <mergeCell ref="M49:M50"/>
    <mergeCell ref="H5:H6"/>
    <mergeCell ref="I5:I6"/>
    <mergeCell ref="J5:J6"/>
    <mergeCell ref="K5:K6"/>
    <mergeCell ref="L5:L6"/>
    <mergeCell ref="M5:W5"/>
    <mergeCell ref="A49:H50"/>
    <mergeCell ref="I49:I50"/>
    <mergeCell ref="J49:J50"/>
    <mergeCell ref="K49:K50"/>
    <mergeCell ref="L49:L50"/>
    <mergeCell ref="S49:S50"/>
    <mergeCell ref="N49:N50"/>
    <mergeCell ref="O49:O50"/>
    <mergeCell ref="P49:P50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C7 I7:AC7 A8:AA8 I9:AA9 AB8:AC9 I10:AC13 I19:AA22 AC19:AC22 I14:AA17 AC14:AC17 AB14:AB22 I23:AC32 I37:AA40 AB36:AC40 I42:AA43 AC42:AC48 I46:AA48 I41:AC41 D44:AA45 D41 D36:AA36 D33:AC35 A9:C48">
    <cfRule type="expression" dxfId="553" priority="361">
      <formula>$L7&gt;0.15</formula>
    </cfRule>
    <cfRule type="expression" dxfId="552" priority="362">
      <formula>AND($L7&gt;0.08,$L7&lt;0.15)</formula>
    </cfRule>
  </conditionalFormatting>
  <conditionalFormatting sqref="A51:AC65">
    <cfRule type="expression" dxfId="551" priority="359">
      <formula>$L51&gt;0.15</formula>
    </cfRule>
    <cfRule type="expression" dxfId="550" priority="360">
      <formula>AND($L51&gt;0.08,$L51&lt;0.15)</formula>
    </cfRule>
  </conditionalFormatting>
  <conditionalFormatting sqref="D7">
    <cfRule type="expression" dxfId="549" priority="357">
      <formula>$L7&gt;0.15</formula>
    </cfRule>
    <cfRule type="expression" dxfId="548" priority="358">
      <formula>AND($L7&gt;0.08,$L7&lt;0.15)</formula>
    </cfRule>
  </conditionalFormatting>
  <conditionalFormatting sqref="E7:F7">
    <cfRule type="expression" dxfId="547" priority="355">
      <formula>$L7&gt;0.15</formula>
    </cfRule>
    <cfRule type="expression" dxfId="546" priority="356">
      <formula>AND($L7&gt;0.08,$L7&lt;0.15)</formula>
    </cfRule>
  </conditionalFormatting>
  <conditionalFormatting sqref="G7:H7">
    <cfRule type="expression" dxfId="545" priority="353">
      <formula>$L7&gt;0.15</formula>
    </cfRule>
    <cfRule type="expression" dxfId="544" priority="354">
      <formula>AND($L7&gt;0.08,$L7&lt;0.15)</formula>
    </cfRule>
  </conditionalFormatting>
  <conditionalFormatting sqref="F11:H11">
    <cfRule type="expression" dxfId="543" priority="347">
      <formula>$L11&gt;0.15</formula>
    </cfRule>
    <cfRule type="expression" dxfId="542" priority="348">
      <formula>AND($L11&gt;0.08,$L11&lt;0.15)</formula>
    </cfRule>
  </conditionalFormatting>
  <conditionalFormatting sqref="J18:Z18 AC18">
    <cfRule type="expression" dxfId="541" priority="319">
      <formula>$L18&gt;0.15</formula>
    </cfRule>
    <cfRule type="expression" dxfId="540" priority="320">
      <formula>AND($L18&gt;0.08,$L18&lt;0.15)</formula>
    </cfRule>
  </conditionalFormatting>
  <conditionalFormatting sqref="AA18">
    <cfRule type="expression" dxfId="539" priority="311">
      <formula>$L18&gt;0.15</formula>
    </cfRule>
    <cfRule type="expression" dxfId="538" priority="312">
      <formula>AND($L18&gt;0.08,$L18&lt;0.15)</formula>
    </cfRule>
  </conditionalFormatting>
  <conditionalFormatting sqref="I18">
    <cfRule type="expression" dxfId="537" priority="309">
      <formula>$L18&gt;0.15</formula>
    </cfRule>
    <cfRule type="expression" dxfId="536" priority="310">
      <formula>AND($L18&gt;0.08,$L18&lt;0.15)</formula>
    </cfRule>
  </conditionalFormatting>
  <conditionalFormatting sqref="D23">
    <cfRule type="expression" dxfId="535" priority="169">
      <formula>$L23&gt;0.15</formula>
    </cfRule>
    <cfRule type="expression" dxfId="534" priority="170">
      <formula>AND($L23&gt;0.08,$L23&lt;0.15)</formula>
    </cfRule>
  </conditionalFormatting>
  <conditionalFormatting sqref="E23">
    <cfRule type="expression" dxfId="533" priority="167">
      <formula>$L23&gt;0.15</formula>
    </cfRule>
    <cfRule type="expression" dxfId="532" priority="168">
      <formula>AND($L23&gt;0.08,$L23&lt;0.15)</formula>
    </cfRule>
  </conditionalFormatting>
  <conditionalFormatting sqref="D9:H9">
    <cfRule type="expression" dxfId="531" priority="263">
      <formula>$L9&gt;0.15</formula>
    </cfRule>
    <cfRule type="expression" dxfId="530" priority="264">
      <formula>AND($L9&gt;0.08,$L9&lt;0.15)</formula>
    </cfRule>
  </conditionalFormatting>
  <conditionalFormatting sqref="D10:H10">
    <cfRule type="expression" dxfId="529" priority="261">
      <formula>$L10&gt;0.15</formula>
    </cfRule>
    <cfRule type="expression" dxfId="528" priority="262">
      <formula>AND($L10&gt;0.08,$L10&lt;0.15)</formula>
    </cfRule>
  </conditionalFormatting>
  <conditionalFormatting sqref="D11:E11">
    <cfRule type="expression" dxfId="527" priority="259">
      <formula>$L11&gt;0.15</formula>
    </cfRule>
    <cfRule type="expression" dxfId="526" priority="260">
      <formula>AND($L11&gt;0.08,$L11&lt;0.15)</formula>
    </cfRule>
  </conditionalFormatting>
  <conditionalFormatting sqref="D12">
    <cfRule type="expression" dxfId="525" priority="257">
      <formula>$L12&gt;0.15</formula>
    </cfRule>
    <cfRule type="expression" dxfId="524" priority="258">
      <formula>AND($L12&gt;0.08,$L12&lt;0.15)</formula>
    </cfRule>
  </conditionalFormatting>
  <conditionalFormatting sqref="F12:H12">
    <cfRule type="expression" dxfId="523" priority="255">
      <formula>$L12&gt;0.15</formula>
    </cfRule>
    <cfRule type="expression" dxfId="522" priority="256">
      <formula>AND($L12&gt;0.08,$L12&lt;0.15)</formula>
    </cfRule>
  </conditionalFormatting>
  <conditionalFormatting sqref="E12">
    <cfRule type="expression" dxfId="521" priority="253">
      <formula>$L12&gt;0.15</formula>
    </cfRule>
    <cfRule type="expression" dxfId="520" priority="254">
      <formula>AND($L12&gt;0.08,$L12&lt;0.15)</formula>
    </cfRule>
  </conditionalFormatting>
  <conditionalFormatting sqref="D13">
    <cfRule type="expression" dxfId="519" priority="251">
      <formula>$L13&gt;0.15</formula>
    </cfRule>
    <cfRule type="expression" dxfId="518" priority="252">
      <formula>AND($L13&gt;0.08,$L13&lt;0.15)</formula>
    </cfRule>
  </conditionalFormatting>
  <conditionalFormatting sqref="E13:H13">
    <cfRule type="expression" dxfId="517" priority="249">
      <formula>$L13&gt;0.15</formula>
    </cfRule>
    <cfRule type="expression" dxfId="516" priority="250">
      <formula>AND($L13&gt;0.08,$L13&lt;0.15)</formula>
    </cfRule>
  </conditionalFormatting>
  <conditionalFormatting sqref="F14 D14">
    <cfRule type="expression" dxfId="515" priority="247">
      <formula>$L14&gt;0.15</formula>
    </cfRule>
    <cfRule type="expression" dxfId="514" priority="248">
      <formula>AND($L14&gt;0.08,$L14&lt;0.15)</formula>
    </cfRule>
  </conditionalFormatting>
  <conditionalFormatting sqref="E14">
    <cfRule type="expression" dxfId="513" priority="245">
      <formula>$L14&gt;0.15</formula>
    </cfRule>
    <cfRule type="expression" dxfId="512" priority="246">
      <formula>AND($L14&gt;0.08,$L14&lt;0.15)</formula>
    </cfRule>
  </conditionalFormatting>
  <conditionalFormatting sqref="G14">
    <cfRule type="expression" dxfId="511" priority="243">
      <formula>$L14&gt;0.15</formula>
    </cfRule>
    <cfRule type="expression" dxfId="510" priority="244">
      <formula>AND($L14&gt;0.08,$L14&lt;0.15)</formula>
    </cfRule>
  </conditionalFormatting>
  <conditionalFormatting sqref="H14">
    <cfRule type="expression" dxfId="509" priority="241">
      <formula>$L14&gt;0.15</formula>
    </cfRule>
    <cfRule type="expression" dxfId="508" priority="242">
      <formula>AND($L14&gt;0.08,$L14&lt;0.15)</formula>
    </cfRule>
  </conditionalFormatting>
  <conditionalFormatting sqref="F15 D15">
    <cfRule type="expression" dxfId="507" priority="239">
      <formula>$L15&gt;0.15</formula>
    </cfRule>
    <cfRule type="expression" dxfId="506" priority="240">
      <formula>AND($L15&gt;0.08,$L15&lt;0.15)</formula>
    </cfRule>
  </conditionalFormatting>
  <conditionalFormatting sqref="E15">
    <cfRule type="expression" dxfId="505" priority="237">
      <formula>$L15&gt;0.15</formula>
    </cfRule>
    <cfRule type="expression" dxfId="504" priority="238">
      <formula>AND($L15&gt;0.08,$L15&lt;0.15)</formula>
    </cfRule>
  </conditionalFormatting>
  <conditionalFormatting sqref="G15">
    <cfRule type="expression" dxfId="503" priority="235">
      <formula>$L15&gt;0.15</formula>
    </cfRule>
    <cfRule type="expression" dxfId="502" priority="236">
      <formula>AND($L15&gt;0.08,$L15&lt;0.15)</formula>
    </cfRule>
  </conditionalFormatting>
  <conditionalFormatting sqref="H15">
    <cfRule type="expression" dxfId="501" priority="233">
      <formula>$L15&gt;0.15</formula>
    </cfRule>
    <cfRule type="expression" dxfId="500" priority="234">
      <formula>AND($L15&gt;0.08,$L15&lt;0.15)</formula>
    </cfRule>
  </conditionalFormatting>
  <conditionalFormatting sqref="D16:H16">
    <cfRule type="expression" dxfId="499" priority="231">
      <formula>$L16&gt;0.15</formula>
    </cfRule>
    <cfRule type="expression" dxfId="498" priority="232">
      <formula>AND($L16&gt;0.08,$L16&lt;0.15)</formula>
    </cfRule>
  </conditionalFormatting>
  <conditionalFormatting sqref="H25">
    <cfRule type="expression" dxfId="497" priority="153">
      <formula>$L25&gt;0.15</formula>
    </cfRule>
    <cfRule type="expression" dxfId="496" priority="154">
      <formula>AND($L25&gt;0.08,$L25&lt;0.15)</formula>
    </cfRule>
  </conditionalFormatting>
  <conditionalFormatting sqref="D26">
    <cfRule type="expression" dxfId="495" priority="151">
      <formula>$L26&gt;0.15</formula>
    </cfRule>
    <cfRule type="expression" dxfId="494" priority="152">
      <formula>AND($L26&gt;0.08,$L26&lt;0.15)</formula>
    </cfRule>
  </conditionalFormatting>
  <conditionalFormatting sqref="E26:G26">
    <cfRule type="expression" dxfId="493" priority="149">
      <formula>$L26&gt;0.15</formula>
    </cfRule>
    <cfRule type="expression" dxfId="492" priority="150">
      <formula>AND($L26&gt;0.08,$L26&lt;0.15)</formula>
    </cfRule>
  </conditionalFormatting>
  <conditionalFormatting sqref="H26">
    <cfRule type="expression" dxfId="491" priority="147">
      <formula>$L26&gt;0.15</formula>
    </cfRule>
    <cfRule type="expression" dxfId="490" priority="148">
      <formula>AND($L26&gt;0.08,$L26&lt;0.15)</formula>
    </cfRule>
  </conditionalFormatting>
  <conditionalFormatting sqref="D27">
    <cfRule type="expression" dxfId="489" priority="145">
      <formula>$L27&gt;0.15</formula>
    </cfRule>
    <cfRule type="expression" dxfId="488" priority="146">
      <formula>AND($L27&gt;0.08,$L27&lt;0.15)</formula>
    </cfRule>
  </conditionalFormatting>
  <conditionalFormatting sqref="E27:G27">
    <cfRule type="expression" dxfId="487" priority="143">
      <formula>$L27&gt;0.15</formula>
    </cfRule>
    <cfRule type="expression" dxfId="486" priority="144">
      <formula>AND($L27&gt;0.08,$L27&lt;0.15)</formula>
    </cfRule>
  </conditionalFormatting>
  <conditionalFormatting sqref="H27">
    <cfRule type="expression" dxfId="485" priority="141">
      <formula>$L27&gt;0.15</formula>
    </cfRule>
    <cfRule type="expression" dxfId="484" priority="142">
      <formula>AND($L27&gt;0.08,$L27&lt;0.15)</formula>
    </cfRule>
  </conditionalFormatting>
  <conditionalFormatting sqref="E25:G25">
    <cfRule type="expression" dxfId="483" priority="155">
      <formula>$L25&gt;0.15</formula>
    </cfRule>
    <cfRule type="expression" dxfId="482" priority="156">
      <formula>AND($L25&gt;0.08,$L25&lt;0.15)</formula>
    </cfRule>
  </conditionalFormatting>
  <conditionalFormatting sqref="E28">
    <cfRule type="expression" dxfId="481" priority="137">
      <formula>$L28&gt;0.15</formula>
    </cfRule>
    <cfRule type="expression" dxfId="480" priority="138">
      <formula>AND($L28&gt;0.08,$L28&lt;0.15)</formula>
    </cfRule>
  </conditionalFormatting>
  <conditionalFormatting sqref="G28">
    <cfRule type="expression" dxfId="479" priority="135">
      <formula>$L28&gt;0.15</formula>
    </cfRule>
    <cfRule type="expression" dxfId="478" priority="136">
      <formula>AND($L28&gt;0.08,$L28&lt;0.15)</formula>
    </cfRule>
  </conditionalFormatting>
  <conditionalFormatting sqref="H28">
    <cfRule type="expression" dxfId="477" priority="133">
      <formula>$L28&gt;0.15</formula>
    </cfRule>
    <cfRule type="expression" dxfId="476" priority="134">
      <formula>AND($L28&gt;0.08,$L28&lt;0.15)</formula>
    </cfRule>
  </conditionalFormatting>
  <conditionalFormatting sqref="F29 D29">
    <cfRule type="expression" dxfId="475" priority="131">
      <formula>$L29&gt;0.15</formula>
    </cfRule>
    <cfRule type="expression" dxfId="474" priority="132">
      <formula>AND($L29&gt;0.08,$L29&lt;0.15)</formula>
    </cfRule>
  </conditionalFormatting>
  <conditionalFormatting sqref="E29">
    <cfRule type="expression" dxfId="473" priority="129">
      <formula>$L29&gt;0.15</formula>
    </cfRule>
    <cfRule type="expression" dxfId="472" priority="130">
      <formula>AND($L29&gt;0.08,$L29&lt;0.15)</formula>
    </cfRule>
  </conditionalFormatting>
  <conditionalFormatting sqref="F28 D28">
    <cfRule type="expression" dxfId="471" priority="139">
      <formula>$L28&gt;0.15</formula>
    </cfRule>
    <cfRule type="expression" dxfId="470" priority="140">
      <formula>AND($L28&gt;0.08,$L28&lt;0.15)</formula>
    </cfRule>
  </conditionalFormatting>
  <conditionalFormatting sqref="F23:H23">
    <cfRule type="expression" dxfId="469" priority="165">
      <formula>$L23&gt;0.15</formula>
    </cfRule>
    <cfRule type="expression" dxfId="468" priority="166">
      <formula>AND($L23&gt;0.08,$L23&lt;0.15)</formula>
    </cfRule>
  </conditionalFormatting>
  <conditionalFormatting sqref="D24">
    <cfRule type="expression" dxfId="467" priority="163">
      <formula>$L24&gt;0.15</formula>
    </cfRule>
    <cfRule type="expression" dxfId="466" priority="164">
      <formula>AND($L24&gt;0.08,$L24&lt;0.15)</formula>
    </cfRule>
  </conditionalFormatting>
  <conditionalFormatting sqref="E24">
    <cfRule type="expression" dxfId="465" priority="161">
      <formula>$L24&gt;0.15</formula>
    </cfRule>
    <cfRule type="expression" dxfId="464" priority="162">
      <formula>AND($L24&gt;0.08,$L24&lt;0.15)</formula>
    </cfRule>
  </conditionalFormatting>
  <conditionalFormatting sqref="F24:H24">
    <cfRule type="expression" dxfId="463" priority="159">
      <formula>$L24&gt;0.15</formula>
    </cfRule>
    <cfRule type="expression" dxfId="462" priority="160">
      <formula>AND($L24&gt;0.08,$L24&lt;0.15)</formula>
    </cfRule>
  </conditionalFormatting>
  <conditionalFormatting sqref="D25">
    <cfRule type="expression" dxfId="461" priority="157">
      <formula>$L25&gt;0.15</formula>
    </cfRule>
    <cfRule type="expression" dxfId="460" priority="158">
      <formula>AND($L25&gt;0.08,$L25&lt;0.15)</formula>
    </cfRule>
  </conditionalFormatting>
  <conditionalFormatting sqref="G29">
    <cfRule type="expression" dxfId="459" priority="127">
      <formula>$L29&gt;0.15</formula>
    </cfRule>
    <cfRule type="expression" dxfId="458" priority="128">
      <formula>AND($L29&gt;0.08,$L29&lt;0.15)</formula>
    </cfRule>
  </conditionalFormatting>
  <conditionalFormatting sqref="H29">
    <cfRule type="expression" dxfId="457" priority="125">
      <formula>$L29&gt;0.15</formula>
    </cfRule>
    <cfRule type="expression" dxfId="456" priority="126">
      <formula>AND($L29&gt;0.08,$L29&lt;0.15)</formula>
    </cfRule>
  </conditionalFormatting>
  <conditionalFormatting sqref="D30">
    <cfRule type="expression" dxfId="455" priority="123">
      <formula>$L30&gt;0.15</formula>
    </cfRule>
    <cfRule type="expression" dxfId="454" priority="124">
      <formula>AND($L30&gt;0.08,$L30&lt;0.15)</formula>
    </cfRule>
  </conditionalFormatting>
  <conditionalFormatting sqref="E30:G30">
    <cfRule type="expression" dxfId="453" priority="121">
      <formula>$L30&gt;0.15</formula>
    </cfRule>
    <cfRule type="expression" dxfId="452" priority="122">
      <formula>AND($L30&gt;0.08,$L30&lt;0.15)</formula>
    </cfRule>
  </conditionalFormatting>
  <conditionalFormatting sqref="H30">
    <cfRule type="expression" dxfId="451" priority="119">
      <formula>$L30&gt;0.15</formula>
    </cfRule>
    <cfRule type="expression" dxfId="450" priority="120">
      <formula>AND($L30&gt;0.08,$L30&lt;0.15)</formula>
    </cfRule>
  </conditionalFormatting>
  <conditionalFormatting sqref="D17:F17">
    <cfRule type="expression" dxfId="449" priority="117">
      <formula>$L17&gt;0.15</formula>
    </cfRule>
    <cfRule type="expression" dxfId="448" priority="118">
      <formula>AND($L17&gt;0.08,$L17&lt;0.15)</formula>
    </cfRule>
  </conditionalFormatting>
  <conditionalFormatting sqref="G17">
    <cfRule type="expression" dxfId="447" priority="115">
      <formula>$L17&gt;0.15</formula>
    </cfRule>
    <cfRule type="expression" dxfId="446" priority="116">
      <formula>AND($L17&gt;0.08,$L17&lt;0.15)</formula>
    </cfRule>
  </conditionalFormatting>
  <conditionalFormatting sqref="H17">
    <cfRule type="expression" dxfId="445" priority="113">
      <formula>$L17&gt;0.15</formula>
    </cfRule>
    <cfRule type="expression" dxfId="444" priority="114">
      <formula>AND($L17&gt;0.08,$L17&lt;0.15)</formula>
    </cfRule>
  </conditionalFormatting>
  <conditionalFormatting sqref="H17">
    <cfRule type="expression" dxfId="443" priority="111">
      <formula>$L17&gt;0.15</formula>
    </cfRule>
    <cfRule type="expression" dxfId="442" priority="112">
      <formula>AND($L17&gt;0.08,$L17&lt;0.15)</formula>
    </cfRule>
  </conditionalFormatting>
  <conditionalFormatting sqref="D18:F18">
    <cfRule type="expression" dxfId="441" priority="109">
      <formula>$L18&gt;0.15</formula>
    </cfRule>
    <cfRule type="expression" dxfId="440" priority="110">
      <formula>AND($L18&gt;0.08,$L18&lt;0.15)</formula>
    </cfRule>
  </conditionalFormatting>
  <conditionalFormatting sqref="G18">
    <cfRule type="expression" dxfId="439" priority="107">
      <formula>$L18&gt;0.15</formula>
    </cfRule>
    <cfRule type="expression" dxfId="438" priority="108">
      <formula>AND($L18&gt;0.08,$L18&lt;0.15)</formula>
    </cfRule>
  </conditionalFormatting>
  <conditionalFormatting sqref="H18">
    <cfRule type="expression" dxfId="437" priority="105">
      <formula>$L18&gt;0.15</formula>
    </cfRule>
    <cfRule type="expression" dxfId="436" priority="106">
      <formula>AND($L18&gt;0.08,$L18&lt;0.15)</formula>
    </cfRule>
  </conditionalFormatting>
  <conditionalFormatting sqref="H18">
    <cfRule type="expression" dxfId="435" priority="103">
      <formula>$L18&gt;0.15</formula>
    </cfRule>
    <cfRule type="expression" dxfId="434" priority="104">
      <formula>AND($L18&gt;0.08,$L18&lt;0.15)</formula>
    </cfRule>
  </conditionalFormatting>
  <conditionalFormatting sqref="D19:F19">
    <cfRule type="expression" dxfId="433" priority="101">
      <formula>$L19&gt;0.15</formula>
    </cfRule>
    <cfRule type="expression" dxfId="432" priority="102">
      <formula>AND($L19&gt;0.08,$L19&lt;0.15)</formula>
    </cfRule>
  </conditionalFormatting>
  <conditionalFormatting sqref="G19">
    <cfRule type="expression" dxfId="431" priority="99">
      <formula>$L19&gt;0.15</formula>
    </cfRule>
    <cfRule type="expression" dxfId="430" priority="100">
      <formula>AND($L19&gt;0.08,$L19&lt;0.15)</formula>
    </cfRule>
  </conditionalFormatting>
  <conditionalFormatting sqref="H19">
    <cfRule type="expression" dxfId="429" priority="97">
      <formula>$L19&gt;0.15</formula>
    </cfRule>
    <cfRule type="expression" dxfId="428" priority="98">
      <formula>AND($L19&gt;0.08,$L19&lt;0.15)</formula>
    </cfRule>
  </conditionalFormatting>
  <conditionalFormatting sqref="H19">
    <cfRule type="expression" dxfId="427" priority="95">
      <formula>$L19&gt;0.15</formula>
    </cfRule>
    <cfRule type="expression" dxfId="426" priority="96">
      <formula>AND($L19&gt;0.08,$L19&lt;0.15)</formula>
    </cfRule>
  </conditionalFormatting>
  <conditionalFormatting sqref="D20:F20">
    <cfRule type="expression" dxfId="425" priority="93">
      <formula>$L20&gt;0.15</formula>
    </cfRule>
    <cfRule type="expression" dxfId="424" priority="94">
      <formula>AND($L20&gt;0.08,$L20&lt;0.15)</formula>
    </cfRule>
  </conditionalFormatting>
  <conditionalFormatting sqref="G20">
    <cfRule type="expression" dxfId="423" priority="91">
      <formula>$L20&gt;0.15</formula>
    </cfRule>
    <cfRule type="expression" dxfId="422" priority="92">
      <formula>AND($L20&gt;0.08,$L20&lt;0.15)</formula>
    </cfRule>
  </conditionalFormatting>
  <conditionalFormatting sqref="H20">
    <cfRule type="expression" dxfId="421" priority="89">
      <formula>$L20&gt;0.15</formula>
    </cfRule>
    <cfRule type="expression" dxfId="420" priority="90">
      <formula>AND($L20&gt;0.08,$L20&lt;0.15)</formula>
    </cfRule>
  </conditionalFormatting>
  <conditionalFormatting sqref="H20">
    <cfRule type="expression" dxfId="419" priority="87">
      <formula>$L20&gt;0.15</formula>
    </cfRule>
    <cfRule type="expression" dxfId="418" priority="88">
      <formula>AND($L20&gt;0.08,$L20&lt;0.15)</formula>
    </cfRule>
  </conditionalFormatting>
  <conditionalFormatting sqref="D21:F21">
    <cfRule type="expression" dxfId="417" priority="85">
      <formula>$L21&gt;0.15</formula>
    </cfRule>
    <cfRule type="expression" dxfId="416" priority="86">
      <formula>AND($L21&gt;0.08,$L21&lt;0.15)</formula>
    </cfRule>
  </conditionalFormatting>
  <conditionalFormatting sqref="G21">
    <cfRule type="expression" dxfId="415" priority="83">
      <formula>$L21&gt;0.15</formula>
    </cfRule>
    <cfRule type="expression" dxfId="414" priority="84">
      <formula>AND($L21&gt;0.08,$L21&lt;0.15)</formula>
    </cfRule>
  </conditionalFormatting>
  <conditionalFormatting sqref="H21">
    <cfRule type="expression" dxfId="413" priority="81">
      <formula>$L21&gt;0.15</formula>
    </cfRule>
    <cfRule type="expression" dxfId="412" priority="82">
      <formula>AND($L21&gt;0.08,$L21&lt;0.15)</formula>
    </cfRule>
  </conditionalFormatting>
  <conditionalFormatting sqref="H21">
    <cfRule type="expression" dxfId="411" priority="79">
      <formula>$L21&gt;0.15</formula>
    </cfRule>
    <cfRule type="expression" dxfId="410" priority="80">
      <formula>AND($L21&gt;0.08,$L21&lt;0.15)</formula>
    </cfRule>
  </conditionalFormatting>
  <conditionalFormatting sqref="D22:F22">
    <cfRule type="expression" dxfId="409" priority="77">
      <formula>$L22&gt;0.15</formula>
    </cfRule>
    <cfRule type="expression" dxfId="408" priority="78">
      <formula>AND($L22&gt;0.08,$L22&lt;0.15)</formula>
    </cfRule>
  </conditionalFormatting>
  <conditionalFormatting sqref="G22">
    <cfRule type="expression" dxfId="407" priority="75">
      <formula>$L22&gt;0.15</formula>
    </cfRule>
    <cfRule type="expression" dxfId="406" priority="76">
      <formula>AND($L22&gt;0.08,$L22&lt;0.15)</formula>
    </cfRule>
  </conditionalFormatting>
  <conditionalFormatting sqref="H22">
    <cfRule type="expression" dxfId="405" priority="73">
      <formula>$L22&gt;0.15</formula>
    </cfRule>
    <cfRule type="expression" dxfId="404" priority="74">
      <formula>AND($L22&gt;0.08,$L22&lt;0.15)</formula>
    </cfRule>
  </conditionalFormatting>
  <conditionalFormatting sqref="H22">
    <cfRule type="expression" dxfId="403" priority="71">
      <formula>$L22&gt;0.15</formula>
    </cfRule>
    <cfRule type="expression" dxfId="402" priority="72">
      <formula>AND($L22&gt;0.08,$L22&lt;0.15)</formula>
    </cfRule>
  </conditionalFormatting>
  <conditionalFormatting sqref="D31:F31">
    <cfRule type="expression" dxfId="401" priority="69">
      <formula>$L31&gt;0.15</formula>
    </cfRule>
    <cfRule type="expression" dxfId="400" priority="70">
      <formula>AND($L31&gt;0.08,$L31&lt;0.15)</formula>
    </cfRule>
  </conditionalFormatting>
  <conditionalFormatting sqref="G31">
    <cfRule type="expression" dxfId="399" priority="67">
      <formula>$L31&gt;0.15</formula>
    </cfRule>
    <cfRule type="expression" dxfId="398" priority="68">
      <formula>AND($L31&gt;0.08,$L31&lt;0.15)</formula>
    </cfRule>
  </conditionalFormatting>
  <conditionalFormatting sqref="H31">
    <cfRule type="expression" dxfId="397" priority="65">
      <formula>$L31&gt;0.15</formula>
    </cfRule>
    <cfRule type="expression" dxfId="396" priority="66">
      <formula>AND($L31&gt;0.08,$L31&lt;0.15)</formula>
    </cfRule>
  </conditionalFormatting>
  <conditionalFormatting sqref="H31">
    <cfRule type="expression" dxfId="395" priority="63">
      <formula>$L31&gt;0.15</formula>
    </cfRule>
    <cfRule type="expression" dxfId="394" priority="64">
      <formula>AND($L31&gt;0.08,$L31&lt;0.15)</formula>
    </cfRule>
  </conditionalFormatting>
  <conditionalFormatting sqref="D32:F32">
    <cfRule type="expression" dxfId="393" priority="61">
      <formula>$L32&gt;0.15</formula>
    </cfRule>
    <cfRule type="expression" dxfId="392" priority="62">
      <formula>AND($L32&gt;0.08,$L32&lt;0.15)</formula>
    </cfRule>
  </conditionalFormatting>
  <conditionalFormatting sqref="G32">
    <cfRule type="expression" dxfId="391" priority="59">
      <formula>$L32&gt;0.15</formula>
    </cfRule>
    <cfRule type="expression" dxfId="390" priority="60">
      <formula>AND($L32&gt;0.08,$L32&lt;0.15)</formula>
    </cfRule>
  </conditionalFormatting>
  <conditionalFormatting sqref="H32">
    <cfRule type="expression" dxfId="389" priority="57">
      <formula>$L32&gt;0.15</formula>
    </cfRule>
    <cfRule type="expression" dxfId="388" priority="58">
      <formula>AND($L32&gt;0.08,$L32&lt;0.15)</formula>
    </cfRule>
  </conditionalFormatting>
  <conditionalFormatting sqref="H32">
    <cfRule type="expression" dxfId="387" priority="55">
      <formula>$L32&gt;0.15</formula>
    </cfRule>
    <cfRule type="expression" dxfId="386" priority="56">
      <formula>AND($L32&gt;0.08,$L32&lt;0.15)</formula>
    </cfRule>
  </conditionalFormatting>
  <conditionalFormatting sqref="F37:H37">
    <cfRule type="expression" dxfId="385" priority="53">
      <formula>$L37&gt;0.15</formula>
    </cfRule>
    <cfRule type="expression" dxfId="384" priority="54">
      <formula>AND($L37&gt;0.08,$L37&lt;0.15)</formula>
    </cfRule>
  </conditionalFormatting>
  <conditionalFormatting sqref="D37:E37">
    <cfRule type="expression" dxfId="383" priority="51">
      <formula>$L37&gt;0.15</formula>
    </cfRule>
    <cfRule type="expression" dxfId="382" priority="52">
      <formula>AND($L37&gt;0.08,$L37&lt;0.15)</formula>
    </cfRule>
  </conditionalFormatting>
  <conditionalFormatting sqref="F38:H38">
    <cfRule type="expression" dxfId="381" priority="49">
      <formula>$L38&gt;0.15</formula>
    </cfRule>
    <cfRule type="expression" dxfId="380" priority="50">
      <formula>AND($L38&gt;0.08,$L38&lt;0.15)</formula>
    </cfRule>
  </conditionalFormatting>
  <conditionalFormatting sqref="D38:E38">
    <cfRule type="expression" dxfId="379" priority="47">
      <formula>$L38&gt;0.15</formula>
    </cfRule>
    <cfRule type="expression" dxfId="378" priority="48">
      <formula>AND($L38&gt;0.08,$L38&lt;0.15)</formula>
    </cfRule>
  </conditionalFormatting>
  <conditionalFormatting sqref="D39:H39">
    <cfRule type="expression" dxfId="377" priority="45">
      <formula>$L39&gt;0.15</formula>
    </cfRule>
    <cfRule type="expression" dxfId="376" priority="46">
      <formula>AND($L39&gt;0.08,$L39&lt;0.15)</formula>
    </cfRule>
  </conditionalFormatting>
  <conditionalFormatting sqref="D40:H40">
    <cfRule type="expression" dxfId="375" priority="43">
      <formula>$L40&gt;0.15</formula>
    </cfRule>
    <cfRule type="expression" dxfId="374" priority="44">
      <formula>AND($L40&gt;0.08,$L40&lt;0.15)</formula>
    </cfRule>
  </conditionalFormatting>
  <conditionalFormatting sqref="D42">
    <cfRule type="expression" dxfId="373" priority="41">
      <formula>$L42&gt;0.15</formula>
    </cfRule>
    <cfRule type="expression" dxfId="372" priority="42">
      <formula>AND($L42&gt;0.08,$L42&lt;0.15)</formula>
    </cfRule>
  </conditionalFormatting>
  <conditionalFormatting sqref="E42:H42">
    <cfRule type="expression" dxfId="371" priority="39">
      <formula>$L42&gt;0.15</formula>
    </cfRule>
    <cfRule type="expression" dxfId="370" priority="40">
      <formula>AND($L42&gt;0.08,$L42&lt;0.15)</formula>
    </cfRule>
  </conditionalFormatting>
  <conditionalFormatting sqref="D43 F43">
    <cfRule type="expression" dxfId="369" priority="37">
      <formula>$L43&gt;0.15</formula>
    </cfRule>
    <cfRule type="expression" dxfId="368" priority="38">
      <formula>AND($L43&gt;0.08,$L43&lt;0.15)</formula>
    </cfRule>
  </conditionalFormatting>
  <conditionalFormatting sqref="E43">
    <cfRule type="expression" dxfId="367" priority="35">
      <formula>$L43&gt;0.15</formula>
    </cfRule>
    <cfRule type="expression" dxfId="366" priority="36">
      <formula>AND($L43&gt;0.08,$L43&lt;0.15)</formula>
    </cfRule>
  </conditionalFormatting>
  <conditionalFormatting sqref="E43">
    <cfRule type="expression" dxfId="365" priority="33">
      <formula>$L43&gt;0.15</formula>
    </cfRule>
    <cfRule type="expression" dxfId="364" priority="34">
      <formula>AND($L43&gt;0.08,$L43&lt;0.15)</formula>
    </cfRule>
  </conditionalFormatting>
  <conditionalFormatting sqref="G43:H43">
    <cfRule type="expression" dxfId="363" priority="31">
      <formula>$L43&gt;0.15</formula>
    </cfRule>
    <cfRule type="expression" dxfId="362" priority="32">
      <formula>AND($L43&gt;0.08,$L43&lt;0.15)</formula>
    </cfRule>
  </conditionalFormatting>
  <conditionalFormatting sqref="G43:H43">
    <cfRule type="expression" dxfId="361" priority="29">
      <formula>$L43&gt;0.15</formula>
    </cfRule>
    <cfRule type="expression" dxfId="360" priority="30">
      <formula>AND($L43&gt;0.08,$L43&lt;0.15)</formula>
    </cfRule>
  </conditionalFormatting>
  <conditionalFormatting sqref="AB42:AB48">
    <cfRule type="expression" dxfId="359" priority="27">
      <formula>$L42&gt;0.15</formula>
    </cfRule>
    <cfRule type="expression" dxfId="358" priority="28">
      <formula>AND($L42&gt;0.08,$L42&lt;0.15)</formula>
    </cfRule>
  </conditionalFormatting>
  <conditionalFormatting sqref="D46:F46">
    <cfRule type="expression" dxfId="357" priority="25">
      <formula>$L46&gt;0.15</formula>
    </cfRule>
    <cfRule type="expression" dxfId="356" priority="26">
      <formula>AND($L46&gt;0.08,$L46&lt;0.15)</formula>
    </cfRule>
  </conditionalFormatting>
  <conditionalFormatting sqref="G46">
    <cfRule type="expression" dxfId="355" priority="23">
      <formula>$L46&gt;0.15</formula>
    </cfRule>
    <cfRule type="expression" dxfId="354" priority="24">
      <formula>AND($L46&gt;0.08,$L46&lt;0.15)</formula>
    </cfRule>
  </conditionalFormatting>
  <conditionalFormatting sqref="H46">
    <cfRule type="expression" dxfId="353" priority="21">
      <formula>$L46&gt;0.15</formula>
    </cfRule>
    <cfRule type="expression" dxfId="352" priority="22">
      <formula>AND($L46&gt;0.08,$L46&lt;0.15)</formula>
    </cfRule>
  </conditionalFormatting>
  <conditionalFormatting sqref="H46">
    <cfRule type="expression" dxfId="351" priority="19">
      <formula>$L46&gt;0.15</formula>
    </cfRule>
    <cfRule type="expression" dxfId="350" priority="20">
      <formula>AND($L46&gt;0.08,$L46&lt;0.15)</formula>
    </cfRule>
  </conditionalFormatting>
  <conditionalFormatting sqref="D47:F47">
    <cfRule type="expression" dxfId="349" priority="17">
      <formula>$L47&gt;0.15</formula>
    </cfRule>
    <cfRule type="expression" dxfId="348" priority="18">
      <formula>AND($L47&gt;0.08,$L47&lt;0.15)</formula>
    </cfRule>
  </conditionalFormatting>
  <conditionalFormatting sqref="G47">
    <cfRule type="expression" dxfId="347" priority="15">
      <formula>$L47&gt;0.15</formula>
    </cfRule>
    <cfRule type="expression" dxfId="346" priority="16">
      <formula>AND($L47&gt;0.08,$L47&lt;0.15)</formula>
    </cfRule>
  </conditionalFormatting>
  <conditionalFormatting sqref="H47">
    <cfRule type="expression" dxfId="345" priority="13">
      <formula>$L47&gt;0.15</formula>
    </cfRule>
    <cfRule type="expression" dxfId="344" priority="14">
      <formula>AND($L47&gt;0.08,$L47&lt;0.15)</formula>
    </cfRule>
  </conditionalFormatting>
  <conditionalFormatting sqref="H47">
    <cfRule type="expression" dxfId="343" priority="11">
      <formula>$L47&gt;0.15</formula>
    </cfRule>
    <cfRule type="expression" dxfId="342" priority="12">
      <formula>AND($L47&gt;0.08,$L47&lt;0.15)</formula>
    </cfRule>
  </conditionalFormatting>
  <conditionalFormatting sqref="D48:F48">
    <cfRule type="expression" dxfId="341" priority="9">
      <formula>$L48&gt;0.15</formula>
    </cfRule>
    <cfRule type="expression" dxfId="340" priority="10">
      <formula>AND($L48&gt;0.08,$L48&lt;0.15)</formula>
    </cfRule>
  </conditionalFormatting>
  <conditionalFormatting sqref="G48">
    <cfRule type="expression" dxfId="339" priority="7">
      <formula>$L48&gt;0.15</formula>
    </cfRule>
    <cfRule type="expression" dxfId="338" priority="8">
      <formula>AND($L48&gt;0.08,$L48&lt;0.15)</formula>
    </cfRule>
  </conditionalFormatting>
  <conditionalFormatting sqref="H48">
    <cfRule type="expression" dxfId="337" priority="5">
      <formula>$L48&gt;0.15</formula>
    </cfRule>
    <cfRule type="expression" dxfId="336" priority="6">
      <formula>AND($L48&gt;0.08,$L48&lt;0.15)</formula>
    </cfRule>
  </conditionalFormatting>
  <conditionalFormatting sqref="H48">
    <cfRule type="expression" dxfId="335" priority="3">
      <formula>$L48&gt;0.15</formula>
    </cfRule>
    <cfRule type="expression" dxfId="334" priority="4">
      <formula>AND($L48&gt;0.08,$L48&lt;0.15)</formula>
    </cfRule>
  </conditionalFormatting>
  <conditionalFormatting sqref="E41:H41">
    <cfRule type="expression" dxfId="333" priority="1">
      <formula>$L41&gt;0.15</formula>
    </cfRule>
    <cfRule type="expression" dxfId="332" priority="2">
      <formula>AND($L41&gt;0.08,$L41&lt;0.15)</formula>
    </cfRule>
  </conditionalFormatting>
  <dataValidations count="3">
    <dataValidation type="list" allowBlank="1" showInputMessage="1" showErrorMessage="1" sqref="Z51:Z65 Z7:Z48">
      <formula1>"A, B"</formula1>
    </dataValidation>
    <dataValidation type="whole" allowBlank="1" showInputMessage="1" showErrorMessage="1" errorTitle="입력값이 올바르지 않습니다." error="숫자만 쓰세요!" sqref="J29:J30 J25:J27 M51:W65 M7:W48">
      <formula1>0</formula1>
      <formula2>20000</formula2>
    </dataValidation>
    <dataValidation allowBlank="1" showInputMessage="1" showErrorMessage="1" prompt="수식 계산_x000a_수치 입력 금지" sqref="K51:K65 K7:K48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AB51:AB65 AB7:AB41</xm:sqref>
        </x14:dataValidation>
        <x14:dataValidation type="list" allowBlank="1" showInputMessage="1" showErrorMessage="1">
          <x14:formula1>
            <xm:f>데이터!$B$4:$B$17</xm:f>
          </x14:formula1>
          <xm:sqref>D51:D65 D8:D11 D16 D33:D41 D44:D45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85" zoomScaleNormal="85" workbookViewId="0">
      <pane ySplit="6" topLeftCell="A19" activePane="bottomLeft" state="frozen"/>
      <selection activeCell="A4" sqref="A4:AC4"/>
      <selection pane="bottomLeft" activeCell="D41" sqref="D41:H41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37" t="s">
        <v>165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">
        <v>162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15</v>
      </c>
      <c r="D7" s="6" t="s">
        <v>61</v>
      </c>
      <c r="E7" s="6" t="s">
        <v>80</v>
      </c>
      <c r="F7" s="6" t="s">
        <v>121</v>
      </c>
      <c r="G7" s="4" t="s">
        <v>122</v>
      </c>
      <c r="H7" s="4" t="s">
        <v>123</v>
      </c>
      <c r="I7" s="7">
        <f t="shared" ref="I7:I46" si="0">J7+K7</f>
        <v>412</v>
      </c>
      <c r="J7" s="8">
        <v>410</v>
      </c>
      <c r="K7" s="7">
        <f t="shared" ref="K7:K26" si="1">SUM(M7:W7)</f>
        <v>2</v>
      </c>
      <c r="L7" s="9">
        <f t="shared" ref="L7:L46" si="2">K7/I7</f>
        <v>4.8543689320388345E-3</v>
      </c>
      <c r="M7" s="10">
        <v>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20201014</v>
      </c>
      <c r="Y7" s="11">
        <v>1</v>
      </c>
      <c r="Z7" s="5" t="s">
        <v>141</v>
      </c>
      <c r="AA7" s="11" t="str">
        <f>IF($Z7="A","하선동",IF($Z7="B","이형준",""))</f>
        <v>이형준</v>
      </c>
      <c r="AB7" s="4" t="s">
        <v>56</v>
      </c>
      <c r="AC7" s="12"/>
    </row>
    <row r="8" spans="1:29" s="13" customFormat="1" ht="20.100000000000001" customHeight="1" x14ac:dyDescent="0.3">
      <c r="A8" s="4">
        <v>2</v>
      </c>
      <c r="B8" s="5">
        <f>B7</f>
        <v>10</v>
      </c>
      <c r="C8" s="5">
        <f>C7</f>
        <v>15</v>
      </c>
      <c r="D8" s="6" t="s">
        <v>61</v>
      </c>
      <c r="E8" s="6" t="s">
        <v>80</v>
      </c>
      <c r="F8" s="6" t="s">
        <v>121</v>
      </c>
      <c r="G8" s="4" t="s">
        <v>122</v>
      </c>
      <c r="H8" s="4" t="s">
        <v>123</v>
      </c>
      <c r="I8" s="7">
        <f t="shared" si="0"/>
        <v>3490</v>
      </c>
      <c r="J8" s="8">
        <v>3400</v>
      </c>
      <c r="K8" s="7">
        <f t="shared" si="1"/>
        <v>90</v>
      </c>
      <c r="L8" s="9">
        <f t="shared" si="2"/>
        <v>2.5787965616045846E-2</v>
      </c>
      <c r="M8" s="10">
        <v>87</v>
      </c>
      <c r="N8" s="10"/>
      <c r="O8" s="10"/>
      <c r="P8" s="10"/>
      <c r="Q8" s="10">
        <v>3</v>
      </c>
      <c r="R8" s="10"/>
      <c r="S8" s="10"/>
      <c r="T8" s="10"/>
      <c r="U8" s="10"/>
      <c r="V8" s="10"/>
      <c r="W8" s="10"/>
      <c r="X8" s="11">
        <v>20201015</v>
      </c>
      <c r="Y8" s="11">
        <v>1</v>
      </c>
      <c r="Z8" s="5" t="s">
        <v>142</v>
      </c>
      <c r="AA8" s="11" t="str">
        <f t="shared" ref="AA8:AA46" si="3">IF($Z8="A","하선동",IF($Z8="B","이형준",""))</f>
        <v>하선동</v>
      </c>
      <c r="AB8" s="4" t="s">
        <v>56</v>
      </c>
      <c r="AC8" s="12"/>
    </row>
    <row r="9" spans="1:29" s="13" customFormat="1" ht="20.100000000000001" customHeight="1" x14ac:dyDescent="0.3">
      <c r="A9" s="4">
        <v>3</v>
      </c>
      <c r="B9" s="5">
        <f t="shared" ref="B9:B40" si="4">B8</f>
        <v>10</v>
      </c>
      <c r="C9" s="5">
        <f t="shared" ref="C9:C40" si="5">C8</f>
        <v>15</v>
      </c>
      <c r="D9" s="6" t="s">
        <v>146</v>
      </c>
      <c r="E9" s="6"/>
      <c r="F9" s="6" t="s">
        <v>143</v>
      </c>
      <c r="G9" s="4" t="s">
        <v>144</v>
      </c>
      <c r="H9" s="4" t="s">
        <v>145</v>
      </c>
      <c r="I9" s="7">
        <f t="shared" si="0"/>
        <v>15056</v>
      </c>
      <c r="J9" s="8">
        <v>15000</v>
      </c>
      <c r="K9" s="7">
        <f t="shared" si="1"/>
        <v>56</v>
      </c>
      <c r="L9" s="9">
        <f t="shared" si="2"/>
        <v>3.7194473963868225E-3</v>
      </c>
      <c r="M9" s="10">
        <v>56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20200917</v>
      </c>
      <c r="Y9" s="5">
        <v>1</v>
      </c>
      <c r="Z9" s="5" t="s">
        <v>142</v>
      </c>
      <c r="AA9" s="11" t="str">
        <f t="shared" si="3"/>
        <v>하선동</v>
      </c>
      <c r="AB9" s="4" t="s">
        <v>56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15</v>
      </c>
      <c r="D10" s="6" t="s">
        <v>61</v>
      </c>
      <c r="E10" s="6" t="s">
        <v>93</v>
      </c>
      <c r="F10" s="6" t="s">
        <v>97</v>
      </c>
      <c r="G10" s="4" t="s">
        <v>98</v>
      </c>
      <c r="H10" s="4" t="s">
        <v>54</v>
      </c>
      <c r="I10" s="7">
        <f t="shared" si="0"/>
        <v>754</v>
      </c>
      <c r="J10" s="8">
        <v>690</v>
      </c>
      <c r="K10" s="7">
        <f t="shared" si="1"/>
        <v>64</v>
      </c>
      <c r="L10" s="9">
        <f t="shared" si="2"/>
        <v>8.4880636604774531E-2</v>
      </c>
      <c r="M10" s="10"/>
      <c r="N10" s="10"/>
      <c r="O10" s="10"/>
      <c r="P10" s="10">
        <v>29</v>
      </c>
      <c r="Q10" s="10"/>
      <c r="R10" s="10"/>
      <c r="S10" s="10"/>
      <c r="T10" s="10"/>
      <c r="U10" s="10"/>
      <c r="V10" s="10"/>
      <c r="W10" s="10">
        <v>35</v>
      </c>
      <c r="X10" s="11">
        <v>20201015</v>
      </c>
      <c r="Y10" s="11">
        <v>4</v>
      </c>
      <c r="Z10" s="5" t="s">
        <v>142</v>
      </c>
      <c r="AA10" s="11" t="str">
        <f t="shared" si="3"/>
        <v>하선동</v>
      </c>
      <c r="AB10" s="4" t="s">
        <v>56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15</v>
      </c>
      <c r="D11" s="6" t="s">
        <v>32</v>
      </c>
      <c r="E11" s="6" t="s">
        <v>80</v>
      </c>
      <c r="F11" s="6" t="s">
        <v>139</v>
      </c>
      <c r="G11" s="4" t="s">
        <v>78</v>
      </c>
      <c r="H11" s="4" t="s">
        <v>73</v>
      </c>
      <c r="I11" s="7">
        <f t="shared" si="0"/>
        <v>3462</v>
      </c>
      <c r="J11" s="8">
        <v>3450</v>
      </c>
      <c r="K11" s="7">
        <f t="shared" si="1"/>
        <v>12</v>
      </c>
      <c r="L11" s="9">
        <f t="shared" si="2"/>
        <v>3.4662045060658577E-3</v>
      </c>
      <c r="M11" s="10"/>
      <c r="N11" s="10"/>
      <c r="O11" s="10"/>
      <c r="P11" s="10"/>
      <c r="Q11" s="10"/>
      <c r="R11" s="10"/>
      <c r="S11" s="10">
        <v>12</v>
      </c>
      <c r="T11" s="10"/>
      <c r="U11" s="10"/>
      <c r="V11" s="10"/>
      <c r="W11" s="10"/>
      <c r="X11" s="11">
        <v>20201014</v>
      </c>
      <c r="Y11" s="11">
        <v>12</v>
      </c>
      <c r="Z11" s="5" t="s">
        <v>142</v>
      </c>
      <c r="AA11" s="11" t="str">
        <f t="shared" si="3"/>
        <v>하선동</v>
      </c>
      <c r="AB11" s="4" t="s">
        <v>65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15</v>
      </c>
      <c r="D12" s="6" t="s">
        <v>32</v>
      </c>
      <c r="E12" s="6" t="s">
        <v>80</v>
      </c>
      <c r="F12" s="6" t="s">
        <v>139</v>
      </c>
      <c r="G12" s="4" t="s">
        <v>78</v>
      </c>
      <c r="H12" s="4" t="s">
        <v>73</v>
      </c>
      <c r="I12" s="7">
        <f t="shared" si="0"/>
        <v>3608</v>
      </c>
      <c r="J12" s="8">
        <v>3600</v>
      </c>
      <c r="K12" s="7">
        <f t="shared" si="1"/>
        <v>8</v>
      </c>
      <c r="L12" s="9">
        <f t="shared" si="2"/>
        <v>2.2172949002217295E-3</v>
      </c>
      <c r="M12" s="10"/>
      <c r="N12" s="10"/>
      <c r="O12" s="10"/>
      <c r="P12" s="10"/>
      <c r="Q12" s="10"/>
      <c r="R12" s="10"/>
      <c r="S12" s="10">
        <v>8</v>
      </c>
      <c r="T12" s="10"/>
      <c r="U12" s="10"/>
      <c r="V12" s="10"/>
      <c r="W12" s="10"/>
      <c r="X12" s="11">
        <v>20201013</v>
      </c>
      <c r="Y12" s="11">
        <v>12</v>
      </c>
      <c r="Z12" s="5" t="s">
        <v>141</v>
      </c>
      <c r="AA12" s="11" t="str">
        <f t="shared" si="3"/>
        <v>이형준</v>
      </c>
      <c r="AB12" s="4" t="s">
        <v>65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15</v>
      </c>
      <c r="D13" s="6" t="s">
        <v>32</v>
      </c>
      <c r="E13" s="6" t="s">
        <v>80</v>
      </c>
      <c r="F13" s="6" t="s">
        <v>139</v>
      </c>
      <c r="G13" s="4" t="s">
        <v>78</v>
      </c>
      <c r="H13" s="4" t="s">
        <v>73</v>
      </c>
      <c r="I13" s="7">
        <f t="shared" si="0"/>
        <v>1265</v>
      </c>
      <c r="J13" s="14">
        <v>1250</v>
      </c>
      <c r="K13" s="7">
        <f t="shared" si="1"/>
        <v>15</v>
      </c>
      <c r="L13" s="9">
        <f t="shared" si="2"/>
        <v>1.1857707509881422E-2</v>
      </c>
      <c r="M13" s="10"/>
      <c r="N13" s="10"/>
      <c r="O13" s="10"/>
      <c r="P13" s="10"/>
      <c r="Q13" s="10"/>
      <c r="R13" s="10"/>
      <c r="S13" s="10">
        <v>15</v>
      </c>
      <c r="T13" s="10"/>
      <c r="U13" s="10"/>
      <c r="V13" s="10"/>
      <c r="W13" s="10"/>
      <c r="X13" s="11">
        <v>20201014</v>
      </c>
      <c r="Y13" s="11">
        <v>12</v>
      </c>
      <c r="Z13" s="5" t="s">
        <v>141</v>
      </c>
      <c r="AA13" s="11" t="str">
        <f t="shared" si="3"/>
        <v>이형준</v>
      </c>
      <c r="AB13" s="4" t="s">
        <v>65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15</v>
      </c>
      <c r="D14" s="6" t="s">
        <v>32</v>
      </c>
      <c r="E14" s="6" t="s">
        <v>80</v>
      </c>
      <c r="F14" s="6" t="s">
        <v>139</v>
      </c>
      <c r="G14" s="4" t="s">
        <v>78</v>
      </c>
      <c r="H14" s="4" t="s">
        <v>73</v>
      </c>
      <c r="I14" s="7">
        <f t="shared" si="0"/>
        <v>2809</v>
      </c>
      <c r="J14" s="8">
        <v>2800</v>
      </c>
      <c r="K14" s="7">
        <f t="shared" si="1"/>
        <v>9</v>
      </c>
      <c r="L14" s="9">
        <f t="shared" si="2"/>
        <v>3.203987184051264E-3</v>
      </c>
      <c r="M14" s="10"/>
      <c r="N14" s="10"/>
      <c r="O14" s="10"/>
      <c r="P14" s="10"/>
      <c r="Q14" s="10"/>
      <c r="R14" s="10"/>
      <c r="S14" s="10">
        <v>9</v>
      </c>
      <c r="T14" s="10"/>
      <c r="U14" s="10"/>
      <c r="V14" s="10"/>
      <c r="W14" s="10"/>
      <c r="X14" s="11">
        <v>20201015</v>
      </c>
      <c r="Y14" s="11">
        <v>7</v>
      </c>
      <c r="Z14" s="5" t="s">
        <v>142</v>
      </c>
      <c r="AA14" s="11" t="str">
        <f t="shared" si="3"/>
        <v>하선동</v>
      </c>
      <c r="AB14" s="4" t="s">
        <v>65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15</v>
      </c>
      <c r="D15" s="6" t="s">
        <v>61</v>
      </c>
      <c r="E15" s="6" t="s">
        <v>51</v>
      </c>
      <c r="F15" s="6" t="s">
        <v>62</v>
      </c>
      <c r="G15" s="4" t="s">
        <v>63</v>
      </c>
      <c r="H15" s="4" t="s">
        <v>54</v>
      </c>
      <c r="I15" s="7">
        <f t="shared" si="0"/>
        <v>1731</v>
      </c>
      <c r="J15" s="8">
        <v>1580</v>
      </c>
      <c r="K15" s="7">
        <f t="shared" si="1"/>
        <v>151</v>
      </c>
      <c r="L15" s="9">
        <f t="shared" si="2"/>
        <v>8.7232813402657428E-2</v>
      </c>
      <c r="M15" s="10">
        <v>34</v>
      </c>
      <c r="N15" s="10"/>
      <c r="O15" s="10"/>
      <c r="P15" s="10">
        <v>95</v>
      </c>
      <c r="Q15" s="10">
        <v>22</v>
      </c>
      <c r="R15" s="10"/>
      <c r="S15" s="10"/>
      <c r="T15" s="10"/>
      <c r="U15" s="10"/>
      <c r="V15" s="10"/>
      <c r="W15" s="10"/>
      <c r="X15" s="11">
        <v>20201015</v>
      </c>
      <c r="Y15" s="11">
        <v>7</v>
      </c>
      <c r="Z15" s="5" t="s">
        <v>142</v>
      </c>
      <c r="AA15" s="11" t="str">
        <f t="shared" si="3"/>
        <v>하선동</v>
      </c>
      <c r="AB15" s="4" t="s">
        <v>65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15</v>
      </c>
      <c r="D16" s="6" t="s">
        <v>61</v>
      </c>
      <c r="E16" s="6" t="s">
        <v>93</v>
      </c>
      <c r="F16" s="6" t="s">
        <v>137</v>
      </c>
      <c r="G16" s="4" t="s">
        <v>101</v>
      </c>
      <c r="H16" s="4" t="s">
        <v>54</v>
      </c>
      <c r="I16" s="7">
        <f t="shared" si="0"/>
        <v>2308</v>
      </c>
      <c r="J16" s="8">
        <v>2300</v>
      </c>
      <c r="K16" s="7">
        <f t="shared" si="1"/>
        <v>8</v>
      </c>
      <c r="L16" s="9">
        <f t="shared" si="2"/>
        <v>3.4662045060658577E-3</v>
      </c>
      <c r="M16" s="10"/>
      <c r="N16" s="10"/>
      <c r="O16" s="10"/>
      <c r="P16" s="10"/>
      <c r="Q16" s="10"/>
      <c r="R16" s="10"/>
      <c r="S16" s="10"/>
      <c r="T16" s="10">
        <v>8</v>
      </c>
      <c r="U16" s="10"/>
      <c r="V16" s="10"/>
      <c r="W16" s="10"/>
      <c r="X16" s="11">
        <v>20201015</v>
      </c>
      <c r="Y16" s="11">
        <v>15</v>
      </c>
      <c r="Z16" s="5" t="s">
        <v>142</v>
      </c>
      <c r="AA16" s="11" t="str">
        <f t="shared" si="3"/>
        <v>하선동</v>
      </c>
      <c r="AB16" s="4" t="s">
        <v>65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15</v>
      </c>
      <c r="D17" s="6" t="s">
        <v>30</v>
      </c>
      <c r="E17" s="6" t="s">
        <v>76</v>
      </c>
      <c r="F17" s="6" t="s">
        <v>77</v>
      </c>
      <c r="G17" s="4" t="s">
        <v>78</v>
      </c>
      <c r="H17" s="4" t="s">
        <v>54</v>
      </c>
      <c r="I17" s="7">
        <f t="shared" si="0"/>
        <v>3277</v>
      </c>
      <c r="J17" s="8">
        <v>3245</v>
      </c>
      <c r="K17" s="7">
        <f t="shared" si="1"/>
        <v>32</v>
      </c>
      <c r="L17" s="9">
        <f t="shared" si="2"/>
        <v>9.7650289899298137E-3</v>
      </c>
      <c r="M17" s="10">
        <v>3</v>
      </c>
      <c r="N17" s="10"/>
      <c r="O17" s="10"/>
      <c r="P17" s="10">
        <v>29</v>
      </c>
      <c r="Q17" s="10"/>
      <c r="R17" s="10"/>
      <c r="S17" s="10"/>
      <c r="T17" s="10"/>
      <c r="U17" s="10"/>
      <c r="V17" s="10"/>
      <c r="W17" s="10"/>
      <c r="X17" s="11">
        <v>20201014</v>
      </c>
      <c r="Y17" s="11">
        <v>14</v>
      </c>
      <c r="Z17" s="5" t="s">
        <v>141</v>
      </c>
      <c r="AA17" s="11" t="str">
        <f t="shared" si="3"/>
        <v>이형준</v>
      </c>
      <c r="AB17" s="4" t="s">
        <v>79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15</v>
      </c>
      <c r="D18" s="6" t="s">
        <v>30</v>
      </c>
      <c r="E18" s="6" t="s">
        <v>76</v>
      </c>
      <c r="F18" s="6" t="s">
        <v>77</v>
      </c>
      <c r="G18" s="4" t="s">
        <v>78</v>
      </c>
      <c r="H18" s="4" t="s">
        <v>54</v>
      </c>
      <c r="I18" s="7">
        <f t="shared" si="0"/>
        <v>1228</v>
      </c>
      <c r="J18" s="8">
        <v>1167</v>
      </c>
      <c r="K18" s="7">
        <f t="shared" ref="K18" si="6">SUM(M18:W18)</f>
        <v>61</v>
      </c>
      <c r="L18" s="9">
        <f t="shared" si="2"/>
        <v>4.96742671009772E-2</v>
      </c>
      <c r="M18" s="10">
        <v>13</v>
      </c>
      <c r="N18" s="10"/>
      <c r="O18" s="10"/>
      <c r="P18" s="10">
        <v>48</v>
      </c>
      <c r="Q18" s="10"/>
      <c r="R18" s="10"/>
      <c r="S18" s="10"/>
      <c r="T18" s="10"/>
      <c r="U18" s="10"/>
      <c r="V18" s="10"/>
      <c r="W18" s="10"/>
      <c r="X18" s="11">
        <v>20201015</v>
      </c>
      <c r="Y18" s="11">
        <v>14</v>
      </c>
      <c r="Z18" s="5" t="s">
        <v>142</v>
      </c>
      <c r="AA18" s="11" t="str">
        <f t="shared" si="3"/>
        <v>하선동</v>
      </c>
      <c r="AB18" s="4" t="s">
        <v>79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15</v>
      </c>
      <c r="D19" s="6" t="s">
        <v>61</v>
      </c>
      <c r="E19" s="6" t="s">
        <v>69</v>
      </c>
      <c r="F19" s="6" t="s">
        <v>99</v>
      </c>
      <c r="G19" s="4" t="s">
        <v>101</v>
      </c>
      <c r="H19" s="4" t="s">
        <v>54</v>
      </c>
      <c r="I19" s="7">
        <f t="shared" si="0"/>
        <v>2178</v>
      </c>
      <c r="J19" s="8">
        <v>2178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20201014</v>
      </c>
      <c r="Y19" s="11">
        <v>11</v>
      </c>
      <c r="Z19" s="5" t="s">
        <v>142</v>
      </c>
      <c r="AA19" s="11" t="str">
        <f t="shared" si="3"/>
        <v>하선동</v>
      </c>
      <c r="AB19" s="4" t="s">
        <v>79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15</v>
      </c>
      <c r="D20" s="6" t="s">
        <v>61</v>
      </c>
      <c r="E20" s="6" t="s">
        <v>51</v>
      </c>
      <c r="F20" s="6" t="s">
        <v>84</v>
      </c>
      <c r="G20" s="4">
        <v>7301</v>
      </c>
      <c r="H20" s="4" t="s">
        <v>54</v>
      </c>
      <c r="I20" s="7">
        <f t="shared" si="0"/>
        <v>451</v>
      </c>
      <c r="J20" s="8">
        <v>451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20201015</v>
      </c>
      <c r="Y20" s="11">
        <v>13</v>
      </c>
      <c r="Z20" s="5" t="s">
        <v>142</v>
      </c>
      <c r="AA20" s="11" t="str">
        <f t="shared" si="3"/>
        <v>하선동</v>
      </c>
      <c r="AB20" s="4" t="s">
        <v>79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15</v>
      </c>
      <c r="D21" s="6" t="s">
        <v>61</v>
      </c>
      <c r="E21" s="6" t="s">
        <v>51</v>
      </c>
      <c r="F21" s="6" t="s">
        <v>62</v>
      </c>
      <c r="G21" s="4" t="s">
        <v>63</v>
      </c>
      <c r="H21" s="4" t="s">
        <v>54</v>
      </c>
      <c r="I21" s="7">
        <f t="shared" si="0"/>
        <v>685</v>
      </c>
      <c r="J21" s="8">
        <v>650</v>
      </c>
      <c r="K21" s="7">
        <f t="shared" si="1"/>
        <v>35</v>
      </c>
      <c r="L21" s="9">
        <f t="shared" si="2"/>
        <v>5.1094890510948905E-2</v>
      </c>
      <c r="M21" s="10">
        <v>13</v>
      </c>
      <c r="N21" s="10"/>
      <c r="O21" s="10"/>
      <c r="P21" s="10">
        <v>21</v>
      </c>
      <c r="Q21" s="10">
        <v>1</v>
      </c>
      <c r="R21" s="10"/>
      <c r="S21" s="10"/>
      <c r="T21" s="10"/>
      <c r="U21" s="10"/>
      <c r="V21" s="10"/>
      <c r="W21" s="10"/>
      <c r="X21" s="11">
        <v>20201015</v>
      </c>
      <c r="Y21" s="11">
        <v>7</v>
      </c>
      <c r="Z21" s="5" t="s">
        <v>142</v>
      </c>
      <c r="AA21" s="11" t="str">
        <f t="shared" si="3"/>
        <v>하선동</v>
      </c>
      <c r="AB21" s="4" t="s">
        <v>88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15</v>
      </c>
      <c r="D22" s="6" t="s">
        <v>61</v>
      </c>
      <c r="E22" s="6" t="s">
        <v>51</v>
      </c>
      <c r="F22" s="6" t="s">
        <v>62</v>
      </c>
      <c r="G22" s="4" t="s">
        <v>63</v>
      </c>
      <c r="H22" s="4" t="s">
        <v>54</v>
      </c>
      <c r="I22" s="7">
        <f t="shared" si="0"/>
        <v>1672</v>
      </c>
      <c r="J22" s="8">
        <v>1530</v>
      </c>
      <c r="K22" s="7">
        <f t="shared" si="1"/>
        <v>142</v>
      </c>
      <c r="L22" s="9">
        <f t="shared" si="2"/>
        <v>8.4928229665071769E-2</v>
      </c>
      <c r="M22" s="10">
        <v>32</v>
      </c>
      <c r="N22" s="10"/>
      <c r="O22" s="10"/>
      <c r="P22" s="10">
        <v>100</v>
      </c>
      <c r="Q22" s="10">
        <v>10</v>
      </c>
      <c r="R22" s="10"/>
      <c r="S22" s="10"/>
      <c r="T22" s="10"/>
      <c r="U22" s="10"/>
      <c r="V22" s="10"/>
      <c r="W22" s="10"/>
      <c r="X22" s="11">
        <v>20201015</v>
      </c>
      <c r="Y22" s="11">
        <v>7</v>
      </c>
      <c r="Z22" s="5" t="s">
        <v>141</v>
      </c>
      <c r="AA22" s="11" t="str">
        <f t="shared" si="3"/>
        <v>이형준</v>
      </c>
      <c r="AB22" s="4" t="s">
        <v>88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15</v>
      </c>
      <c r="D23" s="6" t="s">
        <v>61</v>
      </c>
      <c r="E23" s="6" t="s">
        <v>51</v>
      </c>
      <c r="F23" s="6" t="s">
        <v>84</v>
      </c>
      <c r="G23" s="4">
        <v>7301</v>
      </c>
      <c r="H23" s="4" t="s">
        <v>54</v>
      </c>
      <c r="I23" s="7">
        <f t="shared" si="0"/>
        <v>3428</v>
      </c>
      <c r="J23" s="8">
        <v>3416</v>
      </c>
      <c r="K23" s="7">
        <f t="shared" si="1"/>
        <v>12</v>
      </c>
      <c r="L23" s="9">
        <f t="shared" si="2"/>
        <v>3.5005834305717621E-3</v>
      </c>
      <c r="M23" s="10">
        <v>12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20201015</v>
      </c>
      <c r="Y23" s="11">
        <v>13</v>
      </c>
      <c r="Z23" s="5" t="s">
        <v>141</v>
      </c>
      <c r="AA23" s="11" t="str">
        <f t="shared" si="3"/>
        <v>이형준</v>
      </c>
      <c r="AB23" s="4" t="s">
        <v>88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15</v>
      </c>
      <c r="D24" s="6" t="s">
        <v>61</v>
      </c>
      <c r="E24" s="6" t="s">
        <v>69</v>
      </c>
      <c r="F24" s="6" t="s">
        <v>99</v>
      </c>
      <c r="G24" s="4" t="s">
        <v>101</v>
      </c>
      <c r="H24" s="4" t="s">
        <v>54</v>
      </c>
      <c r="I24" s="7">
        <f t="shared" si="0"/>
        <v>2614</v>
      </c>
      <c r="J24" s="8">
        <v>2614</v>
      </c>
      <c r="K24" s="7">
        <f t="shared" si="1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20201015</v>
      </c>
      <c r="Y24" s="11">
        <v>11</v>
      </c>
      <c r="Z24" s="5" t="s">
        <v>142</v>
      </c>
      <c r="AA24" s="11" t="str">
        <f t="shared" si="3"/>
        <v>하선동</v>
      </c>
      <c r="AB24" s="4" t="s">
        <v>88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15</v>
      </c>
      <c r="D25" s="6" t="s">
        <v>61</v>
      </c>
      <c r="E25" s="6" t="s">
        <v>69</v>
      </c>
      <c r="F25" s="6" t="s">
        <v>99</v>
      </c>
      <c r="G25" s="4" t="s">
        <v>101</v>
      </c>
      <c r="H25" s="4" t="s">
        <v>54</v>
      </c>
      <c r="I25" s="7">
        <f t="shared" si="0"/>
        <v>586</v>
      </c>
      <c r="J25" s="10">
        <v>586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20201015</v>
      </c>
      <c r="Y25" s="11">
        <v>11</v>
      </c>
      <c r="Z25" s="5" t="s">
        <v>141</v>
      </c>
      <c r="AA25" s="11" t="str">
        <f t="shared" si="3"/>
        <v>이형준</v>
      </c>
      <c r="AB25" s="4" t="s">
        <v>88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15</v>
      </c>
      <c r="D26" s="6" t="s">
        <v>61</v>
      </c>
      <c r="E26" s="6" t="s">
        <v>51</v>
      </c>
      <c r="F26" s="6" t="s">
        <v>150</v>
      </c>
      <c r="G26" s="4">
        <v>7301</v>
      </c>
      <c r="H26" s="4" t="s">
        <v>151</v>
      </c>
      <c r="I26" s="7">
        <f t="shared" si="0"/>
        <v>2000</v>
      </c>
      <c r="J26" s="10">
        <v>2000</v>
      </c>
      <c r="K26" s="7">
        <f t="shared" si="1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20201015</v>
      </c>
      <c r="Y26" s="11">
        <v>3</v>
      </c>
      <c r="Z26" s="5" t="s">
        <v>142</v>
      </c>
      <c r="AA26" s="11" t="str">
        <f t="shared" si="3"/>
        <v>하선동</v>
      </c>
      <c r="AB26" s="4" t="s">
        <v>88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15</v>
      </c>
      <c r="D27" s="6" t="s">
        <v>61</v>
      </c>
      <c r="E27" s="6" t="s">
        <v>51</v>
      </c>
      <c r="F27" s="6" t="s">
        <v>150</v>
      </c>
      <c r="G27" s="4">
        <v>7301</v>
      </c>
      <c r="H27" s="4" t="s">
        <v>151</v>
      </c>
      <c r="I27" s="7">
        <f t="shared" ref="I27:I29" si="7">J27+K27</f>
        <v>1813</v>
      </c>
      <c r="J27" s="10">
        <v>1813</v>
      </c>
      <c r="K27" s="7">
        <f t="shared" ref="K27" si="8">SUM(M27:W27)</f>
        <v>0</v>
      </c>
      <c r="L27" s="9">
        <f t="shared" ref="L27:L29" si="9">K27/I27</f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>
        <v>20201015</v>
      </c>
      <c r="Y27" s="11">
        <v>3</v>
      </c>
      <c r="Z27" s="5" t="s">
        <v>141</v>
      </c>
      <c r="AA27" s="11" t="str">
        <f>IF($Z27="A","하선동",IF($Z27="B","이형준",""))</f>
        <v>이형준</v>
      </c>
      <c r="AB27" s="4" t="s">
        <v>88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15</v>
      </c>
      <c r="D28" s="6" t="s">
        <v>146</v>
      </c>
      <c r="E28" s="6" t="s">
        <v>80</v>
      </c>
      <c r="F28" s="6" t="s">
        <v>152</v>
      </c>
      <c r="G28" s="4">
        <v>8301</v>
      </c>
      <c r="H28" s="4" t="s">
        <v>73</v>
      </c>
      <c r="I28" s="7">
        <f t="shared" si="7"/>
        <v>998</v>
      </c>
      <c r="J28" s="10">
        <v>995</v>
      </c>
      <c r="K28" s="7">
        <f t="shared" ref="K28:K29" si="10">SUM(M28:W28)</f>
        <v>3</v>
      </c>
      <c r="L28" s="9">
        <f t="shared" si="9"/>
        <v>3.0060120240480962E-3</v>
      </c>
      <c r="M28" s="10"/>
      <c r="N28" s="10"/>
      <c r="O28" s="10"/>
      <c r="P28" s="10"/>
      <c r="Q28" s="10"/>
      <c r="R28" s="10"/>
      <c r="S28" s="10">
        <v>3</v>
      </c>
      <c r="T28" s="10"/>
      <c r="U28" s="10"/>
      <c r="V28" s="10"/>
      <c r="W28" s="10"/>
      <c r="X28" s="11">
        <v>20201015</v>
      </c>
      <c r="Y28" s="11">
        <v>2</v>
      </c>
      <c r="Z28" s="5" t="s">
        <v>142</v>
      </c>
      <c r="AA28" s="11" t="str">
        <f t="shared" si="3"/>
        <v>하선동</v>
      </c>
      <c r="AB28" s="4" t="s">
        <v>89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5"/>
        <v>15</v>
      </c>
      <c r="D29" s="6" t="s">
        <v>146</v>
      </c>
      <c r="E29" s="6" t="s">
        <v>80</v>
      </c>
      <c r="F29" s="6" t="s">
        <v>152</v>
      </c>
      <c r="G29" s="4">
        <v>8301</v>
      </c>
      <c r="H29" s="4" t="s">
        <v>73</v>
      </c>
      <c r="I29" s="7">
        <f t="shared" si="7"/>
        <v>1159</v>
      </c>
      <c r="J29" s="8">
        <v>1150</v>
      </c>
      <c r="K29" s="7">
        <f t="shared" si="10"/>
        <v>9</v>
      </c>
      <c r="L29" s="9">
        <f t="shared" si="9"/>
        <v>7.7653149266609144E-3</v>
      </c>
      <c r="M29" s="10"/>
      <c r="N29" s="10"/>
      <c r="O29" s="10"/>
      <c r="P29" s="10"/>
      <c r="Q29" s="10"/>
      <c r="R29" s="10"/>
      <c r="S29" s="10">
        <v>9</v>
      </c>
      <c r="T29" s="10"/>
      <c r="U29" s="10"/>
      <c r="V29" s="10"/>
      <c r="W29" s="10"/>
      <c r="X29" s="11">
        <v>20201015</v>
      </c>
      <c r="Y29" s="11">
        <v>2</v>
      </c>
      <c r="Z29" s="5" t="s">
        <v>141</v>
      </c>
      <c r="AA29" s="11" t="str">
        <f t="shared" si="3"/>
        <v>이형준</v>
      </c>
      <c r="AB29" s="4" t="s">
        <v>89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5"/>
        <v>15</v>
      </c>
      <c r="D30" s="6" t="s">
        <v>61</v>
      </c>
      <c r="E30" s="6" t="s">
        <v>93</v>
      </c>
      <c r="F30" s="6" t="s">
        <v>97</v>
      </c>
      <c r="G30" s="4" t="s">
        <v>98</v>
      </c>
      <c r="H30" s="4" t="s">
        <v>54</v>
      </c>
      <c r="I30" s="7">
        <f t="shared" si="0"/>
        <v>973</v>
      </c>
      <c r="J30" s="10">
        <v>935</v>
      </c>
      <c r="K30" s="7">
        <f t="shared" ref="K30:K46" si="11">SUM(M30:W30)</f>
        <v>38</v>
      </c>
      <c r="L30" s="9">
        <f t="shared" si="2"/>
        <v>3.9054470709146971E-2</v>
      </c>
      <c r="M30" s="10"/>
      <c r="N30" s="10"/>
      <c r="O30" s="10"/>
      <c r="P30" s="10">
        <v>37</v>
      </c>
      <c r="Q30" s="10">
        <v>1</v>
      </c>
      <c r="R30" s="10"/>
      <c r="S30" s="10"/>
      <c r="T30" s="10"/>
      <c r="U30" s="10"/>
      <c r="V30" s="10"/>
      <c r="W30" s="10"/>
      <c r="X30" s="11">
        <v>20201015</v>
      </c>
      <c r="Y30" s="11">
        <v>4</v>
      </c>
      <c r="Z30" s="5" t="s">
        <v>142</v>
      </c>
      <c r="AA30" s="11" t="str">
        <f t="shared" si="3"/>
        <v>하선동</v>
      </c>
      <c r="AB30" s="4" t="s">
        <v>89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5"/>
        <v>15</v>
      </c>
      <c r="D31" s="6" t="s">
        <v>61</v>
      </c>
      <c r="E31" s="6" t="s">
        <v>93</v>
      </c>
      <c r="F31" s="6" t="s">
        <v>97</v>
      </c>
      <c r="G31" s="4" t="s">
        <v>98</v>
      </c>
      <c r="H31" s="4" t="s">
        <v>54</v>
      </c>
      <c r="I31" s="7">
        <f t="shared" si="0"/>
        <v>1139</v>
      </c>
      <c r="J31" s="8">
        <v>1100</v>
      </c>
      <c r="K31" s="7">
        <f t="shared" si="11"/>
        <v>39</v>
      </c>
      <c r="L31" s="9">
        <f t="shared" si="2"/>
        <v>3.4240561896400352E-2</v>
      </c>
      <c r="M31" s="10">
        <v>1</v>
      </c>
      <c r="N31" s="10"/>
      <c r="O31" s="10"/>
      <c r="P31" s="10">
        <v>35</v>
      </c>
      <c r="Q31" s="10">
        <v>3</v>
      </c>
      <c r="R31" s="10"/>
      <c r="S31" s="10"/>
      <c r="T31" s="10"/>
      <c r="U31" s="10"/>
      <c r="V31" s="10"/>
      <c r="W31" s="10"/>
      <c r="X31" s="11">
        <v>20201015</v>
      </c>
      <c r="Y31" s="11">
        <v>4</v>
      </c>
      <c r="Z31" s="5" t="s">
        <v>141</v>
      </c>
      <c r="AA31" s="11" t="str">
        <f t="shared" si="3"/>
        <v>이형준</v>
      </c>
      <c r="AB31" s="4" t="s">
        <v>89</v>
      </c>
      <c r="AC31" s="16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5"/>
        <v>15</v>
      </c>
      <c r="D32" s="6" t="s">
        <v>146</v>
      </c>
      <c r="E32" s="6" t="s">
        <v>80</v>
      </c>
      <c r="F32" s="6" t="s">
        <v>152</v>
      </c>
      <c r="G32" s="4">
        <v>8301</v>
      </c>
      <c r="H32" s="4" t="s">
        <v>73</v>
      </c>
      <c r="I32" s="7">
        <f t="shared" si="0"/>
        <v>1021</v>
      </c>
      <c r="J32" s="8">
        <v>1020</v>
      </c>
      <c r="K32" s="7">
        <f t="shared" si="11"/>
        <v>1</v>
      </c>
      <c r="L32" s="9">
        <f t="shared" si="2"/>
        <v>9.7943192948090111E-4</v>
      </c>
      <c r="M32" s="10"/>
      <c r="N32" s="10"/>
      <c r="O32" s="10"/>
      <c r="P32" s="10"/>
      <c r="Q32" s="10">
        <v>1</v>
      </c>
      <c r="R32" s="10"/>
      <c r="S32" s="10"/>
      <c r="T32" s="10"/>
      <c r="U32" s="10"/>
      <c r="V32" s="10"/>
      <c r="W32" s="10"/>
      <c r="X32" s="11">
        <v>20201015</v>
      </c>
      <c r="Y32" s="11">
        <v>1</v>
      </c>
      <c r="Z32" s="5" t="s">
        <v>142</v>
      </c>
      <c r="AA32" s="11" t="str">
        <f t="shared" si="3"/>
        <v>하선동</v>
      </c>
      <c r="AB32" s="4" t="s">
        <v>89</v>
      </c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5"/>
        <v>15</v>
      </c>
      <c r="D33" s="6" t="s">
        <v>146</v>
      </c>
      <c r="E33" s="6" t="s">
        <v>80</v>
      </c>
      <c r="F33" s="6" t="s">
        <v>152</v>
      </c>
      <c r="G33" s="4">
        <v>8301</v>
      </c>
      <c r="H33" s="4" t="s">
        <v>73</v>
      </c>
      <c r="I33" s="7">
        <f t="shared" si="0"/>
        <v>5327</v>
      </c>
      <c r="J33" s="8">
        <v>5325</v>
      </c>
      <c r="K33" s="7">
        <f t="shared" si="11"/>
        <v>2</v>
      </c>
      <c r="L33" s="9">
        <f t="shared" si="2"/>
        <v>3.7544584193730055E-4</v>
      </c>
      <c r="M33" s="10"/>
      <c r="N33" s="10"/>
      <c r="O33" s="10"/>
      <c r="P33" s="10"/>
      <c r="Q33" s="10">
        <v>2</v>
      </c>
      <c r="R33" s="10"/>
      <c r="S33" s="10"/>
      <c r="T33" s="10"/>
      <c r="U33" s="10"/>
      <c r="V33" s="10"/>
      <c r="W33" s="10"/>
      <c r="X33" s="11">
        <v>20201015</v>
      </c>
      <c r="Y33" s="11">
        <v>1</v>
      </c>
      <c r="Z33" s="5" t="s">
        <v>141</v>
      </c>
      <c r="AA33" s="11" t="str">
        <f t="shared" si="3"/>
        <v>이형준</v>
      </c>
      <c r="AB33" s="4" t="s">
        <v>89</v>
      </c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5"/>
        <v>15</v>
      </c>
      <c r="D34" s="6" t="s">
        <v>32</v>
      </c>
      <c r="E34" s="6" t="s">
        <v>80</v>
      </c>
      <c r="F34" s="6" t="s">
        <v>139</v>
      </c>
      <c r="G34" s="4" t="s">
        <v>78</v>
      </c>
      <c r="H34" s="4" t="s">
        <v>73</v>
      </c>
      <c r="I34" s="7">
        <f t="shared" si="0"/>
        <v>1775</v>
      </c>
      <c r="J34" s="8">
        <v>1450</v>
      </c>
      <c r="K34" s="7">
        <f t="shared" si="11"/>
        <v>325</v>
      </c>
      <c r="L34" s="9">
        <f t="shared" si="2"/>
        <v>0.18309859154929578</v>
      </c>
      <c r="M34" s="10"/>
      <c r="N34" s="10"/>
      <c r="O34" s="10"/>
      <c r="P34" s="10"/>
      <c r="Q34" s="10">
        <v>1</v>
      </c>
      <c r="R34" s="10"/>
      <c r="S34" s="10">
        <v>26</v>
      </c>
      <c r="T34" s="10"/>
      <c r="U34" s="10"/>
      <c r="V34" s="10">
        <v>70</v>
      </c>
      <c r="W34" s="10">
        <v>228</v>
      </c>
      <c r="X34" s="11">
        <v>20201015</v>
      </c>
      <c r="Y34" s="11">
        <v>12</v>
      </c>
      <c r="Z34" s="5" t="s">
        <v>141</v>
      </c>
      <c r="AA34" s="11" t="str">
        <f t="shared" si="3"/>
        <v>이형준</v>
      </c>
      <c r="AB34" s="4" t="s">
        <v>89</v>
      </c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5"/>
        <v>15</v>
      </c>
      <c r="D35" s="6" t="s">
        <v>34</v>
      </c>
      <c r="E35" s="6" t="s">
        <v>66</v>
      </c>
      <c r="F35" s="6" t="s">
        <v>131</v>
      </c>
      <c r="G35" s="4" t="s">
        <v>71</v>
      </c>
      <c r="H35" s="4" t="s">
        <v>54</v>
      </c>
      <c r="I35" s="7">
        <f t="shared" si="0"/>
        <v>12096</v>
      </c>
      <c r="J35" s="8">
        <v>12095</v>
      </c>
      <c r="K35" s="7">
        <f t="shared" si="11"/>
        <v>1</v>
      </c>
      <c r="L35" s="9">
        <f t="shared" si="2"/>
        <v>8.2671957671957667E-5</v>
      </c>
      <c r="M35" s="10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>
        <v>20200917</v>
      </c>
      <c r="Y35" s="11">
        <v>5</v>
      </c>
      <c r="Z35" s="5" t="s">
        <v>153</v>
      </c>
      <c r="AA35" s="11" t="str">
        <f t="shared" si="3"/>
        <v>이형준</v>
      </c>
      <c r="AB35" s="12" t="s">
        <v>155</v>
      </c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5"/>
        <v>15</v>
      </c>
      <c r="D36" s="6" t="s">
        <v>34</v>
      </c>
      <c r="E36" s="6" t="s">
        <v>66</v>
      </c>
      <c r="F36" s="6" t="s">
        <v>131</v>
      </c>
      <c r="G36" s="4" t="s">
        <v>71</v>
      </c>
      <c r="H36" s="4" t="s">
        <v>54</v>
      </c>
      <c r="I36" s="7">
        <f t="shared" si="0"/>
        <v>1974</v>
      </c>
      <c r="J36" s="8">
        <v>1974</v>
      </c>
      <c r="K36" s="7">
        <f t="shared" si="11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>
        <v>20200919</v>
      </c>
      <c r="Y36" s="11">
        <v>5</v>
      </c>
      <c r="Z36" s="5" t="s">
        <v>154</v>
      </c>
      <c r="AA36" s="11" t="str">
        <f t="shared" si="3"/>
        <v>하선동</v>
      </c>
      <c r="AB36" s="12" t="s">
        <v>155</v>
      </c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5"/>
        <v>15</v>
      </c>
      <c r="D37" s="6" t="s">
        <v>34</v>
      </c>
      <c r="E37" s="6" t="s">
        <v>66</v>
      </c>
      <c r="F37" s="6" t="s">
        <v>131</v>
      </c>
      <c r="G37" s="4" t="s">
        <v>71</v>
      </c>
      <c r="H37" s="4" t="s">
        <v>54</v>
      </c>
      <c r="I37" s="7">
        <f t="shared" si="0"/>
        <v>2951</v>
      </c>
      <c r="J37" s="8">
        <v>2949</v>
      </c>
      <c r="K37" s="7">
        <f t="shared" si="11"/>
        <v>2</v>
      </c>
      <c r="L37" s="9">
        <f t="shared" si="2"/>
        <v>6.7773636055574386E-4</v>
      </c>
      <c r="M37" s="10"/>
      <c r="N37" s="10"/>
      <c r="O37" s="10"/>
      <c r="P37" s="10"/>
      <c r="Q37" s="10">
        <v>2</v>
      </c>
      <c r="R37" s="10"/>
      <c r="S37" s="10"/>
      <c r="T37" s="10"/>
      <c r="U37" s="10"/>
      <c r="V37" s="10"/>
      <c r="W37" s="10"/>
      <c r="X37" s="11">
        <v>20201014</v>
      </c>
      <c r="Y37" s="11">
        <v>5</v>
      </c>
      <c r="Z37" s="5" t="s">
        <v>154</v>
      </c>
      <c r="AA37" s="11" t="str">
        <f t="shared" si="3"/>
        <v>하선동</v>
      </c>
      <c r="AB37" s="12" t="s">
        <v>155</v>
      </c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5"/>
        <v>15</v>
      </c>
      <c r="D38" s="6" t="s">
        <v>68</v>
      </c>
      <c r="E38" s="6" t="s">
        <v>157</v>
      </c>
      <c r="F38" s="6" t="s">
        <v>156</v>
      </c>
      <c r="G38" s="4" t="s">
        <v>160</v>
      </c>
      <c r="H38" s="4"/>
      <c r="I38" s="7">
        <f t="shared" si="0"/>
        <v>1897</v>
      </c>
      <c r="J38" s="8">
        <v>1895</v>
      </c>
      <c r="K38" s="7">
        <f t="shared" si="11"/>
        <v>2</v>
      </c>
      <c r="L38" s="9">
        <f t="shared" si="2"/>
        <v>1.0542962572482868E-3</v>
      </c>
      <c r="M38" s="10">
        <v>1</v>
      </c>
      <c r="N38" s="10"/>
      <c r="O38" s="10"/>
      <c r="P38" s="10"/>
      <c r="Q38" s="10"/>
      <c r="R38" s="10"/>
      <c r="S38" s="10"/>
      <c r="T38" s="10"/>
      <c r="U38" s="10"/>
      <c r="V38" s="10">
        <v>1</v>
      </c>
      <c r="W38" s="10"/>
      <c r="X38" s="11">
        <v>20200911</v>
      </c>
      <c r="Y38" s="11">
        <v>4</v>
      </c>
      <c r="Z38" s="5" t="s">
        <v>153</v>
      </c>
      <c r="AA38" s="11" t="str">
        <f t="shared" si="3"/>
        <v>이형준</v>
      </c>
      <c r="AB38" s="12" t="s">
        <v>155</v>
      </c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5"/>
        <v>15</v>
      </c>
      <c r="D39" s="6" t="s">
        <v>68</v>
      </c>
      <c r="E39" s="4" t="s">
        <v>159</v>
      </c>
      <c r="F39" s="6" t="s">
        <v>158</v>
      </c>
      <c r="G39" s="4" t="s">
        <v>160</v>
      </c>
      <c r="H39" s="4"/>
      <c r="I39" s="7">
        <f t="shared" si="0"/>
        <v>2063</v>
      </c>
      <c r="J39" s="8">
        <v>2063</v>
      </c>
      <c r="K39" s="7">
        <f t="shared" si="11"/>
        <v>0</v>
      </c>
      <c r="L39" s="9">
        <f t="shared" si="2"/>
        <v>0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>
        <v>20200911</v>
      </c>
      <c r="Y39" s="11">
        <v>4</v>
      </c>
      <c r="Z39" s="5" t="s">
        <v>153</v>
      </c>
      <c r="AA39" s="11" t="str">
        <f t="shared" si="3"/>
        <v>이형준</v>
      </c>
      <c r="AB39" s="12" t="s">
        <v>155</v>
      </c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5"/>
        <v>15</v>
      </c>
      <c r="D40" s="6" t="s">
        <v>68</v>
      </c>
      <c r="E40" s="4" t="s">
        <v>159</v>
      </c>
      <c r="F40" s="6" t="s">
        <v>158</v>
      </c>
      <c r="G40" s="4" t="s">
        <v>160</v>
      </c>
      <c r="H40" s="4"/>
      <c r="I40" s="7">
        <f t="shared" si="0"/>
        <v>187</v>
      </c>
      <c r="J40" s="8">
        <v>187</v>
      </c>
      <c r="K40" s="7">
        <f t="shared" si="11"/>
        <v>0</v>
      </c>
      <c r="L40" s="9">
        <f t="shared" si="2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>
        <v>20200911</v>
      </c>
      <c r="Y40" s="11">
        <v>4</v>
      </c>
      <c r="Z40" s="5" t="s">
        <v>154</v>
      </c>
      <c r="AA40" s="11" t="str">
        <f t="shared" si="3"/>
        <v>하선동</v>
      </c>
      <c r="AB40" s="12" t="s">
        <v>155</v>
      </c>
      <c r="AC40" s="12"/>
    </row>
    <row r="41" spans="1:29" s="13" customFormat="1" ht="20.100000000000001" customHeight="1" x14ac:dyDescent="0.3">
      <c r="A41" s="4">
        <v>35</v>
      </c>
      <c r="B41" s="5"/>
      <c r="C41" s="5"/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1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/>
      <c r="C42" s="5"/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1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/>
      <c r="C43" s="5"/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1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1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1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1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12">SUM(I7:I46)</f>
        <v>88387</v>
      </c>
      <c r="J47" s="26">
        <f t="shared" si="12"/>
        <v>87268</v>
      </c>
      <c r="K47" s="26">
        <f t="shared" si="12"/>
        <v>1119</v>
      </c>
      <c r="L47" s="26" t="e">
        <f t="shared" si="12"/>
        <v>#DIV/0!</v>
      </c>
      <c r="M47" s="26">
        <f t="shared" si="12"/>
        <v>255</v>
      </c>
      <c r="N47" s="26">
        <f t="shared" si="12"/>
        <v>0</v>
      </c>
      <c r="O47" s="26">
        <f t="shared" si="12"/>
        <v>0</v>
      </c>
      <c r="P47" s="26">
        <f t="shared" si="12"/>
        <v>394</v>
      </c>
      <c r="Q47" s="26">
        <f t="shared" si="12"/>
        <v>46</v>
      </c>
      <c r="R47" s="26">
        <f t="shared" si="12"/>
        <v>0</v>
      </c>
      <c r="S47" s="26">
        <f t="shared" si="12"/>
        <v>82</v>
      </c>
      <c r="T47" s="26">
        <f t="shared" si="12"/>
        <v>8</v>
      </c>
      <c r="U47" s="26">
        <f t="shared" si="12"/>
        <v>0</v>
      </c>
      <c r="V47" s="26">
        <f t="shared" si="12"/>
        <v>71</v>
      </c>
      <c r="W47" s="26">
        <f t="shared" si="12"/>
        <v>263</v>
      </c>
      <c r="X47" s="27"/>
      <c r="Y47" s="28"/>
      <c r="Z47" s="28"/>
      <c r="AA47" s="28"/>
      <c r="AB47" s="28"/>
      <c r="AC47" s="28"/>
    </row>
    <row r="48" spans="1:29" s="18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/>
      <c r="E49" s="6" t="s">
        <v>147</v>
      </c>
      <c r="F49" s="6" t="s">
        <v>148</v>
      </c>
      <c r="G49" s="4"/>
      <c r="H49" s="4"/>
      <c r="I49" s="7">
        <f t="shared" ref="I49:I63" si="13">J49+K49</f>
        <v>54</v>
      </c>
      <c r="J49" s="8">
        <v>50</v>
      </c>
      <c r="K49" s="7">
        <f t="shared" ref="K49:K63" si="14">SUM(M49:W49)</f>
        <v>4</v>
      </c>
      <c r="L49" s="9">
        <f t="shared" ref="L49:L63" si="15">K49/I49</f>
        <v>7.407407407407407E-2</v>
      </c>
      <c r="M49" s="10">
        <v>4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20201015</v>
      </c>
      <c r="Y49" s="11">
        <v>10</v>
      </c>
      <c r="Z49" s="5" t="s">
        <v>142</v>
      </c>
      <c r="AA49" s="11" t="str">
        <f>IF($Z49="A","하선동",IF($Z49="B","이형준",""))</f>
        <v>하선동</v>
      </c>
      <c r="AB49" s="4" t="s">
        <v>56</v>
      </c>
      <c r="AC49" s="12" t="s">
        <v>149</v>
      </c>
    </row>
    <row r="50" spans="1:29" ht="20.100000000000001" customHeight="1" x14ac:dyDescent="0.3">
      <c r="A50" s="4">
        <v>2</v>
      </c>
      <c r="B50" s="5" t="str">
        <f t="shared" ref="B50:B63" si="16">LEFT($A$1,1)</f>
        <v>1</v>
      </c>
      <c r="C50" s="5" t="str">
        <f t="shared" ref="C50:C63" si="17">MID($A$1,4,2)</f>
        <v xml:space="preserve"> 1</v>
      </c>
      <c r="D50" s="6"/>
      <c r="E50" s="6"/>
      <c r="F50" s="6"/>
      <c r="G50" s="4"/>
      <c r="H50" s="4"/>
      <c r="I50" s="7">
        <f t="shared" si="13"/>
        <v>0</v>
      </c>
      <c r="J50" s="8"/>
      <c r="K50" s="7">
        <f t="shared" si="14"/>
        <v>0</v>
      </c>
      <c r="L50" s="9" t="e">
        <f t="shared" si="15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8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6"/>
        <v>1</v>
      </c>
      <c r="C51" s="5" t="str">
        <f t="shared" si="17"/>
        <v xml:space="preserve"> 1</v>
      </c>
      <c r="D51" s="6"/>
      <c r="E51" s="6"/>
      <c r="F51" s="6"/>
      <c r="G51" s="4"/>
      <c r="H51" s="4"/>
      <c r="I51" s="7">
        <f t="shared" si="13"/>
        <v>0</v>
      </c>
      <c r="J51" s="8"/>
      <c r="K51" s="7">
        <f t="shared" si="14"/>
        <v>0</v>
      </c>
      <c r="L51" s="9" t="e">
        <f t="shared" si="15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8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6"/>
        <v>1</v>
      </c>
      <c r="C52" s="5" t="str">
        <f t="shared" si="17"/>
        <v xml:space="preserve"> 1</v>
      </c>
      <c r="D52" s="6"/>
      <c r="E52" s="6"/>
      <c r="F52" s="6"/>
      <c r="G52" s="4"/>
      <c r="H52" s="4"/>
      <c r="I52" s="7">
        <f t="shared" si="13"/>
        <v>0</v>
      </c>
      <c r="J52" s="8"/>
      <c r="K52" s="7">
        <f t="shared" si="14"/>
        <v>0</v>
      </c>
      <c r="L52" s="9" t="e">
        <f t="shared" si="15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8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6"/>
        <v>1</v>
      </c>
      <c r="C53" s="5" t="str">
        <f t="shared" si="17"/>
        <v xml:space="preserve"> 1</v>
      </c>
      <c r="D53" s="6"/>
      <c r="E53" s="6"/>
      <c r="F53" s="6"/>
      <c r="G53" s="4"/>
      <c r="H53" s="4"/>
      <c r="I53" s="7">
        <f t="shared" si="13"/>
        <v>0</v>
      </c>
      <c r="J53" s="8"/>
      <c r="K53" s="7">
        <f t="shared" si="14"/>
        <v>0</v>
      </c>
      <c r="L53" s="9" t="e">
        <f t="shared" si="15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8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6"/>
        <v>1</v>
      </c>
      <c r="C54" s="5" t="str">
        <f t="shared" si="17"/>
        <v xml:space="preserve"> 1</v>
      </c>
      <c r="D54" s="6"/>
      <c r="E54" s="6"/>
      <c r="F54" s="6"/>
      <c r="G54" s="4"/>
      <c r="H54" s="4"/>
      <c r="I54" s="7">
        <f t="shared" si="13"/>
        <v>0</v>
      </c>
      <c r="J54" s="8"/>
      <c r="K54" s="7">
        <f t="shared" si="14"/>
        <v>0</v>
      </c>
      <c r="L54" s="9" t="e">
        <f t="shared" si="15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8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6"/>
        <v>1</v>
      </c>
      <c r="C55" s="5" t="str">
        <f t="shared" si="17"/>
        <v xml:space="preserve"> 1</v>
      </c>
      <c r="D55" s="6"/>
      <c r="E55" s="6"/>
      <c r="F55" s="6"/>
      <c r="G55" s="4"/>
      <c r="H55" s="4"/>
      <c r="I55" s="7">
        <f t="shared" si="13"/>
        <v>0</v>
      </c>
      <c r="J55" s="14"/>
      <c r="K55" s="7">
        <f t="shared" si="14"/>
        <v>0</v>
      </c>
      <c r="L55" s="9" t="e">
        <f t="shared" si="15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8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6"/>
        <v>1</v>
      </c>
      <c r="C56" s="5" t="str">
        <f t="shared" si="17"/>
        <v xml:space="preserve"> 1</v>
      </c>
      <c r="D56" s="6"/>
      <c r="E56" s="6"/>
      <c r="F56" s="6"/>
      <c r="G56" s="4"/>
      <c r="H56" s="4"/>
      <c r="I56" s="7">
        <f t="shared" si="13"/>
        <v>0</v>
      </c>
      <c r="J56" s="8"/>
      <c r="K56" s="7">
        <f t="shared" si="14"/>
        <v>0</v>
      </c>
      <c r="L56" s="9" t="e">
        <f t="shared" si="15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8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6"/>
        <v>1</v>
      </c>
      <c r="C57" s="5" t="str">
        <f t="shared" si="17"/>
        <v xml:space="preserve"> 1</v>
      </c>
      <c r="D57" s="6"/>
      <c r="E57" s="6"/>
      <c r="F57" s="6"/>
      <c r="G57" s="4"/>
      <c r="H57" s="4"/>
      <c r="I57" s="7">
        <f t="shared" si="13"/>
        <v>0</v>
      </c>
      <c r="J57" s="8"/>
      <c r="K57" s="7">
        <f t="shared" si="14"/>
        <v>0</v>
      </c>
      <c r="L57" s="9" t="e">
        <f t="shared" si="15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8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6"/>
        <v>1</v>
      </c>
      <c r="C58" s="5" t="str">
        <f t="shared" si="17"/>
        <v xml:space="preserve"> 1</v>
      </c>
      <c r="D58" s="6"/>
      <c r="E58" s="6"/>
      <c r="F58" s="6"/>
      <c r="G58" s="4"/>
      <c r="H58" s="4"/>
      <c r="I58" s="7">
        <f t="shared" si="13"/>
        <v>0</v>
      </c>
      <c r="J58" s="8"/>
      <c r="K58" s="7">
        <f t="shared" si="14"/>
        <v>0</v>
      </c>
      <c r="L58" s="9" t="e">
        <f t="shared" si="15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8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6"/>
        <v>1</v>
      </c>
      <c r="C59" s="5" t="str">
        <f t="shared" si="17"/>
        <v xml:space="preserve"> 1</v>
      </c>
      <c r="D59" s="6"/>
      <c r="E59" s="6"/>
      <c r="F59" s="6"/>
      <c r="G59" s="4"/>
      <c r="H59" s="4"/>
      <c r="I59" s="7">
        <f t="shared" si="13"/>
        <v>0</v>
      </c>
      <c r="J59" s="8"/>
      <c r="K59" s="7">
        <f t="shared" si="14"/>
        <v>0</v>
      </c>
      <c r="L59" s="9" t="e">
        <f t="shared" si="15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8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6"/>
        <v>1</v>
      </c>
      <c r="C60" s="5" t="str">
        <f t="shared" si="17"/>
        <v xml:space="preserve"> 1</v>
      </c>
      <c r="D60" s="6"/>
      <c r="E60" s="6"/>
      <c r="F60" s="6"/>
      <c r="G60" s="4"/>
      <c r="H60" s="4"/>
      <c r="I60" s="7">
        <f t="shared" si="13"/>
        <v>0</v>
      </c>
      <c r="J60" s="8"/>
      <c r="K60" s="7">
        <f t="shared" si="14"/>
        <v>0</v>
      </c>
      <c r="L60" s="9" t="e">
        <f t="shared" si="15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8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6"/>
        <v>1</v>
      </c>
      <c r="C61" s="5" t="str">
        <f t="shared" si="17"/>
        <v xml:space="preserve"> 1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14"/>
        <v>0</v>
      </c>
      <c r="L61" s="9" t="e">
        <f t="shared" si="15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8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6"/>
        <v>1</v>
      </c>
      <c r="C62" s="5" t="str">
        <f t="shared" si="17"/>
        <v xml:space="preserve"> 1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si="14"/>
        <v>0</v>
      </c>
      <c r="L62" s="9" t="e">
        <f t="shared" si="15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8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6"/>
        <v>1</v>
      </c>
      <c r="C63" s="5" t="str">
        <f t="shared" si="17"/>
        <v xml:space="preserve"> 1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14"/>
        <v>0</v>
      </c>
      <c r="L63" s="9" t="e">
        <f t="shared" si="15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8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I7:AC17 I19:AA20 AC19:AC20 AB18:AB20 I21:AC26 A7:C8 D27:AC27 I30:AA33 AC30:AC33 I34:AC37 A41:AC46 A30:A40 D38:AC40 A9:A26 B9:C40">
    <cfRule type="expression" dxfId="331" priority="241">
      <formula>$L7&gt;0.15</formula>
    </cfRule>
    <cfRule type="expression" dxfId="330" priority="242">
      <formula>AND($L7&gt;0.08,$L7&lt;0.15)</formula>
    </cfRule>
  </conditionalFormatting>
  <conditionalFormatting sqref="A49:AC63">
    <cfRule type="expression" dxfId="329" priority="239">
      <formula>$L49&gt;0.15</formula>
    </cfRule>
    <cfRule type="expression" dxfId="328" priority="240">
      <formula>AND($L49&gt;0.08,$L49&lt;0.15)</formula>
    </cfRule>
  </conditionalFormatting>
  <conditionalFormatting sqref="D13:H13">
    <cfRule type="expression" dxfId="327" priority="129">
      <formula>$L13&gt;0.15</formula>
    </cfRule>
    <cfRule type="expression" dxfId="326" priority="130">
      <formula>AND($L13&gt;0.08,$L13&lt;0.15)</formula>
    </cfRule>
  </conditionalFormatting>
  <conditionalFormatting sqref="D14:H14">
    <cfRule type="expression" dxfId="325" priority="127">
      <formula>$L14&gt;0.15</formula>
    </cfRule>
    <cfRule type="expression" dxfId="324" priority="128">
      <formula>AND($L14&gt;0.08,$L14&lt;0.15)</formula>
    </cfRule>
  </conditionalFormatting>
  <conditionalFormatting sqref="F15 D15">
    <cfRule type="expression" dxfId="323" priority="125">
      <formula>$L15&gt;0.15</formula>
    </cfRule>
    <cfRule type="expression" dxfId="322" priority="126">
      <formula>AND($L15&gt;0.08,$L15&lt;0.15)</formula>
    </cfRule>
  </conditionalFormatting>
  <conditionalFormatting sqref="D9:H9">
    <cfRule type="expression" dxfId="321" priority="231">
      <formula>$L9&gt;0.15</formula>
    </cfRule>
    <cfRule type="expression" dxfId="320" priority="232">
      <formula>AND($L9&gt;0.08,$L9&lt;0.15)</formula>
    </cfRule>
  </conditionalFormatting>
  <conditionalFormatting sqref="D12:H12">
    <cfRule type="expression" dxfId="319" priority="131">
      <formula>$L12&gt;0.15</formula>
    </cfRule>
    <cfRule type="expression" dxfId="318" priority="132">
      <formula>AND($L12&gt;0.08,$L12&lt;0.15)</formula>
    </cfRule>
  </conditionalFormatting>
  <conditionalFormatting sqref="E15">
    <cfRule type="expression" dxfId="317" priority="123">
      <formula>$L15&gt;0.15</formula>
    </cfRule>
    <cfRule type="expression" dxfId="316" priority="124">
      <formula>AND($L15&gt;0.08,$L15&lt;0.15)</formula>
    </cfRule>
  </conditionalFormatting>
  <conditionalFormatting sqref="G15">
    <cfRule type="expression" dxfId="315" priority="121">
      <formula>$L15&gt;0.15</formula>
    </cfRule>
    <cfRule type="expression" dxfId="314" priority="122">
      <formula>AND($L15&gt;0.08,$L15&lt;0.15)</formula>
    </cfRule>
  </conditionalFormatting>
  <conditionalFormatting sqref="J18:Z18 AC18">
    <cfRule type="expression" dxfId="313" priority="199">
      <formula>$L18&gt;0.15</formula>
    </cfRule>
    <cfRule type="expression" dxfId="312" priority="200">
      <formula>AND($L18&gt;0.08,$L18&lt;0.15)</formula>
    </cfRule>
  </conditionalFormatting>
  <conditionalFormatting sqref="H15">
    <cfRule type="expression" dxfId="311" priority="119">
      <formula>$L15&gt;0.15</formula>
    </cfRule>
    <cfRule type="expression" dxfId="310" priority="120">
      <formula>AND($L15&gt;0.08,$L15&lt;0.15)</formula>
    </cfRule>
  </conditionalFormatting>
  <conditionalFormatting sqref="AA18">
    <cfRule type="expression" dxfId="309" priority="191">
      <formula>$L18&gt;0.15</formula>
    </cfRule>
    <cfRule type="expression" dxfId="308" priority="192">
      <formula>AND($L18&gt;0.08,$L18&lt;0.15)</formula>
    </cfRule>
  </conditionalFormatting>
  <conditionalFormatting sqref="I18">
    <cfRule type="expression" dxfId="307" priority="189">
      <formula>$L18&gt;0.15</formula>
    </cfRule>
    <cfRule type="expression" dxfId="306" priority="190">
      <formula>AND($L18&gt;0.08,$L18&lt;0.15)</formula>
    </cfRule>
  </conditionalFormatting>
  <conditionalFormatting sqref="F8:H8">
    <cfRule type="expression" dxfId="305" priority="139">
      <formula>$L8&gt;0.15</formula>
    </cfRule>
    <cfRule type="expression" dxfId="304" priority="140">
      <formula>AND($L8&gt;0.08,$L8&lt;0.15)</formula>
    </cfRule>
  </conditionalFormatting>
  <conditionalFormatting sqref="D8:E8">
    <cfRule type="expression" dxfId="303" priority="137">
      <formula>$L8&gt;0.15</formula>
    </cfRule>
    <cfRule type="expression" dxfId="302" priority="138">
      <formula>AND($L8&gt;0.08,$L8&lt;0.15)</formula>
    </cfRule>
  </conditionalFormatting>
  <conditionalFormatting sqref="D10:H10">
    <cfRule type="expression" dxfId="301" priority="135">
      <formula>$L10&gt;0.15</formula>
    </cfRule>
    <cfRule type="expression" dxfId="300" priority="136">
      <formula>AND($L10&gt;0.08,$L10&lt;0.15)</formula>
    </cfRule>
  </conditionalFormatting>
  <conditionalFormatting sqref="D7:E7">
    <cfRule type="expression" dxfId="299" priority="141">
      <formula>$L7&gt;0.15</formula>
    </cfRule>
    <cfRule type="expression" dxfId="298" priority="142">
      <formula>AND($L7&gt;0.08,$L7&lt;0.15)</formula>
    </cfRule>
  </conditionalFormatting>
  <conditionalFormatting sqref="D11:H11">
    <cfRule type="expression" dxfId="297" priority="133">
      <formula>$L11&gt;0.15</formula>
    </cfRule>
    <cfRule type="expression" dxfId="296" priority="134">
      <formula>AND($L11&gt;0.08,$L11&lt;0.15)</formula>
    </cfRule>
  </conditionalFormatting>
  <conditionalFormatting sqref="F7:H7">
    <cfRule type="expression" dxfId="295" priority="143">
      <formula>$L7&gt;0.15</formula>
    </cfRule>
    <cfRule type="expression" dxfId="294" priority="144">
      <formula>AND($L7&gt;0.08,$L7&lt;0.15)</formula>
    </cfRule>
  </conditionalFormatting>
  <conditionalFormatting sqref="D16:H16">
    <cfRule type="expression" dxfId="293" priority="117">
      <formula>$L16&gt;0.15</formula>
    </cfRule>
    <cfRule type="expression" dxfId="292" priority="118">
      <formula>AND($L16&gt;0.08,$L16&lt;0.15)</formula>
    </cfRule>
  </conditionalFormatting>
  <conditionalFormatting sqref="D17">
    <cfRule type="expression" dxfId="291" priority="115">
      <formula>$L17&gt;0.15</formula>
    </cfRule>
    <cfRule type="expression" dxfId="290" priority="116">
      <formula>AND($L17&gt;0.08,$L17&lt;0.15)</formula>
    </cfRule>
  </conditionalFormatting>
  <conditionalFormatting sqref="E17">
    <cfRule type="expression" dxfId="289" priority="113">
      <formula>$L17&gt;0.15</formula>
    </cfRule>
    <cfRule type="expression" dxfId="288" priority="114">
      <formula>AND($L17&gt;0.08,$L17&lt;0.15)</formula>
    </cfRule>
  </conditionalFormatting>
  <conditionalFormatting sqref="F17:H17">
    <cfRule type="expression" dxfId="287" priority="111">
      <formula>$L17&gt;0.15</formula>
    </cfRule>
    <cfRule type="expression" dxfId="286" priority="112">
      <formula>AND($L17&gt;0.08,$L17&lt;0.15)</formula>
    </cfRule>
  </conditionalFormatting>
  <conditionalFormatting sqref="D18">
    <cfRule type="expression" dxfId="285" priority="109">
      <formula>$L18&gt;0.15</formula>
    </cfRule>
    <cfRule type="expression" dxfId="284" priority="110">
      <formula>AND($L18&gt;0.08,$L18&lt;0.15)</formula>
    </cfRule>
  </conditionalFormatting>
  <conditionalFormatting sqref="E18">
    <cfRule type="expression" dxfId="283" priority="107">
      <formula>$L18&gt;0.15</formula>
    </cfRule>
    <cfRule type="expression" dxfId="282" priority="108">
      <formula>AND($L18&gt;0.08,$L18&lt;0.15)</formula>
    </cfRule>
  </conditionalFormatting>
  <conditionalFormatting sqref="F18:H18">
    <cfRule type="expression" dxfId="281" priority="105">
      <formula>$L18&gt;0.15</formula>
    </cfRule>
    <cfRule type="expression" dxfId="280" priority="106">
      <formula>AND($L18&gt;0.08,$L18&lt;0.15)</formula>
    </cfRule>
  </conditionalFormatting>
  <conditionalFormatting sqref="D19">
    <cfRule type="expression" dxfId="279" priority="103">
      <formula>$L19&gt;0.15</formula>
    </cfRule>
    <cfRule type="expression" dxfId="278" priority="104">
      <formula>AND($L19&gt;0.08,$L19&lt;0.15)</formula>
    </cfRule>
  </conditionalFormatting>
  <conditionalFormatting sqref="F19:H19">
    <cfRule type="expression" dxfId="277" priority="101">
      <formula>$L19&gt;0.15</formula>
    </cfRule>
    <cfRule type="expression" dxfId="276" priority="102">
      <formula>AND($L19&gt;0.08,$L19&lt;0.15)</formula>
    </cfRule>
  </conditionalFormatting>
  <conditionalFormatting sqref="E19">
    <cfRule type="expression" dxfId="275" priority="99">
      <formula>$L19&gt;0.15</formula>
    </cfRule>
    <cfRule type="expression" dxfId="274" priority="100">
      <formula>AND($L19&gt;0.08,$L19&lt;0.15)</formula>
    </cfRule>
  </conditionalFormatting>
  <conditionalFormatting sqref="D20">
    <cfRule type="expression" dxfId="273" priority="97">
      <formula>$L20&gt;0.15</formula>
    </cfRule>
    <cfRule type="expression" dxfId="272" priority="98">
      <formula>AND($L20&gt;0.08,$L20&lt;0.15)</formula>
    </cfRule>
  </conditionalFormatting>
  <conditionalFormatting sqref="E20:G20">
    <cfRule type="expression" dxfId="271" priority="95">
      <formula>$L20&gt;0.15</formula>
    </cfRule>
    <cfRule type="expression" dxfId="270" priority="96">
      <formula>AND($L20&gt;0.08,$L20&lt;0.15)</formula>
    </cfRule>
  </conditionalFormatting>
  <conditionalFormatting sqref="H20">
    <cfRule type="expression" dxfId="269" priority="93">
      <formula>$L20&gt;0.15</formula>
    </cfRule>
    <cfRule type="expression" dxfId="268" priority="94">
      <formula>AND($L20&gt;0.08,$L20&lt;0.15)</formula>
    </cfRule>
  </conditionalFormatting>
  <conditionalFormatting sqref="E25">
    <cfRule type="expression" dxfId="267" priority="37">
      <formula>$L25&gt;0.15</formula>
    </cfRule>
    <cfRule type="expression" dxfId="266" priority="38">
      <formula>AND($L25&gt;0.08,$L25&lt;0.15)</formula>
    </cfRule>
  </conditionalFormatting>
  <conditionalFormatting sqref="F21 D21">
    <cfRule type="expression" dxfId="265" priority="89">
      <formula>$L21&gt;0.15</formula>
    </cfRule>
    <cfRule type="expression" dxfId="264" priority="90">
      <formula>AND($L21&gt;0.08,$L21&lt;0.15)</formula>
    </cfRule>
  </conditionalFormatting>
  <conditionalFormatting sqref="E21">
    <cfRule type="expression" dxfId="263" priority="87">
      <formula>$L21&gt;0.15</formula>
    </cfRule>
    <cfRule type="expression" dxfId="262" priority="88">
      <formula>AND($L21&gt;0.08,$L21&lt;0.15)</formula>
    </cfRule>
  </conditionalFormatting>
  <conditionalFormatting sqref="G21">
    <cfRule type="expression" dxfId="261" priority="85">
      <formula>$L21&gt;0.15</formula>
    </cfRule>
    <cfRule type="expression" dxfId="260" priority="86">
      <formula>AND($L21&gt;0.08,$L21&lt;0.15)</formula>
    </cfRule>
  </conditionalFormatting>
  <conditionalFormatting sqref="H21">
    <cfRule type="expression" dxfId="259" priority="83">
      <formula>$L21&gt;0.15</formula>
    </cfRule>
    <cfRule type="expression" dxfId="258" priority="84">
      <formula>AND($L21&gt;0.08,$L21&lt;0.15)</formula>
    </cfRule>
  </conditionalFormatting>
  <conditionalFormatting sqref="F22 D22">
    <cfRule type="expression" dxfId="257" priority="81">
      <formula>$L22&gt;0.15</formula>
    </cfRule>
    <cfRule type="expression" dxfId="256" priority="82">
      <formula>AND($L22&gt;0.08,$L22&lt;0.15)</formula>
    </cfRule>
  </conditionalFormatting>
  <conditionalFormatting sqref="E22">
    <cfRule type="expression" dxfId="255" priority="79">
      <formula>$L22&gt;0.15</formula>
    </cfRule>
    <cfRule type="expression" dxfId="254" priority="80">
      <formula>AND($L22&gt;0.08,$L22&lt;0.15)</formula>
    </cfRule>
  </conditionalFormatting>
  <conditionalFormatting sqref="G22">
    <cfRule type="expression" dxfId="253" priority="77">
      <formula>$L22&gt;0.15</formula>
    </cfRule>
    <cfRule type="expression" dxfId="252" priority="78">
      <formula>AND($L22&gt;0.08,$L22&lt;0.15)</formula>
    </cfRule>
  </conditionalFormatting>
  <conditionalFormatting sqref="H22">
    <cfRule type="expression" dxfId="251" priority="75">
      <formula>$L22&gt;0.15</formula>
    </cfRule>
    <cfRule type="expression" dxfId="250" priority="76">
      <formula>AND($L22&gt;0.08,$L22&lt;0.15)</formula>
    </cfRule>
  </conditionalFormatting>
  <conditionalFormatting sqref="D23">
    <cfRule type="expression" dxfId="249" priority="73">
      <formula>$L23&gt;0.15</formula>
    </cfRule>
    <cfRule type="expression" dxfId="248" priority="74">
      <formula>AND($L23&gt;0.08,$L23&lt;0.15)</formula>
    </cfRule>
  </conditionalFormatting>
  <conditionalFormatting sqref="E23:G23">
    <cfRule type="expression" dxfId="247" priority="71">
      <formula>$L23&gt;0.15</formula>
    </cfRule>
    <cfRule type="expression" dxfId="246" priority="72">
      <formula>AND($L23&gt;0.08,$L23&lt;0.15)</formula>
    </cfRule>
  </conditionalFormatting>
  <conditionalFormatting sqref="H23">
    <cfRule type="expression" dxfId="245" priority="69">
      <formula>$L23&gt;0.15</formula>
    </cfRule>
    <cfRule type="expression" dxfId="244" priority="70">
      <formula>AND($L23&gt;0.08,$L23&lt;0.15)</formula>
    </cfRule>
  </conditionalFormatting>
  <conditionalFormatting sqref="D24">
    <cfRule type="expression" dxfId="243" priority="67">
      <formula>$L24&gt;0.15</formula>
    </cfRule>
    <cfRule type="expression" dxfId="242" priority="68">
      <formula>AND($L24&gt;0.08,$L24&lt;0.15)</formula>
    </cfRule>
  </conditionalFormatting>
  <conditionalFormatting sqref="F24:H24">
    <cfRule type="expression" dxfId="241" priority="65">
      <formula>$L24&gt;0.15</formula>
    </cfRule>
    <cfRule type="expression" dxfId="240" priority="66">
      <formula>AND($L24&gt;0.08,$L24&lt;0.15)</formula>
    </cfRule>
  </conditionalFormatting>
  <conditionalFormatting sqref="E24">
    <cfRule type="expression" dxfId="239" priority="63">
      <formula>$L24&gt;0.15</formula>
    </cfRule>
    <cfRule type="expression" dxfId="238" priority="64">
      <formula>AND($L24&gt;0.08,$L24&lt;0.15)</formula>
    </cfRule>
  </conditionalFormatting>
  <conditionalFormatting sqref="D26">
    <cfRule type="expression" dxfId="237" priority="61">
      <formula>$L26&gt;0.15</formula>
    </cfRule>
    <cfRule type="expression" dxfId="236" priority="62">
      <formula>AND($L26&gt;0.08,$L26&lt;0.15)</formula>
    </cfRule>
  </conditionalFormatting>
  <conditionalFormatting sqref="F26:H26">
    <cfRule type="expression" dxfId="235" priority="59">
      <formula>$L26&gt;0.15</formula>
    </cfRule>
    <cfRule type="expression" dxfId="234" priority="60">
      <formula>AND($L26&gt;0.08,$L26&lt;0.15)</formula>
    </cfRule>
  </conditionalFormatting>
  <conditionalFormatting sqref="E26">
    <cfRule type="expression" dxfId="233" priority="57">
      <formula>$L26&gt;0.15</formula>
    </cfRule>
    <cfRule type="expression" dxfId="232" priority="58">
      <formula>AND($L26&gt;0.08,$L26&lt;0.15)</formula>
    </cfRule>
  </conditionalFormatting>
  <conditionalFormatting sqref="D25">
    <cfRule type="expression" dxfId="231" priority="41">
      <formula>$L25&gt;0.15</formula>
    </cfRule>
    <cfRule type="expression" dxfId="230" priority="42">
      <formula>AND($L25&gt;0.08,$L25&lt;0.15)</formula>
    </cfRule>
  </conditionalFormatting>
  <conditionalFormatting sqref="F25:H25">
    <cfRule type="expression" dxfId="229" priority="39">
      <formula>$L25&gt;0.15</formula>
    </cfRule>
    <cfRule type="expression" dxfId="228" priority="40">
      <formula>AND($L25&gt;0.08,$L25&lt;0.15)</formula>
    </cfRule>
  </conditionalFormatting>
  <conditionalFormatting sqref="A28:A29 AC28:AC29">
    <cfRule type="expression" dxfId="227" priority="403">
      <formula>$L27&gt;0.15</formula>
    </cfRule>
    <cfRule type="expression" dxfId="226" priority="404">
      <formula>AND($L27&gt;0.08,$L27&lt;0.15)</formula>
    </cfRule>
  </conditionalFormatting>
  <conditionalFormatting sqref="A27">
    <cfRule type="expression" dxfId="225" priority="405">
      <formula>#REF!&gt;0.15</formula>
    </cfRule>
    <cfRule type="expression" dxfId="224" priority="406">
      <formula>AND(#REF!&gt;0.08,#REF!&lt;0.15)</formula>
    </cfRule>
  </conditionalFormatting>
  <conditionalFormatting sqref="D28:AB28 D29:AA29 AB29:AB33">
    <cfRule type="expression" dxfId="223" priority="35">
      <formula>$L28&gt;0.15</formula>
    </cfRule>
    <cfRule type="expression" dxfId="222" priority="36">
      <formula>AND($L28&gt;0.08,$L28&lt;0.15)</formula>
    </cfRule>
  </conditionalFormatting>
  <conditionalFormatting sqref="D30:H30">
    <cfRule type="expression" dxfId="221" priority="33">
      <formula>$L30&gt;0.15</formula>
    </cfRule>
    <cfRule type="expression" dxfId="220" priority="34">
      <formula>AND($L30&gt;0.08,$L30&lt;0.15)</formula>
    </cfRule>
  </conditionalFormatting>
  <conditionalFormatting sqref="D31:H31">
    <cfRule type="expression" dxfId="219" priority="31">
      <formula>$L31&gt;0.15</formula>
    </cfRule>
    <cfRule type="expression" dxfId="218" priority="32">
      <formula>AND($L31&gt;0.08,$L31&lt;0.15)</formula>
    </cfRule>
  </conditionalFormatting>
  <conditionalFormatting sqref="D32:H32">
    <cfRule type="expression" dxfId="217" priority="29">
      <formula>$L32&gt;0.15</formula>
    </cfRule>
    <cfRule type="expression" dxfId="216" priority="30">
      <formula>AND($L32&gt;0.08,$L32&lt;0.15)</formula>
    </cfRule>
  </conditionalFormatting>
  <conditionalFormatting sqref="D33:H33">
    <cfRule type="expression" dxfId="215" priority="27">
      <formula>$L33&gt;0.15</formula>
    </cfRule>
    <cfRule type="expression" dxfId="214" priority="28">
      <formula>AND($L33&gt;0.08,$L33&lt;0.15)</formula>
    </cfRule>
  </conditionalFormatting>
  <conditionalFormatting sqref="D34:H34">
    <cfRule type="expression" dxfId="213" priority="25">
      <formula>$L34&gt;0.15</formula>
    </cfRule>
    <cfRule type="expression" dxfId="212" priority="26">
      <formula>AND($L34&gt;0.08,$L34&lt;0.15)</formula>
    </cfRule>
  </conditionalFormatting>
  <conditionalFormatting sqref="D35:F35">
    <cfRule type="expression" dxfId="211" priority="23">
      <formula>$L35&gt;0.15</formula>
    </cfRule>
    <cfRule type="expression" dxfId="210" priority="24">
      <formula>AND($L35&gt;0.08,$L35&lt;0.15)</formula>
    </cfRule>
  </conditionalFormatting>
  <conditionalFormatting sqref="G35">
    <cfRule type="expression" dxfId="209" priority="21">
      <formula>$L35&gt;0.15</formula>
    </cfRule>
    <cfRule type="expression" dxfId="208" priority="22">
      <formula>AND($L35&gt;0.08,$L35&lt;0.15)</formula>
    </cfRule>
  </conditionalFormatting>
  <conditionalFormatting sqref="H35">
    <cfRule type="expression" dxfId="207" priority="19">
      <formula>$L35&gt;0.15</formula>
    </cfRule>
    <cfRule type="expression" dxfId="206" priority="20">
      <formula>AND($L35&gt;0.08,$L35&lt;0.15)</formula>
    </cfRule>
  </conditionalFormatting>
  <conditionalFormatting sqref="H35">
    <cfRule type="expression" dxfId="205" priority="17">
      <formula>$L35&gt;0.15</formula>
    </cfRule>
    <cfRule type="expression" dxfId="204" priority="18">
      <formula>AND($L35&gt;0.08,$L35&lt;0.15)</formula>
    </cfRule>
  </conditionalFormatting>
  <conditionalFormatting sqref="D36:F36">
    <cfRule type="expression" dxfId="203" priority="15">
      <formula>$L36&gt;0.15</formula>
    </cfRule>
    <cfRule type="expression" dxfId="202" priority="16">
      <formula>AND($L36&gt;0.08,$L36&lt;0.15)</formula>
    </cfRule>
  </conditionalFormatting>
  <conditionalFormatting sqref="G36">
    <cfRule type="expression" dxfId="201" priority="13">
      <formula>$L36&gt;0.15</formula>
    </cfRule>
    <cfRule type="expression" dxfId="200" priority="14">
      <formula>AND($L36&gt;0.08,$L36&lt;0.15)</formula>
    </cfRule>
  </conditionalFormatting>
  <conditionalFormatting sqref="H36">
    <cfRule type="expression" dxfId="199" priority="11">
      <formula>$L36&gt;0.15</formula>
    </cfRule>
    <cfRule type="expression" dxfId="198" priority="12">
      <formula>AND($L36&gt;0.08,$L36&lt;0.15)</formula>
    </cfRule>
  </conditionalFormatting>
  <conditionalFormatting sqref="H36">
    <cfRule type="expression" dxfId="197" priority="9">
      <formula>$L36&gt;0.15</formula>
    </cfRule>
    <cfRule type="expression" dxfId="196" priority="10">
      <formula>AND($L36&gt;0.08,$L36&lt;0.15)</formula>
    </cfRule>
  </conditionalFormatting>
  <conditionalFormatting sqref="D37:F37">
    <cfRule type="expression" dxfId="195" priority="7">
      <formula>$L37&gt;0.15</formula>
    </cfRule>
    <cfRule type="expression" dxfId="194" priority="8">
      <formula>AND($L37&gt;0.08,$L37&lt;0.15)</formula>
    </cfRule>
  </conditionalFormatting>
  <conditionalFormatting sqref="G37">
    <cfRule type="expression" dxfId="193" priority="5">
      <formula>$L37&gt;0.15</formula>
    </cfRule>
    <cfRule type="expression" dxfId="192" priority="6">
      <formula>AND($L37&gt;0.08,$L37&lt;0.15)</formula>
    </cfRule>
  </conditionalFormatting>
  <conditionalFormatting sqref="H37">
    <cfRule type="expression" dxfId="191" priority="3">
      <formula>$L37&gt;0.15</formula>
    </cfRule>
    <cfRule type="expression" dxfId="190" priority="4">
      <formula>AND($L37&gt;0.08,$L37&lt;0.15)</formula>
    </cfRule>
  </conditionalFormatting>
  <conditionalFormatting sqref="H37">
    <cfRule type="expression" dxfId="189" priority="1">
      <formula>$L37&gt;0.15</formula>
    </cfRule>
    <cfRule type="expression" dxfId="188" priority="2">
      <formula>AND($L37&gt;0.08,$L37&lt;0.15)</formula>
    </cfRule>
  </conditionalFormatting>
  <dataValidations count="3">
    <dataValidation type="list" allowBlank="1" showInputMessage="1" showErrorMessage="1" sqref="Z49:Z63 Z7:Z46">
      <formula1>"A, B"</formula1>
    </dataValidation>
    <dataValidation type="whole" allowBlank="1" showInputMessage="1" showErrorMessage="1" errorTitle="입력값이 올바르지 않습니다." error="숫자만 쓰세요!" sqref="M49:W63 J30 M7:W46 J25:J28">
      <formula1>0</formula1>
      <formula2>20000</formula2>
    </dataValidation>
    <dataValidation allowBlank="1" showInputMessage="1" showErrorMessage="1" prompt="수식 계산_x000a_수치 입력 금지" sqref="K49:K63 K7:K46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AB49:AB63 AB7:AB34 AB41:AB46</xm:sqref>
        </x14:dataValidation>
        <x14:dataValidation type="list" allowBlank="1" showInputMessage="1" showErrorMessage="1">
          <x14:formula1>
            <xm:f>데이터!$B$4:$B$17</xm:f>
          </x14:formula1>
          <xm:sqref>D49:D63 D10:D14 D16 D7:D8 D28:D34 D38:D46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zoomScale="85" zoomScaleNormal="85" workbookViewId="0">
      <pane ySplit="6" topLeftCell="A34" activePane="bottomLeft" state="frozen"/>
      <selection activeCell="A4" sqref="A4:AC4"/>
      <selection pane="bottomLeft" activeCell="E51" sqref="E51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37" t="s">
        <v>182</v>
      </c>
      <c r="B1" s="38"/>
      <c r="C1" s="38"/>
      <c r="D1" s="38"/>
      <c r="E1" s="43" t="s">
        <v>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/>
    </row>
    <row r="2" spans="1:29" s="1" customFormat="1" ht="13.5" customHeight="1" x14ac:dyDescent="0.3">
      <c r="A2" s="39"/>
      <c r="B2" s="40"/>
      <c r="C2" s="40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1:29" s="1" customFormat="1" ht="13.5" customHeight="1" x14ac:dyDescent="0.3">
      <c r="A3" s="41"/>
      <c r="B3" s="42"/>
      <c r="C3" s="42"/>
      <c r="D3" s="42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1:29" s="1" customFormat="1" ht="9.9499999999999993" customHeight="1" thickBo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</row>
    <row r="5" spans="1:29" s="2" customFormat="1" ht="17.25" thickTop="1" x14ac:dyDescent="0.3">
      <c r="A5" s="31" t="s">
        <v>1</v>
      </c>
      <c r="B5" s="52" t="str">
        <f>MID($A$1,2,1)</f>
        <v>0</v>
      </c>
      <c r="C5" s="52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5" t="s">
        <v>15</v>
      </c>
    </row>
    <row r="6" spans="1:29" s="2" customFormat="1" ht="17.25" thickBot="1" x14ac:dyDescent="0.35">
      <c r="A6" s="30"/>
      <c r="B6" s="53"/>
      <c r="C6" s="53"/>
      <c r="D6" s="30"/>
      <c r="E6" s="30"/>
      <c r="F6" s="30"/>
      <c r="G6" s="30"/>
      <c r="H6" s="72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54"/>
      <c r="AB6" s="54"/>
      <c r="AC6" s="54"/>
    </row>
    <row r="7" spans="1:29" s="13" customFormat="1" ht="20.100000000000001" customHeight="1" thickTop="1" x14ac:dyDescent="0.3">
      <c r="A7" s="4">
        <v>1</v>
      </c>
      <c r="B7" s="5" t="str">
        <f>LEFT($A$1,1)</f>
        <v>1</v>
      </c>
      <c r="C7" s="5" t="str">
        <f>MID($A$1,4,2)</f>
        <v xml:space="preserve"> 1</v>
      </c>
      <c r="D7" s="6" t="s">
        <v>68</v>
      </c>
      <c r="E7" s="6"/>
      <c r="F7" s="6" t="s">
        <v>143</v>
      </c>
      <c r="G7" s="4" t="s">
        <v>144</v>
      </c>
      <c r="H7" s="4" t="s">
        <v>145</v>
      </c>
      <c r="I7" s="7">
        <f t="shared" ref="I7:I46" si="0">J7+K7</f>
        <v>15034</v>
      </c>
      <c r="J7" s="8">
        <v>15000</v>
      </c>
      <c r="K7" s="7">
        <f t="shared" ref="K7:K29" si="1">SUM(M7:W7)</f>
        <v>34</v>
      </c>
      <c r="L7" s="9">
        <f t="shared" ref="L7:L46" si="2">K7/I7</f>
        <v>2.2615405081814555E-3</v>
      </c>
      <c r="M7" s="10">
        <v>31</v>
      </c>
      <c r="N7" s="10">
        <v>3</v>
      </c>
      <c r="O7" s="10"/>
      <c r="P7" s="10"/>
      <c r="Q7" s="10"/>
      <c r="R7" s="10"/>
      <c r="S7" s="10"/>
      <c r="T7" s="10"/>
      <c r="U7" s="10"/>
      <c r="V7" s="10"/>
      <c r="W7" s="10"/>
      <c r="X7" s="11">
        <v>20200916</v>
      </c>
      <c r="Y7" s="11">
        <v>1</v>
      </c>
      <c r="Z7" s="5" t="s">
        <v>166</v>
      </c>
      <c r="AA7" s="11" t="str">
        <f>IF($Z7="A","하선동",IF($Z7="B","이형준",""))</f>
        <v>하선동</v>
      </c>
      <c r="AB7" s="4" t="s">
        <v>56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1</v>
      </c>
      <c r="C8" s="5" t="str">
        <f t="shared" ref="C8:C46" si="4">MID($A$1,4,2)</f>
        <v xml:space="preserve"> 1</v>
      </c>
      <c r="D8" s="6" t="s">
        <v>68</v>
      </c>
      <c r="E8" s="6"/>
      <c r="F8" s="6" t="s">
        <v>143</v>
      </c>
      <c r="G8" s="4" t="s">
        <v>144</v>
      </c>
      <c r="H8" s="4" t="s">
        <v>145</v>
      </c>
      <c r="I8" s="7">
        <f t="shared" si="0"/>
        <v>17058</v>
      </c>
      <c r="J8" s="8">
        <v>17000</v>
      </c>
      <c r="K8" s="7">
        <f t="shared" si="1"/>
        <v>58</v>
      </c>
      <c r="L8" s="9">
        <f t="shared" si="2"/>
        <v>3.4001641458553172E-3</v>
      </c>
      <c r="M8" s="10">
        <v>52</v>
      </c>
      <c r="N8" s="10">
        <v>6</v>
      </c>
      <c r="O8" s="10"/>
      <c r="P8" s="10"/>
      <c r="Q8" s="10"/>
      <c r="R8" s="10"/>
      <c r="S8" s="10"/>
      <c r="T8" s="10"/>
      <c r="U8" s="10"/>
      <c r="V8" s="10"/>
      <c r="W8" s="10"/>
      <c r="X8" s="11">
        <v>20200916</v>
      </c>
      <c r="Y8" s="11">
        <v>1</v>
      </c>
      <c r="Z8" s="5" t="s">
        <v>167</v>
      </c>
      <c r="AA8" s="11" t="str">
        <f t="shared" ref="AA8:AA46" si="5">IF($Z8="A","하선동",IF($Z8="B","이형준",""))</f>
        <v>이형준</v>
      </c>
      <c r="AB8" s="4" t="s">
        <v>56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1</v>
      </c>
      <c r="C9" s="5" t="str">
        <f t="shared" si="4"/>
        <v xml:space="preserve"> 1</v>
      </c>
      <c r="D9" s="6" t="s">
        <v>68</v>
      </c>
      <c r="E9" s="6"/>
      <c r="F9" s="6" t="s">
        <v>143</v>
      </c>
      <c r="G9" s="4" t="s">
        <v>144</v>
      </c>
      <c r="H9" s="4" t="s">
        <v>145</v>
      </c>
      <c r="I9" s="7">
        <f t="shared" si="0"/>
        <v>6471</v>
      </c>
      <c r="J9" s="8">
        <v>6450</v>
      </c>
      <c r="K9" s="7">
        <f t="shared" si="1"/>
        <v>21</v>
      </c>
      <c r="L9" s="9">
        <f t="shared" si="2"/>
        <v>3.2452480296708392E-3</v>
      </c>
      <c r="M9" s="10">
        <v>21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20201016</v>
      </c>
      <c r="Y9" s="5">
        <v>2</v>
      </c>
      <c r="Z9" s="5" t="s">
        <v>166</v>
      </c>
      <c r="AA9" s="11" t="str">
        <f t="shared" si="5"/>
        <v>하선동</v>
      </c>
      <c r="AB9" s="4" t="s">
        <v>56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1</v>
      </c>
      <c r="C10" s="5" t="str">
        <f t="shared" si="4"/>
        <v xml:space="preserve"> 1</v>
      </c>
      <c r="D10" s="6" t="s">
        <v>61</v>
      </c>
      <c r="E10" s="6" t="s">
        <v>80</v>
      </c>
      <c r="F10" s="6" t="s">
        <v>121</v>
      </c>
      <c r="G10" s="4" t="s">
        <v>122</v>
      </c>
      <c r="H10" s="4" t="s">
        <v>123</v>
      </c>
      <c r="I10" s="7">
        <f t="shared" si="0"/>
        <v>5128</v>
      </c>
      <c r="J10" s="8">
        <v>5110</v>
      </c>
      <c r="K10" s="7">
        <f t="shared" si="1"/>
        <v>18</v>
      </c>
      <c r="L10" s="9">
        <f t="shared" si="2"/>
        <v>3.5101404056162248E-3</v>
      </c>
      <c r="M10" s="10">
        <v>18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20201016</v>
      </c>
      <c r="Y10" s="11">
        <v>2</v>
      </c>
      <c r="Z10" s="5" t="s">
        <v>166</v>
      </c>
      <c r="AA10" s="11" t="str">
        <f t="shared" si="5"/>
        <v>하선동</v>
      </c>
      <c r="AB10" s="4" t="s">
        <v>56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1</v>
      </c>
      <c r="C11" s="5" t="str">
        <f t="shared" si="4"/>
        <v xml:space="preserve"> 1</v>
      </c>
      <c r="D11" s="6" t="s">
        <v>61</v>
      </c>
      <c r="E11" s="6" t="s">
        <v>93</v>
      </c>
      <c r="F11" s="6" t="s">
        <v>97</v>
      </c>
      <c r="G11" s="4" t="s">
        <v>98</v>
      </c>
      <c r="H11" s="4" t="s">
        <v>54</v>
      </c>
      <c r="I11" s="7">
        <f t="shared" si="0"/>
        <v>424</v>
      </c>
      <c r="J11" s="8">
        <v>220</v>
      </c>
      <c r="K11" s="7">
        <f t="shared" si="1"/>
        <v>204</v>
      </c>
      <c r="L11" s="9">
        <f t="shared" si="2"/>
        <v>0.48113207547169812</v>
      </c>
      <c r="M11" s="10"/>
      <c r="N11" s="10"/>
      <c r="O11" s="10"/>
      <c r="P11" s="10">
        <v>19</v>
      </c>
      <c r="Q11" s="10">
        <v>2</v>
      </c>
      <c r="R11" s="10"/>
      <c r="S11" s="10"/>
      <c r="T11" s="10">
        <v>183</v>
      </c>
      <c r="U11" s="10"/>
      <c r="V11" s="10"/>
      <c r="W11" s="10"/>
      <c r="X11" s="11">
        <v>20201016</v>
      </c>
      <c r="Y11" s="11">
        <v>4</v>
      </c>
      <c r="Z11" s="5" t="s">
        <v>166</v>
      </c>
      <c r="AA11" s="11" t="str">
        <f t="shared" si="5"/>
        <v>하선동</v>
      </c>
      <c r="AB11" s="4" t="s">
        <v>56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1</v>
      </c>
      <c r="C12" s="5" t="str">
        <f t="shared" si="4"/>
        <v xml:space="preserve"> 1</v>
      </c>
      <c r="D12" s="6" t="s">
        <v>61</v>
      </c>
      <c r="E12" s="6" t="s">
        <v>69</v>
      </c>
      <c r="F12" s="6" t="s">
        <v>99</v>
      </c>
      <c r="G12" s="4" t="s">
        <v>101</v>
      </c>
      <c r="H12" s="4" t="s">
        <v>54</v>
      </c>
      <c r="I12" s="7">
        <f t="shared" si="0"/>
        <v>1713</v>
      </c>
      <c r="J12" s="8">
        <v>1713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20201016</v>
      </c>
      <c r="Y12" s="11">
        <v>11</v>
      </c>
      <c r="Z12" s="5" t="s">
        <v>166</v>
      </c>
      <c r="AA12" s="11" t="str">
        <f t="shared" si="5"/>
        <v>하선동</v>
      </c>
      <c r="AB12" s="4" t="s">
        <v>65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1</v>
      </c>
      <c r="C13" s="5" t="str">
        <f t="shared" si="4"/>
        <v xml:space="preserve"> 1</v>
      </c>
      <c r="D13" s="6" t="s">
        <v>61</v>
      </c>
      <c r="E13" s="6" t="s">
        <v>51</v>
      </c>
      <c r="F13" s="6" t="s">
        <v>150</v>
      </c>
      <c r="G13" s="4">
        <v>7301</v>
      </c>
      <c r="H13" s="4" t="s">
        <v>54</v>
      </c>
      <c r="I13" s="7">
        <f t="shared" si="0"/>
        <v>1229</v>
      </c>
      <c r="J13" s="14">
        <v>1229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20201016</v>
      </c>
      <c r="Y13" s="11">
        <v>3</v>
      </c>
      <c r="Z13" s="5" t="s">
        <v>166</v>
      </c>
      <c r="AA13" s="11" t="str">
        <f t="shared" si="5"/>
        <v>하선동</v>
      </c>
      <c r="AB13" s="4" t="s">
        <v>65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1</v>
      </c>
      <c r="C14" s="5" t="str">
        <f t="shared" si="4"/>
        <v xml:space="preserve"> 1</v>
      </c>
      <c r="D14" s="6" t="s">
        <v>61</v>
      </c>
      <c r="E14" s="6" t="s">
        <v>51</v>
      </c>
      <c r="F14" s="6" t="s">
        <v>150</v>
      </c>
      <c r="G14" s="4">
        <v>7301</v>
      </c>
      <c r="H14" s="4" t="s">
        <v>54</v>
      </c>
      <c r="I14" s="7">
        <f t="shared" si="0"/>
        <v>2193</v>
      </c>
      <c r="J14" s="8">
        <v>2193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20201015</v>
      </c>
      <c r="Y14" s="11">
        <v>3</v>
      </c>
      <c r="Z14" s="5" t="s">
        <v>167</v>
      </c>
      <c r="AA14" s="11" t="str">
        <f t="shared" si="5"/>
        <v>이형준</v>
      </c>
      <c r="AB14" s="4" t="s">
        <v>65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1</v>
      </c>
      <c r="C15" s="5" t="str">
        <f t="shared" si="4"/>
        <v xml:space="preserve"> 1</v>
      </c>
      <c r="D15" s="6" t="s">
        <v>61</v>
      </c>
      <c r="E15" s="6" t="s">
        <v>93</v>
      </c>
      <c r="F15" s="6" t="s">
        <v>137</v>
      </c>
      <c r="G15" s="4" t="s">
        <v>101</v>
      </c>
      <c r="H15" s="4" t="s">
        <v>54</v>
      </c>
      <c r="I15" s="7">
        <f t="shared" si="0"/>
        <v>3439</v>
      </c>
      <c r="J15" s="8">
        <v>3422</v>
      </c>
      <c r="K15" s="7">
        <f t="shared" si="1"/>
        <v>17</v>
      </c>
      <c r="L15" s="9">
        <f t="shared" si="2"/>
        <v>4.9432974701948242E-3</v>
      </c>
      <c r="M15" s="10">
        <v>14</v>
      </c>
      <c r="N15" s="10"/>
      <c r="O15" s="10"/>
      <c r="P15" s="10"/>
      <c r="Q15" s="10"/>
      <c r="R15" s="10"/>
      <c r="S15" s="10"/>
      <c r="T15" s="10">
        <v>3</v>
      </c>
      <c r="U15" s="10"/>
      <c r="V15" s="10"/>
      <c r="W15" s="10"/>
      <c r="X15" s="11">
        <v>20201015</v>
      </c>
      <c r="Y15" s="11">
        <v>15</v>
      </c>
      <c r="Z15" s="5" t="s">
        <v>167</v>
      </c>
      <c r="AA15" s="11" t="str">
        <f t="shared" si="5"/>
        <v>이형준</v>
      </c>
      <c r="AB15" s="4" t="s">
        <v>65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1</v>
      </c>
      <c r="C16" s="5" t="str">
        <f t="shared" si="4"/>
        <v xml:space="preserve"> 1</v>
      </c>
      <c r="D16" s="6" t="s">
        <v>32</v>
      </c>
      <c r="E16" s="6" t="s">
        <v>80</v>
      </c>
      <c r="F16" s="6" t="s">
        <v>139</v>
      </c>
      <c r="G16" s="4" t="s">
        <v>78</v>
      </c>
      <c r="H16" s="4" t="s">
        <v>73</v>
      </c>
      <c r="I16" s="7">
        <f t="shared" si="0"/>
        <v>2628</v>
      </c>
      <c r="J16" s="8">
        <v>2620</v>
      </c>
      <c r="K16" s="7">
        <f t="shared" si="1"/>
        <v>8</v>
      </c>
      <c r="L16" s="9">
        <f t="shared" si="2"/>
        <v>3.0441400304414001E-3</v>
      </c>
      <c r="M16" s="10"/>
      <c r="N16" s="10"/>
      <c r="O16" s="10"/>
      <c r="P16" s="10"/>
      <c r="Q16" s="10"/>
      <c r="R16" s="10"/>
      <c r="S16" s="10">
        <v>8</v>
      </c>
      <c r="T16" s="10"/>
      <c r="U16" s="10"/>
      <c r="V16" s="10"/>
      <c r="W16" s="10"/>
      <c r="X16" s="11">
        <v>20201015</v>
      </c>
      <c r="Y16" s="11">
        <v>12</v>
      </c>
      <c r="Z16" s="5" t="s">
        <v>167</v>
      </c>
      <c r="AA16" s="11" t="str">
        <f t="shared" si="5"/>
        <v>이형준</v>
      </c>
      <c r="AB16" s="4" t="s">
        <v>65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1</v>
      </c>
      <c r="C17" s="5" t="str">
        <f t="shared" si="4"/>
        <v xml:space="preserve"> 1</v>
      </c>
      <c r="D17" s="6" t="s">
        <v>61</v>
      </c>
      <c r="E17" s="6" t="s">
        <v>51</v>
      </c>
      <c r="F17" s="6" t="s">
        <v>62</v>
      </c>
      <c r="G17" s="4" t="s">
        <v>63</v>
      </c>
      <c r="H17" s="4" t="s">
        <v>54</v>
      </c>
      <c r="I17" s="7">
        <f t="shared" si="0"/>
        <v>615</v>
      </c>
      <c r="J17" s="8">
        <v>490</v>
      </c>
      <c r="K17" s="7">
        <f t="shared" si="1"/>
        <v>125</v>
      </c>
      <c r="L17" s="9">
        <f t="shared" si="2"/>
        <v>0.2032520325203252</v>
      </c>
      <c r="M17" s="10">
        <v>22</v>
      </c>
      <c r="N17" s="10"/>
      <c r="O17" s="10"/>
      <c r="P17" s="10">
        <v>95</v>
      </c>
      <c r="Q17" s="10">
        <v>8</v>
      </c>
      <c r="R17" s="10"/>
      <c r="S17" s="10"/>
      <c r="T17" s="10"/>
      <c r="U17" s="10"/>
      <c r="V17" s="10"/>
      <c r="W17" s="10"/>
      <c r="X17" s="11">
        <v>20201016</v>
      </c>
      <c r="Y17" s="11">
        <v>7</v>
      </c>
      <c r="Z17" s="5" t="s">
        <v>166</v>
      </c>
      <c r="AA17" s="11" t="str">
        <f t="shared" si="5"/>
        <v>하선동</v>
      </c>
      <c r="AB17" s="4" t="s">
        <v>65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1</v>
      </c>
      <c r="C18" s="5" t="str">
        <f t="shared" si="4"/>
        <v xml:space="preserve"> 1</v>
      </c>
      <c r="D18" s="6" t="s">
        <v>61</v>
      </c>
      <c r="E18" s="6" t="s">
        <v>51</v>
      </c>
      <c r="F18" s="6" t="s">
        <v>171</v>
      </c>
      <c r="G18" s="4" t="s">
        <v>63</v>
      </c>
      <c r="H18" s="4" t="s">
        <v>54</v>
      </c>
      <c r="I18" s="7">
        <f t="shared" si="0"/>
        <v>876</v>
      </c>
      <c r="J18" s="8">
        <v>837</v>
      </c>
      <c r="K18" s="7">
        <f t="shared" ref="K18" si="6">SUM(M18:W18)</f>
        <v>39</v>
      </c>
      <c r="L18" s="9">
        <f t="shared" si="2"/>
        <v>4.4520547945205477E-2</v>
      </c>
      <c r="M18" s="10">
        <v>6</v>
      </c>
      <c r="N18" s="10"/>
      <c r="O18" s="10"/>
      <c r="P18" s="10">
        <v>15</v>
      </c>
      <c r="Q18" s="10">
        <v>6</v>
      </c>
      <c r="R18" s="10"/>
      <c r="S18" s="10"/>
      <c r="T18" s="10"/>
      <c r="U18" s="10"/>
      <c r="V18" s="10">
        <v>12</v>
      </c>
      <c r="W18" s="10"/>
      <c r="X18" s="11">
        <v>20200923</v>
      </c>
      <c r="Y18" s="11">
        <v>7</v>
      </c>
      <c r="Z18" s="5" t="s">
        <v>167</v>
      </c>
      <c r="AA18" s="11" t="str">
        <f t="shared" si="5"/>
        <v>이형준</v>
      </c>
      <c r="AB18" s="4" t="s">
        <v>65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1</v>
      </c>
      <c r="C19" s="5" t="str">
        <f t="shared" si="4"/>
        <v xml:space="preserve"> 1</v>
      </c>
      <c r="D19" s="6" t="s">
        <v>61</v>
      </c>
      <c r="E19" s="6" t="s">
        <v>69</v>
      </c>
      <c r="F19" s="6" t="s">
        <v>99</v>
      </c>
      <c r="G19" s="4" t="s">
        <v>101</v>
      </c>
      <c r="H19" s="4" t="s">
        <v>54</v>
      </c>
      <c r="I19" s="7">
        <f t="shared" si="0"/>
        <v>2319</v>
      </c>
      <c r="J19" s="8">
        <v>2319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20201015</v>
      </c>
      <c r="Y19" s="11">
        <v>11</v>
      </c>
      <c r="Z19" s="5" t="s">
        <v>166</v>
      </c>
      <c r="AA19" s="11" t="str">
        <f t="shared" si="5"/>
        <v>하선동</v>
      </c>
      <c r="AB19" s="4" t="s">
        <v>79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1</v>
      </c>
      <c r="C20" s="5" t="str">
        <f t="shared" si="4"/>
        <v xml:space="preserve"> 1</v>
      </c>
      <c r="D20" s="6" t="s">
        <v>173</v>
      </c>
      <c r="E20" s="6"/>
      <c r="F20" s="6" t="s">
        <v>172</v>
      </c>
      <c r="G20" s="4" t="s">
        <v>174</v>
      </c>
      <c r="H20" s="4" t="s">
        <v>175</v>
      </c>
      <c r="I20" s="7">
        <f t="shared" si="0"/>
        <v>960</v>
      </c>
      <c r="J20" s="8">
        <v>911</v>
      </c>
      <c r="K20" s="7">
        <f t="shared" si="1"/>
        <v>49</v>
      </c>
      <c r="L20" s="9">
        <f t="shared" si="2"/>
        <v>5.1041666666666666E-2</v>
      </c>
      <c r="M20" s="10">
        <v>8</v>
      </c>
      <c r="N20" s="10"/>
      <c r="O20" s="10"/>
      <c r="P20" s="10">
        <v>41</v>
      </c>
      <c r="Q20" s="10"/>
      <c r="R20" s="10"/>
      <c r="S20" s="10"/>
      <c r="T20" s="10"/>
      <c r="U20" s="10"/>
      <c r="V20" s="10"/>
      <c r="W20" s="10"/>
      <c r="X20" s="11">
        <v>20201014</v>
      </c>
      <c r="Y20" s="11">
        <v>3</v>
      </c>
      <c r="Z20" s="5" t="s">
        <v>166</v>
      </c>
      <c r="AA20" s="11" t="str">
        <f t="shared" si="5"/>
        <v>하선동</v>
      </c>
      <c r="AB20" s="4" t="s">
        <v>79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1</v>
      </c>
      <c r="C21" s="5" t="str">
        <f t="shared" si="4"/>
        <v xml:space="preserve"> 1</v>
      </c>
      <c r="D21" s="6" t="s">
        <v>61</v>
      </c>
      <c r="E21" s="6" t="s">
        <v>51</v>
      </c>
      <c r="F21" s="6" t="s">
        <v>84</v>
      </c>
      <c r="G21" s="4">
        <v>7301</v>
      </c>
      <c r="H21" s="4" t="s">
        <v>54</v>
      </c>
      <c r="I21" s="7">
        <f t="shared" si="0"/>
        <v>981</v>
      </c>
      <c r="J21" s="8">
        <v>981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20201016</v>
      </c>
      <c r="Y21" s="11">
        <v>13</v>
      </c>
      <c r="Z21" s="5" t="s">
        <v>166</v>
      </c>
      <c r="AA21" s="11" t="str">
        <f t="shared" si="5"/>
        <v>하선동</v>
      </c>
      <c r="AB21" s="4" t="s">
        <v>79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1</v>
      </c>
      <c r="C22" s="5" t="str">
        <f t="shared" si="4"/>
        <v xml:space="preserve"> 1</v>
      </c>
      <c r="D22" s="6" t="s">
        <v>61</v>
      </c>
      <c r="E22" s="6" t="s">
        <v>51</v>
      </c>
      <c r="F22" s="6" t="s">
        <v>171</v>
      </c>
      <c r="G22" s="4" t="s">
        <v>63</v>
      </c>
      <c r="H22" s="4" t="s">
        <v>54</v>
      </c>
      <c r="I22" s="7">
        <f t="shared" si="0"/>
        <v>1562</v>
      </c>
      <c r="J22" s="8">
        <v>1450</v>
      </c>
      <c r="K22" s="7">
        <f t="shared" si="1"/>
        <v>112</v>
      </c>
      <c r="L22" s="9">
        <f t="shared" si="2"/>
        <v>7.1702944942381566E-2</v>
      </c>
      <c r="M22" s="10">
        <v>14</v>
      </c>
      <c r="N22" s="10"/>
      <c r="O22" s="10">
        <v>3</v>
      </c>
      <c r="P22" s="10">
        <v>8</v>
      </c>
      <c r="Q22" s="10"/>
      <c r="R22" s="10"/>
      <c r="S22" s="10"/>
      <c r="T22" s="10"/>
      <c r="U22" s="10"/>
      <c r="V22" s="10">
        <v>87</v>
      </c>
      <c r="W22" s="10"/>
      <c r="X22" s="11">
        <v>20200923</v>
      </c>
      <c r="Y22" s="11">
        <v>7</v>
      </c>
      <c r="Z22" s="5" t="s">
        <v>167</v>
      </c>
      <c r="AA22" s="11" t="str">
        <f t="shared" si="5"/>
        <v>이형준</v>
      </c>
      <c r="AB22" s="4" t="s">
        <v>79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1</v>
      </c>
      <c r="C23" s="5" t="str">
        <f t="shared" si="4"/>
        <v xml:space="preserve"> 1</v>
      </c>
      <c r="D23" s="6" t="s">
        <v>61</v>
      </c>
      <c r="E23" s="6" t="s">
        <v>51</v>
      </c>
      <c r="F23" s="6" t="s">
        <v>171</v>
      </c>
      <c r="G23" s="4" t="s">
        <v>63</v>
      </c>
      <c r="H23" s="4" t="s">
        <v>54</v>
      </c>
      <c r="I23" s="7">
        <f t="shared" si="0"/>
        <v>367</v>
      </c>
      <c r="J23" s="8">
        <v>350</v>
      </c>
      <c r="K23" s="7">
        <f t="shared" si="1"/>
        <v>17</v>
      </c>
      <c r="L23" s="9">
        <f t="shared" si="2"/>
        <v>4.632152588555858E-2</v>
      </c>
      <c r="M23" s="10">
        <v>5</v>
      </c>
      <c r="N23" s="10"/>
      <c r="O23" s="10"/>
      <c r="P23" s="10">
        <v>12</v>
      </c>
      <c r="Q23" s="10"/>
      <c r="R23" s="10"/>
      <c r="S23" s="10"/>
      <c r="T23" s="10"/>
      <c r="U23" s="10"/>
      <c r="V23" s="10"/>
      <c r="W23" s="10"/>
      <c r="X23" s="11">
        <v>20201015</v>
      </c>
      <c r="Y23" s="11">
        <v>7</v>
      </c>
      <c r="Z23" s="5" t="s">
        <v>167</v>
      </c>
      <c r="AA23" s="11" t="str">
        <f t="shared" si="5"/>
        <v>이형준</v>
      </c>
      <c r="AB23" s="4" t="s">
        <v>88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1</v>
      </c>
      <c r="C24" s="5" t="str">
        <f t="shared" si="4"/>
        <v xml:space="preserve"> 1</v>
      </c>
      <c r="D24" s="6" t="s">
        <v>61</v>
      </c>
      <c r="E24" s="6" t="s">
        <v>51</v>
      </c>
      <c r="F24" s="6" t="s">
        <v>171</v>
      </c>
      <c r="G24" s="4" t="s">
        <v>63</v>
      </c>
      <c r="H24" s="4" t="s">
        <v>54</v>
      </c>
      <c r="I24" s="7">
        <f t="shared" si="0"/>
        <v>2103</v>
      </c>
      <c r="J24" s="8">
        <v>1930</v>
      </c>
      <c r="K24" s="7">
        <f t="shared" si="1"/>
        <v>173</v>
      </c>
      <c r="L24" s="9">
        <f t="shared" si="2"/>
        <v>8.2263433190679983E-2</v>
      </c>
      <c r="M24" s="10">
        <v>16</v>
      </c>
      <c r="N24" s="10"/>
      <c r="O24" s="10"/>
      <c r="P24" s="10">
        <v>131</v>
      </c>
      <c r="Q24" s="10">
        <v>26</v>
      </c>
      <c r="R24" s="10"/>
      <c r="S24" s="10"/>
      <c r="T24" s="10"/>
      <c r="U24" s="10"/>
      <c r="V24" s="10"/>
      <c r="W24" s="10"/>
      <c r="X24" s="11">
        <v>20201016</v>
      </c>
      <c r="Y24" s="11">
        <v>7</v>
      </c>
      <c r="Z24" s="5" t="s">
        <v>166</v>
      </c>
      <c r="AA24" s="11" t="str">
        <f t="shared" si="5"/>
        <v>하선동</v>
      </c>
      <c r="AB24" s="4" t="s">
        <v>88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1</v>
      </c>
      <c r="C25" s="5" t="str">
        <f t="shared" si="4"/>
        <v xml:space="preserve"> 1</v>
      </c>
      <c r="D25" s="6" t="s">
        <v>61</v>
      </c>
      <c r="E25" s="6" t="s">
        <v>51</v>
      </c>
      <c r="F25" s="6" t="s">
        <v>171</v>
      </c>
      <c r="G25" s="4" t="s">
        <v>63</v>
      </c>
      <c r="H25" s="4" t="s">
        <v>54</v>
      </c>
      <c r="I25" s="7">
        <f t="shared" si="0"/>
        <v>2804</v>
      </c>
      <c r="J25" s="10">
        <v>2690</v>
      </c>
      <c r="K25" s="7">
        <f t="shared" si="1"/>
        <v>114</v>
      </c>
      <c r="L25" s="9">
        <f t="shared" si="2"/>
        <v>4.0656205420827388E-2</v>
      </c>
      <c r="M25" s="10">
        <v>56</v>
      </c>
      <c r="N25" s="10"/>
      <c r="O25" s="10"/>
      <c r="P25" s="10">
        <v>45</v>
      </c>
      <c r="Q25" s="10">
        <v>13</v>
      </c>
      <c r="R25" s="10"/>
      <c r="S25" s="10"/>
      <c r="T25" s="10"/>
      <c r="U25" s="10"/>
      <c r="V25" s="10"/>
      <c r="W25" s="10"/>
      <c r="X25" s="11">
        <v>20201016</v>
      </c>
      <c r="Y25" s="11">
        <v>7</v>
      </c>
      <c r="Z25" s="5" t="s">
        <v>167</v>
      </c>
      <c r="AA25" s="11" t="str">
        <f t="shared" si="5"/>
        <v>이형준</v>
      </c>
      <c r="AB25" s="4" t="s">
        <v>88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1</v>
      </c>
      <c r="C26" s="5" t="str">
        <f t="shared" si="4"/>
        <v xml:space="preserve"> 1</v>
      </c>
      <c r="D26" s="6" t="s">
        <v>61</v>
      </c>
      <c r="E26" s="6" t="s">
        <v>66</v>
      </c>
      <c r="F26" s="6" t="s">
        <v>86</v>
      </c>
      <c r="G26" s="4" t="s">
        <v>87</v>
      </c>
      <c r="H26" s="4" t="s">
        <v>54</v>
      </c>
      <c r="I26" s="7">
        <f t="shared" si="0"/>
        <v>2150</v>
      </c>
      <c r="J26" s="10">
        <v>2150</v>
      </c>
      <c r="K26" s="7">
        <f t="shared" si="1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20201016</v>
      </c>
      <c r="Y26" s="11">
        <v>5</v>
      </c>
      <c r="Z26" s="5" t="s">
        <v>166</v>
      </c>
      <c r="AA26" s="11" t="str">
        <f t="shared" si="5"/>
        <v>하선동</v>
      </c>
      <c r="AB26" s="4" t="s">
        <v>88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1</v>
      </c>
      <c r="C27" s="5" t="str">
        <f t="shared" si="4"/>
        <v xml:space="preserve"> 1</v>
      </c>
      <c r="D27" s="6" t="s">
        <v>61</v>
      </c>
      <c r="E27" s="6" t="s">
        <v>66</v>
      </c>
      <c r="F27" s="6" t="s">
        <v>86</v>
      </c>
      <c r="G27" s="4" t="s">
        <v>87</v>
      </c>
      <c r="H27" s="4" t="s">
        <v>54</v>
      </c>
      <c r="I27" s="7">
        <f t="shared" si="0"/>
        <v>3114</v>
      </c>
      <c r="J27" s="10">
        <v>3110</v>
      </c>
      <c r="K27" s="7">
        <f t="shared" si="1"/>
        <v>4</v>
      </c>
      <c r="L27" s="9">
        <f t="shared" si="2"/>
        <v>1.2845215157353885E-3</v>
      </c>
      <c r="M27" s="10"/>
      <c r="N27" s="10"/>
      <c r="O27" s="10"/>
      <c r="P27" s="10"/>
      <c r="Q27" s="10">
        <v>4</v>
      </c>
      <c r="R27" s="10"/>
      <c r="S27" s="10"/>
      <c r="T27" s="10"/>
      <c r="U27" s="10"/>
      <c r="V27" s="10"/>
      <c r="W27" s="10"/>
      <c r="X27" s="11">
        <v>20201016</v>
      </c>
      <c r="Y27" s="11">
        <v>5</v>
      </c>
      <c r="Z27" s="5" t="s">
        <v>167</v>
      </c>
      <c r="AA27" s="11" t="str">
        <f t="shared" si="5"/>
        <v>이형준</v>
      </c>
      <c r="AB27" s="4" t="s">
        <v>88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1</v>
      </c>
      <c r="C28" s="5" t="str">
        <f t="shared" si="4"/>
        <v xml:space="preserve"> 1</v>
      </c>
      <c r="D28" s="6" t="s">
        <v>61</v>
      </c>
      <c r="E28" s="6" t="s">
        <v>93</v>
      </c>
      <c r="F28" s="6" t="s">
        <v>137</v>
      </c>
      <c r="G28" s="4" t="s">
        <v>101</v>
      </c>
      <c r="H28" s="4" t="s">
        <v>54</v>
      </c>
      <c r="I28" s="7">
        <f t="shared" si="0"/>
        <v>1300</v>
      </c>
      <c r="J28" s="15">
        <v>1300</v>
      </c>
      <c r="K28" s="7"/>
      <c r="L28" s="9">
        <f t="shared" si="2"/>
        <v>0</v>
      </c>
      <c r="M28" s="10">
        <v>3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>
        <v>20201016</v>
      </c>
      <c r="Y28" s="11">
        <v>15</v>
      </c>
      <c r="Z28" s="5" t="s">
        <v>166</v>
      </c>
      <c r="AA28" s="11" t="str">
        <f t="shared" si="5"/>
        <v>하선동</v>
      </c>
      <c r="AB28" s="4" t="s">
        <v>88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1</v>
      </c>
      <c r="C29" s="5" t="str">
        <f t="shared" si="4"/>
        <v xml:space="preserve"> 1</v>
      </c>
      <c r="D29" s="6" t="s">
        <v>61</v>
      </c>
      <c r="E29" s="6" t="s">
        <v>93</v>
      </c>
      <c r="F29" s="6" t="s">
        <v>137</v>
      </c>
      <c r="G29" s="4" t="s">
        <v>101</v>
      </c>
      <c r="H29" s="4" t="s">
        <v>54</v>
      </c>
      <c r="I29" s="7">
        <f t="shared" si="0"/>
        <v>2388</v>
      </c>
      <c r="J29" s="10">
        <v>2384</v>
      </c>
      <c r="K29" s="7">
        <f t="shared" si="1"/>
        <v>4</v>
      </c>
      <c r="L29" s="9">
        <f t="shared" si="2"/>
        <v>1.6750418760469012E-3</v>
      </c>
      <c r="M29" s="10"/>
      <c r="N29" s="10"/>
      <c r="O29" s="10"/>
      <c r="P29" s="10"/>
      <c r="Q29" s="10"/>
      <c r="R29" s="10"/>
      <c r="S29" s="10"/>
      <c r="T29" s="10">
        <v>4</v>
      </c>
      <c r="U29" s="10"/>
      <c r="V29" s="10"/>
      <c r="W29" s="10"/>
      <c r="X29" s="11">
        <v>20201016</v>
      </c>
      <c r="Y29" s="11">
        <v>15</v>
      </c>
      <c r="Z29" s="5" t="s">
        <v>167</v>
      </c>
      <c r="AA29" s="11" t="str">
        <f t="shared" si="5"/>
        <v>이형준</v>
      </c>
      <c r="AB29" s="4" t="s">
        <v>88</v>
      </c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1</v>
      </c>
      <c r="C30" s="5" t="str">
        <f t="shared" si="4"/>
        <v xml:space="preserve"> 1</v>
      </c>
      <c r="D30" s="6" t="s">
        <v>68</v>
      </c>
      <c r="E30" s="6" t="s">
        <v>51</v>
      </c>
      <c r="F30" s="6" t="s">
        <v>176</v>
      </c>
      <c r="G30" s="4" t="s">
        <v>177</v>
      </c>
      <c r="H30" s="4" t="s">
        <v>175</v>
      </c>
      <c r="I30" s="7">
        <f t="shared" si="0"/>
        <v>1537</v>
      </c>
      <c r="J30" s="10">
        <v>1478</v>
      </c>
      <c r="K30" s="7">
        <f t="shared" ref="K30:K46" si="7">SUM(M30:W30)</f>
        <v>59</v>
      </c>
      <c r="L30" s="9">
        <f t="shared" si="2"/>
        <v>3.8386467143786594E-2</v>
      </c>
      <c r="M30" s="10">
        <v>11</v>
      </c>
      <c r="N30" s="10"/>
      <c r="O30" s="10"/>
      <c r="P30" s="10">
        <v>41</v>
      </c>
      <c r="Q30" s="10">
        <v>7</v>
      </c>
      <c r="R30" s="10"/>
      <c r="S30" s="10"/>
      <c r="T30" s="10"/>
      <c r="U30" s="10"/>
      <c r="V30" s="10"/>
      <c r="W30" s="10"/>
      <c r="X30" s="11">
        <v>20200923</v>
      </c>
      <c r="Y30" s="11">
        <v>3</v>
      </c>
      <c r="Z30" s="5" t="s">
        <v>167</v>
      </c>
      <c r="AA30" s="11" t="str">
        <f t="shared" si="5"/>
        <v>이형준</v>
      </c>
      <c r="AB30" s="4" t="s">
        <v>88</v>
      </c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1</v>
      </c>
      <c r="C31" s="5" t="str">
        <f t="shared" si="4"/>
        <v xml:space="preserve"> 1</v>
      </c>
      <c r="D31" s="6" t="s">
        <v>61</v>
      </c>
      <c r="E31" s="6" t="s">
        <v>69</v>
      </c>
      <c r="F31" s="6" t="s">
        <v>99</v>
      </c>
      <c r="G31" s="4" t="s">
        <v>101</v>
      </c>
      <c r="H31" s="4" t="s">
        <v>54</v>
      </c>
      <c r="I31" s="7">
        <f t="shared" si="0"/>
        <v>1600</v>
      </c>
      <c r="J31" s="8">
        <v>1600</v>
      </c>
      <c r="K31" s="7">
        <f t="shared" si="7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>
        <v>20201016</v>
      </c>
      <c r="Y31" s="11">
        <v>11</v>
      </c>
      <c r="Z31" s="5" t="s">
        <v>167</v>
      </c>
      <c r="AA31" s="11" t="str">
        <f t="shared" si="5"/>
        <v>이형준</v>
      </c>
      <c r="AB31" s="4" t="s">
        <v>88</v>
      </c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1</v>
      </c>
      <c r="C32" s="5" t="str">
        <f t="shared" si="4"/>
        <v xml:space="preserve"> 1</v>
      </c>
      <c r="D32" s="6" t="s">
        <v>173</v>
      </c>
      <c r="E32" s="6"/>
      <c r="F32" s="6" t="s">
        <v>178</v>
      </c>
      <c r="G32" s="4" t="s">
        <v>179</v>
      </c>
      <c r="H32" s="4" t="s">
        <v>73</v>
      </c>
      <c r="I32" s="7">
        <f t="shared" si="0"/>
        <v>1143</v>
      </c>
      <c r="J32" s="8">
        <v>1105</v>
      </c>
      <c r="K32" s="7">
        <f t="shared" si="7"/>
        <v>38</v>
      </c>
      <c r="L32" s="9">
        <f t="shared" si="2"/>
        <v>3.3245844269466314E-2</v>
      </c>
      <c r="M32" s="10"/>
      <c r="N32" s="10"/>
      <c r="O32" s="10"/>
      <c r="P32" s="10">
        <v>3</v>
      </c>
      <c r="Q32" s="10"/>
      <c r="R32" s="10"/>
      <c r="S32" s="10">
        <v>33</v>
      </c>
      <c r="T32" s="10">
        <v>1</v>
      </c>
      <c r="U32" s="10"/>
      <c r="V32" s="10">
        <v>1</v>
      </c>
      <c r="W32" s="10"/>
      <c r="X32" s="11">
        <v>20201016</v>
      </c>
      <c r="Y32" s="11">
        <v>10</v>
      </c>
      <c r="Z32" s="5" t="s">
        <v>167</v>
      </c>
      <c r="AA32" s="11" t="str">
        <f t="shared" si="5"/>
        <v>이형준</v>
      </c>
      <c r="AB32" s="4" t="s">
        <v>89</v>
      </c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1</v>
      </c>
      <c r="C33" s="5" t="str">
        <f t="shared" si="4"/>
        <v xml:space="preserve"> 1</v>
      </c>
      <c r="D33" s="6" t="s">
        <v>61</v>
      </c>
      <c r="E33" s="6" t="s">
        <v>51</v>
      </c>
      <c r="F33" s="6" t="s">
        <v>150</v>
      </c>
      <c r="G33" s="4">
        <v>7301</v>
      </c>
      <c r="H33" s="4" t="s">
        <v>54</v>
      </c>
      <c r="I33" s="7">
        <f t="shared" si="0"/>
        <v>2441</v>
      </c>
      <c r="J33" s="8">
        <v>2435</v>
      </c>
      <c r="K33" s="7">
        <f t="shared" si="7"/>
        <v>6</v>
      </c>
      <c r="L33" s="9">
        <f t="shared" si="2"/>
        <v>2.4580090126997134E-3</v>
      </c>
      <c r="M33" s="10"/>
      <c r="N33" s="10"/>
      <c r="O33" s="10"/>
      <c r="P33" s="10">
        <v>6</v>
      </c>
      <c r="Q33" s="10"/>
      <c r="R33" s="10"/>
      <c r="S33" s="10"/>
      <c r="T33" s="10"/>
      <c r="U33" s="10"/>
      <c r="V33" s="10"/>
      <c r="W33" s="10"/>
      <c r="X33" s="11">
        <v>20201016</v>
      </c>
      <c r="Y33" s="11">
        <v>3</v>
      </c>
      <c r="Z33" s="5" t="s">
        <v>167</v>
      </c>
      <c r="AA33" s="11" t="str">
        <f t="shared" si="5"/>
        <v>이형준</v>
      </c>
      <c r="AB33" s="4" t="s">
        <v>89</v>
      </c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1</v>
      </c>
      <c r="C34" s="5" t="str">
        <f t="shared" si="4"/>
        <v xml:space="preserve"> 1</v>
      </c>
      <c r="D34" s="6" t="s">
        <v>61</v>
      </c>
      <c r="E34" s="6" t="s">
        <v>51</v>
      </c>
      <c r="F34" s="6" t="s">
        <v>150</v>
      </c>
      <c r="G34" s="4">
        <v>7301</v>
      </c>
      <c r="H34" s="4" t="s">
        <v>54</v>
      </c>
      <c r="I34" s="7">
        <f t="shared" si="0"/>
        <v>1001</v>
      </c>
      <c r="J34" s="8">
        <v>1000</v>
      </c>
      <c r="K34" s="7">
        <f t="shared" si="7"/>
        <v>1</v>
      </c>
      <c r="L34" s="9">
        <f t="shared" si="2"/>
        <v>9.99000999000999E-4</v>
      </c>
      <c r="M34" s="10"/>
      <c r="N34" s="10"/>
      <c r="O34" s="10"/>
      <c r="P34" s="10"/>
      <c r="Q34" s="10">
        <v>1</v>
      </c>
      <c r="R34" s="10"/>
      <c r="S34" s="10"/>
      <c r="T34" s="10"/>
      <c r="U34" s="10"/>
      <c r="V34" s="10"/>
      <c r="W34" s="10"/>
      <c r="X34" s="11">
        <v>20201016</v>
      </c>
      <c r="Y34" s="11">
        <v>3</v>
      </c>
      <c r="Z34" s="5" t="s">
        <v>166</v>
      </c>
      <c r="AA34" s="11" t="str">
        <f t="shared" si="5"/>
        <v>하선동</v>
      </c>
      <c r="AB34" s="4" t="s">
        <v>89</v>
      </c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1</v>
      </c>
      <c r="C35" s="5" t="str">
        <f t="shared" si="4"/>
        <v xml:space="preserve"> 1</v>
      </c>
      <c r="D35" s="6" t="s">
        <v>61</v>
      </c>
      <c r="E35" s="6" t="s">
        <v>51</v>
      </c>
      <c r="F35" s="6" t="s">
        <v>150</v>
      </c>
      <c r="G35" s="4">
        <v>7301</v>
      </c>
      <c r="H35" s="4" t="s">
        <v>54</v>
      </c>
      <c r="I35" s="7">
        <f t="shared" si="0"/>
        <v>1370</v>
      </c>
      <c r="J35" s="8">
        <v>1370</v>
      </c>
      <c r="K35" s="7">
        <f t="shared" si="7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>
        <v>20201006</v>
      </c>
      <c r="Y35" s="11">
        <v>15</v>
      </c>
      <c r="Z35" s="5" t="s">
        <v>167</v>
      </c>
      <c r="AA35" s="11" t="str">
        <f t="shared" si="5"/>
        <v>이형준</v>
      </c>
      <c r="AB35" s="4" t="s">
        <v>89</v>
      </c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1</v>
      </c>
      <c r="C36" s="5" t="str">
        <f t="shared" si="4"/>
        <v xml:space="preserve"> 1</v>
      </c>
      <c r="D36" s="6" t="s">
        <v>61</v>
      </c>
      <c r="E36" s="6" t="s">
        <v>51</v>
      </c>
      <c r="F36" s="6" t="s">
        <v>150</v>
      </c>
      <c r="G36" s="4">
        <v>7301</v>
      </c>
      <c r="H36" s="4" t="s">
        <v>54</v>
      </c>
      <c r="I36" s="7">
        <f t="shared" si="0"/>
        <v>2349</v>
      </c>
      <c r="J36" s="8">
        <v>2245</v>
      </c>
      <c r="K36" s="7">
        <f t="shared" si="7"/>
        <v>104</v>
      </c>
      <c r="L36" s="9">
        <f t="shared" si="2"/>
        <v>4.4274159216687953E-2</v>
      </c>
      <c r="M36" s="10">
        <v>103</v>
      </c>
      <c r="N36" s="10"/>
      <c r="O36" s="10"/>
      <c r="P36" s="10">
        <v>1</v>
      </c>
      <c r="Q36" s="10"/>
      <c r="R36" s="10"/>
      <c r="S36" s="10"/>
      <c r="T36" s="10"/>
      <c r="U36" s="10"/>
      <c r="V36" s="10"/>
      <c r="W36" s="10"/>
      <c r="X36" s="11">
        <v>20201008</v>
      </c>
      <c r="Y36" s="11">
        <v>15</v>
      </c>
      <c r="Z36" s="5" t="s">
        <v>166</v>
      </c>
      <c r="AA36" s="11" t="str">
        <f t="shared" si="5"/>
        <v>하선동</v>
      </c>
      <c r="AB36" s="4" t="s">
        <v>89</v>
      </c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1</v>
      </c>
      <c r="C37" s="5" t="str">
        <f t="shared" si="4"/>
        <v xml:space="preserve"> 1</v>
      </c>
      <c r="D37" s="6" t="s">
        <v>61</v>
      </c>
      <c r="E37" s="6" t="s">
        <v>51</v>
      </c>
      <c r="F37" s="6" t="s">
        <v>150</v>
      </c>
      <c r="G37" s="4">
        <v>7301</v>
      </c>
      <c r="H37" s="4" t="s">
        <v>54</v>
      </c>
      <c r="I37" s="7">
        <f t="shared" si="0"/>
        <v>295</v>
      </c>
      <c r="J37" s="8">
        <v>280</v>
      </c>
      <c r="K37" s="7">
        <f t="shared" si="7"/>
        <v>15</v>
      </c>
      <c r="L37" s="9">
        <f t="shared" si="2"/>
        <v>5.0847457627118647E-2</v>
      </c>
      <c r="M37" s="10"/>
      <c r="N37" s="10">
        <v>15</v>
      </c>
      <c r="O37" s="10"/>
      <c r="P37" s="10"/>
      <c r="Q37" s="10"/>
      <c r="R37" s="10"/>
      <c r="S37" s="10"/>
      <c r="T37" s="10"/>
      <c r="U37" s="10"/>
      <c r="V37" s="10"/>
      <c r="W37" s="10"/>
      <c r="X37" s="11">
        <v>20201008</v>
      </c>
      <c r="Y37" s="11">
        <v>15</v>
      </c>
      <c r="Z37" s="5" t="s">
        <v>167</v>
      </c>
      <c r="AA37" s="11" t="str">
        <f t="shared" si="5"/>
        <v>이형준</v>
      </c>
      <c r="AB37" s="4" t="s">
        <v>89</v>
      </c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1</v>
      </c>
      <c r="C38" s="5" t="str">
        <f t="shared" si="4"/>
        <v xml:space="preserve"> 1</v>
      </c>
      <c r="D38" s="6" t="s">
        <v>61</v>
      </c>
      <c r="E38" s="6" t="s">
        <v>93</v>
      </c>
      <c r="F38" s="6" t="s">
        <v>97</v>
      </c>
      <c r="G38" s="4" t="s">
        <v>98</v>
      </c>
      <c r="H38" s="4" t="s">
        <v>54</v>
      </c>
      <c r="I38" s="7">
        <f t="shared" si="0"/>
        <v>2582</v>
      </c>
      <c r="J38" s="8">
        <v>2425</v>
      </c>
      <c r="K38" s="7">
        <f t="shared" si="7"/>
        <v>157</v>
      </c>
      <c r="L38" s="9">
        <f t="shared" si="2"/>
        <v>6.0805577072037181E-2</v>
      </c>
      <c r="M38" s="10"/>
      <c r="N38" s="10"/>
      <c r="O38" s="10"/>
      <c r="P38" s="10">
        <v>65</v>
      </c>
      <c r="Q38" s="10">
        <v>6</v>
      </c>
      <c r="R38" s="10"/>
      <c r="S38" s="10"/>
      <c r="T38" s="10">
        <v>86</v>
      </c>
      <c r="U38" s="10"/>
      <c r="V38" s="10"/>
      <c r="W38" s="10"/>
      <c r="X38" s="11">
        <v>20201016</v>
      </c>
      <c r="Y38" s="11">
        <v>4</v>
      </c>
      <c r="Z38" s="5" t="s">
        <v>167</v>
      </c>
      <c r="AA38" s="11" t="str">
        <f t="shared" si="5"/>
        <v>이형준</v>
      </c>
      <c r="AB38" s="4" t="s">
        <v>89</v>
      </c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1</v>
      </c>
      <c r="C39" s="5" t="str">
        <f t="shared" si="4"/>
        <v xml:space="preserve"> 1</v>
      </c>
      <c r="D39" s="6" t="s">
        <v>68</v>
      </c>
      <c r="E39" s="6" t="s">
        <v>51</v>
      </c>
      <c r="F39" s="6" t="s">
        <v>176</v>
      </c>
      <c r="G39" s="4" t="s">
        <v>177</v>
      </c>
      <c r="H39" s="4" t="s">
        <v>175</v>
      </c>
      <c r="I39" s="7">
        <f t="shared" si="0"/>
        <v>1447</v>
      </c>
      <c r="J39" s="8">
        <v>1365</v>
      </c>
      <c r="K39" s="7">
        <f t="shared" si="7"/>
        <v>82</v>
      </c>
      <c r="L39" s="9">
        <f t="shared" si="2"/>
        <v>5.6668970283344854E-2</v>
      </c>
      <c r="M39" s="10">
        <v>25</v>
      </c>
      <c r="N39" s="10">
        <v>5</v>
      </c>
      <c r="O39" s="10"/>
      <c r="P39" s="10">
        <v>37</v>
      </c>
      <c r="Q39" s="10">
        <v>15</v>
      </c>
      <c r="R39" s="10"/>
      <c r="S39" s="10"/>
      <c r="T39" s="10"/>
      <c r="U39" s="10"/>
      <c r="V39" s="10"/>
      <c r="W39" s="10"/>
      <c r="X39" s="11">
        <v>20200921</v>
      </c>
      <c r="Y39" s="11">
        <v>3</v>
      </c>
      <c r="Z39" s="5" t="s">
        <v>166</v>
      </c>
      <c r="AA39" s="11" t="str">
        <f t="shared" si="5"/>
        <v>하선동</v>
      </c>
      <c r="AB39" s="4" t="s">
        <v>89</v>
      </c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1</v>
      </c>
      <c r="C40" s="5" t="str">
        <f t="shared" si="4"/>
        <v xml:space="preserve"> 1</v>
      </c>
      <c r="D40" s="6" t="s">
        <v>61</v>
      </c>
      <c r="E40" s="6" t="s">
        <v>66</v>
      </c>
      <c r="F40" s="6" t="s">
        <v>86</v>
      </c>
      <c r="G40" s="4" t="s">
        <v>87</v>
      </c>
      <c r="H40" s="4" t="s">
        <v>54</v>
      </c>
      <c r="I40" s="7">
        <f t="shared" si="0"/>
        <v>2649</v>
      </c>
      <c r="J40" s="8">
        <v>2645</v>
      </c>
      <c r="K40" s="7">
        <f t="shared" si="7"/>
        <v>4</v>
      </c>
      <c r="L40" s="9">
        <f t="shared" si="2"/>
        <v>1.5100037750094375E-3</v>
      </c>
      <c r="M40" s="10"/>
      <c r="N40" s="10"/>
      <c r="O40" s="10"/>
      <c r="P40" s="10"/>
      <c r="Q40" s="10">
        <v>4</v>
      </c>
      <c r="R40" s="10"/>
      <c r="S40" s="10"/>
      <c r="T40" s="10"/>
      <c r="U40" s="10"/>
      <c r="V40" s="10"/>
      <c r="W40" s="10"/>
      <c r="X40" s="11">
        <v>20201015</v>
      </c>
      <c r="Y40" s="11">
        <v>5</v>
      </c>
      <c r="Z40" s="5" t="s">
        <v>167</v>
      </c>
      <c r="AA40" s="11" t="str">
        <f t="shared" si="5"/>
        <v>이형준</v>
      </c>
      <c r="AB40" s="12" t="s">
        <v>180</v>
      </c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1</v>
      </c>
      <c r="C41" s="5" t="str">
        <f t="shared" si="4"/>
        <v xml:space="preserve"> 1</v>
      </c>
      <c r="D41" s="6" t="s">
        <v>61</v>
      </c>
      <c r="E41" s="6" t="s">
        <v>66</v>
      </c>
      <c r="F41" s="6" t="s">
        <v>86</v>
      </c>
      <c r="G41" s="4" t="s">
        <v>87</v>
      </c>
      <c r="H41" s="4" t="s">
        <v>54</v>
      </c>
      <c r="I41" s="7">
        <f t="shared" si="0"/>
        <v>3600</v>
      </c>
      <c r="J41" s="8">
        <v>3593</v>
      </c>
      <c r="K41" s="7">
        <f t="shared" si="7"/>
        <v>7</v>
      </c>
      <c r="L41" s="9">
        <f t="shared" si="2"/>
        <v>1.9444444444444444E-3</v>
      </c>
      <c r="M41" s="10"/>
      <c r="N41" s="10"/>
      <c r="O41" s="10"/>
      <c r="P41" s="10"/>
      <c r="Q41" s="10">
        <v>7</v>
      </c>
      <c r="R41" s="10"/>
      <c r="S41" s="10"/>
      <c r="T41" s="10"/>
      <c r="U41" s="10"/>
      <c r="V41" s="10"/>
      <c r="W41" s="10"/>
      <c r="X41" s="11">
        <v>20201015</v>
      </c>
      <c r="Y41" s="11">
        <v>5</v>
      </c>
      <c r="Z41" s="5" t="s">
        <v>166</v>
      </c>
      <c r="AA41" s="11" t="str">
        <f t="shared" si="5"/>
        <v>하선동</v>
      </c>
      <c r="AB41" s="12" t="s">
        <v>180</v>
      </c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1</v>
      </c>
      <c r="C42" s="5" t="str">
        <f t="shared" si="4"/>
        <v xml:space="preserve"> 1</v>
      </c>
      <c r="D42" s="6" t="s">
        <v>61</v>
      </c>
      <c r="E42" s="6" t="s">
        <v>66</v>
      </c>
      <c r="F42" s="6" t="s">
        <v>86</v>
      </c>
      <c r="G42" s="4" t="s">
        <v>87</v>
      </c>
      <c r="H42" s="4" t="s">
        <v>54</v>
      </c>
      <c r="I42" s="7">
        <f t="shared" si="0"/>
        <v>3118</v>
      </c>
      <c r="J42" s="8">
        <v>3112</v>
      </c>
      <c r="K42" s="7">
        <f t="shared" si="7"/>
        <v>6</v>
      </c>
      <c r="L42" s="9">
        <f t="shared" si="2"/>
        <v>1.9243104554201411E-3</v>
      </c>
      <c r="M42" s="10"/>
      <c r="N42" s="10"/>
      <c r="O42" s="10"/>
      <c r="P42" s="10"/>
      <c r="Q42" s="10">
        <v>6</v>
      </c>
      <c r="R42" s="10"/>
      <c r="S42" s="10"/>
      <c r="T42" s="10"/>
      <c r="U42" s="10"/>
      <c r="V42" s="10"/>
      <c r="W42" s="10"/>
      <c r="X42" s="11">
        <v>20201014</v>
      </c>
      <c r="Y42" s="11">
        <v>5</v>
      </c>
      <c r="Z42" s="5" t="s">
        <v>167</v>
      </c>
      <c r="AA42" s="11" t="str">
        <f t="shared" si="5"/>
        <v>이형준</v>
      </c>
      <c r="AB42" s="12" t="s">
        <v>180</v>
      </c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1</v>
      </c>
      <c r="C43" s="5" t="str">
        <f t="shared" si="4"/>
        <v xml:space="preserve"> 1</v>
      </c>
      <c r="D43" s="6" t="s">
        <v>61</v>
      </c>
      <c r="E43" s="6" t="s">
        <v>66</v>
      </c>
      <c r="F43" s="6" t="s">
        <v>86</v>
      </c>
      <c r="G43" s="4" t="s">
        <v>87</v>
      </c>
      <c r="H43" s="4" t="s">
        <v>54</v>
      </c>
      <c r="I43" s="7">
        <f t="shared" si="0"/>
        <v>1200</v>
      </c>
      <c r="J43" s="8">
        <v>1196</v>
      </c>
      <c r="K43" s="7">
        <f t="shared" si="7"/>
        <v>4</v>
      </c>
      <c r="L43" s="9">
        <f t="shared" si="2"/>
        <v>3.3333333333333335E-3</v>
      </c>
      <c r="M43" s="10"/>
      <c r="N43" s="10"/>
      <c r="O43" s="10"/>
      <c r="P43" s="10"/>
      <c r="Q43" s="10">
        <v>4</v>
      </c>
      <c r="R43" s="10"/>
      <c r="S43" s="10"/>
      <c r="T43" s="10"/>
      <c r="U43" s="10"/>
      <c r="V43" s="10"/>
      <c r="W43" s="10"/>
      <c r="X43" s="11">
        <v>20201016</v>
      </c>
      <c r="Y43" s="11">
        <v>5</v>
      </c>
      <c r="Z43" s="5" t="s">
        <v>166</v>
      </c>
      <c r="AA43" s="11" t="str">
        <f t="shared" si="5"/>
        <v>하선동</v>
      </c>
      <c r="AB43" s="12" t="s">
        <v>180</v>
      </c>
      <c r="AC43" s="12" t="s">
        <v>181</v>
      </c>
    </row>
    <row r="44" spans="1:29" s="13" customFormat="1" ht="20.100000000000001" customHeight="1" x14ac:dyDescent="0.3">
      <c r="A44" s="4">
        <v>38</v>
      </c>
      <c r="B44" s="5" t="str">
        <f t="shared" si="3"/>
        <v>1</v>
      </c>
      <c r="C44" s="5" t="str">
        <f t="shared" si="4"/>
        <v xml:space="preserve"> 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1</v>
      </c>
      <c r="C45" s="5" t="str">
        <f t="shared" si="4"/>
        <v xml:space="preserve"> 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1</v>
      </c>
      <c r="C46" s="5" t="str">
        <f t="shared" si="4"/>
        <v xml:space="preserve"> 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26">
        <f t="shared" ref="I47:W47" si="8">SUM(I7:I46)</f>
        <v>103188</v>
      </c>
      <c r="J47" s="26">
        <f t="shared" si="8"/>
        <v>101708</v>
      </c>
      <c r="K47" s="26">
        <f t="shared" si="8"/>
        <v>1480</v>
      </c>
      <c r="L47" s="26" t="e">
        <f t="shared" si="8"/>
        <v>#DIV/0!</v>
      </c>
      <c r="M47" s="26">
        <f t="shared" si="8"/>
        <v>405</v>
      </c>
      <c r="N47" s="26">
        <f t="shared" si="8"/>
        <v>29</v>
      </c>
      <c r="O47" s="26">
        <f t="shared" si="8"/>
        <v>3</v>
      </c>
      <c r="P47" s="26">
        <f t="shared" si="8"/>
        <v>519</v>
      </c>
      <c r="Q47" s="26">
        <f t="shared" si="8"/>
        <v>109</v>
      </c>
      <c r="R47" s="26">
        <f t="shared" si="8"/>
        <v>0</v>
      </c>
      <c r="S47" s="26">
        <f t="shared" si="8"/>
        <v>41</v>
      </c>
      <c r="T47" s="26">
        <f t="shared" si="8"/>
        <v>277</v>
      </c>
      <c r="U47" s="26">
        <f t="shared" si="8"/>
        <v>0</v>
      </c>
      <c r="V47" s="26">
        <f t="shared" si="8"/>
        <v>100</v>
      </c>
      <c r="W47" s="26">
        <f t="shared" si="8"/>
        <v>0</v>
      </c>
      <c r="X47" s="27"/>
      <c r="Y47" s="28"/>
      <c r="Z47" s="28"/>
      <c r="AA47" s="28"/>
      <c r="AB47" s="28"/>
      <c r="AC47" s="28"/>
    </row>
    <row r="48" spans="1:29" s="18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12" t="s">
        <v>169</v>
      </c>
      <c r="E49" s="6" t="s">
        <v>168</v>
      </c>
      <c r="F49" s="6"/>
      <c r="G49" s="4"/>
      <c r="H49" s="4"/>
      <c r="I49" s="7">
        <f t="shared" ref="I49:I63" si="9">J49+K49</f>
        <v>1213</v>
      </c>
      <c r="J49" s="8">
        <v>1200</v>
      </c>
      <c r="K49" s="7">
        <f t="shared" ref="K49:K63" si="10">SUM(M49:W49)</f>
        <v>13</v>
      </c>
      <c r="L49" s="9">
        <f t="shared" ref="L49:L63" si="11">K49/I49</f>
        <v>1.0717230008244023E-2</v>
      </c>
      <c r="M49" s="10">
        <v>13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20201016</v>
      </c>
      <c r="Y49" s="11">
        <v>14</v>
      </c>
      <c r="Z49" s="5" t="s">
        <v>166</v>
      </c>
      <c r="AA49" s="11" t="str">
        <f>IF($Z49="A","하선동",IF($Z49="B","이형준",""))</f>
        <v>하선동</v>
      </c>
      <c r="AB49" s="4" t="s">
        <v>56</v>
      </c>
      <c r="AC49" s="12" t="s">
        <v>170</v>
      </c>
    </row>
    <row r="50" spans="1:29" ht="20.100000000000001" customHeight="1" x14ac:dyDescent="0.3">
      <c r="A50" s="4">
        <v>2</v>
      </c>
      <c r="B50" s="5" t="str">
        <f t="shared" ref="B50:B63" si="12">LEFT($A$1,1)</f>
        <v>1</v>
      </c>
      <c r="C50" s="5" t="str">
        <f t="shared" ref="C50:C63" si="13">MID($A$1,4,2)</f>
        <v xml:space="preserve"> 1</v>
      </c>
      <c r="D50" s="6"/>
      <c r="E50" s="6"/>
      <c r="F50" s="6"/>
      <c r="G50" s="4"/>
      <c r="H50" s="4"/>
      <c r="I50" s="7">
        <f t="shared" si="9"/>
        <v>0</v>
      </c>
      <c r="J50" s="8"/>
      <c r="K50" s="7">
        <f t="shared" si="10"/>
        <v>0</v>
      </c>
      <c r="L50" s="9" t="e">
        <f t="shared" si="11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1</v>
      </c>
      <c r="C51" s="5" t="str">
        <f t="shared" si="13"/>
        <v xml:space="preserve"> 1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1</v>
      </c>
      <c r="C52" s="5" t="str">
        <f t="shared" si="13"/>
        <v xml:space="preserve"> 1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1</v>
      </c>
      <c r="C53" s="5" t="str">
        <f t="shared" si="13"/>
        <v xml:space="preserve"> 1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1</v>
      </c>
      <c r="C54" s="5" t="str">
        <f t="shared" si="13"/>
        <v xml:space="preserve"> 1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1</v>
      </c>
      <c r="C55" s="5" t="str">
        <f t="shared" si="13"/>
        <v xml:space="preserve"> 1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1</v>
      </c>
      <c r="C56" s="5" t="str">
        <f t="shared" si="13"/>
        <v xml:space="preserve"> 1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1</v>
      </c>
      <c r="C57" s="5" t="str">
        <f t="shared" si="13"/>
        <v xml:space="preserve"> 1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1</v>
      </c>
      <c r="C58" s="5" t="str">
        <f t="shared" si="13"/>
        <v xml:space="preserve"> 1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1</v>
      </c>
      <c r="C59" s="5" t="str">
        <f t="shared" si="13"/>
        <v xml:space="preserve"> 1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1</v>
      </c>
      <c r="C60" s="5" t="str">
        <f t="shared" si="13"/>
        <v xml:space="preserve"> 1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1</v>
      </c>
      <c r="C61" s="5" t="str">
        <f t="shared" si="13"/>
        <v xml:space="preserve"> 1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1</v>
      </c>
      <c r="C62" s="5" t="str">
        <f t="shared" si="13"/>
        <v xml:space="preserve"> 1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1</v>
      </c>
      <c r="C63" s="5" t="str">
        <f t="shared" si="13"/>
        <v xml:space="preserve"> 1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20:AA20 A30:AA30 I7:AC12 I13:AA17 AC13:AC17 AB13:AB18 A7:C19 I19:AC19 I21:AA22 AB20:AC22 A21:C29 I23:AC23 A32:AC32 A31:C31 I31:AA31 I24:AA29 AB24:AC31 AB33:AC39 A33:C38 I33:AA38 A39:AA39 A44:AC46 A40:C43 I40:AC43">
    <cfRule type="expression" dxfId="187" priority="269">
      <formula>$L7&gt;0.15</formula>
    </cfRule>
    <cfRule type="expression" dxfId="186" priority="270">
      <formula>AND($L7&gt;0.08,$L7&lt;0.15)</formula>
    </cfRule>
  </conditionalFormatting>
  <conditionalFormatting sqref="A49:AC63">
    <cfRule type="expression" dxfId="185" priority="267">
      <formula>$L49&gt;0.15</formula>
    </cfRule>
    <cfRule type="expression" dxfId="184" priority="268">
      <formula>AND($L49&gt;0.08,$L49&lt;0.15)</formula>
    </cfRule>
  </conditionalFormatting>
  <conditionalFormatting sqref="J18:Z18 AC18">
    <cfRule type="expression" dxfId="183" priority="227">
      <formula>$L18&gt;0.15</formula>
    </cfRule>
    <cfRule type="expression" dxfId="182" priority="228">
      <formula>AND($L18&gt;0.08,$L18&lt;0.15)</formula>
    </cfRule>
  </conditionalFormatting>
  <conditionalFormatting sqref="D18">
    <cfRule type="expression" dxfId="181" priority="225">
      <formula>$L18&gt;0.15</formula>
    </cfRule>
    <cfRule type="expression" dxfId="180" priority="226">
      <formula>AND($L18&gt;0.08,$L18&lt;0.15)</formula>
    </cfRule>
  </conditionalFormatting>
  <conditionalFormatting sqref="F18">
    <cfRule type="expression" dxfId="179" priority="223">
      <formula>$L18&gt;0.15</formula>
    </cfRule>
    <cfRule type="expression" dxfId="178" priority="224">
      <formula>AND($L18&gt;0.08,$L18&lt;0.15)</formula>
    </cfRule>
  </conditionalFormatting>
  <conditionalFormatting sqref="E18">
    <cfRule type="expression" dxfId="177" priority="221">
      <formula>$L18&gt;0.15</formula>
    </cfRule>
    <cfRule type="expression" dxfId="176" priority="222">
      <formula>AND($L18&gt;0.08,$L18&lt;0.15)</formula>
    </cfRule>
  </conditionalFormatting>
  <conditionalFormatting sqref="AA18">
    <cfRule type="expression" dxfId="175" priority="219">
      <formula>$L18&gt;0.15</formula>
    </cfRule>
    <cfRule type="expression" dxfId="174" priority="220">
      <formula>AND($L18&gt;0.08,$L18&lt;0.15)</formula>
    </cfRule>
  </conditionalFormatting>
  <conditionalFormatting sqref="I18">
    <cfRule type="expression" dxfId="173" priority="217">
      <formula>$L18&gt;0.15</formula>
    </cfRule>
    <cfRule type="expression" dxfId="172" priority="218">
      <formula>AND($L18&gt;0.08,$L18&lt;0.15)</formula>
    </cfRule>
  </conditionalFormatting>
  <conditionalFormatting sqref="D7:H7">
    <cfRule type="expression" dxfId="171" priority="171">
      <formula>$L7&gt;0.15</formula>
    </cfRule>
    <cfRule type="expression" dxfId="170" priority="172">
      <formula>AND($L7&gt;0.08,$L7&lt;0.15)</formula>
    </cfRule>
  </conditionalFormatting>
  <conditionalFormatting sqref="D8:H8">
    <cfRule type="expression" dxfId="169" priority="169">
      <formula>$L8&gt;0.15</formula>
    </cfRule>
    <cfRule type="expression" dxfId="168" priority="170">
      <formula>AND($L8&gt;0.08,$L8&lt;0.15)</formula>
    </cfRule>
  </conditionalFormatting>
  <conditionalFormatting sqref="D9:H9">
    <cfRule type="expression" dxfId="167" priority="167">
      <formula>$L9&gt;0.15</formula>
    </cfRule>
    <cfRule type="expression" dxfId="166" priority="168">
      <formula>AND($L9&gt;0.08,$L9&lt;0.15)</formula>
    </cfRule>
  </conditionalFormatting>
  <conditionalFormatting sqref="D10:E10">
    <cfRule type="expression" dxfId="165" priority="163">
      <formula>$L10&gt;0.15</formula>
    </cfRule>
    <cfRule type="expression" dxfId="164" priority="164">
      <formula>AND($L10&gt;0.08,$L10&lt;0.15)</formula>
    </cfRule>
  </conditionalFormatting>
  <conditionalFormatting sqref="F10:H10">
    <cfRule type="expression" dxfId="163" priority="165">
      <formula>$L10&gt;0.15</formula>
    </cfRule>
    <cfRule type="expression" dxfId="162" priority="166">
      <formula>AND($L10&gt;0.08,$L10&lt;0.15)</formula>
    </cfRule>
  </conditionalFormatting>
  <conditionalFormatting sqref="D11:H11">
    <cfRule type="expression" dxfId="161" priority="161">
      <formula>$L11&gt;0.15</formula>
    </cfRule>
    <cfRule type="expression" dxfId="160" priority="162">
      <formula>AND($L11&gt;0.08,$L11&lt;0.15)</formula>
    </cfRule>
  </conditionalFormatting>
  <conditionalFormatting sqref="D12">
    <cfRule type="expression" dxfId="159" priority="159">
      <formula>$L12&gt;0.15</formula>
    </cfRule>
    <cfRule type="expression" dxfId="158" priority="160">
      <formula>AND($L12&gt;0.08,$L12&lt;0.15)</formula>
    </cfRule>
  </conditionalFormatting>
  <conditionalFormatting sqref="F12:H12">
    <cfRule type="expression" dxfId="157" priority="157">
      <formula>$L12&gt;0.15</formula>
    </cfRule>
    <cfRule type="expression" dxfId="156" priority="158">
      <formula>AND($L12&gt;0.08,$L12&lt;0.15)</formula>
    </cfRule>
  </conditionalFormatting>
  <conditionalFormatting sqref="E12">
    <cfRule type="expression" dxfId="155" priority="155">
      <formula>$L12&gt;0.15</formula>
    </cfRule>
    <cfRule type="expression" dxfId="154" priority="156">
      <formula>AND($L12&gt;0.08,$L12&lt;0.15)</formula>
    </cfRule>
  </conditionalFormatting>
  <conditionalFormatting sqref="D13:H13">
    <cfRule type="expression" dxfId="153" priority="153">
      <formula>$L13&gt;0.15</formula>
    </cfRule>
    <cfRule type="expression" dxfId="152" priority="154">
      <formula>AND($L13&gt;0.08,$L13&lt;0.15)</formula>
    </cfRule>
  </conditionalFormatting>
  <conditionalFormatting sqref="D14:H14">
    <cfRule type="expression" dxfId="151" priority="151">
      <formula>$L14&gt;0.15</formula>
    </cfRule>
    <cfRule type="expression" dxfId="150" priority="152">
      <formula>AND($L14&gt;0.08,$L14&lt;0.15)</formula>
    </cfRule>
  </conditionalFormatting>
  <conditionalFormatting sqref="D15:H15">
    <cfRule type="expression" dxfId="149" priority="149">
      <formula>$L15&gt;0.15</formula>
    </cfRule>
    <cfRule type="expression" dxfId="148" priority="150">
      <formula>AND($L15&gt;0.08,$L15&lt;0.15)</formula>
    </cfRule>
  </conditionalFormatting>
  <conditionalFormatting sqref="D16:H16">
    <cfRule type="expression" dxfId="147" priority="147">
      <formula>$L16&gt;0.15</formula>
    </cfRule>
    <cfRule type="expression" dxfId="146" priority="148">
      <formula>AND($L16&gt;0.08,$L16&lt;0.15)</formula>
    </cfRule>
  </conditionalFormatting>
  <conditionalFormatting sqref="F17 D17">
    <cfRule type="expression" dxfId="145" priority="145">
      <formula>$L17&gt;0.15</formula>
    </cfRule>
    <cfRule type="expression" dxfId="144" priority="146">
      <formula>AND($L17&gt;0.08,$L17&lt;0.15)</formula>
    </cfRule>
  </conditionalFormatting>
  <conditionalFormatting sqref="E17">
    <cfRule type="expression" dxfId="143" priority="143">
      <formula>$L17&gt;0.15</formula>
    </cfRule>
    <cfRule type="expression" dxfId="142" priority="144">
      <formula>AND($L17&gt;0.08,$L17&lt;0.15)</formula>
    </cfRule>
  </conditionalFormatting>
  <conditionalFormatting sqref="G17">
    <cfRule type="expression" dxfId="141" priority="141">
      <formula>$L17&gt;0.15</formula>
    </cfRule>
    <cfRule type="expression" dxfId="140" priority="142">
      <formula>AND($L17&gt;0.08,$L17&lt;0.15)</formula>
    </cfRule>
  </conditionalFormatting>
  <conditionalFormatting sqref="H17">
    <cfRule type="expression" dxfId="139" priority="139">
      <formula>$L17&gt;0.15</formula>
    </cfRule>
    <cfRule type="expression" dxfId="138" priority="140">
      <formula>AND($L17&gt;0.08,$L17&lt;0.15)</formula>
    </cfRule>
  </conditionalFormatting>
  <conditionalFormatting sqref="G18">
    <cfRule type="expression" dxfId="137" priority="137">
      <formula>$L18&gt;0.15</formula>
    </cfRule>
    <cfRule type="expression" dxfId="136" priority="138">
      <formula>AND($L18&gt;0.08,$L18&lt;0.15)</formula>
    </cfRule>
  </conditionalFormatting>
  <conditionalFormatting sqref="H18">
    <cfRule type="expression" dxfId="135" priority="135">
      <formula>$L18&gt;0.15</formula>
    </cfRule>
    <cfRule type="expression" dxfId="134" priority="136">
      <formula>AND($L18&gt;0.08,$L18&lt;0.15)</formula>
    </cfRule>
  </conditionalFormatting>
  <conditionalFormatting sqref="D19">
    <cfRule type="expression" dxfId="133" priority="133">
      <formula>$L19&gt;0.15</formula>
    </cfRule>
    <cfRule type="expression" dxfId="132" priority="134">
      <formula>AND($L19&gt;0.08,$L19&lt;0.15)</formula>
    </cfRule>
  </conditionalFormatting>
  <conditionalFormatting sqref="F19:H19">
    <cfRule type="expression" dxfId="131" priority="131">
      <formula>$L19&gt;0.15</formula>
    </cfRule>
    <cfRule type="expression" dxfId="130" priority="132">
      <formula>AND($L19&gt;0.08,$L19&lt;0.15)</formula>
    </cfRule>
  </conditionalFormatting>
  <conditionalFormatting sqref="E19">
    <cfRule type="expression" dxfId="129" priority="129">
      <formula>$L19&gt;0.15</formula>
    </cfRule>
    <cfRule type="expression" dxfId="128" priority="130">
      <formula>AND($L19&gt;0.08,$L19&lt;0.15)</formula>
    </cfRule>
  </conditionalFormatting>
  <conditionalFormatting sqref="D21">
    <cfRule type="expression" dxfId="127" priority="127">
      <formula>$L21&gt;0.15</formula>
    </cfRule>
    <cfRule type="expression" dxfId="126" priority="128">
      <formula>AND($L21&gt;0.08,$L21&lt;0.15)</formula>
    </cfRule>
  </conditionalFormatting>
  <conditionalFormatting sqref="E21:G21">
    <cfRule type="expression" dxfId="125" priority="125">
      <formula>$L21&gt;0.15</formula>
    </cfRule>
    <cfRule type="expression" dxfId="124" priority="126">
      <formula>AND($L21&gt;0.08,$L21&lt;0.15)</formula>
    </cfRule>
  </conditionalFormatting>
  <conditionalFormatting sqref="H21">
    <cfRule type="expression" dxfId="123" priority="123">
      <formula>$L21&gt;0.15</formula>
    </cfRule>
    <cfRule type="expression" dxfId="122" priority="124">
      <formula>AND($L21&gt;0.08,$L21&lt;0.15)</formula>
    </cfRule>
  </conditionalFormatting>
  <conditionalFormatting sqref="D22">
    <cfRule type="expression" dxfId="121" priority="121">
      <formula>$L22&gt;0.15</formula>
    </cfRule>
    <cfRule type="expression" dxfId="120" priority="122">
      <formula>AND($L22&gt;0.08,$L22&lt;0.15)</formula>
    </cfRule>
  </conditionalFormatting>
  <conditionalFormatting sqref="F22">
    <cfRule type="expression" dxfId="119" priority="119">
      <formula>$L22&gt;0.15</formula>
    </cfRule>
    <cfRule type="expression" dxfId="118" priority="120">
      <formula>AND($L22&gt;0.08,$L22&lt;0.15)</formula>
    </cfRule>
  </conditionalFormatting>
  <conditionalFormatting sqref="E22">
    <cfRule type="expression" dxfId="117" priority="117">
      <formula>$L22&gt;0.15</formula>
    </cfRule>
    <cfRule type="expression" dxfId="116" priority="118">
      <formula>AND($L22&gt;0.08,$L22&lt;0.15)</formula>
    </cfRule>
  </conditionalFormatting>
  <conditionalFormatting sqref="G22">
    <cfRule type="expression" dxfId="115" priority="115">
      <formula>$L22&gt;0.15</formula>
    </cfRule>
    <cfRule type="expression" dxfId="114" priority="116">
      <formula>AND($L22&gt;0.08,$L22&lt;0.15)</formula>
    </cfRule>
  </conditionalFormatting>
  <conditionalFormatting sqref="H22">
    <cfRule type="expression" dxfId="113" priority="113">
      <formula>$L22&gt;0.15</formula>
    </cfRule>
    <cfRule type="expression" dxfId="112" priority="114">
      <formula>AND($L22&gt;0.08,$L22&lt;0.15)</formula>
    </cfRule>
  </conditionalFormatting>
  <conditionalFormatting sqref="D23">
    <cfRule type="expression" dxfId="111" priority="111">
      <formula>$L23&gt;0.15</formula>
    </cfRule>
    <cfRule type="expression" dxfId="110" priority="112">
      <formula>AND($L23&gt;0.08,$L23&lt;0.15)</formula>
    </cfRule>
  </conditionalFormatting>
  <conditionalFormatting sqref="F23">
    <cfRule type="expression" dxfId="109" priority="109">
      <formula>$L23&gt;0.15</formula>
    </cfRule>
    <cfRule type="expression" dxfId="108" priority="110">
      <formula>AND($L23&gt;0.08,$L23&lt;0.15)</formula>
    </cfRule>
  </conditionalFormatting>
  <conditionalFormatting sqref="E23">
    <cfRule type="expression" dxfId="107" priority="107">
      <formula>$L23&gt;0.15</formula>
    </cfRule>
    <cfRule type="expression" dxfId="106" priority="108">
      <formula>AND($L23&gt;0.08,$L23&lt;0.15)</formula>
    </cfRule>
  </conditionalFormatting>
  <conditionalFormatting sqref="G23">
    <cfRule type="expression" dxfId="105" priority="105">
      <formula>$L23&gt;0.15</formula>
    </cfRule>
    <cfRule type="expression" dxfId="104" priority="106">
      <formula>AND($L23&gt;0.08,$L23&lt;0.15)</formula>
    </cfRule>
  </conditionalFormatting>
  <conditionalFormatting sqref="H23">
    <cfRule type="expression" dxfId="103" priority="103">
      <formula>$L23&gt;0.15</formula>
    </cfRule>
    <cfRule type="expression" dxfId="102" priority="104">
      <formula>AND($L23&gt;0.08,$L23&lt;0.15)</formula>
    </cfRule>
  </conditionalFormatting>
  <conditionalFormatting sqref="D24">
    <cfRule type="expression" dxfId="101" priority="101">
      <formula>$L24&gt;0.15</formula>
    </cfRule>
    <cfRule type="expression" dxfId="100" priority="102">
      <formula>AND($L24&gt;0.08,$L24&lt;0.15)</formula>
    </cfRule>
  </conditionalFormatting>
  <conditionalFormatting sqref="F24">
    <cfRule type="expression" dxfId="99" priority="99">
      <formula>$L24&gt;0.15</formula>
    </cfRule>
    <cfRule type="expression" dxfId="98" priority="100">
      <formula>AND($L24&gt;0.08,$L24&lt;0.15)</formula>
    </cfRule>
  </conditionalFormatting>
  <conditionalFormatting sqref="E24">
    <cfRule type="expression" dxfId="97" priority="97">
      <formula>$L24&gt;0.15</formula>
    </cfRule>
    <cfRule type="expression" dxfId="96" priority="98">
      <formula>AND($L24&gt;0.08,$L24&lt;0.15)</formula>
    </cfRule>
  </conditionalFormatting>
  <conditionalFormatting sqref="G24">
    <cfRule type="expression" dxfId="95" priority="95">
      <formula>$L24&gt;0.15</formula>
    </cfRule>
    <cfRule type="expression" dxfId="94" priority="96">
      <formula>AND($L24&gt;0.08,$L24&lt;0.15)</formula>
    </cfRule>
  </conditionalFormatting>
  <conditionalFormatting sqref="H24">
    <cfRule type="expression" dxfId="93" priority="93">
      <formula>$L24&gt;0.15</formula>
    </cfRule>
    <cfRule type="expression" dxfId="92" priority="94">
      <formula>AND($L24&gt;0.08,$L24&lt;0.15)</formula>
    </cfRule>
  </conditionalFormatting>
  <conditionalFormatting sqref="D25">
    <cfRule type="expression" dxfId="91" priority="91">
      <formula>$L25&gt;0.15</formula>
    </cfRule>
    <cfRule type="expression" dxfId="90" priority="92">
      <formula>AND($L25&gt;0.08,$L25&lt;0.15)</formula>
    </cfRule>
  </conditionalFormatting>
  <conditionalFormatting sqref="F25">
    <cfRule type="expression" dxfId="89" priority="89">
      <formula>$L25&gt;0.15</formula>
    </cfRule>
    <cfRule type="expression" dxfId="88" priority="90">
      <formula>AND($L25&gt;0.08,$L25&lt;0.15)</formula>
    </cfRule>
  </conditionalFormatting>
  <conditionalFormatting sqref="E25">
    <cfRule type="expression" dxfId="87" priority="87">
      <formula>$L25&gt;0.15</formula>
    </cfRule>
    <cfRule type="expression" dxfId="86" priority="88">
      <formula>AND($L25&gt;0.08,$L25&lt;0.15)</formula>
    </cfRule>
  </conditionalFormatting>
  <conditionalFormatting sqref="G25">
    <cfRule type="expression" dxfId="85" priority="85">
      <formula>$L25&gt;0.15</formula>
    </cfRule>
    <cfRule type="expression" dxfId="84" priority="86">
      <formula>AND($L25&gt;0.08,$L25&lt;0.15)</formula>
    </cfRule>
  </conditionalFormatting>
  <conditionalFormatting sqref="H25">
    <cfRule type="expression" dxfId="83" priority="83">
      <formula>$L25&gt;0.15</formula>
    </cfRule>
    <cfRule type="expression" dxfId="82" priority="84">
      <formula>AND($L25&gt;0.08,$L25&lt;0.15)</formula>
    </cfRule>
  </conditionalFormatting>
  <conditionalFormatting sqref="D26 F26">
    <cfRule type="expression" dxfId="81" priority="81">
      <formula>$L26&gt;0.15</formula>
    </cfRule>
    <cfRule type="expression" dxfId="80" priority="82">
      <formula>AND($L26&gt;0.08,$L26&lt;0.15)</formula>
    </cfRule>
  </conditionalFormatting>
  <conditionalFormatting sqref="E26">
    <cfRule type="expression" dxfId="79" priority="79">
      <formula>$L26&gt;0.15</formula>
    </cfRule>
    <cfRule type="expression" dxfId="78" priority="80">
      <formula>AND($L26&gt;0.08,$L26&lt;0.15)</formula>
    </cfRule>
  </conditionalFormatting>
  <conditionalFormatting sqref="E26">
    <cfRule type="expression" dxfId="77" priority="77">
      <formula>$L26&gt;0.15</formula>
    </cfRule>
    <cfRule type="expression" dxfId="76" priority="78">
      <formula>AND($L26&gt;0.08,$L26&lt;0.15)</formula>
    </cfRule>
  </conditionalFormatting>
  <conditionalFormatting sqref="G26:H26">
    <cfRule type="expression" dxfId="75" priority="75">
      <formula>$L26&gt;0.15</formula>
    </cfRule>
    <cfRule type="expression" dxfId="74" priority="76">
      <formula>AND($L26&gt;0.08,$L26&lt;0.15)</formula>
    </cfRule>
  </conditionalFormatting>
  <conditionalFormatting sqref="G26:H26">
    <cfRule type="expression" dxfId="73" priority="73">
      <formula>$L26&gt;0.15</formula>
    </cfRule>
    <cfRule type="expression" dxfId="72" priority="74">
      <formula>AND($L26&gt;0.08,$L26&lt;0.15)</formula>
    </cfRule>
  </conditionalFormatting>
  <conditionalFormatting sqref="D27 F27">
    <cfRule type="expression" dxfId="71" priority="71">
      <formula>$L27&gt;0.15</formula>
    </cfRule>
    <cfRule type="expression" dxfId="70" priority="72">
      <formula>AND($L27&gt;0.08,$L27&lt;0.15)</formula>
    </cfRule>
  </conditionalFormatting>
  <conditionalFormatting sqref="E27">
    <cfRule type="expression" dxfId="69" priority="69">
      <formula>$L27&gt;0.15</formula>
    </cfRule>
    <cfRule type="expression" dxfId="68" priority="70">
      <formula>AND($L27&gt;0.08,$L27&lt;0.15)</formula>
    </cfRule>
  </conditionalFormatting>
  <conditionalFormatting sqref="E27">
    <cfRule type="expression" dxfId="67" priority="67">
      <formula>$L27&gt;0.15</formula>
    </cfRule>
    <cfRule type="expression" dxfId="66" priority="68">
      <formula>AND($L27&gt;0.08,$L27&lt;0.15)</formula>
    </cfRule>
  </conditionalFormatting>
  <conditionalFormatting sqref="G27:H27">
    <cfRule type="expression" dxfId="65" priority="65">
      <formula>$L27&gt;0.15</formula>
    </cfRule>
    <cfRule type="expression" dxfId="64" priority="66">
      <formula>AND($L27&gt;0.08,$L27&lt;0.15)</formula>
    </cfRule>
  </conditionalFormatting>
  <conditionalFormatting sqref="G27:H27">
    <cfRule type="expression" dxfId="63" priority="63">
      <formula>$L27&gt;0.15</formula>
    </cfRule>
    <cfRule type="expression" dxfId="62" priority="64">
      <formula>AND($L27&gt;0.08,$L27&lt;0.15)</formula>
    </cfRule>
  </conditionalFormatting>
  <conditionalFormatting sqref="D28:H28">
    <cfRule type="expression" dxfId="61" priority="61">
      <formula>$L28&gt;0.15</formula>
    </cfRule>
    <cfRule type="expression" dxfId="60" priority="62">
      <formula>AND($L28&gt;0.08,$L28&lt;0.15)</formula>
    </cfRule>
  </conditionalFormatting>
  <conditionalFormatting sqref="D29:H29">
    <cfRule type="expression" dxfId="59" priority="59">
      <formula>$L29&gt;0.15</formula>
    </cfRule>
    <cfRule type="expression" dxfId="58" priority="60">
      <formula>AND($L29&gt;0.08,$L29&lt;0.15)</formula>
    </cfRule>
  </conditionalFormatting>
  <conditionalFormatting sqref="D31">
    <cfRule type="expression" dxfId="57" priority="57">
      <formula>$L31&gt;0.15</formula>
    </cfRule>
    <cfRule type="expression" dxfId="56" priority="58">
      <formula>AND($L31&gt;0.08,$L31&lt;0.15)</formula>
    </cfRule>
  </conditionalFormatting>
  <conditionalFormatting sqref="F31:H31">
    <cfRule type="expression" dxfId="55" priority="55">
      <formula>$L31&gt;0.15</formula>
    </cfRule>
    <cfRule type="expression" dxfId="54" priority="56">
      <formula>AND($L31&gt;0.08,$L31&lt;0.15)</formula>
    </cfRule>
  </conditionalFormatting>
  <conditionalFormatting sqref="E31">
    <cfRule type="expression" dxfId="53" priority="53">
      <formula>$L31&gt;0.15</formula>
    </cfRule>
    <cfRule type="expression" dxfId="52" priority="54">
      <formula>AND($L31&gt;0.08,$L31&lt;0.15)</formula>
    </cfRule>
  </conditionalFormatting>
  <conditionalFormatting sqref="D33:H33">
    <cfRule type="expression" dxfId="51" priority="51">
      <formula>$L33&gt;0.15</formula>
    </cfRule>
    <cfRule type="expression" dxfId="50" priority="52">
      <formula>AND($L33&gt;0.08,$L33&lt;0.15)</formula>
    </cfRule>
  </conditionalFormatting>
  <conditionalFormatting sqref="D34:H34">
    <cfRule type="expression" dxfId="49" priority="49">
      <formula>$L34&gt;0.15</formula>
    </cfRule>
    <cfRule type="expression" dxfId="48" priority="50">
      <formula>AND($L34&gt;0.08,$L34&lt;0.15)</formula>
    </cfRule>
  </conditionalFormatting>
  <conditionalFormatting sqref="D35:H35">
    <cfRule type="expression" dxfId="47" priority="47">
      <formula>$L35&gt;0.15</formula>
    </cfRule>
    <cfRule type="expression" dxfId="46" priority="48">
      <formula>AND($L35&gt;0.08,$L35&lt;0.15)</formula>
    </cfRule>
  </conditionalFormatting>
  <conditionalFormatting sqref="D36:H36">
    <cfRule type="expression" dxfId="45" priority="45">
      <formula>$L36&gt;0.15</formula>
    </cfRule>
    <cfRule type="expression" dxfId="44" priority="46">
      <formula>AND($L36&gt;0.08,$L36&lt;0.15)</formula>
    </cfRule>
  </conditionalFormatting>
  <conditionalFormatting sqref="D37:H37">
    <cfRule type="expression" dxfId="43" priority="43">
      <formula>$L37&gt;0.15</formula>
    </cfRule>
    <cfRule type="expression" dxfId="42" priority="44">
      <formula>AND($L37&gt;0.08,$L37&lt;0.15)</formula>
    </cfRule>
  </conditionalFormatting>
  <conditionalFormatting sqref="D38:H38">
    <cfRule type="expression" dxfId="41" priority="41">
      <formula>$L38&gt;0.15</formula>
    </cfRule>
    <cfRule type="expression" dxfId="40" priority="42">
      <formula>AND($L38&gt;0.08,$L38&lt;0.15)</formula>
    </cfRule>
  </conditionalFormatting>
  <conditionalFormatting sqref="D40 F40">
    <cfRule type="expression" dxfId="39" priority="39">
      <formula>$L40&gt;0.15</formula>
    </cfRule>
    <cfRule type="expression" dxfId="38" priority="40">
      <formula>AND($L40&gt;0.08,$L40&lt;0.15)</formula>
    </cfRule>
  </conditionalFormatting>
  <conditionalFormatting sqref="E40">
    <cfRule type="expression" dxfId="37" priority="37">
      <formula>$L40&gt;0.15</formula>
    </cfRule>
    <cfRule type="expression" dxfId="36" priority="38">
      <formula>AND($L40&gt;0.08,$L40&lt;0.15)</formula>
    </cfRule>
  </conditionalFormatting>
  <conditionalFormatting sqref="E40">
    <cfRule type="expression" dxfId="35" priority="35">
      <formula>$L40&gt;0.15</formula>
    </cfRule>
    <cfRule type="expression" dxfId="34" priority="36">
      <formula>AND($L40&gt;0.08,$L40&lt;0.15)</formula>
    </cfRule>
  </conditionalFormatting>
  <conditionalFormatting sqref="G40:H40">
    <cfRule type="expression" dxfId="33" priority="33">
      <formula>$L40&gt;0.15</formula>
    </cfRule>
    <cfRule type="expression" dxfId="32" priority="34">
      <formula>AND($L40&gt;0.08,$L40&lt;0.15)</formula>
    </cfRule>
  </conditionalFormatting>
  <conditionalFormatting sqref="G40:H40">
    <cfRule type="expression" dxfId="31" priority="31">
      <formula>$L40&gt;0.15</formula>
    </cfRule>
    <cfRule type="expression" dxfId="30" priority="32">
      <formula>AND($L40&gt;0.08,$L40&lt;0.15)</formula>
    </cfRule>
  </conditionalFormatting>
  <conditionalFormatting sqref="D41 F41">
    <cfRule type="expression" dxfId="29" priority="29">
      <formula>$L41&gt;0.15</formula>
    </cfRule>
    <cfRule type="expression" dxfId="28" priority="30">
      <formula>AND($L41&gt;0.08,$L41&lt;0.15)</formula>
    </cfRule>
  </conditionalFormatting>
  <conditionalFormatting sqref="E41">
    <cfRule type="expression" dxfId="27" priority="27">
      <formula>$L41&gt;0.15</formula>
    </cfRule>
    <cfRule type="expression" dxfId="26" priority="28">
      <formula>AND($L41&gt;0.08,$L41&lt;0.15)</formula>
    </cfRule>
  </conditionalFormatting>
  <conditionalFormatting sqref="E41">
    <cfRule type="expression" dxfId="25" priority="25">
      <formula>$L41&gt;0.15</formula>
    </cfRule>
    <cfRule type="expression" dxfId="24" priority="26">
      <formula>AND($L41&gt;0.08,$L41&lt;0.15)</formula>
    </cfRule>
  </conditionalFormatting>
  <conditionalFormatting sqref="G41:H41">
    <cfRule type="expression" dxfId="23" priority="23">
      <formula>$L41&gt;0.15</formula>
    </cfRule>
    <cfRule type="expression" dxfId="22" priority="24">
      <formula>AND($L41&gt;0.08,$L41&lt;0.15)</formula>
    </cfRule>
  </conditionalFormatting>
  <conditionalFormatting sqref="G41:H41">
    <cfRule type="expression" dxfId="21" priority="21">
      <formula>$L41&gt;0.15</formula>
    </cfRule>
    <cfRule type="expression" dxfId="20" priority="22">
      <formula>AND($L41&gt;0.08,$L41&lt;0.15)</formula>
    </cfRule>
  </conditionalFormatting>
  <conditionalFormatting sqref="D42 F42">
    <cfRule type="expression" dxfId="19" priority="19">
      <formula>$L42&gt;0.15</formula>
    </cfRule>
    <cfRule type="expression" dxfId="18" priority="20">
      <formula>AND($L42&gt;0.08,$L42&lt;0.15)</formula>
    </cfRule>
  </conditionalFormatting>
  <conditionalFormatting sqref="E42">
    <cfRule type="expression" dxfId="17" priority="17">
      <formula>$L42&gt;0.15</formula>
    </cfRule>
    <cfRule type="expression" dxfId="16" priority="18">
      <formula>AND($L42&gt;0.08,$L42&lt;0.15)</formula>
    </cfRule>
  </conditionalFormatting>
  <conditionalFormatting sqref="E42">
    <cfRule type="expression" dxfId="15" priority="15">
      <formula>$L42&gt;0.15</formula>
    </cfRule>
    <cfRule type="expression" dxfId="14" priority="16">
      <formula>AND($L42&gt;0.08,$L42&lt;0.15)</formula>
    </cfRule>
  </conditionalFormatting>
  <conditionalFormatting sqref="G42:H42">
    <cfRule type="expression" dxfId="13" priority="13">
      <formula>$L42&gt;0.15</formula>
    </cfRule>
    <cfRule type="expression" dxfId="12" priority="14">
      <formula>AND($L42&gt;0.08,$L42&lt;0.15)</formula>
    </cfRule>
  </conditionalFormatting>
  <conditionalFormatting sqref="G42:H42">
    <cfRule type="expression" dxfId="11" priority="11">
      <formula>$L42&gt;0.15</formula>
    </cfRule>
    <cfRule type="expression" dxfId="10" priority="12">
      <formula>AND($L42&gt;0.08,$L42&lt;0.15)</formula>
    </cfRule>
  </conditionalFormatting>
  <conditionalFormatting sqref="D43 F43">
    <cfRule type="expression" dxfId="9" priority="9">
      <formula>$L43&gt;0.15</formula>
    </cfRule>
    <cfRule type="expression" dxfId="8" priority="10">
      <formula>AND($L43&gt;0.08,$L43&lt;0.15)</formula>
    </cfRule>
  </conditionalFormatting>
  <conditionalFormatting sqref="E43">
    <cfRule type="expression" dxfId="7" priority="7">
      <formula>$L43&gt;0.15</formula>
    </cfRule>
    <cfRule type="expression" dxfId="6" priority="8">
      <formula>AND($L43&gt;0.08,$L43&lt;0.15)</formula>
    </cfRule>
  </conditionalFormatting>
  <conditionalFormatting sqref="E43">
    <cfRule type="expression" dxfId="5" priority="5">
      <formula>$L43&gt;0.15</formula>
    </cfRule>
    <cfRule type="expression" dxfId="4" priority="6">
      <formula>AND($L43&gt;0.08,$L43&lt;0.15)</formula>
    </cfRule>
  </conditionalFormatting>
  <conditionalFormatting sqref="G43:H43">
    <cfRule type="expression" dxfId="3" priority="3">
      <formula>$L43&gt;0.15</formula>
    </cfRule>
    <cfRule type="expression" dxfId="2" priority="4">
      <formula>AND($L43&gt;0.08,$L43&lt;0.15)</formula>
    </cfRule>
  </conditionalFormatting>
  <conditionalFormatting sqref="G43:H43">
    <cfRule type="expression" dxfId="1" priority="1">
      <formula>$L43&gt;0.15</formula>
    </cfRule>
    <cfRule type="expression" dxfId="0" priority="2">
      <formula>AND($L43&gt;0.08,$L43&lt;0.15)</formula>
    </cfRule>
  </conditionalFormatting>
  <dataValidations count="3">
    <dataValidation type="list" allowBlank="1" showInputMessage="1" showErrorMessage="1" sqref="Z49:Z63 Z7:Z46">
      <formula1>"A, B"</formula1>
    </dataValidation>
    <dataValidation type="whole" allowBlank="1" showInputMessage="1" showErrorMessage="1" errorTitle="입력값이 올바르지 않습니다." error="숫자만 쓰세요!" sqref="J29:J30 J25:J27 M49:W63 M7:W46">
      <formula1>0</formula1>
      <formula2>20000</formula2>
    </dataValidation>
    <dataValidation allowBlank="1" showInputMessage="1" showErrorMessage="1" prompt="수식 계산_x000a_수치 입력 금지" sqref="K49:K63 K7:K46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AB49:AB63 AB7:AB39 AB44:AB46</xm:sqref>
        </x14:dataValidation>
        <x14:dataValidation type="list" allowBlank="1" showInputMessage="1" showErrorMessage="1">
          <x14:formula1>
            <xm:f>데이터!$B$4:$B$17</xm:f>
          </x14:formula1>
          <xm:sqref>D50:D63 D20 D15:D16 D10:D11 D28:D30 D32 D38:D39 D44:D46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10월12일 </vt:lpstr>
      <vt:lpstr>10월13일</vt:lpstr>
      <vt:lpstr>10월14일 </vt:lpstr>
      <vt:lpstr>10월15일</vt:lpstr>
      <vt:lpstr>10월16일</vt:lpstr>
      <vt:lpstr>'10월12일 '!Print_Area</vt:lpstr>
      <vt:lpstr>'10월13일'!Print_Area</vt:lpstr>
      <vt:lpstr>'10월14일 '!Print_Area</vt:lpstr>
      <vt:lpstr>'10월15일'!Print_Area</vt:lpstr>
      <vt:lpstr>'10월16일'!Print_Area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2020-12-07T03:07:42Z</dcterms:modified>
</cp:coreProperties>
</file>