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10월\"/>
    </mc:Choice>
  </mc:AlternateContent>
  <xr:revisionPtr revIDLastSave="0" documentId="13_ncr:1_{BE05873B-E556-4A2D-AE51-DD1CFAC5C52D}" xr6:coauthVersionLast="45" xr6:coauthVersionMax="45" xr10:uidLastSave="{00000000-0000-0000-0000-000000000000}"/>
  <bookViews>
    <workbookView xWindow="-120" yWindow="-120" windowWidth="29040" windowHeight="15840" firstSheet="1" activeTab="5" xr2:uid="{BD4EB5AE-10EB-483A-919C-3F380A3CAE8E}"/>
  </bookViews>
  <sheets>
    <sheet name="데이터" sheetId="4" state="hidden" r:id="rId1"/>
    <sheet name="10월19 일" sheetId="21" r:id="rId2"/>
    <sheet name="10월20일" sheetId="22" r:id="rId3"/>
    <sheet name="10월21일" sheetId="26" r:id="rId4"/>
    <sheet name="10월22일" sheetId="27" r:id="rId5"/>
    <sheet name="10월23일" sheetId="28" r:id="rId6"/>
    <sheet name="10월24일" sheetId="29" r:id="rId7"/>
  </sheets>
  <definedNames>
    <definedName name="_xlnm.Print_Area" localSheetId="1">'10월19 일'!$A$1:$AC$48</definedName>
    <definedName name="_xlnm.Print_Area" localSheetId="2">'10월20일'!$A$1:$AC$48</definedName>
    <definedName name="_xlnm.Print_Area" localSheetId="3">'10월21일'!$A$1:$AC$48</definedName>
    <definedName name="_xlnm.Print_Area" localSheetId="4">'10월22일'!$A$1:$AC$48</definedName>
    <definedName name="_xlnm.Print_Area" localSheetId="5">'10월23일'!$A$1:$AC$48</definedName>
    <definedName name="_xlnm.Print_Area" localSheetId="6">'10월24일'!$A$1:$AC$48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4" i="29" l="1"/>
  <c r="AA63" i="29"/>
  <c r="AA62" i="29"/>
  <c r="AA61" i="29"/>
  <c r="AA60" i="29"/>
  <c r="AA59" i="29"/>
  <c r="AA58" i="29"/>
  <c r="AA57" i="29"/>
  <c r="AA56" i="29"/>
  <c r="AA55" i="29"/>
  <c r="AA54" i="29"/>
  <c r="AA53" i="29"/>
  <c r="AA52" i="29"/>
  <c r="AA51" i="29"/>
  <c r="AA50" i="29"/>
  <c r="AA49" i="29"/>
  <c r="AA46" i="29"/>
  <c r="AA45" i="29"/>
  <c r="AA44" i="29"/>
  <c r="AA43" i="29"/>
  <c r="AA42" i="29"/>
  <c r="AA41" i="29"/>
  <c r="AA40" i="29"/>
  <c r="AA39" i="29"/>
  <c r="AA38" i="29"/>
  <c r="AA37" i="29"/>
  <c r="AA36" i="29"/>
  <c r="AA35" i="29"/>
  <c r="AA34" i="29"/>
  <c r="AA33" i="29"/>
  <c r="AA32" i="29"/>
  <c r="AA31" i="29"/>
  <c r="AA30" i="29"/>
  <c r="AA29" i="29"/>
  <c r="AA28" i="29"/>
  <c r="AA27" i="29"/>
  <c r="AA26" i="29"/>
  <c r="AA25" i="29"/>
  <c r="AA24" i="29"/>
  <c r="AA23" i="29"/>
  <c r="AA22" i="29"/>
  <c r="AA21" i="29"/>
  <c r="AA20" i="29"/>
  <c r="AA19" i="29"/>
  <c r="AA18" i="29"/>
  <c r="AA17" i="29"/>
  <c r="AA16" i="29"/>
  <c r="AA15" i="29"/>
  <c r="AA14" i="29"/>
  <c r="AA13" i="29"/>
  <c r="AA12" i="29"/>
  <c r="AA11" i="29"/>
  <c r="AA10" i="29"/>
  <c r="AA9" i="29"/>
  <c r="AA8" i="29"/>
  <c r="AA7" i="29"/>
  <c r="AA62" i="28"/>
  <c r="AA61" i="28"/>
  <c r="AA60" i="28"/>
  <c r="AA59" i="28"/>
  <c r="AA58" i="28"/>
  <c r="AA57" i="28"/>
  <c r="AA56" i="28"/>
  <c r="AA55" i="28"/>
  <c r="AA54" i="28"/>
  <c r="AA53" i="28"/>
  <c r="AA49" i="28"/>
  <c r="AA46" i="28"/>
  <c r="AA45" i="28"/>
  <c r="AA44" i="28"/>
  <c r="AA43" i="28"/>
  <c r="AA42" i="28"/>
  <c r="AA41" i="28"/>
  <c r="AA40" i="28"/>
  <c r="AA52" i="28"/>
  <c r="AA51" i="28"/>
  <c r="AA50" i="28"/>
  <c r="AA36" i="28"/>
  <c r="AA35" i="28"/>
  <c r="AA34" i="28"/>
  <c r="AA33" i="28"/>
  <c r="AA32" i="28"/>
  <c r="AA31" i="28"/>
  <c r="AA30" i="28"/>
  <c r="AA29" i="28"/>
  <c r="AA28" i="28"/>
  <c r="AA27" i="28"/>
  <c r="AA26" i="28"/>
  <c r="AA25" i="28"/>
  <c r="AA24" i="28"/>
  <c r="AA23" i="28"/>
  <c r="AA22" i="28"/>
  <c r="AA21" i="28"/>
  <c r="AA20" i="28"/>
  <c r="AA19" i="28"/>
  <c r="AA18" i="28"/>
  <c r="AA17" i="28"/>
  <c r="AA16" i="28"/>
  <c r="AA15" i="28"/>
  <c r="AA14" i="28"/>
  <c r="AA13" i="28"/>
  <c r="AA12" i="28"/>
  <c r="AA11" i="28"/>
  <c r="AA10" i="28"/>
  <c r="AA9" i="28"/>
  <c r="AA8" i="28"/>
  <c r="AA7" i="28"/>
  <c r="K62" i="29"/>
  <c r="I62" i="29"/>
  <c r="B62" i="29"/>
  <c r="L61" i="29"/>
  <c r="K61" i="29"/>
  <c r="I61" i="29"/>
  <c r="B61" i="29"/>
  <c r="K60" i="29"/>
  <c r="I60" i="29"/>
  <c r="B60" i="29"/>
  <c r="L59" i="29"/>
  <c r="K59" i="29"/>
  <c r="I59" i="29"/>
  <c r="B59" i="29"/>
  <c r="K58" i="29"/>
  <c r="L58" i="29" s="1"/>
  <c r="I58" i="29"/>
  <c r="B58" i="29"/>
  <c r="L57" i="29"/>
  <c r="K57" i="29"/>
  <c r="I57" i="29"/>
  <c r="B57" i="29"/>
  <c r="K56" i="29"/>
  <c r="I56" i="29"/>
  <c r="B56" i="29"/>
  <c r="L55" i="29"/>
  <c r="K55" i="29"/>
  <c r="I55" i="29"/>
  <c r="B55" i="29"/>
  <c r="K54" i="29"/>
  <c r="I54" i="29"/>
  <c r="B54" i="29"/>
  <c r="L53" i="29"/>
  <c r="K53" i="29"/>
  <c r="I53" i="29"/>
  <c r="B53" i="29"/>
  <c r="K52" i="29"/>
  <c r="L52" i="29" s="1"/>
  <c r="I52" i="29"/>
  <c r="B52" i="29"/>
  <c r="L51" i="29"/>
  <c r="K51" i="29"/>
  <c r="I51" i="29"/>
  <c r="B51" i="29"/>
  <c r="K50" i="29"/>
  <c r="L50" i="29" s="1"/>
  <c r="I50" i="29"/>
  <c r="B50" i="29"/>
  <c r="K49" i="29"/>
  <c r="I49" i="29"/>
  <c r="L49" i="29" s="1"/>
  <c r="B49" i="29"/>
  <c r="W47" i="29"/>
  <c r="V47" i="29"/>
  <c r="U47" i="29"/>
  <c r="T47" i="29"/>
  <c r="S47" i="29"/>
  <c r="R47" i="29"/>
  <c r="Q47" i="29"/>
  <c r="P47" i="29"/>
  <c r="O47" i="29"/>
  <c r="N47" i="29"/>
  <c r="M47" i="29"/>
  <c r="J47" i="29"/>
  <c r="K46" i="29"/>
  <c r="L46" i="29" s="1"/>
  <c r="I46" i="29"/>
  <c r="K45" i="29"/>
  <c r="K44" i="29"/>
  <c r="L44" i="29" s="1"/>
  <c r="I44" i="29"/>
  <c r="K43" i="29"/>
  <c r="K42" i="29"/>
  <c r="L42" i="29" s="1"/>
  <c r="I42" i="29"/>
  <c r="K41" i="29"/>
  <c r="K40" i="29"/>
  <c r="L40" i="29" s="1"/>
  <c r="I40" i="29"/>
  <c r="K39" i="29"/>
  <c r="K38" i="29"/>
  <c r="L38" i="29" s="1"/>
  <c r="I38" i="29"/>
  <c r="K37" i="29"/>
  <c r="K36" i="29"/>
  <c r="L36" i="29" s="1"/>
  <c r="I36" i="29"/>
  <c r="K35" i="29"/>
  <c r="K34" i="29"/>
  <c r="L34" i="29" s="1"/>
  <c r="I34" i="29"/>
  <c r="K33" i="29"/>
  <c r="K32" i="29"/>
  <c r="L32" i="29" s="1"/>
  <c r="I32" i="29"/>
  <c r="K31" i="29"/>
  <c r="K30" i="29"/>
  <c r="I30" i="29"/>
  <c r="K29" i="29"/>
  <c r="K28" i="29"/>
  <c r="I28" i="29" s="1"/>
  <c r="K27" i="29"/>
  <c r="K26" i="29"/>
  <c r="I26" i="29"/>
  <c r="K25" i="29"/>
  <c r="K24" i="29"/>
  <c r="I24" i="29"/>
  <c r="K23" i="29"/>
  <c r="I23" i="29" s="1"/>
  <c r="K22" i="29"/>
  <c r="I22" i="29" s="1"/>
  <c r="K21" i="29"/>
  <c r="I21" i="29" s="1"/>
  <c r="K20" i="29"/>
  <c r="I20" i="29"/>
  <c r="K19" i="29"/>
  <c r="I19" i="29" s="1"/>
  <c r="K18" i="29"/>
  <c r="I18" i="29"/>
  <c r="K17" i="29"/>
  <c r="I17" i="29" s="1"/>
  <c r="K16" i="29"/>
  <c r="I16" i="29"/>
  <c r="K15" i="29"/>
  <c r="I15" i="29" s="1"/>
  <c r="K14" i="29"/>
  <c r="I14" i="29" s="1"/>
  <c r="K13" i="29"/>
  <c r="I13" i="29" s="1"/>
  <c r="K12" i="29"/>
  <c r="I12" i="29" s="1"/>
  <c r="K11" i="29"/>
  <c r="I11" i="29" s="1"/>
  <c r="K10" i="29"/>
  <c r="I10" i="29" s="1"/>
  <c r="K9" i="29"/>
  <c r="I9" i="29" s="1"/>
  <c r="B9" i="29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K8" i="29"/>
  <c r="I8" i="29"/>
  <c r="C8" i="29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B8" i="29"/>
  <c r="K7" i="29"/>
  <c r="C5" i="29"/>
  <c r="L28" i="29" l="1"/>
  <c r="L30" i="29"/>
  <c r="L26" i="29"/>
  <c r="L24" i="29"/>
  <c r="K47" i="29"/>
  <c r="I7" i="29"/>
  <c r="L7" i="29" s="1"/>
  <c r="I33" i="29"/>
  <c r="L33" i="29"/>
  <c r="I37" i="29"/>
  <c r="L37" i="29" s="1"/>
  <c r="L56" i="29"/>
  <c r="I25" i="29"/>
  <c r="L25" i="29" s="1"/>
  <c r="I41" i="29"/>
  <c r="L41" i="29"/>
  <c r="I45" i="29"/>
  <c r="L45" i="29" s="1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I27" i="29"/>
  <c r="L27" i="29" s="1"/>
  <c r="I31" i="29"/>
  <c r="L31" i="29" s="1"/>
  <c r="I35" i="29"/>
  <c r="L35" i="29"/>
  <c r="I39" i="29"/>
  <c r="L39" i="29" s="1"/>
  <c r="I43" i="29"/>
  <c r="L43" i="29"/>
  <c r="L54" i="29"/>
  <c r="L62" i="29"/>
  <c r="I29" i="29"/>
  <c r="L29" i="29" s="1"/>
  <c r="L60" i="29"/>
  <c r="L54" i="27"/>
  <c r="L55" i="27"/>
  <c r="K54" i="27"/>
  <c r="I54" i="27" s="1"/>
  <c r="K55" i="27"/>
  <c r="C55" i="27"/>
  <c r="B55" i="27"/>
  <c r="I55" i="27"/>
  <c r="C54" i="27"/>
  <c r="B54" i="27"/>
  <c r="AA25" i="27"/>
  <c r="I25" i="27"/>
  <c r="K23" i="27"/>
  <c r="AA23" i="27"/>
  <c r="K56" i="27"/>
  <c r="I56" i="27" s="1"/>
  <c r="AA56" i="27"/>
  <c r="L47" i="29" l="1"/>
  <c r="I47" i="29"/>
  <c r="I23" i="27"/>
  <c r="L23" i="27" s="1"/>
  <c r="L56" i="27"/>
  <c r="AA49" i="21"/>
  <c r="K62" i="28" l="1"/>
  <c r="I62" i="28" s="1"/>
  <c r="C62" i="28"/>
  <c r="B62" i="28"/>
  <c r="K61" i="28"/>
  <c r="I61" i="28" s="1"/>
  <c r="L61" i="28" s="1"/>
  <c r="C61" i="28"/>
  <c r="B61" i="28"/>
  <c r="K60" i="28"/>
  <c r="I60" i="28"/>
  <c r="L60" i="28" s="1"/>
  <c r="C60" i="28"/>
  <c r="B60" i="28"/>
  <c r="K59" i="28"/>
  <c r="I59" i="28" s="1"/>
  <c r="L59" i="28" s="1"/>
  <c r="C59" i="28"/>
  <c r="B59" i="28"/>
  <c r="K58" i="28"/>
  <c r="I58" i="28" s="1"/>
  <c r="L58" i="28" s="1"/>
  <c r="C58" i="28"/>
  <c r="B58" i="28"/>
  <c r="K57" i="28"/>
  <c r="I57" i="28" s="1"/>
  <c r="L57" i="28" s="1"/>
  <c r="C57" i="28"/>
  <c r="B57" i="28"/>
  <c r="K56" i="28"/>
  <c r="I56" i="28" s="1"/>
  <c r="C56" i="28"/>
  <c r="B56" i="28"/>
  <c r="K55" i="28"/>
  <c r="I55" i="28" s="1"/>
  <c r="L55" i="28" s="1"/>
  <c r="C55" i="28"/>
  <c r="B55" i="28"/>
  <c r="K54" i="28"/>
  <c r="I54" i="28" s="1"/>
  <c r="C54" i="28"/>
  <c r="B54" i="28"/>
  <c r="K53" i="28"/>
  <c r="I53" i="28" s="1"/>
  <c r="L53" i="28" s="1"/>
  <c r="C53" i="28"/>
  <c r="B53" i="28"/>
  <c r="C52" i="28"/>
  <c r="B52" i="28"/>
  <c r="C51" i="28"/>
  <c r="B51" i="28"/>
  <c r="C50" i="28"/>
  <c r="B50" i="28"/>
  <c r="K49" i="28"/>
  <c r="I49" i="28" s="1"/>
  <c r="L49" i="28" s="1"/>
  <c r="C49" i="28"/>
  <c r="B49" i="28"/>
  <c r="W47" i="28"/>
  <c r="V47" i="28"/>
  <c r="U47" i="28"/>
  <c r="T47" i="28"/>
  <c r="S47" i="28"/>
  <c r="R47" i="28"/>
  <c r="Q47" i="28"/>
  <c r="P47" i="28"/>
  <c r="O47" i="28"/>
  <c r="N47" i="28"/>
  <c r="M47" i="28"/>
  <c r="J47" i="28"/>
  <c r="K46" i="28"/>
  <c r="I46" i="28" s="1"/>
  <c r="K45" i="28"/>
  <c r="I45" i="28" s="1"/>
  <c r="K44" i="28"/>
  <c r="I44" i="28" s="1"/>
  <c r="K43" i="28"/>
  <c r="K42" i="28"/>
  <c r="I42" i="28" s="1"/>
  <c r="K41" i="28"/>
  <c r="I41" i="28" s="1"/>
  <c r="K40" i="28"/>
  <c r="I40" i="28" s="1"/>
  <c r="K52" i="28"/>
  <c r="I52" i="28" s="1"/>
  <c r="L52" i="28" s="1"/>
  <c r="K51" i="28"/>
  <c r="I51" i="28" s="1"/>
  <c r="K50" i="28"/>
  <c r="I50" i="28" s="1"/>
  <c r="L50" i="28" s="1"/>
  <c r="K36" i="28"/>
  <c r="I36" i="28" s="1"/>
  <c r="K35" i="28"/>
  <c r="I35" i="28" s="1"/>
  <c r="L35" i="28" s="1"/>
  <c r="K34" i="28"/>
  <c r="I34" i="28" s="1"/>
  <c r="K33" i="28"/>
  <c r="I33" i="28" s="1"/>
  <c r="L33" i="28" s="1"/>
  <c r="K32" i="28"/>
  <c r="I32" i="28" s="1"/>
  <c r="K31" i="28"/>
  <c r="I31" i="28" s="1"/>
  <c r="L31" i="28" s="1"/>
  <c r="K30" i="28"/>
  <c r="I30" i="28" s="1"/>
  <c r="K29" i="28"/>
  <c r="I29" i="28" s="1"/>
  <c r="L29" i="28" s="1"/>
  <c r="K28" i="28"/>
  <c r="I28" i="28" s="1"/>
  <c r="K27" i="28"/>
  <c r="K26" i="28"/>
  <c r="I26" i="28" s="1"/>
  <c r="K25" i="28"/>
  <c r="K24" i="28"/>
  <c r="I24" i="28" s="1"/>
  <c r="K23" i="28"/>
  <c r="K22" i="28"/>
  <c r="I22" i="28" s="1"/>
  <c r="K21" i="28"/>
  <c r="K20" i="28"/>
  <c r="I20" i="28" s="1"/>
  <c r="K19" i="28"/>
  <c r="K18" i="28"/>
  <c r="I18" i="28" s="1"/>
  <c r="K17" i="28"/>
  <c r="K16" i="28"/>
  <c r="I16" i="28" s="1"/>
  <c r="K15" i="28"/>
  <c r="K14" i="28"/>
  <c r="I14" i="28" s="1"/>
  <c r="K13" i="28"/>
  <c r="K12" i="28"/>
  <c r="I12" i="28" s="1"/>
  <c r="K11" i="28"/>
  <c r="K10" i="28"/>
  <c r="I10" i="28" s="1"/>
  <c r="K9" i="28"/>
  <c r="K8" i="28"/>
  <c r="I8" i="28" s="1"/>
  <c r="C8" i="28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B8" i="28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K7" i="28"/>
  <c r="C5" i="28"/>
  <c r="AA64" i="27"/>
  <c r="K64" i="27"/>
  <c r="C64" i="27"/>
  <c r="B64" i="27"/>
  <c r="AA63" i="27"/>
  <c r="K63" i="27"/>
  <c r="I63" i="27" s="1"/>
  <c r="L63" i="27" s="1"/>
  <c r="C63" i="27"/>
  <c r="B63" i="27"/>
  <c r="AA62" i="27"/>
  <c r="K62" i="27"/>
  <c r="I62" i="27" s="1"/>
  <c r="C62" i="27"/>
  <c r="B62" i="27"/>
  <c r="AA61" i="27"/>
  <c r="K61" i="27"/>
  <c r="I61" i="27" s="1"/>
  <c r="L61" i="27" s="1"/>
  <c r="C61" i="27"/>
  <c r="B61" i="27"/>
  <c r="AA60" i="27"/>
  <c r="K60" i="27"/>
  <c r="I60" i="27" s="1"/>
  <c r="C60" i="27"/>
  <c r="B60" i="27"/>
  <c r="AA59" i="27"/>
  <c r="K59" i="27"/>
  <c r="I59" i="27" s="1"/>
  <c r="L59" i="27" s="1"/>
  <c r="C59" i="27"/>
  <c r="B59" i="27"/>
  <c r="AA58" i="27"/>
  <c r="K58" i="27"/>
  <c r="I58" i="27" s="1"/>
  <c r="C58" i="27"/>
  <c r="B58" i="27"/>
  <c r="AA57" i="27"/>
  <c r="K57" i="27"/>
  <c r="C57" i="27"/>
  <c r="B57" i="27"/>
  <c r="C56" i="27"/>
  <c r="B56" i="27"/>
  <c r="AA53" i="27"/>
  <c r="K53" i="27"/>
  <c r="I53" i="27" s="1"/>
  <c r="C53" i="27"/>
  <c r="B53" i="27"/>
  <c r="AA52" i="27"/>
  <c r="K52" i="27"/>
  <c r="I52" i="27" s="1"/>
  <c r="C52" i="27"/>
  <c r="B52" i="27"/>
  <c r="AA51" i="27"/>
  <c r="K51" i="27"/>
  <c r="I51" i="27" s="1"/>
  <c r="L51" i="27" s="1"/>
  <c r="C51" i="27"/>
  <c r="B51" i="27"/>
  <c r="AA50" i="27"/>
  <c r="K50" i="27"/>
  <c r="C50" i="27"/>
  <c r="B50" i="27"/>
  <c r="AA49" i="27"/>
  <c r="K49" i="27"/>
  <c r="C49" i="27"/>
  <c r="B49" i="27"/>
  <c r="W47" i="27"/>
  <c r="V47" i="27"/>
  <c r="U47" i="27"/>
  <c r="T47" i="27"/>
  <c r="S47" i="27"/>
  <c r="R47" i="27"/>
  <c r="Q47" i="27"/>
  <c r="P47" i="27"/>
  <c r="O47" i="27"/>
  <c r="N47" i="27"/>
  <c r="M47" i="27"/>
  <c r="J47" i="27"/>
  <c r="AA46" i="27"/>
  <c r="K46" i="27"/>
  <c r="I46" i="27" s="1"/>
  <c r="AA45" i="27"/>
  <c r="K45" i="27"/>
  <c r="I45" i="27" s="1"/>
  <c r="L45" i="27" s="1"/>
  <c r="AA44" i="27"/>
  <c r="K44" i="27"/>
  <c r="I44" i="27" s="1"/>
  <c r="AA43" i="27"/>
  <c r="K43" i="27"/>
  <c r="I43" i="27" s="1"/>
  <c r="L43" i="27" s="1"/>
  <c r="AA42" i="27"/>
  <c r="K42" i="27"/>
  <c r="I42" i="27" s="1"/>
  <c r="AA41" i="27"/>
  <c r="K41" i="27"/>
  <c r="I41" i="27" s="1"/>
  <c r="L41" i="27" s="1"/>
  <c r="AA40" i="27"/>
  <c r="K40" i="27"/>
  <c r="I40" i="27" s="1"/>
  <c r="AA39" i="27"/>
  <c r="K39" i="27"/>
  <c r="I39" i="27" s="1"/>
  <c r="L39" i="27" s="1"/>
  <c r="AA38" i="27"/>
  <c r="K38" i="27"/>
  <c r="I38" i="27" s="1"/>
  <c r="AA37" i="27"/>
  <c r="K37" i="27"/>
  <c r="I37" i="27" s="1"/>
  <c r="L37" i="27" s="1"/>
  <c r="AA36" i="27"/>
  <c r="K36" i="27"/>
  <c r="I36" i="27" s="1"/>
  <c r="AA35" i="27"/>
  <c r="K35" i="27"/>
  <c r="I35" i="27" s="1"/>
  <c r="L35" i="27" s="1"/>
  <c r="AA34" i="27"/>
  <c r="K34" i="27"/>
  <c r="I34" i="27" s="1"/>
  <c r="AA33" i="27"/>
  <c r="K33" i="27"/>
  <c r="I33" i="27" s="1"/>
  <c r="AA32" i="27"/>
  <c r="K32" i="27"/>
  <c r="I32" i="27" s="1"/>
  <c r="AA31" i="27"/>
  <c r="K31" i="27"/>
  <c r="I31" i="27" s="1"/>
  <c r="L31" i="27" s="1"/>
  <c r="AA30" i="27"/>
  <c r="K30" i="27"/>
  <c r="I30" i="27" s="1"/>
  <c r="AA29" i="27"/>
  <c r="K29" i="27"/>
  <c r="I29" i="27" s="1"/>
  <c r="AA28" i="27"/>
  <c r="K28" i="27"/>
  <c r="I28" i="27" s="1"/>
  <c r="AA27" i="27"/>
  <c r="K27" i="27"/>
  <c r="I27" i="27" s="1"/>
  <c r="L27" i="27" s="1"/>
  <c r="AA26" i="27"/>
  <c r="K26" i="27"/>
  <c r="I26" i="27" s="1"/>
  <c r="K25" i="27"/>
  <c r="L25" i="27" s="1"/>
  <c r="AA24" i="27"/>
  <c r="K24" i="27"/>
  <c r="I24" i="27" s="1"/>
  <c r="AA22" i="27"/>
  <c r="I22" i="27"/>
  <c r="AA21" i="27"/>
  <c r="K21" i="27"/>
  <c r="I21" i="27" s="1"/>
  <c r="L21" i="27" s="1"/>
  <c r="AA20" i="27"/>
  <c r="K20" i="27"/>
  <c r="I20" i="27" s="1"/>
  <c r="AA19" i="27"/>
  <c r="K19" i="27"/>
  <c r="I19" i="27" s="1"/>
  <c r="AA18" i="27"/>
  <c r="K18" i="27"/>
  <c r="I18" i="27" s="1"/>
  <c r="AA17" i="27"/>
  <c r="K17" i="27"/>
  <c r="I17" i="27" s="1"/>
  <c r="L17" i="27" s="1"/>
  <c r="AA16" i="27"/>
  <c r="K16" i="27"/>
  <c r="I16" i="27" s="1"/>
  <c r="AA15" i="27"/>
  <c r="K15" i="27"/>
  <c r="AA14" i="27"/>
  <c r="K14" i="27"/>
  <c r="I14" i="27" s="1"/>
  <c r="AA13" i="27"/>
  <c r="K13" i="27"/>
  <c r="I13" i="27" s="1"/>
  <c r="L13" i="27" s="1"/>
  <c r="AA12" i="27"/>
  <c r="K12" i="27"/>
  <c r="I12" i="27" s="1"/>
  <c r="AA11" i="27"/>
  <c r="K11" i="27"/>
  <c r="I11" i="27" s="1"/>
  <c r="AA10" i="27"/>
  <c r="K10" i="27"/>
  <c r="AA9" i="27"/>
  <c r="K9" i="27"/>
  <c r="I9" i="27" s="1"/>
  <c r="L9" i="27" s="1"/>
  <c r="AA8" i="27"/>
  <c r="K8" i="27"/>
  <c r="C8" i="27"/>
  <c r="C9" i="27" s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B8" i="27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AA7" i="27"/>
  <c r="K7" i="27"/>
  <c r="C5" i="27"/>
  <c r="AA62" i="26"/>
  <c r="K62" i="26"/>
  <c r="I62" i="26" s="1"/>
  <c r="L62" i="26" s="1"/>
  <c r="C62" i="26"/>
  <c r="B62" i="26"/>
  <c r="AA61" i="26"/>
  <c r="K61" i="26"/>
  <c r="L61" i="26" s="1"/>
  <c r="I61" i="26"/>
  <c r="C61" i="26"/>
  <c r="B61" i="26"/>
  <c r="AA60" i="26"/>
  <c r="K60" i="26"/>
  <c r="I60" i="26" s="1"/>
  <c r="L60" i="26" s="1"/>
  <c r="C60" i="26"/>
  <c r="B60" i="26"/>
  <c r="AA59" i="26"/>
  <c r="K59" i="26"/>
  <c r="I59" i="26" s="1"/>
  <c r="C59" i="26"/>
  <c r="B59" i="26"/>
  <c r="AA58" i="26"/>
  <c r="K58" i="26"/>
  <c r="I58" i="26" s="1"/>
  <c r="L58" i="26" s="1"/>
  <c r="C58" i="26"/>
  <c r="B58" i="26"/>
  <c r="AA57" i="26"/>
  <c r="K57" i="26"/>
  <c r="I57" i="26" s="1"/>
  <c r="L57" i="26" s="1"/>
  <c r="C57" i="26"/>
  <c r="B57" i="26"/>
  <c r="AA56" i="26"/>
  <c r="K56" i="26"/>
  <c r="I56" i="26" s="1"/>
  <c r="L56" i="26" s="1"/>
  <c r="C56" i="26"/>
  <c r="B56" i="26"/>
  <c r="AA55" i="26"/>
  <c r="K55" i="26"/>
  <c r="C55" i="26"/>
  <c r="B55" i="26"/>
  <c r="AA54" i="26"/>
  <c r="K54" i="26"/>
  <c r="I54" i="26"/>
  <c r="L54" i="26" s="1"/>
  <c r="C54" i="26"/>
  <c r="B54" i="26"/>
  <c r="C53" i="26"/>
  <c r="B53" i="26"/>
  <c r="AA52" i="26"/>
  <c r="K52" i="26"/>
  <c r="I52" i="26" s="1"/>
  <c r="L52" i="26" s="1"/>
  <c r="C52" i="26"/>
  <c r="B52" i="26"/>
  <c r="AA51" i="26"/>
  <c r="K51" i="26"/>
  <c r="I51" i="26" s="1"/>
  <c r="L51" i="26" s="1"/>
  <c r="C51" i="26"/>
  <c r="B51" i="26"/>
  <c r="AA50" i="26"/>
  <c r="K50" i="26"/>
  <c r="I50" i="26" s="1"/>
  <c r="L50" i="26" s="1"/>
  <c r="C50" i="26"/>
  <c r="B50" i="26"/>
  <c r="AA49" i="26"/>
  <c r="K49" i="26"/>
  <c r="I49" i="26" s="1"/>
  <c r="L49" i="26" s="1"/>
  <c r="C49" i="26"/>
  <c r="B49" i="26"/>
  <c r="W47" i="26"/>
  <c r="V47" i="26"/>
  <c r="U47" i="26"/>
  <c r="T47" i="26"/>
  <c r="S47" i="26"/>
  <c r="R47" i="26"/>
  <c r="Q47" i="26"/>
  <c r="P47" i="26"/>
  <c r="O47" i="26"/>
  <c r="N47" i="26"/>
  <c r="M47" i="26"/>
  <c r="J47" i="26"/>
  <c r="AA46" i="26"/>
  <c r="K46" i="26"/>
  <c r="I46" i="26" s="1"/>
  <c r="AA32" i="26"/>
  <c r="K32" i="26"/>
  <c r="I32" i="26" s="1"/>
  <c r="AA31" i="26"/>
  <c r="K31" i="26"/>
  <c r="AA30" i="26"/>
  <c r="K30" i="26"/>
  <c r="I30" i="26" s="1"/>
  <c r="AA29" i="26"/>
  <c r="K29" i="26"/>
  <c r="AA28" i="26"/>
  <c r="K28" i="26"/>
  <c r="I28" i="26" s="1"/>
  <c r="AA27" i="26"/>
  <c r="K27" i="26"/>
  <c r="AA26" i="26"/>
  <c r="K26" i="26"/>
  <c r="I26" i="26" s="1"/>
  <c r="AA25" i="26"/>
  <c r="K25" i="26"/>
  <c r="AA24" i="26"/>
  <c r="K24" i="26"/>
  <c r="I24" i="26" s="1"/>
  <c r="AA23" i="26"/>
  <c r="K23" i="26"/>
  <c r="AA22" i="26"/>
  <c r="K22" i="26"/>
  <c r="I22" i="26" s="1"/>
  <c r="AA21" i="26"/>
  <c r="K21" i="26"/>
  <c r="AA20" i="26"/>
  <c r="K20" i="26"/>
  <c r="I20" i="26" s="1"/>
  <c r="AA19" i="26"/>
  <c r="K19" i="26"/>
  <c r="AA18" i="26"/>
  <c r="K18" i="26"/>
  <c r="I18" i="26" s="1"/>
  <c r="AA17" i="26"/>
  <c r="K17" i="26"/>
  <c r="AA16" i="26"/>
  <c r="K16" i="26"/>
  <c r="I16" i="26" s="1"/>
  <c r="AA15" i="26"/>
  <c r="K15" i="26"/>
  <c r="AA14" i="26"/>
  <c r="K14" i="26"/>
  <c r="I14" i="26" s="1"/>
  <c r="AA13" i="26"/>
  <c r="K13" i="26"/>
  <c r="AA12" i="26"/>
  <c r="K12" i="26"/>
  <c r="I12" i="26" s="1"/>
  <c r="AA11" i="26"/>
  <c r="K11" i="26"/>
  <c r="AA10" i="26"/>
  <c r="K10" i="26"/>
  <c r="I10" i="26" s="1"/>
  <c r="AA9" i="26"/>
  <c r="K9" i="26"/>
  <c r="AA8" i="26"/>
  <c r="K8" i="26"/>
  <c r="I8" i="26" s="1"/>
  <c r="C8" i="26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B8" i="26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AA7" i="26"/>
  <c r="K7" i="26"/>
  <c r="C5" i="26"/>
  <c r="C9" i="22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C8" i="22"/>
  <c r="B8" i="22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C23" i="27" l="1"/>
  <c r="C24" i="27" s="1"/>
  <c r="C25" i="27" s="1"/>
  <c r="C26" i="27" s="1"/>
  <c r="C27" i="27" s="1"/>
  <c r="C28" i="27" s="1"/>
  <c r="C29" i="27" s="1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43" i="27" s="1"/>
  <c r="C44" i="27" s="1"/>
  <c r="C45" i="27" s="1"/>
  <c r="C46" i="27" s="1"/>
  <c r="B23" i="27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L33" i="27"/>
  <c r="I57" i="27"/>
  <c r="L57" i="27" s="1"/>
  <c r="L19" i="27"/>
  <c r="I15" i="27"/>
  <c r="L15" i="27" s="1"/>
  <c r="L11" i="27"/>
  <c r="L29" i="27"/>
  <c r="L41" i="28"/>
  <c r="I43" i="28"/>
  <c r="L43" i="28" s="1"/>
  <c r="L45" i="28"/>
  <c r="L54" i="28"/>
  <c r="L62" i="28"/>
  <c r="L56" i="28"/>
  <c r="I7" i="27"/>
  <c r="L7" i="27" s="1"/>
  <c r="I49" i="27"/>
  <c r="L49" i="27" s="1"/>
  <c r="L53" i="27"/>
  <c r="L58" i="27"/>
  <c r="L60" i="27"/>
  <c r="I50" i="27"/>
  <c r="L50" i="27" s="1"/>
  <c r="L52" i="27"/>
  <c r="L62" i="27"/>
  <c r="I64" i="27"/>
  <c r="L64" i="27" s="1"/>
  <c r="I55" i="26"/>
  <c r="L55" i="26" s="1"/>
  <c r="L59" i="26"/>
  <c r="L21" i="28"/>
  <c r="I7" i="28"/>
  <c r="L8" i="28"/>
  <c r="I9" i="28"/>
  <c r="L9" i="28" s="1"/>
  <c r="L10" i="28"/>
  <c r="I11" i="28"/>
  <c r="L11" i="28" s="1"/>
  <c r="L12" i="28"/>
  <c r="I13" i="28"/>
  <c r="L13" i="28" s="1"/>
  <c r="L14" i="28"/>
  <c r="I15" i="28"/>
  <c r="L15" i="28" s="1"/>
  <c r="L16" i="28"/>
  <c r="I17" i="28"/>
  <c r="L17" i="28" s="1"/>
  <c r="L18" i="28"/>
  <c r="I19" i="28"/>
  <c r="L19" i="28" s="1"/>
  <c r="L20" i="28"/>
  <c r="I21" i="28"/>
  <c r="L22" i="28"/>
  <c r="I23" i="28"/>
  <c r="L23" i="28" s="1"/>
  <c r="L24" i="28"/>
  <c r="I25" i="28"/>
  <c r="L25" i="28" s="1"/>
  <c r="L26" i="28"/>
  <c r="I27" i="28"/>
  <c r="L27" i="28" s="1"/>
  <c r="L28" i="28"/>
  <c r="L30" i="28"/>
  <c r="L32" i="28"/>
  <c r="L34" i="28"/>
  <c r="L36" i="28"/>
  <c r="L51" i="28"/>
  <c r="L40" i="28"/>
  <c r="L42" i="28"/>
  <c r="L44" i="28"/>
  <c r="L46" i="28"/>
  <c r="K47" i="28"/>
  <c r="I8" i="27"/>
  <c r="L8" i="27" s="1"/>
  <c r="K47" i="27"/>
  <c r="I10" i="27"/>
  <c r="L12" i="27"/>
  <c r="L14" i="27"/>
  <c r="L16" i="27"/>
  <c r="L18" i="27"/>
  <c r="L20" i="27"/>
  <c r="L22" i="27"/>
  <c r="L24" i="27"/>
  <c r="L26" i="27"/>
  <c r="L28" i="27"/>
  <c r="L30" i="27"/>
  <c r="L32" i="27"/>
  <c r="L34" i="27"/>
  <c r="L36" i="27"/>
  <c r="L38" i="27"/>
  <c r="L40" i="27"/>
  <c r="L42" i="27"/>
  <c r="L44" i="27"/>
  <c r="L46" i="27"/>
  <c r="I7" i="26"/>
  <c r="L8" i="26"/>
  <c r="I9" i="26"/>
  <c r="L9" i="26" s="1"/>
  <c r="L10" i="26"/>
  <c r="I11" i="26"/>
  <c r="L11" i="26" s="1"/>
  <c r="L12" i="26"/>
  <c r="I13" i="26"/>
  <c r="L13" i="26" s="1"/>
  <c r="L14" i="26"/>
  <c r="I15" i="26"/>
  <c r="L15" i="26" s="1"/>
  <c r="L16" i="26"/>
  <c r="I17" i="26"/>
  <c r="L17" i="26" s="1"/>
  <c r="L18" i="26"/>
  <c r="I19" i="26"/>
  <c r="L19" i="26" s="1"/>
  <c r="L20" i="26"/>
  <c r="I21" i="26"/>
  <c r="L21" i="26" s="1"/>
  <c r="L22" i="26"/>
  <c r="I23" i="26"/>
  <c r="L23" i="26" s="1"/>
  <c r="L24" i="26"/>
  <c r="I25" i="26"/>
  <c r="L25" i="26" s="1"/>
  <c r="L26" i="26"/>
  <c r="I27" i="26"/>
  <c r="L27" i="26" s="1"/>
  <c r="L28" i="26"/>
  <c r="I29" i="26"/>
  <c r="L29" i="26" s="1"/>
  <c r="L30" i="26"/>
  <c r="I31" i="26"/>
  <c r="L31" i="26" s="1"/>
  <c r="L32" i="26"/>
  <c r="L46" i="26"/>
  <c r="K47" i="26"/>
  <c r="I47" i="27" l="1"/>
  <c r="I47" i="28"/>
  <c r="L7" i="28"/>
  <c r="L47" i="28" s="1"/>
  <c r="L10" i="27"/>
  <c r="L47" i="27" s="1"/>
  <c r="I47" i="26"/>
  <c r="L7" i="26"/>
  <c r="L47" i="26" s="1"/>
  <c r="AA62" i="22" l="1"/>
  <c r="K62" i="22"/>
  <c r="I62" i="22" s="1"/>
  <c r="C62" i="22"/>
  <c r="B62" i="22"/>
  <c r="AA61" i="22"/>
  <c r="K61" i="22"/>
  <c r="I61" i="22" s="1"/>
  <c r="C61" i="22"/>
  <c r="B61" i="22"/>
  <c r="AA60" i="22"/>
  <c r="K60" i="22"/>
  <c r="I60" i="22"/>
  <c r="C60" i="22"/>
  <c r="B60" i="22"/>
  <c r="AA59" i="22"/>
  <c r="K59" i="22"/>
  <c r="I59" i="22"/>
  <c r="L59" i="22" s="1"/>
  <c r="C59" i="22"/>
  <c r="B59" i="22"/>
  <c r="AA58" i="22"/>
  <c r="K58" i="22"/>
  <c r="C58" i="22"/>
  <c r="B58" i="22"/>
  <c r="AA57" i="22"/>
  <c r="K57" i="22"/>
  <c r="C57" i="22"/>
  <c r="B57" i="22"/>
  <c r="AA56" i="22"/>
  <c r="K56" i="22"/>
  <c r="I56" i="22"/>
  <c r="C56" i="22"/>
  <c r="B56" i="22"/>
  <c r="AA55" i="22"/>
  <c r="K55" i="22"/>
  <c r="I55" i="22" s="1"/>
  <c r="C55" i="22"/>
  <c r="B55" i="22"/>
  <c r="AA54" i="22"/>
  <c r="K54" i="22"/>
  <c r="I54" i="22" s="1"/>
  <c r="C54" i="22"/>
  <c r="B54" i="22"/>
  <c r="AA53" i="22"/>
  <c r="K53" i="22"/>
  <c r="I53" i="22" s="1"/>
  <c r="C53" i="22"/>
  <c r="B53" i="22"/>
  <c r="AA52" i="22"/>
  <c r="K52" i="22"/>
  <c r="I52" i="22"/>
  <c r="C52" i="22"/>
  <c r="B52" i="22"/>
  <c r="AA51" i="22"/>
  <c r="K51" i="22"/>
  <c r="I51" i="22"/>
  <c r="L51" i="22" s="1"/>
  <c r="C51" i="22"/>
  <c r="B51" i="22"/>
  <c r="AA50" i="22"/>
  <c r="K50" i="22"/>
  <c r="C50" i="22"/>
  <c r="B50" i="22"/>
  <c r="AA49" i="22"/>
  <c r="K49" i="22"/>
  <c r="C49" i="22"/>
  <c r="B49" i="22"/>
  <c r="W47" i="22"/>
  <c r="V47" i="22"/>
  <c r="U47" i="22"/>
  <c r="T47" i="22"/>
  <c r="S47" i="22"/>
  <c r="R47" i="22"/>
  <c r="Q47" i="22"/>
  <c r="P47" i="22"/>
  <c r="O47" i="22"/>
  <c r="N47" i="22"/>
  <c r="M47" i="22"/>
  <c r="J47" i="22"/>
  <c r="AA46" i="22"/>
  <c r="K46" i="22"/>
  <c r="I46" i="22" s="1"/>
  <c r="AA45" i="22"/>
  <c r="K45" i="22"/>
  <c r="I45" i="22"/>
  <c r="AA44" i="22"/>
  <c r="K44" i="22"/>
  <c r="I44" i="22" s="1"/>
  <c r="AA43" i="22"/>
  <c r="K43" i="22"/>
  <c r="I43" i="22"/>
  <c r="AA42" i="22"/>
  <c r="K42" i="22"/>
  <c r="I42" i="22" s="1"/>
  <c r="AA41" i="22"/>
  <c r="K41" i="22"/>
  <c r="I41" i="22"/>
  <c r="AA40" i="22"/>
  <c r="K40" i="22"/>
  <c r="I40" i="22" s="1"/>
  <c r="AA39" i="22"/>
  <c r="K39" i="22"/>
  <c r="AA38" i="22"/>
  <c r="K38" i="22"/>
  <c r="I38" i="22" s="1"/>
  <c r="AA37" i="22"/>
  <c r="K37" i="22"/>
  <c r="I37" i="22"/>
  <c r="AA36" i="22"/>
  <c r="K36" i="22"/>
  <c r="I36" i="22" s="1"/>
  <c r="AA35" i="22"/>
  <c r="K35" i="22"/>
  <c r="I35" i="22"/>
  <c r="AA34" i="22"/>
  <c r="K34" i="22"/>
  <c r="I34" i="22" s="1"/>
  <c r="AA33" i="22"/>
  <c r="K33" i="22"/>
  <c r="I33" i="22"/>
  <c r="AA32" i="22"/>
  <c r="K32" i="22"/>
  <c r="I32" i="22" s="1"/>
  <c r="AA31" i="22"/>
  <c r="K31" i="22"/>
  <c r="AA30" i="22"/>
  <c r="K30" i="22"/>
  <c r="I30" i="22" s="1"/>
  <c r="AA29" i="22"/>
  <c r="K29" i="22"/>
  <c r="I29" i="22"/>
  <c r="AA28" i="22"/>
  <c r="K28" i="22"/>
  <c r="I28" i="22" s="1"/>
  <c r="AA27" i="22"/>
  <c r="K27" i="22"/>
  <c r="I27" i="22"/>
  <c r="AA26" i="22"/>
  <c r="K26" i="22"/>
  <c r="I26" i="22" s="1"/>
  <c r="AA25" i="22"/>
  <c r="K25" i="22"/>
  <c r="I25" i="22"/>
  <c r="AA24" i="22"/>
  <c r="K24" i="22"/>
  <c r="I24" i="22" s="1"/>
  <c r="AA23" i="22"/>
  <c r="K23" i="22"/>
  <c r="AA22" i="22"/>
  <c r="K22" i="22"/>
  <c r="I22" i="22" s="1"/>
  <c r="AA21" i="22"/>
  <c r="K21" i="22"/>
  <c r="I21" i="22" s="1"/>
  <c r="AA20" i="22"/>
  <c r="K20" i="22"/>
  <c r="I20" i="22" s="1"/>
  <c r="AA19" i="22"/>
  <c r="K19" i="22"/>
  <c r="I19" i="22"/>
  <c r="AA18" i="22"/>
  <c r="K18" i="22"/>
  <c r="I18" i="22" s="1"/>
  <c r="AA17" i="22"/>
  <c r="K17" i="22"/>
  <c r="I17" i="22" s="1"/>
  <c r="AA16" i="22"/>
  <c r="K16" i="22"/>
  <c r="I16" i="22" s="1"/>
  <c r="AA15" i="22"/>
  <c r="K15" i="22"/>
  <c r="AA14" i="22"/>
  <c r="K14" i="22"/>
  <c r="I14" i="22" s="1"/>
  <c r="AA13" i="22"/>
  <c r="K13" i="22"/>
  <c r="I13" i="22"/>
  <c r="AA12" i="22"/>
  <c r="K12" i="22"/>
  <c r="I12" i="22" s="1"/>
  <c r="AA11" i="22"/>
  <c r="K11" i="22"/>
  <c r="I11" i="22"/>
  <c r="AA10" i="22"/>
  <c r="K10" i="22"/>
  <c r="I10" i="22" s="1"/>
  <c r="AA9" i="22"/>
  <c r="K9" i="22"/>
  <c r="I9" i="22"/>
  <c r="AA8" i="22"/>
  <c r="K8" i="22"/>
  <c r="I8" i="22" s="1"/>
  <c r="AA7" i="22"/>
  <c r="K7" i="22"/>
  <c r="C5" i="22"/>
  <c r="L55" i="22" l="1"/>
  <c r="L58" i="22"/>
  <c r="L9" i="22"/>
  <c r="L17" i="22"/>
  <c r="L25" i="22"/>
  <c r="L33" i="22"/>
  <c r="L41" i="22"/>
  <c r="I49" i="22"/>
  <c r="L49" i="22" s="1"/>
  <c r="L53" i="22"/>
  <c r="L56" i="22"/>
  <c r="I57" i="22"/>
  <c r="L57" i="22" s="1"/>
  <c r="L61" i="22"/>
  <c r="L39" i="22"/>
  <c r="L11" i="22"/>
  <c r="L19" i="22"/>
  <c r="L27" i="22"/>
  <c r="L35" i="22"/>
  <c r="L43" i="22"/>
  <c r="L54" i="22"/>
  <c r="L62" i="22"/>
  <c r="I7" i="22"/>
  <c r="L7" i="22" s="1"/>
  <c r="L13" i="22"/>
  <c r="I15" i="22"/>
  <c r="L15" i="22" s="1"/>
  <c r="L21" i="22"/>
  <c r="I23" i="22"/>
  <c r="L23" i="22" s="1"/>
  <c r="L29" i="22"/>
  <c r="I31" i="22"/>
  <c r="L31" i="22" s="1"/>
  <c r="L37" i="22"/>
  <c r="I39" i="22"/>
  <c r="L45" i="22"/>
  <c r="I50" i="22"/>
  <c r="L50" i="22" s="1"/>
  <c r="L52" i="22"/>
  <c r="I58" i="22"/>
  <c r="L60" i="22"/>
  <c r="L12" i="22"/>
  <c r="L14" i="22"/>
  <c r="L22" i="22"/>
  <c r="L24" i="22"/>
  <c r="L28" i="22"/>
  <c r="L32" i="22"/>
  <c r="L40" i="22"/>
  <c r="L16" i="22"/>
  <c r="L18" i="22"/>
  <c r="L26" i="22"/>
  <c r="L42" i="22"/>
  <c r="L44" i="22"/>
  <c r="K47" i="22"/>
  <c r="L8" i="22"/>
  <c r="L10" i="22"/>
  <c r="L20" i="22"/>
  <c r="L30" i="22"/>
  <c r="L34" i="22"/>
  <c r="L36" i="22"/>
  <c r="L38" i="22"/>
  <c r="L46" i="22"/>
  <c r="AA63" i="21"/>
  <c r="K63" i="21"/>
  <c r="L63" i="21" s="1"/>
  <c r="I63" i="21"/>
  <c r="C63" i="21"/>
  <c r="B63" i="21"/>
  <c r="AA62" i="21"/>
  <c r="K62" i="21"/>
  <c r="I62" i="21" s="1"/>
  <c r="L62" i="21" s="1"/>
  <c r="C62" i="21"/>
  <c r="B62" i="21"/>
  <c r="AA61" i="21"/>
  <c r="K61" i="21"/>
  <c r="L61" i="21" s="1"/>
  <c r="I61" i="21"/>
  <c r="C61" i="21"/>
  <c r="B61" i="21"/>
  <c r="AA60" i="21"/>
  <c r="K60" i="21"/>
  <c r="I60" i="21" s="1"/>
  <c r="L60" i="21" s="1"/>
  <c r="C60" i="21"/>
  <c r="B60" i="21"/>
  <c r="AA59" i="21"/>
  <c r="K59" i="21"/>
  <c r="L59" i="21" s="1"/>
  <c r="I59" i="21"/>
  <c r="C59" i="21"/>
  <c r="B59" i="21"/>
  <c r="AA58" i="21"/>
  <c r="K58" i="21"/>
  <c r="I58" i="21" s="1"/>
  <c r="L58" i="21" s="1"/>
  <c r="C58" i="21"/>
  <c r="B58" i="21"/>
  <c r="AA57" i="21"/>
  <c r="K57" i="21"/>
  <c r="L57" i="21" s="1"/>
  <c r="I57" i="21"/>
  <c r="C57" i="21"/>
  <c r="B57" i="21"/>
  <c r="AA56" i="21"/>
  <c r="K56" i="21"/>
  <c r="I56" i="21" s="1"/>
  <c r="L56" i="21" s="1"/>
  <c r="C56" i="21"/>
  <c r="B56" i="21"/>
  <c r="AA55" i="21"/>
  <c r="K55" i="21"/>
  <c r="L55" i="21" s="1"/>
  <c r="I55" i="21"/>
  <c r="C55" i="21"/>
  <c r="B55" i="21"/>
  <c r="AA54" i="21"/>
  <c r="K54" i="21"/>
  <c r="I54" i="21" s="1"/>
  <c r="L54" i="21" s="1"/>
  <c r="C54" i="21"/>
  <c r="B54" i="21"/>
  <c r="AA53" i="21"/>
  <c r="K53" i="21"/>
  <c r="L53" i="21" s="1"/>
  <c r="I53" i="21"/>
  <c r="C53" i="21"/>
  <c r="B53" i="21"/>
  <c r="AA52" i="21"/>
  <c r="K52" i="21"/>
  <c r="I52" i="21" s="1"/>
  <c r="L52" i="21" s="1"/>
  <c r="C52" i="21"/>
  <c r="B52" i="21"/>
  <c r="AA51" i="21"/>
  <c r="K51" i="21"/>
  <c r="C51" i="21"/>
  <c r="B51" i="21"/>
  <c r="AA50" i="21"/>
  <c r="K50" i="21"/>
  <c r="I50" i="21" s="1"/>
  <c r="L50" i="21" s="1"/>
  <c r="C50" i="21"/>
  <c r="B50" i="21"/>
  <c r="K49" i="21"/>
  <c r="L49" i="21" s="1"/>
  <c r="C49" i="21"/>
  <c r="B49" i="21"/>
  <c r="W47" i="21"/>
  <c r="V47" i="21"/>
  <c r="U47" i="21"/>
  <c r="T47" i="21"/>
  <c r="S47" i="21"/>
  <c r="R47" i="21"/>
  <c r="Q47" i="21"/>
  <c r="P47" i="21"/>
  <c r="O47" i="21"/>
  <c r="N47" i="21"/>
  <c r="M47" i="21"/>
  <c r="J47" i="21"/>
  <c r="AA46" i="21"/>
  <c r="K46" i="21"/>
  <c r="I46" i="21" s="1"/>
  <c r="C46" i="21"/>
  <c r="B46" i="21"/>
  <c r="AA45" i="21"/>
  <c r="K45" i="21"/>
  <c r="I45" i="21"/>
  <c r="L45" i="21" s="1"/>
  <c r="C45" i="21"/>
  <c r="B45" i="21"/>
  <c r="AA44" i="21"/>
  <c r="K44" i="21"/>
  <c r="I44" i="21" s="1"/>
  <c r="C44" i="21"/>
  <c r="B44" i="21"/>
  <c r="AA43" i="21"/>
  <c r="K43" i="21"/>
  <c r="I43" i="21"/>
  <c r="L43" i="21" s="1"/>
  <c r="C43" i="21"/>
  <c r="B43" i="21"/>
  <c r="AA42" i="21"/>
  <c r="K42" i="21"/>
  <c r="I42" i="21" s="1"/>
  <c r="C42" i="21"/>
  <c r="B42" i="21"/>
  <c r="AA41" i="21"/>
  <c r="K41" i="21"/>
  <c r="I41" i="21" s="1"/>
  <c r="L41" i="21" s="1"/>
  <c r="C41" i="21"/>
  <c r="B41" i="21"/>
  <c r="AA40" i="21"/>
  <c r="K40" i="21"/>
  <c r="I40" i="21" s="1"/>
  <c r="C40" i="21"/>
  <c r="B40" i="21"/>
  <c r="AA39" i="21"/>
  <c r="K39" i="21"/>
  <c r="I39" i="21"/>
  <c r="L39" i="21" s="1"/>
  <c r="C39" i="21"/>
  <c r="B39" i="21"/>
  <c r="AA38" i="21"/>
  <c r="K38" i="21"/>
  <c r="I38" i="21" s="1"/>
  <c r="C38" i="21"/>
  <c r="B38" i="21"/>
  <c r="AA37" i="21"/>
  <c r="K37" i="21"/>
  <c r="I37" i="21"/>
  <c r="L37" i="21" s="1"/>
  <c r="C37" i="21"/>
  <c r="B37" i="21"/>
  <c r="AA36" i="21"/>
  <c r="K36" i="21"/>
  <c r="I36" i="21" s="1"/>
  <c r="C36" i="21"/>
  <c r="B36" i="21"/>
  <c r="AA35" i="21"/>
  <c r="K35" i="21"/>
  <c r="I35" i="21"/>
  <c r="L35" i="21" s="1"/>
  <c r="C35" i="21"/>
  <c r="B35" i="21"/>
  <c r="AA34" i="21"/>
  <c r="K34" i="21"/>
  <c r="I34" i="21" s="1"/>
  <c r="C34" i="21"/>
  <c r="B34" i="21"/>
  <c r="AA33" i="21"/>
  <c r="K33" i="21"/>
  <c r="I33" i="21" s="1"/>
  <c r="C33" i="21"/>
  <c r="B33" i="21"/>
  <c r="AA32" i="21"/>
  <c r="K32" i="21"/>
  <c r="I32" i="21" s="1"/>
  <c r="C32" i="21"/>
  <c r="B32" i="21"/>
  <c r="AA31" i="21"/>
  <c r="K31" i="21"/>
  <c r="I31" i="21" s="1"/>
  <c r="C31" i="21"/>
  <c r="B31" i="21"/>
  <c r="AA30" i="21"/>
  <c r="K30" i="21"/>
  <c r="I30" i="21" s="1"/>
  <c r="C30" i="21"/>
  <c r="B30" i="21"/>
  <c r="AA29" i="21"/>
  <c r="K29" i="21"/>
  <c r="I29" i="21" s="1"/>
  <c r="C29" i="21"/>
  <c r="B29" i="21"/>
  <c r="AA28" i="21"/>
  <c r="K28" i="21"/>
  <c r="I28" i="21" s="1"/>
  <c r="C28" i="21"/>
  <c r="B28" i="21"/>
  <c r="AA27" i="21"/>
  <c r="K27" i="21"/>
  <c r="L27" i="21" s="1"/>
  <c r="I27" i="21"/>
  <c r="C27" i="21"/>
  <c r="B27" i="21"/>
  <c r="AA26" i="21"/>
  <c r="K26" i="21"/>
  <c r="I26" i="21" s="1"/>
  <c r="C26" i="21"/>
  <c r="B26" i="21"/>
  <c r="AA25" i="21"/>
  <c r="K25" i="21"/>
  <c r="I25" i="21" s="1"/>
  <c r="C25" i="21"/>
  <c r="B25" i="21"/>
  <c r="AA24" i="21"/>
  <c r="K24" i="21"/>
  <c r="I24" i="21" s="1"/>
  <c r="C24" i="21"/>
  <c r="B24" i="21"/>
  <c r="AA23" i="21"/>
  <c r="K23" i="21"/>
  <c r="I23" i="21"/>
  <c r="C23" i="21"/>
  <c r="B23" i="21"/>
  <c r="AA22" i="21"/>
  <c r="K22" i="21"/>
  <c r="I22" i="21" s="1"/>
  <c r="C22" i="21"/>
  <c r="B22" i="21"/>
  <c r="AA21" i="21"/>
  <c r="K21" i="21"/>
  <c r="I21" i="21"/>
  <c r="C21" i="21"/>
  <c r="B21" i="21"/>
  <c r="AA20" i="21"/>
  <c r="K20" i="21"/>
  <c r="I20" i="21" s="1"/>
  <c r="C20" i="21"/>
  <c r="B20" i="21"/>
  <c r="AA19" i="21"/>
  <c r="K19" i="21"/>
  <c r="C19" i="21"/>
  <c r="B19" i="21"/>
  <c r="AA18" i="21"/>
  <c r="K18" i="21"/>
  <c r="I18" i="21" s="1"/>
  <c r="C18" i="21"/>
  <c r="B18" i="21"/>
  <c r="AA17" i="21"/>
  <c r="K17" i="21"/>
  <c r="I17" i="21" s="1"/>
  <c r="C17" i="21"/>
  <c r="B17" i="21"/>
  <c r="AA16" i="21"/>
  <c r="K16" i="21"/>
  <c r="I16" i="21" s="1"/>
  <c r="C16" i="21"/>
  <c r="B16" i="21"/>
  <c r="AA15" i="21"/>
  <c r="K15" i="21"/>
  <c r="I15" i="21"/>
  <c r="C15" i="21"/>
  <c r="B15" i="21"/>
  <c r="AA14" i="21"/>
  <c r="K14" i="21"/>
  <c r="I14" i="21" s="1"/>
  <c r="C14" i="21"/>
  <c r="B14" i="21"/>
  <c r="AA13" i="21"/>
  <c r="K13" i="21"/>
  <c r="I13" i="21" s="1"/>
  <c r="C13" i="21"/>
  <c r="B13" i="21"/>
  <c r="AA12" i="21"/>
  <c r="K12" i="21"/>
  <c r="I12" i="21" s="1"/>
  <c r="C12" i="21"/>
  <c r="B12" i="21"/>
  <c r="AA11" i="21"/>
  <c r="K11" i="21"/>
  <c r="L11" i="21" s="1"/>
  <c r="I11" i="21"/>
  <c r="C11" i="21"/>
  <c r="B11" i="21"/>
  <c r="AA10" i="21"/>
  <c r="K10" i="21"/>
  <c r="I10" i="21" s="1"/>
  <c r="C10" i="21"/>
  <c r="B10" i="21"/>
  <c r="AA9" i="21"/>
  <c r="K9" i="21"/>
  <c r="C9" i="21"/>
  <c r="B9" i="21"/>
  <c r="AA8" i="21"/>
  <c r="K8" i="21"/>
  <c r="I8" i="21" s="1"/>
  <c r="C8" i="21"/>
  <c r="B8" i="21"/>
  <c r="AA7" i="21"/>
  <c r="K7" i="21"/>
  <c r="I7" i="21" s="1"/>
  <c r="C7" i="21"/>
  <c r="B7" i="21"/>
  <c r="C5" i="21"/>
  <c r="B5" i="21"/>
  <c r="L47" i="22" l="1"/>
  <c r="L33" i="21"/>
  <c r="L31" i="21"/>
  <c r="L29" i="21"/>
  <c r="L25" i="21"/>
  <c r="L23" i="21"/>
  <c r="L21" i="21"/>
  <c r="I19" i="21"/>
  <c r="L19" i="21" s="1"/>
  <c r="L17" i="21"/>
  <c r="L15" i="21"/>
  <c r="L13" i="21"/>
  <c r="I51" i="21"/>
  <c r="L51" i="21" s="1"/>
  <c r="I47" i="22"/>
  <c r="I9" i="21"/>
  <c r="L9" i="21" s="1"/>
  <c r="L7" i="21"/>
  <c r="L8" i="21"/>
  <c r="L14" i="21"/>
  <c r="L16" i="21"/>
  <c r="L18" i="21"/>
  <c r="L20" i="21"/>
  <c r="L22" i="21"/>
  <c r="L24" i="21"/>
  <c r="L30" i="21"/>
  <c r="L32" i="21"/>
  <c r="L36" i="21"/>
  <c r="L38" i="21"/>
  <c r="L40" i="21"/>
  <c r="K47" i="21"/>
  <c r="L10" i="21"/>
  <c r="L12" i="21"/>
  <c r="L26" i="21"/>
  <c r="L28" i="21"/>
  <c r="L34" i="21"/>
  <c r="L42" i="21"/>
  <c r="L44" i="21"/>
  <c r="L46" i="21"/>
  <c r="I47" i="21" l="1"/>
  <c r="L47" i="21"/>
</calcChain>
</file>

<file path=xl/sharedStrings.xml><?xml version="1.0" encoding="utf-8"?>
<sst xmlns="http://schemas.openxmlformats.org/spreadsheetml/2006/main" count="1496" uniqueCount="226">
  <si>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</si>
  <si>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</si>
  <si>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</si>
  <si>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</si>
  <si>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</si>
  <si>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</si>
  <si>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</si>
  <si>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</si>
  <si>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</si>
  <si>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</si>
  <si>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</si>
  <si>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</si>
  <si>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</si>
  <si>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</si>
  <si>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</si>
  <si>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</si>
  <si>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</si>
  <si>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</si>
  <si>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</si>
  <si>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</si>
  <si>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</si>
  <si>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</si>
  <si>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</si>
  <si>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</si>
  <si>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</si>
  <si>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</si>
  <si>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</si>
  <si>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</si>
  <si>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</si>
  <si>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</si>
  <si>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</si>
  <si>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</si>
  <si>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</si>
  <si>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</si>
  <si>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</si>
  <si>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</si>
  <si>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</si>
  <si>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</si>
  <si>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</si>
  <si>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</si>
  <si>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</si>
  <si>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</si>
  <si>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</si>
  <si>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</si>
  <si>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</si>
  <si>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</si>
  <si>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</si>
  <si>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</si>
  <si>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</si>
  <si>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</si>
  <si>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HIC</t>
    <phoneticPr fontId="4" type="noConversion"/>
  </si>
  <si>
    <t>B/K</t>
    <phoneticPr fontId="4" type="noConversion"/>
  </si>
  <si>
    <t>COVER</t>
    <phoneticPr fontId="4" type="noConversion"/>
  </si>
  <si>
    <t>이은실</t>
  </si>
  <si>
    <t>샘플</t>
    <phoneticPr fontId="4" type="noConversion"/>
  </si>
  <si>
    <t>SGF2030</t>
    <phoneticPr fontId="4" type="noConversion"/>
  </si>
  <si>
    <t>SST</t>
    <phoneticPr fontId="4" type="noConversion"/>
  </si>
  <si>
    <t>BASE</t>
    <phoneticPr fontId="4" type="noConversion"/>
  </si>
  <si>
    <t>지아</t>
  </si>
  <si>
    <t>수연</t>
  </si>
  <si>
    <t>STOPPER</t>
    <phoneticPr fontId="4" type="noConversion"/>
  </si>
  <si>
    <t>KR6197-D475PA</t>
    <phoneticPr fontId="4" type="noConversion"/>
  </si>
  <si>
    <t>SF2255</t>
    <phoneticPr fontId="4" type="noConversion"/>
  </si>
  <si>
    <t>SLIDER</t>
    <phoneticPr fontId="4" type="noConversion"/>
  </si>
  <si>
    <t>K-JR01887-A221ATA</t>
    <phoneticPr fontId="4" type="noConversion"/>
  </si>
  <si>
    <t>JD4901</t>
    <phoneticPr fontId="4" type="noConversion"/>
  </si>
  <si>
    <t>박소연</t>
  </si>
  <si>
    <t>김춘화</t>
  </si>
  <si>
    <t>ADAPTER</t>
    <phoneticPr fontId="4" type="noConversion"/>
  </si>
  <si>
    <t>BLUE</t>
    <phoneticPr fontId="4" type="noConversion"/>
  </si>
  <si>
    <t>B/L</t>
    <phoneticPr fontId="4" type="noConversion"/>
  </si>
  <si>
    <t>N/P</t>
    <phoneticPr fontId="4" type="noConversion"/>
  </si>
  <si>
    <t>10월 19일</t>
    <phoneticPr fontId="4" type="noConversion"/>
  </si>
  <si>
    <t>RTP</t>
  </si>
  <si>
    <t>Y/L</t>
    <phoneticPr fontId="4" type="noConversion"/>
  </si>
  <si>
    <t>B</t>
    <phoneticPr fontId="4" type="noConversion"/>
  </si>
  <si>
    <t>A</t>
    <phoneticPr fontId="4" type="noConversion"/>
  </si>
  <si>
    <t>HDBF05-M02B1</t>
    <phoneticPr fontId="4" type="noConversion"/>
  </si>
  <si>
    <t>SGF2041</t>
    <phoneticPr fontId="4" type="noConversion"/>
  </si>
  <si>
    <t>N/P</t>
    <phoneticPr fontId="4" type="noConversion"/>
  </si>
  <si>
    <t>SLIDER</t>
    <phoneticPr fontId="4" type="noConversion"/>
  </si>
  <si>
    <t>10월 20일</t>
    <phoneticPr fontId="4" type="noConversion"/>
  </si>
  <si>
    <t>월</t>
    <phoneticPr fontId="4" type="noConversion"/>
  </si>
  <si>
    <t>10월 21일</t>
    <phoneticPr fontId="4" type="noConversion"/>
  </si>
  <si>
    <t>10월 22일</t>
    <phoneticPr fontId="4" type="noConversion"/>
  </si>
  <si>
    <t>10월 23일</t>
    <phoneticPr fontId="4" type="noConversion"/>
  </si>
  <si>
    <t>SST</t>
    <phoneticPr fontId="4" type="noConversion"/>
  </si>
  <si>
    <t>KR6182-A308YA</t>
    <phoneticPr fontId="4" type="noConversion"/>
  </si>
  <si>
    <t>SGF2050</t>
  </si>
  <si>
    <t>L/G</t>
    <phoneticPr fontId="4" type="noConversion"/>
  </si>
  <si>
    <t>K-AR3547-1A</t>
    <phoneticPr fontId="4" type="noConversion"/>
  </si>
  <si>
    <t>LEAD IN</t>
    <phoneticPr fontId="4" type="noConversion"/>
  </si>
  <si>
    <t>1.2.3.4샘플</t>
    <phoneticPr fontId="4" type="noConversion"/>
  </si>
  <si>
    <t>K-JR01920-M01ABA</t>
    <phoneticPr fontId="4" type="noConversion"/>
  </si>
  <si>
    <t>KR6166CB299UA</t>
    <phoneticPr fontId="4" type="noConversion"/>
  </si>
  <si>
    <t>MCS</t>
    <phoneticPr fontId="4" type="noConversion"/>
  </si>
  <si>
    <t>SAM</t>
    <phoneticPr fontId="4" type="noConversion"/>
  </si>
  <si>
    <t>AM0610C-J</t>
    <phoneticPr fontId="4" type="noConversion"/>
  </si>
  <si>
    <t xml:space="preserve">SGF2030 </t>
    <phoneticPr fontId="4" type="noConversion"/>
  </si>
  <si>
    <t>COVER</t>
    <phoneticPr fontId="4" type="noConversion"/>
  </si>
  <si>
    <t>AM0340A-K</t>
    <phoneticPr fontId="4" type="noConversion"/>
  </si>
  <si>
    <t>JD4901</t>
    <phoneticPr fontId="4" type="noConversion"/>
  </si>
  <si>
    <t>HDBF05-M01B1(2C)</t>
    <phoneticPr fontId="4" type="noConversion"/>
  </si>
  <si>
    <t>KR6422-B589CA</t>
    <phoneticPr fontId="4" type="noConversion"/>
  </si>
  <si>
    <t xml:space="preserve">SGF2033 </t>
    <phoneticPr fontId="4" type="noConversion"/>
  </si>
  <si>
    <t>KR6458AB456CA</t>
    <phoneticPr fontId="4" type="noConversion"/>
  </si>
  <si>
    <t>SGF2033</t>
    <phoneticPr fontId="4" type="noConversion"/>
  </si>
  <si>
    <t>KR6182-C624TB</t>
    <phoneticPr fontId="4" type="noConversion"/>
  </si>
  <si>
    <t>NP628-1056-001#IN-B</t>
    <phoneticPr fontId="4" type="noConversion"/>
  </si>
  <si>
    <t>LG35</t>
    <phoneticPr fontId="4" type="noConversion"/>
  </si>
  <si>
    <t>AYE</t>
    <phoneticPr fontId="4" type="noConversion"/>
  </si>
  <si>
    <t>K-JR01887-B221AUA</t>
    <phoneticPr fontId="4" type="noConversion"/>
  </si>
  <si>
    <t>K-JR01887-G03ABB</t>
    <phoneticPr fontId="4" type="noConversion"/>
  </si>
  <si>
    <t>미령</t>
    <phoneticPr fontId="4" type="noConversion"/>
  </si>
  <si>
    <t>K-JR01887-G04AJA</t>
    <phoneticPr fontId="4" type="noConversion"/>
  </si>
  <si>
    <t>기타=색상상이</t>
    <phoneticPr fontId="4" type="noConversion"/>
  </si>
  <si>
    <t>폐기</t>
    <phoneticPr fontId="4" type="noConversion"/>
  </si>
  <si>
    <t>기타=(상측 메시 살붙음)</t>
    <phoneticPr fontId="4" type="noConversion"/>
  </si>
  <si>
    <t>RV1.0-1.2HD-1.15A1</t>
    <phoneticPr fontId="4" type="noConversion"/>
  </si>
  <si>
    <t>Rivet</t>
    <phoneticPr fontId="4" type="noConversion"/>
  </si>
  <si>
    <t>HIC</t>
    <phoneticPr fontId="4" type="noConversion"/>
  </si>
  <si>
    <t>B</t>
    <phoneticPr fontId="4" type="noConversion"/>
  </si>
  <si>
    <t>A</t>
  </si>
  <si>
    <t>A</t>
    <phoneticPr fontId="4" type="noConversion"/>
  </si>
  <si>
    <t>SLIDER</t>
    <phoneticPr fontId="4" type="noConversion"/>
  </si>
  <si>
    <t>SST</t>
    <phoneticPr fontId="4" type="noConversion"/>
  </si>
  <si>
    <t>BASE</t>
    <phoneticPr fontId="4" type="noConversion"/>
  </si>
  <si>
    <t>K-AR3544-1A</t>
    <phoneticPr fontId="4" type="noConversion"/>
  </si>
  <si>
    <t>K-AR3539-1A</t>
    <phoneticPr fontId="4" type="noConversion"/>
  </si>
  <si>
    <t>K-AR3546-1A</t>
    <phoneticPr fontId="4" type="noConversion"/>
  </si>
  <si>
    <t>COVER</t>
    <phoneticPr fontId="4" type="noConversion"/>
  </si>
  <si>
    <t>Pattern Cover</t>
    <phoneticPr fontId="4" type="noConversion"/>
  </si>
  <si>
    <t>HR032B-084A1</t>
    <phoneticPr fontId="4" type="noConversion"/>
  </si>
  <si>
    <t>FLOATING</t>
    <phoneticPr fontId="4" type="noConversion"/>
  </si>
  <si>
    <t>KR6303-E07TA</t>
    <phoneticPr fontId="4" type="noConversion"/>
  </si>
  <si>
    <t>LATCH</t>
    <phoneticPr fontId="4" type="noConversion"/>
  </si>
  <si>
    <t>샘플</t>
    <phoneticPr fontId="4" type="noConversion"/>
  </si>
  <si>
    <t>샘플1.2.3.4.</t>
    <phoneticPr fontId="4" type="noConversion"/>
  </si>
  <si>
    <t>KR6422-B589CA</t>
    <phoneticPr fontId="4" type="noConversion"/>
  </si>
  <si>
    <t>K-JR01928-B01AZE</t>
    <phoneticPr fontId="4" type="noConversion"/>
  </si>
  <si>
    <t>SGP2020R</t>
    <phoneticPr fontId="4" type="noConversion"/>
  </si>
  <si>
    <t>사상</t>
    <phoneticPr fontId="4" type="noConversion"/>
  </si>
  <si>
    <t>SGF2033</t>
    <phoneticPr fontId="4" type="noConversion"/>
  </si>
  <si>
    <t>HDBF05-M01B1(2C)</t>
    <phoneticPr fontId="4" type="noConversion"/>
  </si>
  <si>
    <t>SGF2041</t>
    <phoneticPr fontId="4" type="noConversion"/>
  </si>
  <si>
    <t>KR6182-A308YA</t>
    <phoneticPr fontId="4" type="noConversion"/>
  </si>
  <si>
    <t>재검</t>
    <phoneticPr fontId="4" type="noConversion"/>
  </si>
  <si>
    <t>HDBF05-M02B1</t>
    <phoneticPr fontId="4" type="noConversion"/>
  </si>
  <si>
    <t xml:space="preserve">SGF2041 </t>
    <phoneticPr fontId="4" type="noConversion"/>
  </si>
  <si>
    <t>N/P</t>
    <phoneticPr fontId="4" type="noConversion"/>
  </si>
  <si>
    <t>버 사상</t>
    <phoneticPr fontId="4" type="noConversion"/>
  </si>
  <si>
    <t>미령</t>
    <phoneticPr fontId="4" type="noConversion"/>
  </si>
  <si>
    <t>B</t>
  </si>
  <si>
    <t>B</t>
    <phoneticPr fontId="4" type="noConversion"/>
  </si>
  <si>
    <t>A</t>
    <phoneticPr fontId="4" type="noConversion"/>
  </si>
  <si>
    <t>FLOATING</t>
    <phoneticPr fontId="4" type="noConversion"/>
  </si>
  <si>
    <t>HR03B-374A3</t>
    <phoneticPr fontId="4" type="noConversion"/>
  </si>
  <si>
    <t>SGF203</t>
  </si>
  <si>
    <t>N/P</t>
    <phoneticPr fontId="4" type="noConversion"/>
  </si>
  <si>
    <t>HDB08QL-102C3</t>
    <phoneticPr fontId="4" type="noConversion"/>
  </si>
  <si>
    <t>COVER</t>
    <phoneticPr fontId="4" type="noConversion"/>
  </si>
  <si>
    <t>HIC</t>
    <phoneticPr fontId="4" type="noConversion"/>
  </si>
  <si>
    <t>STOPPER</t>
    <phoneticPr fontId="4" type="noConversion"/>
  </si>
  <si>
    <t>HDB08QL-102T4</t>
  </si>
  <si>
    <t>SGF2041</t>
  </si>
  <si>
    <t>SGF2041</t>
    <phoneticPr fontId="4" type="noConversion"/>
  </si>
  <si>
    <t>K-AR3545-1A</t>
    <phoneticPr fontId="4" type="noConversion"/>
  </si>
  <si>
    <t xml:space="preserve">SGF2033 </t>
    <phoneticPr fontId="4" type="noConversion"/>
  </si>
  <si>
    <t>HDBF05-M04B1</t>
    <phoneticPr fontId="4" type="noConversion"/>
  </si>
  <si>
    <t>KR6197-06KA</t>
    <phoneticPr fontId="4" type="noConversion"/>
  </si>
  <si>
    <t>MOVING</t>
    <phoneticPr fontId="4" type="noConversion"/>
  </si>
  <si>
    <t>AMB0114B-JAA-R6</t>
    <phoneticPr fontId="4" type="noConversion"/>
  </si>
  <si>
    <t>SF2255</t>
    <phoneticPr fontId="4" type="noConversion"/>
  </si>
  <si>
    <t>MCS</t>
    <phoneticPr fontId="4" type="noConversion"/>
  </si>
  <si>
    <t>NP504-556-126#LB-1</t>
    <phoneticPr fontId="4" type="noConversion"/>
  </si>
  <si>
    <t>SGP2030R</t>
  </si>
  <si>
    <t>ADAPTER</t>
    <phoneticPr fontId="4" type="noConversion"/>
  </si>
  <si>
    <t>샘플</t>
    <phoneticPr fontId="4" type="noConversion"/>
  </si>
  <si>
    <t>샘플A.B.C.D</t>
    <phoneticPr fontId="4" type="noConversion"/>
  </si>
  <si>
    <t>샘플1.2.3.4</t>
    <phoneticPr fontId="4" type="noConversion"/>
  </si>
  <si>
    <t>A</t>
    <phoneticPr fontId="4" type="noConversion"/>
  </si>
  <si>
    <t>B</t>
    <phoneticPr fontId="4" type="noConversion"/>
  </si>
  <si>
    <t>AMB0172A-KAA-R2</t>
    <phoneticPr fontId="4" type="noConversion"/>
  </si>
  <si>
    <t>SGF2033</t>
  </si>
  <si>
    <t>SGF2033</t>
    <phoneticPr fontId="4" type="noConversion"/>
  </si>
  <si>
    <t>MCS</t>
    <phoneticPr fontId="4" type="noConversion"/>
  </si>
  <si>
    <t>ACTUATOR</t>
    <phoneticPr fontId="4" type="noConversion"/>
  </si>
  <si>
    <t>L/G</t>
    <phoneticPr fontId="4" type="noConversion"/>
  </si>
  <si>
    <t>AM0416A-K</t>
  </si>
  <si>
    <t>AM0135A-K</t>
    <phoneticPr fontId="4" type="noConversion"/>
  </si>
  <si>
    <t>BASE</t>
    <phoneticPr fontId="4" type="noConversion"/>
  </si>
  <si>
    <t>AM0234A-K</t>
    <phoneticPr fontId="4" type="noConversion"/>
  </si>
  <si>
    <t>STOPPER</t>
    <phoneticPr fontId="4" type="noConversion"/>
  </si>
  <si>
    <t>NP595-352-012#IN</t>
  </si>
  <si>
    <t>F과제</t>
    <phoneticPr fontId="4" type="noConversion"/>
  </si>
  <si>
    <t xml:space="preserve"> FLOATING_A1-01</t>
  </si>
  <si>
    <t>N/P</t>
    <phoneticPr fontId="4" type="noConversion"/>
  </si>
  <si>
    <t xml:space="preserve"> FLOATING_A1-01</t>
    <phoneticPr fontId="4" type="noConversion"/>
  </si>
  <si>
    <t>F과제</t>
    <phoneticPr fontId="4" type="noConversion"/>
  </si>
  <si>
    <t>NP504-556-126#LB-1</t>
    <phoneticPr fontId="4" type="noConversion"/>
  </si>
  <si>
    <t>SGP2030R</t>
    <phoneticPr fontId="4" type="noConversion"/>
  </si>
  <si>
    <t>ADAPTER</t>
    <phoneticPr fontId="4" type="noConversion"/>
  </si>
  <si>
    <t>KR6422-GB496QA</t>
    <phoneticPr fontId="4" type="noConversion"/>
  </si>
  <si>
    <t>외주 TIM 사상</t>
    <phoneticPr fontId="4" type="noConversion"/>
  </si>
  <si>
    <t>미령</t>
    <phoneticPr fontId="4" type="noConversion"/>
  </si>
  <si>
    <t>KR6422-B589CA</t>
    <phoneticPr fontId="4" type="noConversion"/>
  </si>
  <si>
    <t>네모홀 사상 (4포인트)</t>
    <phoneticPr fontId="4" type="noConversion"/>
  </si>
  <si>
    <t>지아</t>
    <phoneticPr fontId="4" type="noConversion"/>
  </si>
  <si>
    <t>샘플</t>
    <phoneticPr fontId="4" type="noConversion"/>
  </si>
  <si>
    <t>10월 24일</t>
    <phoneticPr fontId="4" type="noConversion"/>
  </si>
  <si>
    <t>B</t>
    <phoneticPr fontId="4" type="noConversion"/>
  </si>
  <si>
    <t>A</t>
    <phoneticPr fontId="4" type="noConversion"/>
  </si>
  <si>
    <t>BASE</t>
    <phoneticPr fontId="4" type="noConversion"/>
  </si>
  <si>
    <t>MCS</t>
  </si>
  <si>
    <t>LEADIN</t>
    <phoneticPr fontId="4" type="noConversion"/>
  </si>
  <si>
    <t>K-JR01920-M01ABX</t>
    <phoneticPr fontId="4" type="noConversion"/>
  </si>
  <si>
    <t>AMB1901D-JAA-R2</t>
    <phoneticPr fontId="4" type="noConversion"/>
  </si>
  <si>
    <t>SGF2030</t>
  </si>
  <si>
    <t>ACTUATOR</t>
    <phoneticPr fontId="4" type="noConversion"/>
  </si>
  <si>
    <t>미령</t>
    <phoneticPr fontId="4" type="noConversion"/>
  </si>
  <si>
    <t>K-JR01928-B01AZA</t>
    <phoneticPr fontId="4" type="noConversion"/>
  </si>
  <si>
    <t>K-JR01903-D180ZA</t>
    <phoneticPr fontId="4" type="noConversion"/>
  </si>
  <si>
    <t>SGP2020R</t>
    <phoneticPr fontId="4" type="noConversion"/>
  </si>
  <si>
    <t>사상만</t>
    <phoneticPr fontId="4" type="noConversion"/>
  </si>
  <si>
    <t>NP413-77549#IN-B</t>
    <phoneticPr fontId="4" type="noConversion"/>
  </si>
  <si>
    <t>FLOATING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</si>
</sst>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  <protection locked="0"/>
    </xf>
    <xf numFmtId="0" fontId="10" fillId="0" borderId="19" xfId="3" applyFont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73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0"/>
  </cols>
  <sheetData>
    <row r="3" spans="2:3" ht="15" customHeight="1" x14ac:dyDescent="0.3">
      <c r="B3" s="19" t="s">
        <v>28</v>
      </c>
      <c r="C3" s="19" t="s">
        <v>29</v>
      </c>
    </row>
    <row r="4" spans="2:3" ht="15" customHeight="1" x14ac:dyDescent="0.3">
      <c r="B4" s="21"/>
      <c r="C4" s="21" t="s">
        <v>35</v>
      </c>
    </row>
    <row r="5" spans="2:3" ht="15" customHeight="1" x14ac:dyDescent="0.3">
      <c r="B5" s="21" t="s">
        <v>30</v>
      </c>
      <c r="C5" s="21" t="s">
        <v>31</v>
      </c>
    </row>
    <row r="6" spans="2:3" ht="15" customHeight="1" x14ac:dyDescent="0.3">
      <c r="B6" s="21" t="s">
        <v>32</v>
      </c>
      <c r="C6" s="21" t="s">
        <v>33</v>
      </c>
    </row>
    <row r="7" spans="2:3" ht="15" customHeight="1" x14ac:dyDescent="0.3">
      <c r="B7" s="21" t="s">
        <v>34</v>
      </c>
      <c r="C7" s="21" t="s">
        <v>37</v>
      </c>
    </row>
    <row r="8" spans="2:3" ht="15" customHeight="1" x14ac:dyDescent="0.3">
      <c r="B8" s="21" t="s">
        <v>36</v>
      </c>
      <c r="C8" s="21" t="s">
        <v>39</v>
      </c>
    </row>
    <row r="9" spans="2:3" ht="15" customHeight="1" x14ac:dyDescent="0.3">
      <c r="B9" s="21" t="s">
        <v>38</v>
      </c>
      <c r="C9" s="21" t="s">
        <v>41</v>
      </c>
    </row>
    <row r="10" spans="2:3" ht="15" customHeight="1" x14ac:dyDescent="0.3">
      <c r="B10" s="21" t="s">
        <v>40</v>
      </c>
      <c r="C10" s="21"/>
    </row>
    <row r="11" spans="2:3" ht="15" customHeight="1" x14ac:dyDescent="0.3">
      <c r="B11" s="21" t="s">
        <v>42</v>
      </c>
      <c r="C11" s="21"/>
    </row>
    <row r="12" spans="2:3" ht="15" customHeight="1" x14ac:dyDescent="0.3">
      <c r="B12" s="21" t="s">
        <v>43</v>
      </c>
      <c r="C12" s="21"/>
    </row>
    <row r="13" spans="2:3" ht="15" customHeight="1" x14ac:dyDescent="0.3">
      <c r="B13" s="21" t="s">
        <v>44</v>
      </c>
      <c r="C13" s="21"/>
    </row>
    <row r="14" spans="2:3" ht="15" customHeight="1" x14ac:dyDescent="0.3">
      <c r="B14" s="21" t="s">
        <v>45</v>
      </c>
      <c r="C14" s="21"/>
    </row>
    <row r="15" spans="2:3" ht="15" customHeight="1" x14ac:dyDescent="0.3">
      <c r="B15" s="21" t="s">
        <v>48</v>
      </c>
      <c r="C15" s="21"/>
    </row>
    <row r="16" spans="2:3" ht="15" customHeight="1" x14ac:dyDescent="0.3">
      <c r="B16" s="21" t="s">
        <v>49</v>
      </c>
      <c r="C16" s="21"/>
    </row>
    <row r="17" spans="2:3" ht="15" customHeight="1" x14ac:dyDescent="0.3">
      <c r="B17" s="21"/>
      <c r="C17" s="21"/>
    </row>
    <row r="18" spans="2:3" ht="15" customHeight="1" x14ac:dyDescent="0.3">
      <c r="B18" s="21"/>
      <c r="C18" s="21"/>
    </row>
    <row r="19" spans="2:3" ht="15" customHeight="1" x14ac:dyDescent="0.3">
      <c r="B19" s="21"/>
      <c r="C19" s="21"/>
    </row>
    <row r="20" spans="2:3" ht="15" customHeight="1" x14ac:dyDescent="0.3">
      <c r="B20" s="21"/>
      <c r="C20" s="21"/>
    </row>
    <row r="21" spans="2:3" ht="15" customHeight="1" x14ac:dyDescent="0.3">
      <c r="B21" s="21"/>
      <c r="C21" s="21"/>
    </row>
    <row r="22" spans="2:3" ht="15" customHeight="1" x14ac:dyDescent="0.3">
      <c r="B22" s="21"/>
      <c r="C22" s="21"/>
    </row>
    <row r="23" spans="2:3" ht="15" customHeight="1" x14ac:dyDescent="0.3">
      <c r="B23" s="21"/>
      <c r="C23" s="21"/>
    </row>
    <row r="24" spans="2:3" ht="15" customHeight="1" x14ac:dyDescent="0.3">
      <c r="B24" s="21"/>
      <c r="C24" s="21"/>
    </row>
    <row r="25" spans="2:3" ht="15" customHeight="1" x14ac:dyDescent="0.3">
      <c r="B25" s="21"/>
      <c r="C25" s="2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1D91-9D31-4A63-950D-A6523AF6219E}">
  <dimension ref="A1:AC72"/>
  <sheetViews>
    <sheetView zoomScale="85" zoomScaleNormal="85" workbookViewId="0">
      <pane ySplit="6" topLeftCell="A27" activePane="bottomLeft" state="frozen"/>
      <selection activeCell="A4" sqref="A4:AC4"/>
      <selection pane="bottomLeft" activeCell="Z7" sqref="Z7:AA44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40" t="s">
        <v>72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4" t="s">
        <v>1</v>
      </c>
      <c r="B5" s="55" t="str">
        <f>MID($A$1,2,1)</f>
        <v>0</v>
      </c>
      <c r="C5" s="55" t="str">
        <f>RIGHT($A$1,1)</f>
        <v>일</v>
      </c>
      <c r="D5" s="34" t="s">
        <v>2</v>
      </c>
      <c r="E5" s="34" t="s">
        <v>3</v>
      </c>
      <c r="F5" s="34" t="s">
        <v>4</v>
      </c>
      <c r="G5" s="34" t="s">
        <v>5</v>
      </c>
      <c r="H5" s="32" t="s">
        <v>6</v>
      </c>
      <c r="I5" s="34" t="s">
        <v>7</v>
      </c>
      <c r="J5" s="34" t="s">
        <v>8</v>
      </c>
      <c r="K5" s="34" t="s">
        <v>9</v>
      </c>
      <c r="L5" s="35" t="s">
        <v>10</v>
      </c>
      <c r="M5" s="37" t="s">
        <v>11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 t="s">
        <v>12</v>
      </c>
      <c r="Y5" s="37"/>
      <c r="Z5" s="37"/>
      <c r="AA5" s="37" t="s">
        <v>13</v>
      </c>
      <c r="AB5" s="37" t="s">
        <v>14</v>
      </c>
      <c r="AC5" s="58" t="s">
        <v>15</v>
      </c>
    </row>
    <row r="6" spans="1:29" s="2" customFormat="1" ht="17.25" thickBot="1" x14ac:dyDescent="0.35">
      <c r="A6" s="33"/>
      <c r="B6" s="56"/>
      <c r="C6" s="56"/>
      <c r="D6" s="33"/>
      <c r="E6" s="33"/>
      <c r="F6" s="33"/>
      <c r="G6" s="33"/>
      <c r="H6" s="33"/>
      <c r="I6" s="33"/>
      <c r="J6" s="33"/>
      <c r="K6" s="33"/>
      <c r="L6" s="36"/>
      <c r="M6" s="22" t="s">
        <v>16</v>
      </c>
      <c r="N6" s="22" t="s">
        <v>17</v>
      </c>
      <c r="O6" s="22" t="s">
        <v>18</v>
      </c>
      <c r="P6" s="22" t="s">
        <v>19</v>
      </c>
      <c r="Q6" s="22" t="s">
        <v>20</v>
      </c>
      <c r="R6" s="3" t="s">
        <v>21</v>
      </c>
      <c r="S6" s="22" t="s">
        <v>22</v>
      </c>
      <c r="T6" s="3" t="s">
        <v>23</v>
      </c>
      <c r="U6" s="3" t="s">
        <v>46</v>
      </c>
      <c r="V6" s="3" t="s">
        <v>47</v>
      </c>
      <c r="W6" s="22" t="s">
        <v>24</v>
      </c>
      <c r="X6" s="22" t="s">
        <v>25</v>
      </c>
      <c r="Y6" s="22" t="s">
        <v>26</v>
      </c>
      <c r="Z6" s="22" t="s">
        <v>27</v>
      </c>
      <c r="AA6" s="57"/>
      <c r="AB6" s="57"/>
      <c r="AC6" s="57"/>
    </row>
    <row r="7" spans="1:29" s="13" customFormat="1" ht="20.100000000000001" customHeight="1" thickTop="1" x14ac:dyDescent="0.3">
      <c r="A7" s="4">
        <v>1</v>
      </c>
      <c r="B7" s="5" t="str">
        <f>LEFT($A$1,1)</f>
        <v>1</v>
      </c>
      <c r="C7" s="5" t="str">
        <f>MID($A$1,4,2)</f>
        <v xml:space="preserve"> 1</v>
      </c>
      <c r="D7" s="6" t="s">
        <v>120</v>
      </c>
      <c r="E7" s="6" t="s">
        <v>119</v>
      </c>
      <c r="F7" s="6" t="s">
        <v>118</v>
      </c>
      <c r="G7" s="4" t="s">
        <v>73</v>
      </c>
      <c r="H7" s="4" t="s">
        <v>74</v>
      </c>
      <c r="I7" s="7">
        <f t="shared" ref="I7:I46" si="0">J7+K7</f>
        <v>22039</v>
      </c>
      <c r="J7" s="8">
        <v>22000</v>
      </c>
      <c r="K7" s="7">
        <f t="shared" ref="K7:K16" si="1">SUM(M7:W7)</f>
        <v>39</v>
      </c>
      <c r="L7" s="9">
        <f t="shared" ref="L7:L46" si="2">K7/I7</f>
        <v>1.7695902717909161E-3</v>
      </c>
      <c r="M7" s="10">
        <v>39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20201016</v>
      </c>
      <c r="Y7" s="11">
        <v>2</v>
      </c>
      <c r="Z7" s="5" t="s">
        <v>75</v>
      </c>
      <c r="AA7" s="11" t="str">
        <f t="shared" ref="AA7:AA46" si="3">IF($Z7="A","하선동",IF($Z7="B","이형준",""))</f>
        <v>이형준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4">LEFT($A$1,1)</f>
        <v>1</v>
      </c>
      <c r="C8" s="5" t="str">
        <f t="shared" ref="C8:C46" si="5">MID($A$1,4,2)</f>
        <v xml:space="preserve"> 1</v>
      </c>
      <c r="D8" s="6" t="s">
        <v>120</v>
      </c>
      <c r="E8" s="6" t="s">
        <v>119</v>
      </c>
      <c r="F8" s="6" t="s">
        <v>118</v>
      </c>
      <c r="G8" s="4" t="s">
        <v>73</v>
      </c>
      <c r="H8" s="4" t="s">
        <v>74</v>
      </c>
      <c r="I8" s="7">
        <f t="shared" si="0"/>
        <v>10027</v>
      </c>
      <c r="J8" s="8">
        <v>10000</v>
      </c>
      <c r="K8" s="7">
        <f t="shared" si="1"/>
        <v>27</v>
      </c>
      <c r="L8" s="9">
        <f t="shared" si="2"/>
        <v>2.6927296299990027E-3</v>
      </c>
      <c r="M8" s="10">
        <v>27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1">
        <v>20201019</v>
      </c>
      <c r="Y8" s="11">
        <v>2</v>
      </c>
      <c r="Z8" s="5" t="s">
        <v>76</v>
      </c>
      <c r="AA8" s="11" t="str">
        <f t="shared" si="3"/>
        <v>하선동</v>
      </c>
      <c r="AB8" s="4" t="s">
        <v>58</v>
      </c>
      <c r="AC8" s="12"/>
    </row>
    <row r="9" spans="1:29" s="13" customFormat="1" ht="20.100000000000001" customHeight="1" x14ac:dyDescent="0.3">
      <c r="A9" s="4">
        <v>3</v>
      </c>
      <c r="B9" s="5" t="str">
        <f t="shared" si="4"/>
        <v>1</v>
      </c>
      <c r="C9" s="5" t="str">
        <f t="shared" si="5"/>
        <v xml:space="preserve"> 1</v>
      </c>
      <c r="D9" s="6" t="s">
        <v>50</v>
      </c>
      <c r="E9" s="15" t="s">
        <v>80</v>
      </c>
      <c r="F9" s="4" t="s">
        <v>77</v>
      </c>
      <c r="G9" s="4" t="s">
        <v>78</v>
      </c>
      <c r="H9" s="4" t="s">
        <v>79</v>
      </c>
      <c r="I9" s="7">
        <f t="shared" si="0"/>
        <v>2011</v>
      </c>
      <c r="J9" s="8">
        <v>1830</v>
      </c>
      <c r="K9" s="7">
        <f t="shared" si="1"/>
        <v>181</v>
      </c>
      <c r="L9" s="9">
        <f t="shared" si="2"/>
        <v>9.0004972650422677E-2</v>
      </c>
      <c r="M9" s="10"/>
      <c r="N9" s="10"/>
      <c r="O9" s="10"/>
      <c r="P9" s="10">
        <v>3</v>
      </c>
      <c r="Q9" s="10">
        <v>14</v>
      </c>
      <c r="R9" s="10"/>
      <c r="S9" s="10">
        <v>161</v>
      </c>
      <c r="T9" s="10">
        <v>3</v>
      </c>
      <c r="U9" s="10"/>
      <c r="V9" s="10"/>
      <c r="W9" s="10"/>
      <c r="X9" s="11">
        <v>20201019</v>
      </c>
      <c r="Y9" s="11">
        <v>1</v>
      </c>
      <c r="Z9" s="5" t="s">
        <v>76</v>
      </c>
      <c r="AA9" s="11" t="str">
        <f t="shared" si="3"/>
        <v>하선동</v>
      </c>
      <c r="AB9" s="4" t="s">
        <v>58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4"/>
        <v>1</v>
      </c>
      <c r="C10" s="5" t="str">
        <f t="shared" si="5"/>
        <v xml:space="preserve"> 1</v>
      </c>
      <c r="D10" s="6" t="s">
        <v>56</v>
      </c>
      <c r="E10" s="6" t="s">
        <v>63</v>
      </c>
      <c r="F10" s="6" t="s">
        <v>87</v>
      </c>
      <c r="G10" s="4" t="s">
        <v>88</v>
      </c>
      <c r="H10" s="4" t="s">
        <v>51</v>
      </c>
      <c r="I10" s="7">
        <f t="shared" si="0"/>
        <v>447</v>
      </c>
      <c r="J10" s="8">
        <v>400</v>
      </c>
      <c r="K10" s="7">
        <f t="shared" si="1"/>
        <v>47</v>
      </c>
      <c r="L10" s="9">
        <f t="shared" si="2"/>
        <v>0.10514541387024609</v>
      </c>
      <c r="M10" s="10"/>
      <c r="N10" s="10"/>
      <c r="O10" s="10"/>
      <c r="P10" s="10">
        <v>10</v>
      </c>
      <c r="Q10" s="10">
        <v>1</v>
      </c>
      <c r="R10" s="10"/>
      <c r="S10" s="10"/>
      <c r="T10" s="10">
        <v>36</v>
      </c>
      <c r="U10" s="10"/>
      <c r="V10" s="10"/>
      <c r="W10" s="10"/>
      <c r="X10" s="11">
        <v>20201019</v>
      </c>
      <c r="Y10" s="11">
        <v>4</v>
      </c>
      <c r="Z10" s="5" t="s">
        <v>76</v>
      </c>
      <c r="AA10" s="11" t="str">
        <f t="shared" si="3"/>
        <v>하선동</v>
      </c>
      <c r="AB10" s="4" t="s">
        <v>58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4"/>
        <v>1</v>
      </c>
      <c r="C11" s="5" t="str">
        <f t="shared" si="5"/>
        <v xml:space="preserve"> 1</v>
      </c>
      <c r="D11" s="6" t="s">
        <v>56</v>
      </c>
      <c r="E11" s="6" t="s">
        <v>57</v>
      </c>
      <c r="F11" s="6" t="s">
        <v>94</v>
      </c>
      <c r="G11" s="4">
        <v>7301</v>
      </c>
      <c r="H11" s="4" t="s">
        <v>51</v>
      </c>
      <c r="I11" s="7">
        <f t="shared" si="0"/>
        <v>2314</v>
      </c>
      <c r="J11" s="8">
        <v>2314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20201016</v>
      </c>
      <c r="Y11" s="11">
        <v>13</v>
      </c>
      <c r="Z11" s="5" t="s">
        <v>75</v>
      </c>
      <c r="AA11" s="11" t="str">
        <f t="shared" si="3"/>
        <v>이형준</v>
      </c>
      <c r="AB11" s="4" t="s">
        <v>59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4"/>
        <v>1</v>
      </c>
      <c r="C12" s="5" t="str">
        <f t="shared" si="5"/>
        <v xml:space="preserve"> 1</v>
      </c>
      <c r="D12" s="6" t="s">
        <v>56</v>
      </c>
      <c r="E12" s="6" t="s">
        <v>57</v>
      </c>
      <c r="F12" s="6" t="s">
        <v>94</v>
      </c>
      <c r="G12" s="4">
        <v>7301</v>
      </c>
      <c r="H12" s="4" t="s">
        <v>51</v>
      </c>
      <c r="I12" s="7">
        <f t="shared" si="0"/>
        <v>1856</v>
      </c>
      <c r="J12" s="8">
        <v>1853</v>
      </c>
      <c r="K12" s="7">
        <f t="shared" si="1"/>
        <v>3</v>
      </c>
      <c r="L12" s="9">
        <f t="shared" si="2"/>
        <v>1.6163793103448276E-3</v>
      </c>
      <c r="M12" s="10">
        <v>2</v>
      </c>
      <c r="N12" s="10"/>
      <c r="O12" s="10"/>
      <c r="P12" s="10"/>
      <c r="Q12" s="10">
        <v>1</v>
      </c>
      <c r="R12" s="10"/>
      <c r="S12" s="10"/>
      <c r="T12" s="10"/>
      <c r="U12" s="10"/>
      <c r="V12" s="10"/>
      <c r="W12" s="10"/>
      <c r="X12" s="11">
        <v>20201006</v>
      </c>
      <c r="Y12" s="11">
        <v>13</v>
      </c>
      <c r="Z12" s="5" t="s">
        <v>76</v>
      </c>
      <c r="AA12" s="11" t="str">
        <f t="shared" si="3"/>
        <v>하선동</v>
      </c>
      <c r="AB12" s="4" t="s">
        <v>59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4"/>
        <v>1</v>
      </c>
      <c r="C13" s="5" t="str">
        <f t="shared" si="5"/>
        <v xml:space="preserve"> 1</v>
      </c>
      <c r="D13" s="6" t="s">
        <v>95</v>
      </c>
      <c r="E13" s="4" t="s">
        <v>96</v>
      </c>
      <c r="F13" s="4" t="s">
        <v>97</v>
      </c>
      <c r="G13" s="4" t="s">
        <v>98</v>
      </c>
      <c r="H13" s="4" t="s">
        <v>79</v>
      </c>
      <c r="I13" s="7">
        <f t="shared" si="0"/>
        <v>2206</v>
      </c>
      <c r="J13" s="8">
        <v>2180</v>
      </c>
      <c r="K13" s="7">
        <f t="shared" si="1"/>
        <v>26</v>
      </c>
      <c r="L13" s="9">
        <f t="shared" si="2"/>
        <v>1.1786038077969175E-2</v>
      </c>
      <c r="M13" s="10"/>
      <c r="N13" s="10">
        <v>0</v>
      </c>
      <c r="O13" s="10"/>
      <c r="P13" s="10"/>
      <c r="Q13" s="10"/>
      <c r="R13" s="10"/>
      <c r="S13" s="10">
        <v>22</v>
      </c>
      <c r="T13" s="10">
        <v>4</v>
      </c>
      <c r="U13" s="10"/>
      <c r="V13" s="10"/>
      <c r="W13" s="10"/>
      <c r="X13" s="11">
        <v>20201019</v>
      </c>
      <c r="Y13" s="11">
        <v>6</v>
      </c>
      <c r="Z13" s="5" t="s">
        <v>76</v>
      </c>
      <c r="AA13" s="11" t="str">
        <f t="shared" si="3"/>
        <v>하선동</v>
      </c>
      <c r="AB13" s="4" t="s">
        <v>59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4"/>
        <v>1</v>
      </c>
      <c r="C14" s="5" t="str">
        <f t="shared" si="5"/>
        <v xml:space="preserve"> 1</v>
      </c>
      <c r="D14" s="6" t="s">
        <v>95</v>
      </c>
      <c r="E14" s="6" t="s">
        <v>99</v>
      </c>
      <c r="F14" s="6" t="s">
        <v>100</v>
      </c>
      <c r="G14" s="4" t="s">
        <v>101</v>
      </c>
      <c r="H14" s="4" t="s">
        <v>51</v>
      </c>
      <c r="I14" s="7">
        <f t="shared" si="0"/>
        <v>1500</v>
      </c>
      <c r="J14" s="8">
        <v>1500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20201019</v>
      </c>
      <c r="Y14" s="11">
        <v>8</v>
      </c>
      <c r="Z14" s="5" t="s">
        <v>76</v>
      </c>
      <c r="AA14" s="11" t="str">
        <f t="shared" si="3"/>
        <v>하선동</v>
      </c>
      <c r="AB14" s="4" t="s">
        <v>59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4"/>
        <v>1</v>
      </c>
      <c r="C15" s="5" t="str">
        <f t="shared" si="5"/>
        <v xml:space="preserve"> 1</v>
      </c>
      <c r="D15" s="6" t="s">
        <v>50</v>
      </c>
      <c r="E15" s="6" t="s">
        <v>57</v>
      </c>
      <c r="F15" s="6" t="s">
        <v>102</v>
      </c>
      <c r="G15" s="4" t="s">
        <v>78</v>
      </c>
      <c r="H15" s="4" t="s">
        <v>51</v>
      </c>
      <c r="I15" s="7">
        <f t="shared" si="0"/>
        <v>1495</v>
      </c>
      <c r="J15" s="8">
        <v>1399</v>
      </c>
      <c r="K15" s="7">
        <f t="shared" si="1"/>
        <v>96</v>
      </c>
      <c r="L15" s="9">
        <f t="shared" si="2"/>
        <v>6.4214046822742468E-2</v>
      </c>
      <c r="M15" s="10"/>
      <c r="N15" s="10"/>
      <c r="O15" s="10"/>
      <c r="P15" s="10">
        <v>96</v>
      </c>
      <c r="Q15" s="10"/>
      <c r="R15" s="10"/>
      <c r="S15" s="10"/>
      <c r="T15" s="10"/>
      <c r="U15" s="10"/>
      <c r="V15" s="10"/>
      <c r="W15" s="10"/>
      <c r="X15" s="11">
        <v>20201019</v>
      </c>
      <c r="Y15" s="11">
        <v>15</v>
      </c>
      <c r="Z15" s="5" t="s">
        <v>76</v>
      </c>
      <c r="AA15" s="11" t="str">
        <f t="shared" si="3"/>
        <v>하선동</v>
      </c>
      <c r="AB15" s="4" t="s">
        <v>66</v>
      </c>
      <c r="AC15" s="12" t="s">
        <v>116</v>
      </c>
    </row>
    <row r="16" spans="1:29" s="13" customFormat="1" ht="20.100000000000001" customHeight="1" x14ac:dyDescent="0.3">
      <c r="A16" s="4">
        <v>10</v>
      </c>
      <c r="B16" s="5" t="str">
        <f t="shared" si="4"/>
        <v>1</v>
      </c>
      <c r="C16" s="5" t="str">
        <f t="shared" si="5"/>
        <v xml:space="preserve"> 1</v>
      </c>
      <c r="D16" s="6" t="s">
        <v>50</v>
      </c>
      <c r="E16" s="6" t="s">
        <v>57</v>
      </c>
      <c r="F16" s="6" t="s">
        <v>102</v>
      </c>
      <c r="G16" s="4" t="s">
        <v>78</v>
      </c>
      <c r="H16" s="4" t="s">
        <v>51</v>
      </c>
      <c r="I16" s="7">
        <f t="shared" si="0"/>
        <v>5070</v>
      </c>
      <c r="J16" s="8">
        <v>4781</v>
      </c>
      <c r="K16" s="7">
        <f t="shared" si="1"/>
        <v>289</v>
      </c>
      <c r="L16" s="9">
        <f t="shared" si="2"/>
        <v>5.7001972386587774E-2</v>
      </c>
      <c r="M16" s="10"/>
      <c r="N16" s="10"/>
      <c r="O16" s="10"/>
      <c r="P16" s="10">
        <v>289</v>
      </c>
      <c r="Q16" s="10"/>
      <c r="R16" s="10"/>
      <c r="S16" s="10"/>
      <c r="T16" s="10"/>
      <c r="U16" s="10"/>
      <c r="V16" s="10"/>
      <c r="W16" s="10"/>
      <c r="X16" s="11">
        <v>20201019</v>
      </c>
      <c r="Y16" s="11">
        <v>15</v>
      </c>
      <c r="Z16" s="5" t="s">
        <v>75</v>
      </c>
      <c r="AA16" s="11" t="str">
        <f t="shared" si="3"/>
        <v>이형준</v>
      </c>
      <c r="AB16" s="4" t="s">
        <v>66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4"/>
        <v>1</v>
      </c>
      <c r="C17" s="5" t="str">
        <f t="shared" si="5"/>
        <v xml:space="preserve"> 1</v>
      </c>
      <c r="D17" s="6" t="s">
        <v>56</v>
      </c>
      <c r="E17" s="6" t="s">
        <v>57</v>
      </c>
      <c r="F17" s="6" t="s">
        <v>103</v>
      </c>
      <c r="G17" s="4" t="s">
        <v>104</v>
      </c>
      <c r="H17" s="4" t="s">
        <v>51</v>
      </c>
      <c r="I17" s="7">
        <f t="shared" si="0"/>
        <v>1844</v>
      </c>
      <c r="J17" s="8">
        <v>1836</v>
      </c>
      <c r="K17" s="7">
        <f t="shared" ref="K17:K18" si="6">SUM(M17:W17)</f>
        <v>8</v>
      </c>
      <c r="L17" s="9">
        <f t="shared" si="2"/>
        <v>4.3383947939262474E-3</v>
      </c>
      <c r="M17" s="10"/>
      <c r="N17" s="10"/>
      <c r="O17" s="10"/>
      <c r="P17" s="10">
        <v>8</v>
      </c>
      <c r="Q17" s="10"/>
      <c r="R17" s="10"/>
      <c r="S17" s="10"/>
      <c r="T17" s="10"/>
      <c r="U17" s="10"/>
      <c r="V17" s="10"/>
      <c r="W17" s="10"/>
      <c r="X17" s="11">
        <v>20200923</v>
      </c>
      <c r="Y17" s="11">
        <v>7</v>
      </c>
      <c r="Z17" s="5" t="s">
        <v>76</v>
      </c>
      <c r="AA17" s="11" t="str">
        <f t="shared" si="3"/>
        <v>하선동</v>
      </c>
      <c r="AB17" s="4" t="s">
        <v>66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4"/>
        <v>1</v>
      </c>
      <c r="C18" s="5" t="str">
        <f t="shared" si="5"/>
        <v xml:space="preserve"> 1</v>
      </c>
      <c r="D18" s="6" t="s">
        <v>56</v>
      </c>
      <c r="E18" s="6" t="s">
        <v>57</v>
      </c>
      <c r="F18" s="6" t="s">
        <v>103</v>
      </c>
      <c r="G18" s="4" t="s">
        <v>104</v>
      </c>
      <c r="H18" s="4" t="s">
        <v>51</v>
      </c>
      <c r="I18" s="7">
        <f t="shared" si="0"/>
        <v>1234</v>
      </c>
      <c r="J18" s="8">
        <v>763</v>
      </c>
      <c r="K18" s="7">
        <f t="shared" si="6"/>
        <v>471</v>
      </c>
      <c r="L18" s="9">
        <f t="shared" si="2"/>
        <v>0.38168557536466774</v>
      </c>
      <c r="M18" s="10"/>
      <c r="N18" s="10"/>
      <c r="O18" s="10"/>
      <c r="P18" s="10">
        <v>20</v>
      </c>
      <c r="Q18" s="10">
        <v>1</v>
      </c>
      <c r="R18" s="10"/>
      <c r="S18" s="10"/>
      <c r="T18" s="10"/>
      <c r="U18" s="10"/>
      <c r="V18" s="10"/>
      <c r="W18" s="10">
        <v>450</v>
      </c>
      <c r="X18" s="11">
        <v>20201019</v>
      </c>
      <c r="Y18" s="11">
        <v>13</v>
      </c>
      <c r="Z18" s="5" t="s">
        <v>75</v>
      </c>
      <c r="AA18" s="11" t="str">
        <f t="shared" si="3"/>
        <v>이형준</v>
      </c>
      <c r="AB18" s="4" t="s">
        <v>66</v>
      </c>
      <c r="AC18" s="12" t="s">
        <v>117</v>
      </c>
    </row>
    <row r="19" spans="1:29" s="13" customFormat="1" ht="20.100000000000001" customHeight="1" x14ac:dyDescent="0.3">
      <c r="A19" s="4">
        <v>13</v>
      </c>
      <c r="B19" s="5" t="str">
        <f t="shared" si="4"/>
        <v>1</v>
      </c>
      <c r="C19" s="5" t="str">
        <f t="shared" si="5"/>
        <v xml:space="preserve"> 1</v>
      </c>
      <c r="D19" s="6" t="s">
        <v>56</v>
      </c>
      <c r="E19" s="6" t="s">
        <v>57</v>
      </c>
      <c r="F19" s="6" t="s">
        <v>103</v>
      </c>
      <c r="G19" s="4" t="s">
        <v>104</v>
      </c>
      <c r="H19" s="4" t="s">
        <v>51</v>
      </c>
      <c r="I19" s="7">
        <f t="shared" si="0"/>
        <v>756</v>
      </c>
      <c r="J19" s="8">
        <v>751</v>
      </c>
      <c r="K19" s="7">
        <f t="shared" ref="K19:K46" si="7">SUM(M19:W19)</f>
        <v>5</v>
      </c>
      <c r="L19" s="9">
        <f t="shared" si="2"/>
        <v>6.6137566137566134E-3</v>
      </c>
      <c r="M19" s="10"/>
      <c r="N19" s="10"/>
      <c r="O19" s="10"/>
      <c r="P19" s="10">
        <v>5</v>
      </c>
      <c r="Q19" s="10"/>
      <c r="R19" s="10"/>
      <c r="S19" s="10"/>
      <c r="T19" s="10"/>
      <c r="U19" s="10"/>
      <c r="V19" s="10"/>
      <c r="W19" s="10"/>
      <c r="X19" s="11">
        <v>20200922</v>
      </c>
      <c r="Y19" s="11">
        <v>7</v>
      </c>
      <c r="Z19" s="5" t="s">
        <v>75</v>
      </c>
      <c r="AA19" s="11" t="str">
        <f t="shared" si="3"/>
        <v>이형준</v>
      </c>
      <c r="AB19" s="4" t="s">
        <v>66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4"/>
        <v>1</v>
      </c>
      <c r="C20" s="5" t="str">
        <f t="shared" si="5"/>
        <v xml:space="preserve"> 1</v>
      </c>
      <c r="D20" s="6" t="s">
        <v>56</v>
      </c>
      <c r="E20" s="6" t="s">
        <v>63</v>
      </c>
      <c r="F20" s="6" t="s">
        <v>87</v>
      </c>
      <c r="G20" s="4" t="s">
        <v>88</v>
      </c>
      <c r="H20" s="4" t="s">
        <v>51</v>
      </c>
      <c r="I20" s="7">
        <f t="shared" si="0"/>
        <v>244</v>
      </c>
      <c r="J20" s="8">
        <v>243</v>
      </c>
      <c r="K20" s="7">
        <f t="shared" si="7"/>
        <v>1</v>
      </c>
      <c r="L20" s="9">
        <f t="shared" si="2"/>
        <v>4.0983606557377051E-3</v>
      </c>
      <c r="M20" s="10"/>
      <c r="N20" s="10"/>
      <c r="O20" s="10"/>
      <c r="P20" s="10">
        <v>1</v>
      </c>
      <c r="Q20" s="10"/>
      <c r="R20" s="10"/>
      <c r="S20" s="10"/>
      <c r="T20" s="10"/>
      <c r="U20" s="10"/>
      <c r="V20" s="10"/>
      <c r="W20" s="10"/>
      <c r="X20" s="11">
        <v>20201019</v>
      </c>
      <c r="Y20" s="11">
        <v>4</v>
      </c>
      <c r="Z20" s="5" t="s">
        <v>76</v>
      </c>
      <c r="AA20" s="11" t="str">
        <f t="shared" si="3"/>
        <v>하선동</v>
      </c>
      <c r="AB20" s="4" t="s">
        <v>66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4"/>
        <v>1</v>
      </c>
      <c r="C21" s="5" t="str">
        <f t="shared" si="5"/>
        <v xml:space="preserve"> 1</v>
      </c>
      <c r="D21" s="6" t="s">
        <v>50</v>
      </c>
      <c r="E21" s="15" t="s">
        <v>80</v>
      </c>
      <c r="F21" s="4" t="s">
        <v>77</v>
      </c>
      <c r="G21" s="4" t="s">
        <v>78</v>
      </c>
      <c r="H21" s="4" t="s">
        <v>79</v>
      </c>
      <c r="I21" s="7">
        <f t="shared" si="0"/>
        <v>2672</v>
      </c>
      <c r="J21" s="8">
        <v>2550</v>
      </c>
      <c r="K21" s="7">
        <f t="shared" si="7"/>
        <v>122</v>
      </c>
      <c r="L21" s="9">
        <f t="shared" si="2"/>
        <v>4.5658682634730538E-2</v>
      </c>
      <c r="M21" s="10"/>
      <c r="N21" s="10"/>
      <c r="O21" s="10"/>
      <c r="P21" s="10">
        <v>3</v>
      </c>
      <c r="Q21" s="10">
        <v>13</v>
      </c>
      <c r="R21" s="10"/>
      <c r="S21" s="10">
        <v>104</v>
      </c>
      <c r="T21" s="10">
        <v>2</v>
      </c>
      <c r="U21" s="10"/>
      <c r="V21" s="10"/>
      <c r="W21" s="10"/>
      <c r="X21" s="11">
        <v>20201019</v>
      </c>
      <c r="Y21" s="11">
        <v>1</v>
      </c>
      <c r="Z21" s="5" t="s">
        <v>75</v>
      </c>
      <c r="AA21" s="11" t="str">
        <f t="shared" si="3"/>
        <v>이형준</v>
      </c>
      <c r="AB21" s="4" t="s">
        <v>67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4"/>
        <v>1</v>
      </c>
      <c r="C22" s="5" t="str">
        <f t="shared" si="5"/>
        <v xml:space="preserve"> 1</v>
      </c>
      <c r="D22" s="6" t="s">
        <v>56</v>
      </c>
      <c r="E22" s="6" t="s">
        <v>57</v>
      </c>
      <c r="F22" s="6" t="s">
        <v>105</v>
      </c>
      <c r="G22" s="4" t="s">
        <v>106</v>
      </c>
      <c r="H22" s="4" t="s">
        <v>51</v>
      </c>
      <c r="I22" s="7">
        <f t="shared" si="0"/>
        <v>3129</v>
      </c>
      <c r="J22" s="8">
        <v>2998</v>
      </c>
      <c r="K22" s="7">
        <f t="shared" si="7"/>
        <v>131</v>
      </c>
      <c r="L22" s="9">
        <f t="shared" si="2"/>
        <v>4.1866410993927773E-2</v>
      </c>
      <c r="M22" s="10">
        <v>60</v>
      </c>
      <c r="N22" s="10"/>
      <c r="O22" s="10"/>
      <c r="P22" s="10">
        <v>71</v>
      </c>
      <c r="Q22" s="10"/>
      <c r="R22" s="10"/>
      <c r="S22" s="10"/>
      <c r="T22" s="10"/>
      <c r="U22" s="10"/>
      <c r="V22" s="10"/>
      <c r="W22" s="10"/>
      <c r="X22" s="11">
        <v>20201019</v>
      </c>
      <c r="Y22" s="11">
        <v>7</v>
      </c>
      <c r="Z22" s="5" t="s">
        <v>75</v>
      </c>
      <c r="AA22" s="11" t="str">
        <f t="shared" si="3"/>
        <v>이형준</v>
      </c>
      <c r="AB22" s="4" t="s">
        <v>67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4"/>
        <v>1</v>
      </c>
      <c r="C23" s="5" t="str">
        <f t="shared" si="5"/>
        <v xml:space="preserve"> 1</v>
      </c>
      <c r="D23" s="6" t="s">
        <v>95</v>
      </c>
      <c r="E23" s="6" t="s">
        <v>99</v>
      </c>
      <c r="F23" s="6" t="s">
        <v>100</v>
      </c>
      <c r="G23" s="4" t="s">
        <v>101</v>
      </c>
      <c r="H23" s="4" t="s">
        <v>51</v>
      </c>
      <c r="I23" s="7">
        <f t="shared" si="0"/>
        <v>1500</v>
      </c>
      <c r="J23" s="8">
        <v>1500</v>
      </c>
      <c r="K23" s="7">
        <f t="shared" si="7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>
        <v>20201019</v>
      </c>
      <c r="Y23" s="11">
        <v>8</v>
      </c>
      <c r="Z23" s="5" t="s">
        <v>76</v>
      </c>
      <c r="AA23" s="11" t="str">
        <f t="shared" si="3"/>
        <v>하선동</v>
      </c>
      <c r="AB23" s="4" t="s">
        <v>67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4"/>
        <v>1</v>
      </c>
      <c r="C24" s="5" t="str">
        <f t="shared" si="5"/>
        <v xml:space="preserve"> 1</v>
      </c>
      <c r="D24" s="6" t="s">
        <v>95</v>
      </c>
      <c r="E24" s="6" t="s">
        <v>99</v>
      </c>
      <c r="F24" s="6" t="s">
        <v>100</v>
      </c>
      <c r="G24" s="4" t="s">
        <v>101</v>
      </c>
      <c r="H24" s="4" t="s">
        <v>51</v>
      </c>
      <c r="I24" s="7">
        <f t="shared" si="0"/>
        <v>2050</v>
      </c>
      <c r="J24" s="8">
        <v>2050</v>
      </c>
      <c r="K24" s="7">
        <f t="shared" si="7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20201019</v>
      </c>
      <c r="Y24" s="11">
        <v>8</v>
      </c>
      <c r="Z24" s="5" t="s">
        <v>75</v>
      </c>
      <c r="AA24" s="11" t="str">
        <f t="shared" si="3"/>
        <v>이형준</v>
      </c>
      <c r="AB24" s="4" t="s">
        <v>67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4"/>
        <v>1</v>
      </c>
      <c r="C25" s="5" t="str">
        <f t="shared" si="5"/>
        <v xml:space="preserve"> 1</v>
      </c>
      <c r="D25" s="6" t="s">
        <v>56</v>
      </c>
      <c r="E25" s="6" t="s">
        <v>63</v>
      </c>
      <c r="F25" s="6" t="s">
        <v>64</v>
      </c>
      <c r="G25" s="4" t="s">
        <v>65</v>
      </c>
      <c r="H25" s="4" t="s">
        <v>51</v>
      </c>
      <c r="I25" s="7">
        <f t="shared" si="0"/>
        <v>1044</v>
      </c>
      <c r="J25" s="8">
        <v>1043</v>
      </c>
      <c r="K25" s="7">
        <f t="shared" si="7"/>
        <v>1</v>
      </c>
      <c r="L25" s="9">
        <f t="shared" si="2"/>
        <v>9.5785440613026815E-4</v>
      </c>
      <c r="M25" s="10">
        <v>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20201008</v>
      </c>
      <c r="Y25" s="11">
        <v>11</v>
      </c>
      <c r="Z25" s="5" t="s">
        <v>76</v>
      </c>
      <c r="AA25" s="11" t="str">
        <f t="shared" si="3"/>
        <v>하선동</v>
      </c>
      <c r="AB25" s="4" t="s">
        <v>67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4"/>
        <v>1</v>
      </c>
      <c r="C26" s="5" t="str">
        <f t="shared" si="5"/>
        <v xml:space="preserve"> 1</v>
      </c>
      <c r="D26" s="6" t="s">
        <v>56</v>
      </c>
      <c r="E26" s="6" t="s">
        <v>57</v>
      </c>
      <c r="F26" s="6" t="s">
        <v>105</v>
      </c>
      <c r="G26" s="4" t="s">
        <v>106</v>
      </c>
      <c r="H26" s="4" t="s">
        <v>51</v>
      </c>
      <c r="I26" s="7">
        <f t="shared" si="0"/>
        <v>624</v>
      </c>
      <c r="J26" s="8">
        <v>526</v>
      </c>
      <c r="K26" s="7">
        <f t="shared" si="7"/>
        <v>98</v>
      </c>
      <c r="L26" s="9">
        <f t="shared" si="2"/>
        <v>0.15705128205128205</v>
      </c>
      <c r="M26" s="10">
        <v>39</v>
      </c>
      <c r="N26" s="10"/>
      <c r="O26" s="10"/>
      <c r="P26" s="10">
        <v>39</v>
      </c>
      <c r="Q26" s="10">
        <v>20</v>
      </c>
      <c r="R26" s="10"/>
      <c r="S26" s="10"/>
      <c r="T26" s="10"/>
      <c r="U26" s="10"/>
      <c r="V26" s="10"/>
      <c r="W26" s="10"/>
      <c r="X26" s="11">
        <v>20201008</v>
      </c>
      <c r="Y26" s="11">
        <v>7</v>
      </c>
      <c r="Z26" s="5" t="s">
        <v>75</v>
      </c>
      <c r="AA26" s="11" t="str">
        <f t="shared" si="3"/>
        <v>이형준</v>
      </c>
      <c r="AB26" s="4" t="s">
        <v>67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4"/>
        <v>1</v>
      </c>
      <c r="C27" s="5" t="str">
        <f t="shared" si="5"/>
        <v xml:space="preserve"> 1</v>
      </c>
      <c r="D27" s="6" t="s">
        <v>56</v>
      </c>
      <c r="E27" s="6" t="s">
        <v>52</v>
      </c>
      <c r="F27" s="6" t="s">
        <v>107</v>
      </c>
      <c r="G27" s="4" t="s">
        <v>65</v>
      </c>
      <c r="H27" s="4" t="s">
        <v>51</v>
      </c>
      <c r="I27" s="7">
        <f t="shared" si="0"/>
        <v>2891</v>
      </c>
      <c r="J27" s="8">
        <v>2891</v>
      </c>
      <c r="K27" s="7">
        <f t="shared" si="7"/>
        <v>0</v>
      </c>
      <c r="L27" s="9">
        <f t="shared" si="2"/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>
        <v>20201019</v>
      </c>
      <c r="Y27" s="11">
        <v>11</v>
      </c>
      <c r="Z27" s="5" t="s">
        <v>75</v>
      </c>
      <c r="AA27" s="11" t="str">
        <f t="shared" si="3"/>
        <v>이형준</v>
      </c>
      <c r="AB27" s="4" t="s">
        <v>67</v>
      </c>
      <c r="AC27" s="12"/>
    </row>
    <row r="28" spans="1:29" s="13" customFormat="1" ht="20.100000000000001" customHeight="1" x14ac:dyDescent="0.3">
      <c r="A28" s="4">
        <v>22</v>
      </c>
      <c r="B28" s="5" t="str">
        <f t="shared" si="4"/>
        <v>1</v>
      </c>
      <c r="C28" s="5" t="str">
        <f t="shared" si="5"/>
        <v xml:space="preserve"> 1</v>
      </c>
      <c r="D28" s="6" t="s">
        <v>110</v>
      </c>
      <c r="E28" s="15" t="s">
        <v>57</v>
      </c>
      <c r="F28" s="4" t="s">
        <v>108</v>
      </c>
      <c r="G28" s="4" t="s">
        <v>109</v>
      </c>
      <c r="H28" s="4" t="s">
        <v>51</v>
      </c>
      <c r="I28" s="7">
        <f t="shared" si="0"/>
        <v>514</v>
      </c>
      <c r="J28" s="8">
        <v>500</v>
      </c>
      <c r="K28" s="7">
        <f t="shared" si="7"/>
        <v>14</v>
      </c>
      <c r="L28" s="9">
        <f t="shared" si="2"/>
        <v>2.7237354085603113E-2</v>
      </c>
      <c r="M28" s="10">
        <v>11</v>
      </c>
      <c r="N28" s="10"/>
      <c r="O28" s="10"/>
      <c r="P28" s="10"/>
      <c r="Q28" s="10">
        <v>2</v>
      </c>
      <c r="R28" s="10"/>
      <c r="S28" s="10"/>
      <c r="T28" s="10">
        <v>1</v>
      </c>
      <c r="U28" s="10"/>
      <c r="V28" s="10"/>
      <c r="W28" s="10"/>
      <c r="X28" s="11">
        <v>20201013</v>
      </c>
      <c r="Y28" s="11">
        <v>3</v>
      </c>
      <c r="Z28" s="5" t="s">
        <v>75</v>
      </c>
      <c r="AA28" s="11" t="str">
        <f t="shared" si="3"/>
        <v>이형준</v>
      </c>
      <c r="AB28" s="4" t="s">
        <v>53</v>
      </c>
      <c r="AC28" s="12"/>
    </row>
    <row r="29" spans="1:29" s="13" customFormat="1" ht="20.100000000000001" customHeight="1" x14ac:dyDescent="0.3">
      <c r="A29" s="4">
        <v>23</v>
      </c>
      <c r="B29" s="5" t="str">
        <f t="shared" si="4"/>
        <v>1</v>
      </c>
      <c r="C29" s="5" t="str">
        <f t="shared" si="5"/>
        <v xml:space="preserve"> 1</v>
      </c>
      <c r="D29" s="6" t="s">
        <v>56</v>
      </c>
      <c r="E29" s="6" t="s">
        <v>57</v>
      </c>
      <c r="F29" s="4" t="s">
        <v>111</v>
      </c>
      <c r="G29" s="4">
        <v>7301</v>
      </c>
      <c r="H29" s="4" t="s">
        <v>51</v>
      </c>
      <c r="I29" s="7">
        <f t="shared" si="0"/>
        <v>2196</v>
      </c>
      <c r="J29" s="8">
        <v>1890</v>
      </c>
      <c r="K29" s="7">
        <f t="shared" si="7"/>
        <v>306</v>
      </c>
      <c r="L29" s="9">
        <f t="shared" si="2"/>
        <v>0.13934426229508196</v>
      </c>
      <c r="M29" s="10"/>
      <c r="N29" s="10">
        <v>296</v>
      </c>
      <c r="O29" s="10"/>
      <c r="P29" s="10">
        <v>10</v>
      </c>
      <c r="Q29" s="10"/>
      <c r="R29" s="10"/>
      <c r="S29" s="10"/>
      <c r="T29" s="10"/>
      <c r="U29" s="10"/>
      <c r="V29" s="10"/>
      <c r="W29" s="10"/>
      <c r="X29" s="11">
        <v>20201008</v>
      </c>
      <c r="Y29" s="11">
        <v>15</v>
      </c>
      <c r="Z29" s="5" t="s">
        <v>75</v>
      </c>
      <c r="AA29" s="11" t="str">
        <f t="shared" si="3"/>
        <v>이형준</v>
      </c>
      <c r="AB29" s="4" t="s">
        <v>53</v>
      </c>
      <c r="AC29" s="12"/>
    </row>
    <row r="30" spans="1:29" s="13" customFormat="1" ht="20.100000000000001" customHeight="1" x14ac:dyDescent="0.3">
      <c r="A30" s="4">
        <v>24</v>
      </c>
      <c r="B30" s="5" t="str">
        <f t="shared" si="4"/>
        <v>1</v>
      </c>
      <c r="C30" s="5" t="str">
        <f t="shared" si="5"/>
        <v xml:space="preserve"> 1</v>
      </c>
      <c r="D30" s="6" t="s">
        <v>56</v>
      </c>
      <c r="E30" s="6" t="s">
        <v>57</v>
      </c>
      <c r="F30" s="6" t="s">
        <v>105</v>
      </c>
      <c r="G30" s="4" t="s">
        <v>106</v>
      </c>
      <c r="H30" s="4" t="s">
        <v>51</v>
      </c>
      <c r="I30" s="7">
        <f t="shared" si="0"/>
        <v>296</v>
      </c>
      <c r="J30" s="8">
        <v>270</v>
      </c>
      <c r="K30" s="7">
        <f t="shared" si="7"/>
        <v>26</v>
      </c>
      <c r="L30" s="9">
        <f t="shared" si="2"/>
        <v>8.7837837837837843E-2</v>
      </c>
      <c r="M30" s="10">
        <v>10</v>
      </c>
      <c r="N30" s="10"/>
      <c r="O30" s="10"/>
      <c r="P30" s="10">
        <v>11</v>
      </c>
      <c r="Q30" s="10">
        <v>5</v>
      </c>
      <c r="R30" s="10"/>
      <c r="S30" s="10"/>
      <c r="T30" s="10"/>
      <c r="U30" s="10"/>
      <c r="V30" s="10"/>
      <c r="W30" s="10"/>
      <c r="X30" s="11">
        <v>20201016</v>
      </c>
      <c r="Y30" s="11">
        <v>7</v>
      </c>
      <c r="Z30" s="5" t="s">
        <v>75</v>
      </c>
      <c r="AA30" s="11" t="str">
        <f t="shared" si="3"/>
        <v>이형준</v>
      </c>
      <c r="AB30" s="4" t="s">
        <v>53</v>
      </c>
      <c r="AC30" s="12"/>
    </row>
    <row r="31" spans="1:29" s="13" customFormat="1" ht="20.100000000000001" customHeight="1" x14ac:dyDescent="0.3">
      <c r="A31" s="4">
        <v>25</v>
      </c>
      <c r="B31" s="5" t="str">
        <f t="shared" si="4"/>
        <v>1</v>
      </c>
      <c r="C31" s="5" t="str">
        <f t="shared" si="5"/>
        <v xml:space="preserve"> 1</v>
      </c>
      <c r="D31" s="6" t="s">
        <v>56</v>
      </c>
      <c r="E31" s="6" t="s">
        <v>57</v>
      </c>
      <c r="F31" s="6" t="s">
        <v>105</v>
      </c>
      <c r="G31" s="4" t="s">
        <v>106</v>
      </c>
      <c r="H31" s="4" t="s">
        <v>51</v>
      </c>
      <c r="I31" s="7">
        <f t="shared" si="0"/>
        <v>1035</v>
      </c>
      <c r="J31" s="8">
        <v>980</v>
      </c>
      <c r="K31" s="7">
        <f t="shared" si="7"/>
        <v>55</v>
      </c>
      <c r="L31" s="9">
        <f t="shared" si="2"/>
        <v>5.3140096618357488E-2</v>
      </c>
      <c r="M31" s="10">
        <v>36</v>
      </c>
      <c r="N31" s="10"/>
      <c r="O31" s="10"/>
      <c r="P31" s="10">
        <v>9</v>
      </c>
      <c r="Q31" s="10">
        <v>10</v>
      </c>
      <c r="R31" s="10"/>
      <c r="S31" s="10"/>
      <c r="T31" s="10"/>
      <c r="U31" s="10"/>
      <c r="V31" s="10"/>
      <c r="W31" s="10"/>
      <c r="X31" s="11">
        <v>20201019</v>
      </c>
      <c r="Y31" s="11">
        <v>7</v>
      </c>
      <c r="Z31" s="5" t="s">
        <v>76</v>
      </c>
      <c r="AA31" s="11" t="str">
        <f t="shared" si="3"/>
        <v>하선동</v>
      </c>
      <c r="AB31" s="4" t="s">
        <v>53</v>
      </c>
      <c r="AC31" s="12"/>
    </row>
    <row r="32" spans="1:29" s="13" customFormat="1" ht="20.100000000000001" customHeight="1" x14ac:dyDescent="0.3">
      <c r="A32" s="4">
        <v>26</v>
      </c>
      <c r="B32" s="5" t="str">
        <f t="shared" si="4"/>
        <v>1</v>
      </c>
      <c r="C32" s="5" t="str">
        <f t="shared" si="5"/>
        <v xml:space="preserve"> 1</v>
      </c>
      <c r="D32" s="6" t="s">
        <v>50</v>
      </c>
      <c r="E32" s="6" t="s">
        <v>57</v>
      </c>
      <c r="F32" s="6" t="s">
        <v>102</v>
      </c>
      <c r="G32" s="4" t="s">
        <v>78</v>
      </c>
      <c r="H32" s="4" t="s">
        <v>51</v>
      </c>
      <c r="I32" s="7">
        <f t="shared" si="0"/>
        <v>749</v>
      </c>
      <c r="J32" s="8">
        <v>670</v>
      </c>
      <c r="K32" s="7">
        <f t="shared" si="7"/>
        <v>79</v>
      </c>
      <c r="L32" s="9">
        <f t="shared" si="2"/>
        <v>0.1054739652870494</v>
      </c>
      <c r="M32" s="10"/>
      <c r="N32" s="10"/>
      <c r="O32" s="10"/>
      <c r="P32" s="10">
        <v>70</v>
      </c>
      <c r="Q32" s="10">
        <v>9</v>
      </c>
      <c r="R32" s="10"/>
      <c r="S32" s="10"/>
      <c r="T32" s="10"/>
      <c r="U32" s="10"/>
      <c r="V32" s="10"/>
      <c r="W32" s="10"/>
      <c r="X32" s="11">
        <v>20201019</v>
      </c>
      <c r="Y32" s="11">
        <v>15</v>
      </c>
      <c r="Z32" s="5" t="s">
        <v>76</v>
      </c>
      <c r="AA32" s="11" t="str">
        <f t="shared" si="3"/>
        <v>하선동</v>
      </c>
      <c r="AB32" s="4" t="s">
        <v>53</v>
      </c>
      <c r="AC32" s="12"/>
    </row>
    <row r="33" spans="1:29" s="13" customFormat="1" ht="20.100000000000001" customHeight="1" x14ac:dyDescent="0.3">
      <c r="A33" s="4">
        <v>27</v>
      </c>
      <c r="B33" s="5" t="str">
        <f t="shared" si="4"/>
        <v>1</v>
      </c>
      <c r="C33" s="5" t="str">
        <f t="shared" si="5"/>
        <v xml:space="preserve"> 1</v>
      </c>
      <c r="D33" s="6" t="s">
        <v>32</v>
      </c>
      <c r="E33" s="6" t="s">
        <v>68</v>
      </c>
      <c r="F33" s="6" t="s">
        <v>112</v>
      </c>
      <c r="G33" s="4" t="s">
        <v>55</v>
      </c>
      <c r="H33" s="4" t="s">
        <v>71</v>
      </c>
      <c r="I33" s="7">
        <f t="shared" si="0"/>
        <v>2186</v>
      </c>
      <c r="J33" s="8">
        <v>2150</v>
      </c>
      <c r="K33" s="7">
        <f t="shared" si="7"/>
        <v>36</v>
      </c>
      <c r="L33" s="9">
        <f t="shared" si="2"/>
        <v>1.6468435498627629E-2</v>
      </c>
      <c r="M33" s="10"/>
      <c r="N33" s="10"/>
      <c r="O33" s="10"/>
      <c r="P33" s="10"/>
      <c r="Q33" s="10"/>
      <c r="R33" s="10"/>
      <c r="S33" s="10"/>
      <c r="T33" s="10"/>
      <c r="U33" s="10"/>
      <c r="V33" s="10">
        <v>36</v>
      </c>
      <c r="W33" s="10"/>
      <c r="X33" s="11">
        <v>20201016</v>
      </c>
      <c r="Y33" s="11">
        <v>12</v>
      </c>
      <c r="Z33" s="5" t="s">
        <v>76</v>
      </c>
      <c r="AA33" s="11" t="str">
        <f t="shared" si="3"/>
        <v>하선동</v>
      </c>
      <c r="AB33" s="12" t="s">
        <v>113</v>
      </c>
      <c r="AC33" s="12"/>
    </row>
    <row r="34" spans="1:29" s="13" customFormat="1" ht="20.100000000000001" customHeight="1" x14ac:dyDescent="0.3">
      <c r="A34" s="4">
        <v>28</v>
      </c>
      <c r="B34" s="5" t="str">
        <f t="shared" si="4"/>
        <v>1</v>
      </c>
      <c r="C34" s="5" t="str">
        <f t="shared" si="5"/>
        <v xml:space="preserve"> 1</v>
      </c>
      <c r="D34" s="6" t="s">
        <v>32</v>
      </c>
      <c r="E34" s="6" t="s">
        <v>68</v>
      </c>
      <c r="F34" s="6" t="s">
        <v>112</v>
      </c>
      <c r="G34" s="4" t="s">
        <v>55</v>
      </c>
      <c r="H34" s="4" t="s">
        <v>71</v>
      </c>
      <c r="I34" s="7">
        <f t="shared" si="0"/>
        <v>1951</v>
      </c>
      <c r="J34" s="8">
        <v>1940</v>
      </c>
      <c r="K34" s="7">
        <f t="shared" si="7"/>
        <v>11</v>
      </c>
      <c r="L34" s="9">
        <f t="shared" si="2"/>
        <v>5.6381342901076371E-3</v>
      </c>
      <c r="M34" s="10"/>
      <c r="N34" s="10"/>
      <c r="O34" s="10"/>
      <c r="P34" s="10"/>
      <c r="Q34" s="10"/>
      <c r="R34" s="10"/>
      <c r="S34" s="10"/>
      <c r="T34" s="10"/>
      <c r="U34" s="10"/>
      <c r="V34" s="10">
        <v>1</v>
      </c>
      <c r="W34" s="10">
        <v>10</v>
      </c>
      <c r="X34" s="11">
        <v>20201016</v>
      </c>
      <c r="Y34" s="11">
        <v>12</v>
      </c>
      <c r="Z34" s="5" t="s">
        <v>75</v>
      </c>
      <c r="AA34" s="11" t="str">
        <f t="shared" si="3"/>
        <v>이형준</v>
      </c>
      <c r="AB34" s="12" t="s">
        <v>113</v>
      </c>
      <c r="AC34" s="12" t="s">
        <v>115</v>
      </c>
    </row>
    <row r="35" spans="1:29" s="13" customFormat="1" ht="20.100000000000001" customHeight="1" x14ac:dyDescent="0.3">
      <c r="A35" s="4">
        <v>29</v>
      </c>
      <c r="B35" s="5" t="str">
        <f t="shared" si="4"/>
        <v>1</v>
      </c>
      <c r="C35" s="5" t="str">
        <f t="shared" si="5"/>
        <v xml:space="preserve"> 1</v>
      </c>
      <c r="D35" s="6" t="s">
        <v>56</v>
      </c>
      <c r="E35" s="6" t="s">
        <v>52</v>
      </c>
      <c r="F35" s="6" t="s">
        <v>107</v>
      </c>
      <c r="G35" s="4" t="s">
        <v>65</v>
      </c>
      <c r="H35" s="4" t="s">
        <v>51</v>
      </c>
      <c r="I35" s="7">
        <f t="shared" si="0"/>
        <v>650</v>
      </c>
      <c r="J35" s="8">
        <v>650</v>
      </c>
      <c r="K35" s="7">
        <f t="shared" si="7"/>
        <v>0</v>
      </c>
      <c r="L35" s="9">
        <f t="shared" si="2"/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>
        <v>20201016</v>
      </c>
      <c r="Y35" s="11">
        <v>11</v>
      </c>
      <c r="Z35" s="5" t="s">
        <v>76</v>
      </c>
      <c r="AA35" s="11" t="str">
        <f t="shared" si="3"/>
        <v>하선동</v>
      </c>
      <c r="AB35" s="12" t="s">
        <v>113</v>
      </c>
      <c r="AC35" s="12"/>
    </row>
    <row r="36" spans="1:29" s="13" customFormat="1" ht="20.100000000000001" customHeight="1" x14ac:dyDescent="0.3">
      <c r="A36" s="4">
        <v>30</v>
      </c>
      <c r="B36" s="5" t="str">
        <f t="shared" si="4"/>
        <v>1</v>
      </c>
      <c r="C36" s="5" t="str">
        <f t="shared" si="5"/>
        <v xml:space="preserve"> 1</v>
      </c>
      <c r="D36" s="6" t="s">
        <v>56</v>
      </c>
      <c r="E36" s="6" t="s">
        <v>52</v>
      </c>
      <c r="F36" s="6" t="s">
        <v>107</v>
      </c>
      <c r="G36" s="4" t="s">
        <v>65</v>
      </c>
      <c r="H36" s="4" t="s">
        <v>51</v>
      </c>
      <c r="I36" s="7">
        <f t="shared" si="0"/>
        <v>1648</v>
      </c>
      <c r="J36" s="8">
        <v>1648</v>
      </c>
      <c r="K36" s="7">
        <f t="shared" si="7"/>
        <v>0</v>
      </c>
      <c r="L36" s="9">
        <f t="shared" si="2"/>
        <v>0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>
        <v>20201016</v>
      </c>
      <c r="Y36" s="11">
        <v>11</v>
      </c>
      <c r="Z36" s="5" t="s">
        <v>75</v>
      </c>
      <c r="AA36" s="11" t="str">
        <f t="shared" si="3"/>
        <v>이형준</v>
      </c>
      <c r="AB36" s="12" t="s">
        <v>113</v>
      </c>
      <c r="AC36" s="12"/>
    </row>
    <row r="37" spans="1:29" s="13" customFormat="1" ht="20.100000000000001" customHeight="1" x14ac:dyDescent="0.3">
      <c r="A37" s="4">
        <v>31</v>
      </c>
      <c r="B37" s="5" t="str">
        <f t="shared" si="4"/>
        <v>1</v>
      </c>
      <c r="C37" s="5" t="str">
        <f t="shared" si="5"/>
        <v xml:space="preserve"> 1</v>
      </c>
      <c r="D37" s="6" t="s">
        <v>56</v>
      </c>
      <c r="E37" s="6" t="s">
        <v>52</v>
      </c>
      <c r="F37" s="6" t="s">
        <v>107</v>
      </c>
      <c r="G37" s="4" t="s">
        <v>65</v>
      </c>
      <c r="H37" s="4" t="s">
        <v>51</v>
      </c>
      <c r="I37" s="7">
        <f t="shared" si="0"/>
        <v>1676</v>
      </c>
      <c r="J37" s="8">
        <v>1676</v>
      </c>
      <c r="K37" s="7">
        <f t="shared" si="7"/>
        <v>0</v>
      </c>
      <c r="L37" s="9">
        <f t="shared" si="2"/>
        <v>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>
        <v>20201013</v>
      </c>
      <c r="Y37" s="11">
        <v>11</v>
      </c>
      <c r="Z37" s="5" t="s">
        <v>76</v>
      </c>
      <c r="AA37" s="11" t="str">
        <f t="shared" si="3"/>
        <v>하선동</v>
      </c>
      <c r="AB37" s="12" t="s">
        <v>113</v>
      </c>
      <c r="AC37" s="12"/>
    </row>
    <row r="38" spans="1:29" s="13" customFormat="1" ht="20.100000000000001" customHeight="1" x14ac:dyDescent="0.3">
      <c r="A38" s="4">
        <v>32</v>
      </c>
      <c r="B38" s="5" t="str">
        <f t="shared" si="4"/>
        <v>1</v>
      </c>
      <c r="C38" s="5" t="str">
        <f t="shared" si="5"/>
        <v xml:space="preserve"> 1</v>
      </c>
      <c r="D38" s="6" t="s">
        <v>56</v>
      </c>
      <c r="E38" s="6" t="s">
        <v>52</v>
      </c>
      <c r="F38" s="6" t="s">
        <v>107</v>
      </c>
      <c r="G38" s="4" t="s">
        <v>65</v>
      </c>
      <c r="H38" s="4" t="s">
        <v>51</v>
      </c>
      <c r="I38" s="7">
        <f t="shared" si="0"/>
        <v>950</v>
      </c>
      <c r="J38" s="8">
        <v>950</v>
      </c>
      <c r="K38" s="7">
        <f t="shared" si="7"/>
        <v>0</v>
      </c>
      <c r="L38" s="9">
        <f t="shared" si="2"/>
        <v>0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>
        <v>20201014</v>
      </c>
      <c r="Y38" s="11">
        <v>11</v>
      </c>
      <c r="Z38" s="5" t="s">
        <v>75</v>
      </c>
      <c r="AA38" s="11" t="str">
        <f t="shared" si="3"/>
        <v>이형준</v>
      </c>
      <c r="AB38" s="12" t="s">
        <v>113</v>
      </c>
      <c r="AC38" s="12"/>
    </row>
    <row r="39" spans="1:29" s="13" customFormat="1" ht="20.100000000000001" customHeight="1" x14ac:dyDescent="0.3">
      <c r="A39" s="4">
        <v>33</v>
      </c>
      <c r="B39" s="5" t="str">
        <f t="shared" si="4"/>
        <v>1</v>
      </c>
      <c r="C39" s="5" t="str">
        <f t="shared" si="5"/>
        <v xml:space="preserve"> 1</v>
      </c>
      <c r="D39" s="6" t="s">
        <v>56</v>
      </c>
      <c r="E39" s="6" t="s">
        <v>52</v>
      </c>
      <c r="F39" s="6" t="s">
        <v>107</v>
      </c>
      <c r="G39" s="4" t="s">
        <v>65</v>
      </c>
      <c r="H39" s="4" t="s">
        <v>51</v>
      </c>
      <c r="I39" s="7">
        <f t="shared" si="0"/>
        <v>1108</v>
      </c>
      <c r="J39" s="8">
        <v>1108</v>
      </c>
      <c r="K39" s="7">
        <f t="shared" si="7"/>
        <v>0</v>
      </c>
      <c r="L39" s="9">
        <f t="shared" si="2"/>
        <v>0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>
        <v>20201015</v>
      </c>
      <c r="Y39" s="11">
        <v>11</v>
      </c>
      <c r="Z39" s="5" t="s">
        <v>76</v>
      </c>
      <c r="AA39" s="11" t="str">
        <f t="shared" si="3"/>
        <v>하선동</v>
      </c>
      <c r="AB39" s="12" t="s">
        <v>113</v>
      </c>
      <c r="AC39" s="12"/>
    </row>
    <row r="40" spans="1:29" s="13" customFormat="1" ht="20.100000000000001" customHeight="1" x14ac:dyDescent="0.3">
      <c r="A40" s="4">
        <v>34</v>
      </c>
      <c r="B40" s="5" t="str">
        <f t="shared" si="4"/>
        <v>1</v>
      </c>
      <c r="C40" s="5" t="str">
        <f t="shared" si="5"/>
        <v xml:space="preserve"> 1</v>
      </c>
      <c r="D40" s="6" t="s">
        <v>56</v>
      </c>
      <c r="E40" s="6" t="s">
        <v>52</v>
      </c>
      <c r="F40" s="6" t="s">
        <v>107</v>
      </c>
      <c r="G40" s="4" t="s">
        <v>65</v>
      </c>
      <c r="H40" s="4" t="s">
        <v>51</v>
      </c>
      <c r="I40" s="7">
        <f t="shared" si="0"/>
        <v>3010</v>
      </c>
      <c r="J40" s="8">
        <v>3010</v>
      </c>
      <c r="K40" s="7">
        <f t="shared" si="7"/>
        <v>0</v>
      </c>
      <c r="L40" s="9">
        <f t="shared" si="2"/>
        <v>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>
        <v>20201019</v>
      </c>
      <c r="Y40" s="11">
        <v>11</v>
      </c>
      <c r="Z40" s="5" t="s">
        <v>76</v>
      </c>
      <c r="AA40" s="11" t="str">
        <f t="shared" si="3"/>
        <v>하선동</v>
      </c>
      <c r="AB40" s="12" t="s">
        <v>113</v>
      </c>
      <c r="AC40" s="12"/>
    </row>
    <row r="41" spans="1:29" s="13" customFormat="1" ht="20.100000000000001" customHeight="1" x14ac:dyDescent="0.3">
      <c r="A41" s="4">
        <v>35</v>
      </c>
      <c r="B41" s="5" t="str">
        <f t="shared" si="4"/>
        <v>1</v>
      </c>
      <c r="C41" s="5" t="str">
        <f t="shared" si="5"/>
        <v xml:space="preserve"> 1</v>
      </c>
      <c r="D41" s="6" t="s">
        <v>56</v>
      </c>
      <c r="E41" s="6" t="s">
        <v>60</v>
      </c>
      <c r="F41" s="6" t="s">
        <v>61</v>
      </c>
      <c r="G41" s="4" t="s">
        <v>62</v>
      </c>
      <c r="H41" s="4" t="s">
        <v>51</v>
      </c>
      <c r="I41" s="7">
        <f t="shared" si="0"/>
        <v>3022</v>
      </c>
      <c r="J41" s="8">
        <v>2998</v>
      </c>
      <c r="K41" s="7">
        <f t="shared" si="7"/>
        <v>24</v>
      </c>
      <c r="L41" s="9">
        <f t="shared" si="2"/>
        <v>7.9417604235605555E-3</v>
      </c>
      <c r="M41" s="10"/>
      <c r="N41" s="10"/>
      <c r="O41" s="10"/>
      <c r="P41" s="10"/>
      <c r="Q41" s="10">
        <v>24</v>
      </c>
      <c r="R41" s="10"/>
      <c r="S41" s="10"/>
      <c r="T41" s="10"/>
      <c r="U41" s="10"/>
      <c r="V41" s="10"/>
      <c r="W41" s="10"/>
      <c r="X41" s="11">
        <v>20201019</v>
      </c>
      <c r="Y41" s="11">
        <v>5</v>
      </c>
      <c r="Z41" s="5" t="s">
        <v>76</v>
      </c>
      <c r="AA41" s="11" t="str">
        <f t="shared" si="3"/>
        <v>하선동</v>
      </c>
      <c r="AB41" s="12" t="s">
        <v>113</v>
      </c>
      <c r="AC41" s="12"/>
    </row>
    <row r="42" spans="1:29" s="13" customFormat="1" ht="20.100000000000001" customHeight="1" x14ac:dyDescent="0.3">
      <c r="A42" s="4">
        <v>36</v>
      </c>
      <c r="B42" s="5" t="str">
        <f t="shared" si="4"/>
        <v>1</v>
      </c>
      <c r="C42" s="5" t="str">
        <f t="shared" si="5"/>
        <v xml:space="preserve"> 1</v>
      </c>
      <c r="D42" s="6" t="s">
        <v>56</v>
      </c>
      <c r="E42" s="6" t="s">
        <v>68</v>
      </c>
      <c r="F42" s="6" t="s">
        <v>114</v>
      </c>
      <c r="G42" s="4" t="s">
        <v>69</v>
      </c>
      <c r="H42" s="4" t="s">
        <v>70</v>
      </c>
      <c r="I42" s="7">
        <f t="shared" si="0"/>
        <v>3100</v>
      </c>
      <c r="J42" s="8">
        <v>3100</v>
      </c>
      <c r="K42" s="7">
        <f t="shared" si="7"/>
        <v>0</v>
      </c>
      <c r="L42" s="9">
        <f t="shared" si="2"/>
        <v>0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>
        <v>20201016</v>
      </c>
      <c r="Y42" s="11">
        <v>1</v>
      </c>
      <c r="Z42" s="5" t="s">
        <v>75</v>
      </c>
      <c r="AA42" s="11" t="str">
        <f t="shared" si="3"/>
        <v>이형준</v>
      </c>
      <c r="AB42" s="12" t="s">
        <v>113</v>
      </c>
      <c r="AC42" s="12"/>
    </row>
    <row r="43" spans="1:29" s="13" customFormat="1" ht="20.100000000000001" customHeight="1" x14ac:dyDescent="0.3">
      <c r="A43" s="4">
        <v>37</v>
      </c>
      <c r="B43" s="5" t="str">
        <f t="shared" si="4"/>
        <v>1</v>
      </c>
      <c r="C43" s="5" t="str">
        <f t="shared" si="5"/>
        <v xml:space="preserve"> 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4"/>
        <v>1</v>
      </c>
      <c r="C44" s="5" t="str">
        <f t="shared" si="5"/>
        <v xml:space="preserve"> 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4"/>
        <v>1</v>
      </c>
      <c r="C45" s="5" t="str">
        <f t="shared" si="5"/>
        <v xml:space="preserve"> 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4"/>
        <v>1</v>
      </c>
      <c r="C46" s="5" t="str">
        <f t="shared" si="5"/>
        <v xml:space="preserve"> 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8"/>
      <c r="B47" s="39"/>
      <c r="C47" s="39"/>
      <c r="D47" s="39"/>
      <c r="E47" s="39"/>
      <c r="F47" s="39"/>
      <c r="G47" s="39"/>
      <c r="H47" s="39"/>
      <c r="I47" s="29">
        <f t="shared" ref="I47:W47" si="8">SUM(I7:I46)</f>
        <v>91044</v>
      </c>
      <c r="J47" s="29">
        <f t="shared" si="8"/>
        <v>88948</v>
      </c>
      <c r="K47" s="29">
        <f t="shared" si="8"/>
        <v>2096</v>
      </c>
      <c r="L47" s="29" t="e">
        <f t="shared" si="8"/>
        <v>#DIV/0!</v>
      </c>
      <c r="M47" s="29">
        <f t="shared" si="8"/>
        <v>225</v>
      </c>
      <c r="N47" s="29">
        <f t="shared" si="8"/>
        <v>296</v>
      </c>
      <c r="O47" s="29">
        <f t="shared" si="8"/>
        <v>0</v>
      </c>
      <c r="P47" s="29">
        <f t="shared" si="8"/>
        <v>645</v>
      </c>
      <c r="Q47" s="29">
        <f t="shared" si="8"/>
        <v>100</v>
      </c>
      <c r="R47" s="29">
        <f t="shared" si="8"/>
        <v>0</v>
      </c>
      <c r="S47" s="29">
        <f t="shared" si="8"/>
        <v>287</v>
      </c>
      <c r="T47" s="29">
        <f t="shared" si="8"/>
        <v>46</v>
      </c>
      <c r="U47" s="29">
        <f t="shared" si="8"/>
        <v>0</v>
      </c>
      <c r="V47" s="29">
        <f t="shared" si="8"/>
        <v>37</v>
      </c>
      <c r="W47" s="29">
        <f t="shared" si="8"/>
        <v>460</v>
      </c>
      <c r="X47" s="30"/>
      <c r="Y47" s="31"/>
      <c r="Z47" s="31"/>
      <c r="AA47" s="31"/>
      <c r="AB47" s="31"/>
      <c r="AC47" s="31"/>
    </row>
    <row r="48" spans="1:29" s="16" customFormat="1" ht="13.5" x14ac:dyDescent="0.3">
      <c r="A48" s="38"/>
      <c r="B48" s="39"/>
      <c r="C48" s="39"/>
      <c r="D48" s="39"/>
      <c r="E48" s="39"/>
      <c r="F48" s="39"/>
      <c r="G48" s="39"/>
      <c r="H48" s="3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31"/>
      <c r="Y48" s="31"/>
      <c r="Z48" s="31"/>
      <c r="AA48" s="31"/>
      <c r="AB48" s="31"/>
      <c r="AC48" s="31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 t="s">
        <v>86</v>
      </c>
      <c r="E49" s="6" t="s">
        <v>89</v>
      </c>
      <c r="F49" s="6" t="s">
        <v>90</v>
      </c>
      <c r="G49" s="4"/>
      <c r="H49" s="4"/>
      <c r="I49" s="7"/>
      <c r="J49" s="8">
        <v>200</v>
      </c>
      <c r="K49" s="7">
        <f t="shared" ref="K49:K63" si="9">SUM(M49:W49)</f>
        <v>0</v>
      </c>
      <c r="L49" s="9" t="e">
        <f t="shared" ref="L49:L63" si="10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20201019</v>
      </c>
      <c r="Y49" s="11">
        <v>8</v>
      </c>
      <c r="Z49" s="5" t="s">
        <v>76</v>
      </c>
      <c r="AA49" s="11" t="str">
        <f t="shared" ref="AA49:AA63" si="11">IF($Z49="A","하선동",IF($Z49="B","이형준",""))</f>
        <v>하선동</v>
      </c>
      <c r="AB49" s="4" t="s">
        <v>58</v>
      </c>
      <c r="AC49" s="12" t="s">
        <v>92</v>
      </c>
    </row>
    <row r="50" spans="1:29" ht="20.100000000000001" customHeight="1" x14ac:dyDescent="0.3">
      <c r="A50" s="4">
        <v>2</v>
      </c>
      <c r="B50" s="5" t="str">
        <f t="shared" ref="B50:B63" si="12">LEFT($A$1,1)</f>
        <v>1</v>
      </c>
      <c r="C50" s="5" t="str">
        <f t="shared" ref="C50:C63" si="13">MID($A$1,4,2)</f>
        <v xml:space="preserve"> 1</v>
      </c>
      <c r="D50" s="6" t="s">
        <v>86</v>
      </c>
      <c r="E50" s="6" t="s">
        <v>91</v>
      </c>
      <c r="F50" s="6" t="s">
        <v>93</v>
      </c>
      <c r="G50" s="4"/>
      <c r="H50" s="4"/>
      <c r="I50" s="7">
        <f t="shared" ref="I50:I63" si="14">J50+K50</f>
        <v>54</v>
      </c>
      <c r="J50" s="14">
        <v>50</v>
      </c>
      <c r="K50" s="7">
        <f t="shared" si="9"/>
        <v>4</v>
      </c>
      <c r="L50" s="9">
        <f t="shared" si="10"/>
        <v>7.407407407407407E-2</v>
      </c>
      <c r="M50" s="10"/>
      <c r="N50" s="10"/>
      <c r="O50" s="10"/>
      <c r="P50" s="10"/>
      <c r="Q50" s="10"/>
      <c r="R50" s="10"/>
      <c r="S50" s="10">
        <v>4</v>
      </c>
      <c r="T50" s="10"/>
      <c r="U50" s="10"/>
      <c r="V50" s="10"/>
      <c r="W50" s="10"/>
      <c r="X50" s="11">
        <v>20201019</v>
      </c>
      <c r="Y50" s="11">
        <v>12</v>
      </c>
      <c r="Z50" s="5" t="s">
        <v>76</v>
      </c>
      <c r="AA50" s="11" t="str">
        <f t="shared" si="11"/>
        <v>하선동</v>
      </c>
      <c r="AB50" s="4" t="s">
        <v>58</v>
      </c>
      <c r="AC50" s="12" t="s">
        <v>54</v>
      </c>
    </row>
    <row r="51" spans="1:29" ht="20.100000000000001" customHeight="1" x14ac:dyDescent="0.3">
      <c r="A51" s="4">
        <v>3</v>
      </c>
      <c r="B51" s="5" t="str">
        <f t="shared" si="12"/>
        <v>1</v>
      </c>
      <c r="C51" s="5" t="str">
        <f t="shared" si="13"/>
        <v xml:space="preserve"> 1</v>
      </c>
      <c r="D51" s="6"/>
      <c r="E51" s="6"/>
      <c r="F51" s="6"/>
      <c r="G51" s="4"/>
      <c r="H51" s="4"/>
      <c r="I51" s="7">
        <f t="shared" si="14"/>
        <v>0</v>
      </c>
      <c r="J51" s="8"/>
      <c r="K51" s="7">
        <f t="shared" si="9"/>
        <v>0</v>
      </c>
      <c r="L51" s="9" t="e">
        <f t="shared" si="10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1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2"/>
        <v>1</v>
      </c>
      <c r="C52" s="5" t="str">
        <f t="shared" si="13"/>
        <v xml:space="preserve"> 1</v>
      </c>
      <c r="D52" s="6"/>
      <c r="E52" s="6"/>
      <c r="F52" s="6"/>
      <c r="G52" s="4"/>
      <c r="H52" s="4"/>
      <c r="I52" s="7">
        <f t="shared" si="14"/>
        <v>0</v>
      </c>
      <c r="J52" s="8"/>
      <c r="K52" s="7">
        <f t="shared" si="9"/>
        <v>0</v>
      </c>
      <c r="L52" s="9" t="e">
        <f t="shared" si="10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1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2"/>
        <v>1</v>
      </c>
      <c r="C53" s="5" t="str">
        <f t="shared" si="13"/>
        <v xml:space="preserve"> 1</v>
      </c>
      <c r="D53" s="6"/>
      <c r="E53" s="6"/>
      <c r="F53" s="6"/>
      <c r="G53" s="4"/>
      <c r="H53" s="4"/>
      <c r="I53" s="7">
        <f t="shared" si="14"/>
        <v>0</v>
      </c>
      <c r="J53" s="8"/>
      <c r="K53" s="7">
        <f t="shared" si="9"/>
        <v>0</v>
      </c>
      <c r="L53" s="9" t="e">
        <f t="shared" si="10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1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1</v>
      </c>
      <c r="C54" s="5" t="str">
        <f t="shared" si="13"/>
        <v xml:space="preserve"> 1</v>
      </c>
      <c r="D54" s="6"/>
      <c r="E54" s="6"/>
      <c r="F54" s="6"/>
      <c r="G54" s="4"/>
      <c r="H54" s="4"/>
      <c r="I54" s="7">
        <f t="shared" si="14"/>
        <v>0</v>
      </c>
      <c r="J54" s="8"/>
      <c r="K54" s="7">
        <f t="shared" si="9"/>
        <v>0</v>
      </c>
      <c r="L54" s="9" t="e">
        <f t="shared" si="10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1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1</v>
      </c>
      <c r="C55" s="5" t="str">
        <f t="shared" si="13"/>
        <v xml:space="preserve"> 1</v>
      </c>
      <c r="D55" s="6"/>
      <c r="E55" s="6"/>
      <c r="F55" s="6"/>
      <c r="G55" s="4"/>
      <c r="H55" s="4"/>
      <c r="I55" s="7">
        <f t="shared" si="14"/>
        <v>0</v>
      </c>
      <c r="J55" s="8"/>
      <c r="K55" s="7">
        <f t="shared" si="9"/>
        <v>0</v>
      </c>
      <c r="L55" s="9" t="e">
        <f t="shared" si="10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1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1</v>
      </c>
      <c r="C56" s="5" t="str">
        <f t="shared" si="13"/>
        <v xml:space="preserve"> 1</v>
      </c>
      <c r="D56" s="6"/>
      <c r="E56" s="6"/>
      <c r="F56" s="6"/>
      <c r="G56" s="4"/>
      <c r="H56" s="4"/>
      <c r="I56" s="7">
        <f t="shared" si="14"/>
        <v>0</v>
      </c>
      <c r="J56" s="8"/>
      <c r="K56" s="7">
        <f t="shared" si="9"/>
        <v>0</v>
      </c>
      <c r="L56" s="9" t="e">
        <f t="shared" si="10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1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1</v>
      </c>
      <c r="C57" s="5" t="str">
        <f t="shared" si="13"/>
        <v xml:space="preserve"> 1</v>
      </c>
      <c r="D57" s="6"/>
      <c r="E57" s="6"/>
      <c r="F57" s="6"/>
      <c r="G57" s="4"/>
      <c r="H57" s="4"/>
      <c r="I57" s="7">
        <f t="shared" si="14"/>
        <v>0</v>
      </c>
      <c r="J57" s="8"/>
      <c r="K57" s="7">
        <f t="shared" si="9"/>
        <v>0</v>
      </c>
      <c r="L57" s="9" t="e">
        <f t="shared" si="10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1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1</v>
      </c>
      <c r="C58" s="5" t="str">
        <f t="shared" si="13"/>
        <v xml:space="preserve"> 1</v>
      </c>
      <c r="D58" s="6"/>
      <c r="E58" s="6"/>
      <c r="F58" s="6"/>
      <c r="G58" s="4"/>
      <c r="H58" s="4"/>
      <c r="I58" s="7">
        <f t="shared" si="14"/>
        <v>0</v>
      </c>
      <c r="J58" s="8"/>
      <c r="K58" s="7">
        <f t="shared" si="9"/>
        <v>0</v>
      </c>
      <c r="L58" s="9" t="e">
        <f t="shared" si="10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1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1</v>
      </c>
      <c r="C59" s="5" t="str">
        <f t="shared" si="13"/>
        <v xml:space="preserve"> 1</v>
      </c>
      <c r="D59" s="6"/>
      <c r="E59" s="6"/>
      <c r="F59" s="6"/>
      <c r="G59" s="4"/>
      <c r="H59" s="4"/>
      <c r="I59" s="7">
        <f t="shared" si="14"/>
        <v>0</v>
      </c>
      <c r="J59" s="8"/>
      <c r="K59" s="7">
        <f t="shared" si="9"/>
        <v>0</v>
      </c>
      <c r="L59" s="9" t="e">
        <f t="shared" si="10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1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1</v>
      </c>
      <c r="C60" s="5" t="str">
        <f t="shared" si="13"/>
        <v xml:space="preserve"> 1</v>
      </c>
      <c r="D60" s="6"/>
      <c r="E60" s="6"/>
      <c r="F60" s="6"/>
      <c r="G60" s="4"/>
      <c r="H60" s="4"/>
      <c r="I60" s="7">
        <f t="shared" si="14"/>
        <v>0</v>
      </c>
      <c r="J60" s="8"/>
      <c r="K60" s="7">
        <f t="shared" si="9"/>
        <v>0</v>
      </c>
      <c r="L60" s="9" t="e">
        <f t="shared" si="10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1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1</v>
      </c>
      <c r="C61" s="5" t="str">
        <f t="shared" si="13"/>
        <v xml:space="preserve"> 1</v>
      </c>
      <c r="D61" s="6"/>
      <c r="E61" s="6"/>
      <c r="F61" s="6"/>
      <c r="G61" s="4"/>
      <c r="H61" s="4"/>
      <c r="I61" s="7">
        <f t="shared" si="14"/>
        <v>0</v>
      </c>
      <c r="J61" s="8"/>
      <c r="K61" s="7">
        <f t="shared" si="9"/>
        <v>0</v>
      </c>
      <c r="L61" s="9" t="e">
        <f t="shared" si="10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1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1</v>
      </c>
      <c r="C62" s="5" t="str">
        <f t="shared" si="13"/>
        <v xml:space="preserve"> 1</v>
      </c>
      <c r="D62" s="6"/>
      <c r="E62" s="6"/>
      <c r="F62" s="6"/>
      <c r="G62" s="4"/>
      <c r="H62" s="4"/>
      <c r="I62" s="7">
        <f t="shared" si="14"/>
        <v>0</v>
      </c>
      <c r="J62" s="8"/>
      <c r="K62" s="7">
        <f t="shared" si="9"/>
        <v>0</v>
      </c>
      <c r="L62" s="9" t="e">
        <f t="shared" si="10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1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1</v>
      </c>
      <c r="C63" s="5" t="str">
        <f t="shared" si="13"/>
        <v xml:space="preserve"> 1</v>
      </c>
      <c r="D63" s="6"/>
      <c r="E63" s="6"/>
      <c r="F63" s="6"/>
      <c r="G63" s="4"/>
      <c r="H63" s="4"/>
      <c r="I63" s="7">
        <f t="shared" si="14"/>
        <v>0</v>
      </c>
      <c r="J63" s="8"/>
      <c r="K63" s="7">
        <f t="shared" si="9"/>
        <v>0</v>
      </c>
      <c r="L63" s="9" t="e">
        <f t="shared" si="10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1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C8 A28:AC28 I7:AC7 A9:AA9 I11:AC11 I12:AA12 AC12 AB12:AB14 I10:AA10 I8:AA8 AB8:AC10 A10:C27 I26:AA27 AC26:AC27 I30:AA32 A29:AA29 AB29:AC32 A43:AC46 A30:C42 I33:AC42">
    <cfRule type="expression" dxfId="729" priority="145">
      <formula>$L7&gt;0.15</formula>
    </cfRule>
    <cfRule type="expression" dxfId="728" priority="146">
      <formula>AND($L7&gt;0.08,$L7&lt;0.15)</formula>
    </cfRule>
  </conditionalFormatting>
  <conditionalFormatting sqref="A49:AC63">
    <cfRule type="expression" dxfId="727" priority="143">
      <formula>$L49&gt;0.15</formula>
    </cfRule>
    <cfRule type="expression" dxfId="726" priority="144">
      <formula>AND($L49&gt;0.08,$L49&lt;0.15)</formula>
    </cfRule>
  </conditionalFormatting>
  <conditionalFormatting sqref="D28:H28">
    <cfRule type="expression" dxfId="725" priority="135">
      <formula>$L28&gt;0.15</formula>
    </cfRule>
    <cfRule type="expression" dxfId="724" priority="136">
      <formula>AND($L28&gt;0.08,$L28&lt;0.15)</formula>
    </cfRule>
  </conditionalFormatting>
  <conditionalFormatting sqref="D29:H29">
    <cfRule type="expression" dxfId="723" priority="133">
      <formula>$L29&gt;0.15</formula>
    </cfRule>
    <cfRule type="expression" dxfId="722" priority="134">
      <formula>AND($L29&gt;0.08,$L29&lt;0.15)</formula>
    </cfRule>
  </conditionalFormatting>
  <conditionalFormatting sqref="I7:AC7 D9:AA9 I11:AC11 I12:AA12 D13:AA14 AB12:AC14 I10:AA10 I8:AA8 AB8:AC10 D15:AC15 I17:AA20 D16:AA16 AB16:AC20 D21:AC21 I25:AA25 D22:AA24 AC22:AC25 AB22:AB27">
    <cfRule type="expression" dxfId="721" priority="131">
      <formula>$L7&gt;0.15</formula>
    </cfRule>
    <cfRule type="expression" dxfId="720" priority="132">
      <formula>AND($L7&gt;0.08,$L7&lt;0.15)</formula>
    </cfRule>
  </conditionalFormatting>
  <conditionalFormatting sqref="G7:H7">
    <cfRule type="expression" dxfId="719" priority="129">
      <formula>$L7&gt;0.15</formula>
    </cfRule>
    <cfRule type="expression" dxfId="718" priority="130">
      <formula>AND($L7&gt;0.08,$L7&lt;0.15)</formula>
    </cfRule>
  </conditionalFormatting>
  <conditionalFormatting sqref="G8:H8">
    <cfRule type="expression" dxfId="717" priority="127">
      <formula>$L8&gt;0.15</formula>
    </cfRule>
    <cfRule type="expression" dxfId="716" priority="128">
      <formula>AND($L8&gt;0.08,$L8&lt;0.15)</formula>
    </cfRule>
  </conditionalFormatting>
  <conditionalFormatting sqref="D10:H10">
    <cfRule type="expression" dxfId="715" priority="125">
      <formula>$L10&gt;0.15</formula>
    </cfRule>
    <cfRule type="expression" dxfId="714" priority="126">
      <formula>AND($L10&gt;0.08,$L10&lt;0.15)</formula>
    </cfRule>
  </conditionalFormatting>
  <conditionalFormatting sqref="D11">
    <cfRule type="expression" dxfId="713" priority="123">
      <formula>$L11&gt;0.15</formula>
    </cfRule>
    <cfRule type="expression" dxfId="712" priority="124">
      <formula>AND($L11&gt;0.08,$L11&lt;0.15)</formula>
    </cfRule>
  </conditionalFormatting>
  <conditionalFormatting sqref="E11:G11">
    <cfRule type="expression" dxfId="711" priority="121">
      <formula>$L11&gt;0.15</formula>
    </cfRule>
    <cfRule type="expression" dxfId="710" priority="122">
      <formula>AND($L11&gt;0.08,$L11&lt;0.15)</formula>
    </cfRule>
  </conditionalFormatting>
  <conditionalFormatting sqref="H11">
    <cfRule type="expression" dxfId="709" priority="119">
      <formula>$L11&gt;0.15</formula>
    </cfRule>
    <cfRule type="expression" dxfId="708" priority="120">
      <formula>AND($L11&gt;0.08,$L11&lt;0.15)</formula>
    </cfRule>
  </conditionalFormatting>
  <conditionalFormatting sqref="D12">
    <cfRule type="expression" dxfId="707" priority="117">
      <formula>$L12&gt;0.15</formula>
    </cfRule>
    <cfRule type="expression" dxfId="706" priority="118">
      <formula>AND($L12&gt;0.08,$L12&lt;0.15)</formula>
    </cfRule>
  </conditionalFormatting>
  <conditionalFormatting sqref="E12:G12">
    <cfRule type="expression" dxfId="705" priority="115">
      <formula>$L12&gt;0.15</formula>
    </cfRule>
    <cfRule type="expression" dxfId="704" priority="116">
      <formula>AND($L12&gt;0.08,$L12&lt;0.15)</formula>
    </cfRule>
  </conditionalFormatting>
  <conditionalFormatting sqref="H12">
    <cfRule type="expression" dxfId="703" priority="113">
      <formula>$L12&gt;0.15</formula>
    </cfRule>
    <cfRule type="expression" dxfId="702" priority="114">
      <formula>AND($L12&gt;0.08,$L12&lt;0.15)</formula>
    </cfRule>
  </conditionalFormatting>
  <conditionalFormatting sqref="D17">
    <cfRule type="expression" dxfId="701" priority="111">
      <formula>$L17&gt;0.15</formula>
    </cfRule>
    <cfRule type="expression" dxfId="700" priority="112">
      <formula>AND($L17&gt;0.08,$L17&lt;0.15)</formula>
    </cfRule>
  </conditionalFormatting>
  <conditionalFormatting sqref="F17">
    <cfRule type="expression" dxfId="699" priority="109">
      <formula>$L17&gt;0.15</formula>
    </cfRule>
    <cfRule type="expression" dxfId="698" priority="110">
      <formula>AND($L17&gt;0.08,$L17&lt;0.15)</formula>
    </cfRule>
  </conditionalFormatting>
  <conditionalFormatting sqref="E17">
    <cfRule type="expression" dxfId="697" priority="107">
      <formula>$L17&gt;0.15</formula>
    </cfRule>
    <cfRule type="expression" dxfId="696" priority="108">
      <formula>AND($L17&gt;0.08,$L17&lt;0.15)</formula>
    </cfRule>
  </conditionalFormatting>
  <conditionalFormatting sqref="G17">
    <cfRule type="expression" dxfId="695" priority="105">
      <formula>$L17&gt;0.15</formula>
    </cfRule>
    <cfRule type="expression" dxfId="694" priority="106">
      <formula>AND($L17&gt;0.08,$L17&lt;0.15)</formula>
    </cfRule>
  </conditionalFormatting>
  <conditionalFormatting sqref="H17">
    <cfRule type="expression" dxfId="693" priority="103">
      <formula>$L17&gt;0.15</formula>
    </cfRule>
    <cfRule type="expression" dxfId="692" priority="104">
      <formula>AND($L17&gt;0.08,$L17&lt;0.15)</formula>
    </cfRule>
  </conditionalFormatting>
  <conditionalFormatting sqref="D18">
    <cfRule type="expression" dxfId="691" priority="101">
      <formula>$L18&gt;0.15</formula>
    </cfRule>
    <cfRule type="expression" dxfId="690" priority="102">
      <formula>AND($L18&gt;0.08,$L18&lt;0.15)</formula>
    </cfRule>
  </conditionalFormatting>
  <conditionalFormatting sqref="F18">
    <cfRule type="expression" dxfId="689" priority="99">
      <formula>$L18&gt;0.15</formula>
    </cfRule>
    <cfRule type="expression" dxfId="688" priority="100">
      <formula>AND($L18&gt;0.08,$L18&lt;0.15)</formula>
    </cfRule>
  </conditionalFormatting>
  <conditionalFormatting sqref="E18">
    <cfRule type="expression" dxfId="687" priority="97">
      <formula>$L18&gt;0.15</formula>
    </cfRule>
    <cfRule type="expression" dxfId="686" priority="98">
      <formula>AND($L18&gt;0.08,$L18&lt;0.15)</formula>
    </cfRule>
  </conditionalFormatting>
  <conditionalFormatting sqref="G18">
    <cfRule type="expression" dxfId="685" priority="95">
      <formula>$L18&gt;0.15</formula>
    </cfRule>
    <cfRule type="expression" dxfId="684" priority="96">
      <formula>AND($L18&gt;0.08,$L18&lt;0.15)</formula>
    </cfRule>
  </conditionalFormatting>
  <conditionalFormatting sqref="H18">
    <cfRule type="expression" dxfId="683" priority="93">
      <formula>$L18&gt;0.15</formula>
    </cfRule>
    <cfRule type="expression" dxfId="682" priority="94">
      <formula>AND($L18&gt;0.08,$L18&lt;0.15)</formula>
    </cfRule>
  </conditionalFormatting>
  <conditionalFormatting sqref="D19">
    <cfRule type="expression" dxfId="681" priority="91">
      <formula>$L19&gt;0.15</formula>
    </cfRule>
    <cfRule type="expression" dxfId="680" priority="92">
      <formula>AND($L19&gt;0.08,$L19&lt;0.15)</formula>
    </cfRule>
  </conditionalFormatting>
  <conditionalFormatting sqref="F19">
    <cfRule type="expression" dxfId="679" priority="89">
      <formula>$L19&gt;0.15</formula>
    </cfRule>
    <cfRule type="expression" dxfId="678" priority="90">
      <formula>AND($L19&gt;0.08,$L19&lt;0.15)</formula>
    </cfRule>
  </conditionalFormatting>
  <conditionalFormatting sqref="E19">
    <cfRule type="expression" dxfId="677" priority="87">
      <formula>$L19&gt;0.15</formula>
    </cfRule>
    <cfRule type="expression" dxfId="676" priority="88">
      <formula>AND($L19&gt;0.08,$L19&lt;0.15)</formula>
    </cfRule>
  </conditionalFormatting>
  <conditionalFormatting sqref="G19">
    <cfRule type="expression" dxfId="675" priority="85">
      <formula>$L19&gt;0.15</formula>
    </cfRule>
    <cfRule type="expression" dxfId="674" priority="86">
      <formula>AND($L19&gt;0.08,$L19&lt;0.15)</formula>
    </cfRule>
  </conditionalFormatting>
  <conditionalFormatting sqref="H19">
    <cfRule type="expression" dxfId="673" priority="83">
      <formula>$L19&gt;0.15</formula>
    </cfRule>
    <cfRule type="expression" dxfId="672" priority="84">
      <formula>AND($L19&gt;0.08,$L19&lt;0.15)</formula>
    </cfRule>
  </conditionalFormatting>
  <conditionalFormatting sqref="D20:H20">
    <cfRule type="expression" dxfId="671" priority="81">
      <formula>$L20&gt;0.15</formula>
    </cfRule>
    <cfRule type="expression" dxfId="670" priority="82">
      <formula>AND($L20&gt;0.08,$L20&lt;0.15)</formula>
    </cfRule>
  </conditionalFormatting>
  <conditionalFormatting sqref="D21:H21">
    <cfRule type="expression" dxfId="669" priority="79">
      <formula>$L21&gt;0.15</formula>
    </cfRule>
    <cfRule type="expression" dxfId="668" priority="80">
      <formula>AND($L21&gt;0.08,$L21&lt;0.15)</formula>
    </cfRule>
  </conditionalFormatting>
  <conditionalFormatting sqref="D25:H25">
    <cfRule type="expression" dxfId="667" priority="77">
      <formula>$L25&gt;0.15</formula>
    </cfRule>
    <cfRule type="expression" dxfId="666" priority="78">
      <formula>AND($L25&gt;0.08,$L25&lt;0.15)</formula>
    </cfRule>
  </conditionalFormatting>
  <conditionalFormatting sqref="D26:H26">
    <cfRule type="expression" dxfId="665" priority="75">
      <formula>$L26&gt;0.15</formula>
    </cfRule>
    <cfRule type="expression" dxfId="664" priority="76">
      <formula>AND($L26&gt;0.08,$L26&lt;0.15)</formula>
    </cfRule>
  </conditionalFormatting>
  <conditionalFormatting sqref="D27">
    <cfRule type="expression" dxfId="663" priority="73">
      <formula>$L27&gt;0.15</formula>
    </cfRule>
    <cfRule type="expression" dxfId="662" priority="74">
      <formula>AND($L27&gt;0.08,$L27&lt;0.15)</formula>
    </cfRule>
  </conditionalFormatting>
  <conditionalFormatting sqref="F27:H27">
    <cfRule type="expression" dxfId="661" priority="71">
      <formula>$L27&gt;0.15</formula>
    </cfRule>
    <cfRule type="expression" dxfId="660" priority="72">
      <formula>AND($L27&gt;0.08,$L27&lt;0.15)</formula>
    </cfRule>
  </conditionalFormatting>
  <conditionalFormatting sqref="E27">
    <cfRule type="expression" dxfId="659" priority="69">
      <formula>$L27&gt;0.15</formula>
    </cfRule>
    <cfRule type="expression" dxfId="658" priority="70">
      <formula>AND($L27&gt;0.08,$L27&lt;0.15)</formula>
    </cfRule>
  </conditionalFormatting>
  <conditionalFormatting sqref="D30:H30">
    <cfRule type="expression" dxfId="657" priority="67">
      <formula>$L30&gt;0.15</formula>
    </cfRule>
    <cfRule type="expression" dxfId="656" priority="68">
      <formula>AND($L30&gt;0.08,$L30&lt;0.15)</formula>
    </cfRule>
  </conditionalFormatting>
  <conditionalFormatting sqref="D31:H31">
    <cfRule type="expression" dxfId="655" priority="65">
      <formula>$L31&gt;0.15</formula>
    </cfRule>
    <cfRule type="expression" dxfId="654" priority="66">
      <formula>AND($L31&gt;0.08,$L31&lt;0.15)</formula>
    </cfRule>
  </conditionalFormatting>
  <conditionalFormatting sqref="D32:H32">
    <cfRule type="expression" dxfId="653" priority="63">
      <formula>$L32&gt;0.15</formula>
    </cfRule>
    <cfRule type="expression" dxfId="652" priority="64">
      <formula>AND($L32&gt;0.08,$L32&lt;0.15)</formula>
    </cfRule>
  </conditionalFormatting>
  <conditionalFormatting sqref="D33:H33">
    <cfRule type="expression" dxfId="651" priority="61">
      <formula>$L33&gt;0.15</formula>
    </cfRule>
    <cfRule type="expression" dxfId="650" priority="62">
      <formula>AND($L33&gt;0.08,$L33&lt;0.15)</formula>
    </cfRule>
  </conditionalFormatting>
  <conditionalFormatting sqref="D34:H34">
    <cfRule type="expression" dxfId="649" priority="59">
      <formula>$L34&gt;0.15</formula>
    </cfRule>
    <cfRule type="expression" dxfId="648" priority="60">
      <formula>AND($L34&gt;0.08,$L34&lt;0.15)</formula>
    </cfRule>
  </conditionalFormatting>
  <conditionalFormatting sqref="D35">
    <cfRule type="expression" dxfId="647" priority="57">
      <formula>$L35&gt;0.15</formula>
    </cfRule>
    <cfRule type="expression" dxfId="646" priority="58">
      <formula>AND($L35&gt;0.08,$L35&lt;0.15)</formula>
    </cfRule>
  </conditionalFormatting>
  <conditionalFormatting sqref="F35:H35">
    <cfRule type="expression" dxfId="645" priority="55">
      <formula>$L35&gt;0.15</formula>
    </cfRule>
    <cfRule type="expression" dxfId="644" priority="56">
      <formula>AND($L35&gt;0.08,$L35&lt;0.15)</formula>
    </cfRule>
  </conditionalFormatting>
  <conditionalFormatting sqref="E35">
    <cfRule type="expression" dxfId="643" priority="53">
      <formula>$L35&gt;0.15</formula>
    </cfRule>
    <cfRule type="expression" dxfId="642" priority="54">
      <formula>AND($L35&gt;0.08,$L35&lt;0.15)</formula>
    </cfRule>
  </conditionalFormatting>
  <conditionalFormatting sqref="D36">
    <cfRule type="expression" dxfId="641" priority="51">
      <formula>$L36&gt;0.15</formula>
    </cfRule>
    <cfRule type="expression" dxfId="640" priority="52">
      <formula>AND($L36&gt;0.08,$L36&lt;0.15)</formula>
    </cfRule>
  </conditionalFormatting>
  <conditionalFormatting sqref="F36:H36">
    <cfRule type="expression" dxfId="639" priority="49">
      <formula>$L36&gt;0.15</formula>
    </cfRule>
    <cfRule type="expression" dxfId="638" priority="50">
      <formula>AND($L36&gt;0.08,$L36&lt;0.15)</formula>
    </cfRule>
  </conditionalFormatting>
  <conditionalFormatting sqref="E36">
    <cfRule type="expression" dxfId="637" priority="47">
      <formula>$L36&gt;0.15</formula>
    </cfRule>
    <cfRule type="expression" dxfId="636" priority="48">
      <formula>AND($L36&gt;0.08,$L36&lt;0.15)</formula>
    </cfRule>
  </conditionalFormatting>
  <conditionalFormatting sqref="D37">
    <cfRule type="expression" dxfId="635" priority="45">
      <formula>$L37&gt;0.15</formula>
    </cfRule>
    <cfRule type="expression" dxfId="634" priority="46">
      <formula>AND($L37&gt;0.08,$L37&lt;0.15)</formula>
    </cfRule>
  </conditionalFormatting>
  <conditionalFormatting sqref="F37:H37">
    <cfRule type="expression" dxfId="633" priority="43">
      <formula>$L37&gt;0.15</formula>
    </cfRule>
    <cfRule type="expression" dxfId="632" priority="44">
      <formula>AND($L37&gt;0.08,$L37&lt;0.15)</formula>
    </cfRule>
  </conditionalFormatting>
  <conditionalFormatting sqref="E37">
    <cfRule type="expression" dxfId="631" priority="41">
      <formula>$L37&gt;0.15</formula>
    </cfRule>
    <cfRule type="expression" dxfId="630" priority="42">
      <formula>AND($L37&gt;0.08,$L37&lt;0.15)</formula>
    </cfRule>
  </conditionalFormatting>
  <conditionalFormatting sqref="D38">
    <cfRule type="expression" dxfId="629" priority="39">
      <formula>$L38&gt;0.15</formula>
    </cfRule>
    <cfRule type="expression" dxfId="628" priority="40">
      <formula>AND($L38&gt;0.08,$L38&lt;0.15)</formula>
    </cfRule>
  </conditionalFormatting>
  <conditionalFormatting sqref="F38:H38">
    <cfRule type="expression" dxfId="627" priority="37">
      <formula>$L38&gt;0.15</formula>
    </cfRule>
    <cfRule type="expression" dxfId="626" priority="38">
      <formula>AND($L38&gt;0.08,$L38&lt;0.15)</formula>
    </cfRule>
  </conditionalFormatting>
  <conditionalFormatting sqref="E38">
    <cfRule type="expression" dxfId="625" priority="35">
      <formula>$L38&gt;0.15</formula>
    </cfRule>
    <cfRule type="expression" dxfId="624" priority="36">
      <formula>AND($L38&gt;0.08,$L38&lt;0.15)</formula>
    </cfRule>
  </conditionalFormatting>
  <conditionalFormatting sqref="D39">
    <cfRule type="expression" dxfId="623" priority="33">
      <formula>$L39&gt;0.15</formula>
    </cfRule>
    <cfRule type="expression" dxfId="622" priority="34">
      <formula>AND($L39&gt;0.08,$L39&lt;0.15)</formula>
    </cfRule>
  </conditionalFormatting>
  <conditionalFormatting sqref="F39:H39">
    <cfRule type="expression" dxfId="621" priority="31">
      <formula>$L39&gt;0.15</formula>
    </cfRule>
    <cfRule type="expression" dxfId="620" priority="32">
      <formula>AND($L39&gt;0.08,$L39&lt;0.15)</formula>
    </cfRule>
  </conditionalFormatting>
  <conditionalFormatting sqref="E39">
    <cfRule type="expression" dxfId="619" priority="29">
      <formula>$L39&gt;0.15</formula>
    </cfRule>
    <cfRule type="expression" dxfId="618" priority="30">
      <formula>AND($L39&gt;0.08,$L39&lt;0.15)</formula>
    </cfRule>
  </conditionalFormatting>
  <conditionalFormatting sqref="D40">
    <cfRule type="expression" dxfId="617" priority="27">
      <formula>$L40&gt;0.15</formula>
    </cfRule>
    <cfRule type="expression" dxfId="616" priority="28">
      <formula>AND($L40&gt;0.08,$L40&lt;0.15)</formula>
    </cfRule>
  </conditionalFormatting>
  <conditionalFormatting sqref="F40:H40">
    <cfRule type="expression" dxfId="615" priority="25">
      <formula>$L40&gt;0.15</formula>
    </cfRule>
    <cfRule type="expression" dxfId="614" priority="26">
      <formula>AND($L40&gt;0.08,$L40&lt;0.15)</formula>
    </cfRule>
  </conditionalFormatting>
  <conditionalFormatting sqref="E40">
    <cfRule type="expression" dxfId="613" priority="23">
      <formula>$L40&gt;0.15</formula>
    </cfRule>
    <cfRule type="expression" dxfId="612" priority="24">
      <formula>AND($L40&gt;0.08,$L40&lt;0.15)</formula>
    </cfRule>
  </conditionalFormatting>
  <conditionalFormatting sqref="D41 F41">
    <cfRule type="expression" dxfId="611" priority="21">
      <formula>$L41&gt;0.15</formula>
    </cfRule>
    <cfRule type="expression" dxfId="610" priority="22">
      <formula>AND($L41&gt;0.08,$L41&lt;0.15)</formula>
    </cfRule>
  </conditionalFormatting>
  <conditionalFormatting sqref="E41">
    <cfRule type="expression" dxfId="609" priority="19">
      <formula>$L41&gt;0.15</formula>
    </cfRule>
    <cfRule type="expression" dxfId="608" priority="20">
      <formula>AND($L41&gt;0.08,$L41&lt;0.15)</formula>
    </cfRule>
  </conditionalFormatting>
  <conditionalFormatting sqref="E41">
    <cfRule type="expression" dxfId="607" priority="17">
      <formula>$L41&gt;0.15</formula>
    </cfRule>
    <cfRule type="expression" dxfId="606" priority="18">
      <formula>AND($L41&gt;0.08,$L41&lt;0.15)</formula>
    </cfRule>
  </conditionalFormatting>
  <conditionalFormatting sqref="G41:H41">
    <cfRule type="expression" dxfId="605" priority="15">
      <formula>$L41&gt;0.15</formula>
    </cfRule>
    <cfRule type="expression" dxfId="604" priority="16">
      <formula>AND($L41&gt;0.08,$L41&lt;0.15)</formula>
    </cfRule>
  </conditionalFormatting>
  <conditionalFormatting sqref="G41:H41">
    <cfRule type="expression" dxfId="603" priority="13">
      <formula>$L41&gt;0.15</formula>
    </cfRule>
    <cfRule type="expression" dxfId="602" priority="14">
      <formula>AND($L41&gt;0.08,$L41&lt;0.15)</formula>
    </cfRule>
  </conditionalFormatting>
  <conditionalFormatting sqref="D42:E42">
    <cfRule type="expression" dxfId="601" priority="9">
      <formula>$L42&gt;0.15</formula>
    </cfRule>
    <cfRule type="expression" dxfId="600" priority="10">
      <formula>AND($L42&gt;0.08,$L42&lt;0.15)</formula>
    </cfRule>
  </conditionalFormatting>
  <conditionalFormatting sqref="F42:H42">
    <cfRule type="expression" dxfId="599" priority="11">
      <formula>$L42&gt;0.15</formula>
    </cfRule>
    <cfRule type="expression" dxfId="598" priority="12">
      <formula>AND($L42&gt;0.08,$L42&lt;0.15)</formula>
    </cfRule>
  </conditionalFormatting>
  <conditionalFormatting sqref="D7:F7">
    <cfRule type="expression" dxfId="597" priority="7">
      <formula>$L7&gt;0.15</formula>
    </cfRule>
    <cfRule type="expression" dxfId="596" priority="8">
      <formula>AND($L7&gt;0.08,$L7&lt;0.15)</formula>
    </cfRule>
  </conditionalFormatting>
  <conditionalFormatting sqref="D7:F7">
    <cfRule type="expression" dxfId="595" priority="5">
      <formula>$L7&gt;0.15</formula>
    </cfRule>
    <cfRule type="expression" dxfId="594" priority="6">
      <formula>AND($L7&gt;0.08,$L7&lt;0.15)</formula>
    </cfRule>
  </conditionalFormatting>
  <conditionalFormatting sqref="D8:F8">
    <cfRule type="expression" dxfId="593" priority="3">
      <formula>$L8&gt;0.15</formula>
    </cfRule>
    <cfRule type="expression" dxfId="592" priority="4">
      <formula>AND($L8&gt;0.08,$L8&lt;0.15)</formula>
    </cfRule>
  </conditionalFormatting>
  <conditionalFormatting sqref="D8:F8">
    <cfRule type="expression" dxfId="591" priority="1">
      <formula>$L8&gt;0.15</formula>
    </cfRule>
    <cfRule type="expression" dxfId="590" priority="2">
      <formula>AND($L8&gt;0.08,$L8&lt;0.15)</formula>
    </cfRule>
  </conditionalFormatting>
  <dataValidations count="3">
    <dataValidation type="list" allowBlank="1" showInputMessage="1" showErrorMessage="1" sqref="Z7:Z46 Z49:Z63" xr:uid="{D8F8FC7D-8B5A-4E5B-84BC-FBE787196FA8}">
      <formula1>"A, B"</formula1>
    </dataValidation>
    <dataValidation type="whole" allowBlank="1" showInputMessage="1" showErrorMessage="1" errorTitle="입력값이 올바르지 않습니다." error="숫자만 쓰세요!" sqref="M7:W46 M49:W63" xr:uid="{BA9FF899-7AE2-428B-BCD9-34A3C1A8ACE4}">
      <formula1>0</formula1>
      <formula2>20000</formula2>
    </dataValidation>
    <dataValidation allowBlank="1" showInputMessage="1" showErrorMessage="1" prompt="수식 계산_x000a_수치 입력 금지" sqref="K7:K46 K49:K63" xr:uid="{0F01B4EA-4CBA-4776-A15A-EA2944765084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81B681-E79C-47EE-8591-807D0B4882DD}">
          <x14:formula1>
            <xm:f>데이터!$C$4:$C$11</xm:f>
          </x14:formula1>
          <xm:sqref>AB49:AB63 AB7:AB32 AB43:AB46</xm:sqref>
        </x14:dataValidation>
        <x14:dataValidation type="list" allowBlank="1" showInputMessage="1" showErrorMessage="1" xr:uid="{88018B2E-4F78-480A-B2A9-3292085D8E00}">
          <x14:formula1>
            <xm:f>데이터!$B$4:$B$17</xm:f>
          </x14:formula1>
          <xm:sqref>D49:D63 D13:D16 D21:D24 D26 D28:D32 D43:D46 D7:D9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FB16-DE3F-43D7-ADE7-D6C125E2B2C3}">
  <dimension ref="A1:AC71"/>
  <sheetViews>
    <sheetView zoomScale="85" zoomScaleNormal="85" workbookViewId="0">
      <pane ySplit="6" topLeftCell="A7" activePane="bottomLeft" state="frozen"/>
      <selection activeCell="A4" sqref="A4:AC4"/>
      <selection pane="bottomLeft" activeCell="F13" sqref="F13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40" t="s">
        <v>81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4" t="s">
        <v>1</v>
      </c>
      <c r="B5" s="55" t="s">
        <v>82</v>
      </c>
      <c r="C5" s="55" t="str">
        <f>RIGHT($A$1,1)</f>
        <v>일</v>
      </c>
      <c r="D5" s="34" t="s">
        <v>2</v>
      </c>
      <c r="E5" s="34" t="s">
        <v>3</v>
      </c>
      <c r="F5" s="34" t="s">
        <v>4</v>
      </c>
      <c r="G5" s="34" t="s">
        <v>5</v>
      </c>
      <c r="H5" s="32" t="s">
        <v>6</v>
      </c>
      <c r="I5" s="34" t="s">
        <v>7</v>
      </c>
      <c r="J5" s="34" t="s">
        <v>8</v>
      </c>
      <c r="K5" s="34" t="s">
        <v>9</v>
      </c>
      <c r="L5" s="35" t="s">
        <v>10</v>
      </c>
      <c r="M5" s="37" t="s">
        <v>11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 t="s">
        <v>12</v>
      </c>
      <c r="Y5" s="37"/>
      <c r="Z5" s="37"/>
      <c r="AA5" s="37" t="s">
        <v>13</v>
      </c>
      <c r="AB5" s="37" t="s">
        <v>14</v>
      </c>
      <c r="AC5" s="58" t="s">
        <v>15</v>
      </c>
    </row>
    <row r="6" spans="1:29" s="2" customFormat="1" ht="17.25" thickBot="1" x14ac:dyDescent="0.35">
      <c r="A6" s="33"/>
      <c r="B6" s="56"/>
      <c r="C6" s="56"/>
      <c r="D6" s="33"/>
      <c r="E6" s="33"/>
      <c r="F6" s="33"/>
      <c r="G6" s="33"/>
      <c r="H6" s="33"/>
      <c r="I6" s="33"/>
      <c r="J6" s="33"/>
      <c r="K6" s="33"/>
      <c r="L6" s="36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7"/>
      <c r="AB6" s="57"/>
      <c r="AC6" s="57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20</v>
      </c>
      <c r="D7" s="6" t="s">
        <v>120</v>
      </c>
      <c r="E7" s="6" t="s">
        <v>119</v>
      </c>
      <c r="F7" s="6" t="s">
        <v>118</v>
      </c>
      <c r="G7" s="4" t="s">
        <v>73</v>
      </c>
      <c r="H7" s="4" t="s">
        <v>74</v>
      </c>
      <c r="I7" s="7">
        <f t="shared" ref="I7:I46" si="0">J7+K7</f>
        <v>22285</v>
      </c>
      <c r="J7" s="8">
        <v>22200</v>
      </c>
      <c r="K7" s="7">
        <f t="shared" ref="K7:K16" si="1">SUM(M7:W7)</f>
        <v>85</v>
      </c>
      <c r="L7" s="9">
        <f t="shared" ref="L7:L46" si="2">K7/I7</f>
        <v>3.8142248148979132E-3</v>
      </c>
      <c r="M7" s="10">
        <v>39</v>
      </c>
      <c r="N7" s="10">
        <v>46</v>
      </c>
      <c r="O7" s="10"/>
      <c r="P7" s="10"/>
      <c r="Q7" s="10"/>
      <c r="R7" s="10"/>
      <c r="S7" s="10"/>
      <c r="T7" s="10"/>
      <c r="U7" s="10"/>
      <c r="V7" s="10"/>
      <c r="W7" s="10"/>
      <c r="X7" s="11">
        <v>20201019</v>
      </c>
      <c r="Y7" s="11">
        <v>2</v>
      </c>
      <c r="Z7" s="5" t="s">
        <v>121</v>
      </c>
      <c r="AA7" s="11" t="str">
        <f t="shared" ref="AA7:AA46" si="3">IF($Z7="A","하선동",IF($Z7="B","이형준",""))</f>
        <v>이형준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20</v>
      </c>
      <c r="D8" s="6" t="s">
        <v>56</v>
      </c>
      <c r="E8" s="6" t="s">
        <v>63</v>
      </c>
      <c r="F8" s="6" t="s">
        <v>87</v>
      </c>
      <c r="G8" s="4" t="s">
        <v>88</v>
      </c>
      <c r="H8" s="4" t="s">
        <v>51</v>
      </c>
      <c r="I8" s="7">
        <f t="shared" si="0"/>
        <v>339</v>
      </c>
      <c r="J8" s="8">
        <v>220</v>
      </c>
      <c r="K8" s="7">
        <f t="shared" si="1"/>
        <v>119</v>
      </c>
      <c r="L8" s="9">
        <f t="shared" si="2"/>
        <v>0.35103244837758113</v>
      </c>
      <c r="M8" s="10">
        <v>101</v>
      </c>
      <c r="N8" s="10"/>
      <c r="O8" s="10"/>
      <c r="P8" s="10">
        <v>18</v>
      </c>
      <c r="Q8" s="10"/>
      <c r="R8" s="10"/>
      <c r="S8" s="10"/>
      <c r="T8" s="10"/>
      <c r="U8" s="10"/>
      <c r="V8" s="10"/>
      <c r="W8" s="10"/>
      <c r="X8" s="11">
        <v>20201020</v>
      </c>
      <c r="Y8" s="11">
        <v>4</v>
      </c>
      <c r="Z8" s="5" t="s">
        <v>123</v>
      </c>
      <c r="AA8" s="11" t="str">
        <f t="shared" si="3"/>
        <v>하선동</v>
      </c>
      <c r="AB8" s="4" t="s">
        <v>58</v>
      </c>
      <c r="AC8" s="12"/>
    </row>
    <row r="9" spans="1:29" s="13" customFormat="1" ht="20.100000000000001" customHeight="1" x14ac:dyDescent="0.3">
      <c r="A9" s="4">
        <v>3</v>
      </c>
      <c r="B9" s="5">
        <f t="shared" ref="B9:B46" si="4">B8</f>
        <v>10</v>
      </c>
      <c r="C9" s="5">
        <f t="shared" ref="C9:C46" si="5">C8</f>
        <v>20</v>
      </c>
      <c r="D9" s="6" t="s">
        <v>110</v>
      </c>
      <c r="E9" s="15" t="s">
        <v>57</v>
      </c>
      <c r="F9" s="4" t="s">
        <v>108</v>
      </c>
      <c r="G9" s="4" t="s">
        <v>109</v>
      </c>
      <c r="H9" s="4" t="s">
        <v>51</v>
      </c>
      <c r="I9" s="7">
        <f t="shared" si="0"/>
        <v>1697</v>
      </c>
      <c r="J9" s="8">
        <v>1600</v>
      </c>
      <c r="K9" s="7">
        <f t="shared" si="1"/>
        <v>97</v>
      </c>
      <c r="L9" s="9">
        <f t="shared" si="2"/>
        <v>5.7159693576900414E-2</v>
      </c>
      <c r="M9" s="10">
        <v>21</v>
      </c>
      <c r="N9" s="10"/>
      <c r="O9" s="10"/>
      <c r="P9" s="10">
        <v>76</v>
      </c>
      <c r="Q9" s="10"/>
      <c r="R9" s="10"/>
      <c r="S9" s="10"/>
      <c r="T9" s="10"/>
      <c r="U9" s="10"/>
      <c r="V9" s="10"/>
      <c r="W9" s="10"/>
      <c r="X9" s="11">
        <v>20201014</v>
      </c>
      <c r="Y9" s="11">
        <v>3</v>
      </c>
      <c r="Z9" s="5" t="s">
        <v>123</v>
      </c>
      <c r="AA9" s="11" t="str">
        <f t="shared" si="3"/>
        <v>하선동</v>
      </c>
      <c r="AB9" s="4" t="s">
        <v>59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5"/>
        <v>20</v>
      </c>
      <c r="D10" s="6" t="s">
        <v>110</v>
      </c>
      <c r="E10" s="15" t="s">
        <v>57</v>
      </c>
      <c r="F10" s="4" t="s">
        <v>108</v>
      </c>
      <c r="G10" s="4" t="s">
        <v>109</v>
      </c>
      <c r="H10" s="4" t="s">
        <v>51</v>
      </c>
      <c r="I10" s="7">
        <f t="shared" si="0"/>
        <v>2054</v>
      </c>
      <c r="J10" s="8">
        <v>1929</v>
      </c>
      <c r="K10" s="7">
        <f t="shared" si="1"/>
        <v>125</v>
      </c>
      <c r="L10" s="9">
        <f t="shared" si="2"/>
        <v>6.0856864654333008E-2</v>
      </c>
      <c r="M10" s="10">
        <v>72</v>
      </c>
      <c r="N10" s="10"/>
      <c r="O10" s="10"/>
      <c r="P10" s="10">
        <v>45</v>
      </c>
      <c r="Q10" s="10">
        <v>8</v>
      </c>
      <c r="R10" s="10"/>
      <c r="S10" s="10"/>
      <c r="T10" s="10"/>
      <c r="U10" s="10"/>
      <c r="V10" s="10"/>
      <c r="W10" s="10"/>
      <c r="X10" s="11">
        <v>20201013</v>
      </c>
      <c r="Y10" s="11">
        <v>3</v>
      </c>
      <c r="Z10" s="5" t="s">
        <v>121</v>
      </c>
      <c r="AA10" s="11" t="str">
        <f t="shared" si="3"/>
        <v>이형준</v>
      </c>
      <c r="AB10" s="4" t="s">
        <v>59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5"/>
        <v>20</v>
      </c>
      <c r="D11" s="6" t="s">
        <v>56</v>
      </c>
      <c r="E11" s="6" t="s">
        <v>52</v>
      </c>
      <c r="F11" s="6" t="s">
        <v>107</v>
      </c>
      <c r="G11" s="4" t="s">
        <v>65</v>
      </c>
      <c r="H11" s="4" t="s">
        <v>51</v>
      </c>
      <c r="I11" s="7">
        <f t="shared" si="0"/>
        <v>1970</v>
      </c>
      <c r="J11" s="8">
        <v>1970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20201020</v>
      </c>
      <c r="Y11" s="11">
        <v>11</v>
      </c>
      <c r="Z11" s="5" t="s">
        <v>123</v>
      </c>
      <c r="AA11" s="11" t="str">
        <f t="shared" si="3"/>
        <v>하선동</v>
      </c>
      <c r="AB11" s="4" t="s">
        <v>59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5"/>
        <v>20</v>
      </c>
      <c r="D12" s="6" t="s">
        <v>56</v>
      </c>
      <c r="E12" s="6" t="s">
        <v>60</v>
      </c>
      <c r="F12" s="6" t="s">
        <v>61</v>
      </c>
      <c r="G12" s="4" t="s">
        <v>62</v>
      </c>
      <c r="H12" s="4" t="s">
        <v>51</v>
      </c>
      <c r="I12" s="7">
        <f t="shared" si="0"/>
        <v>2103</v>
      </c>
      <c r="J12" s="8">
        <v>2095</v>
      </c>
      <c r="K12" s="7">
        <f t="shared" si="1"/>
        <v>8</v>
      </c>
      <c r="L12" s="9">
        <f t="shared" si="2"/>
        <v>3.8040893961008085E-3</v>
      </c>
      <c r="M12" s="10"/>
      <c r="N12" s="10"/>
      <c r="O12" s="10"/>
      <c r="P12" s="10"/>
      <c r="Q12" s="10">
        <v>8</v>
      </c>
      <c r="R12" s="10"/>
      <c r="S12" s="10"/>
      <c r="T12" s="10"/>
      <c r="U12" s="10"/>
      <c r="V12" s="10"/>
      <c r="W12" s="10"/>
      <c r="X12" s="11">
        <v>20201020</v>
      </c>
      <c r="Y12" s="11">
        <v>5</v>
      </c>
      <c r="Z12" s="5" t="s">
        <v>123</v>
      </c>
      <c r="AA12" s="11" t="str">
        <f t="shared" si="3"/>
        <v>하선동</v>
      </c>
      <c r="AB12" s="4" t="s">
        <v>59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5"/>
        <v>20</v>
      </c>
      <c r="D13" s="6" t="s">
        <v>56</v>
      </c>
      <c r="E13" s="4" t="s">
        <v>57</v>
      </c>
      <c r="F13" s="4" t="s">
        <v>139</v>
      </c>
      <c r="G13" s="4" t="s">
        <v>140</v>
      </c>
      <c r="H13" s="4" t="s">
        <v>51</v>
      </c>
      <c r="I13" s="7">
        <f t="shared" si="0"/>
        <v>60</v>
      </c>
      <c r="J13" s="8">
        <v>60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20200923</v>
      </c>
      <c r="Y13" s="11">
        <v>7</v>
      </c>
      <c r="Z13" s="5" t="s">
        <v>123</v>
      </c>
      <c r="AA13" s="11" t="str">
        <f t="shared" si="3"/>
        <v>하선동</v>
      </c>
      <c r="AB13" s="4" t="s">
        <v>59</v>
      </c>
      <c r="AC13" s="12" t="s">
        <v>141</v>
      </c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5"/>
        <v>20</v>
      </c>
      <c r="D14" s="6" t="s">
        <v>56</v>
      </c>
      <c r="E14" s="6" t="s">
        <v>57</v>
      </c>
      <c r="F14" s="6" t="s">
        <v>138</v>
      </c>
      <c r="G14" s="4" t="s">
        <v>142</v>
      </c>
      <c r="H14" s="4" t="s">
        <v>51</v>
      </c>
      <c r="I14" s="7">
        <f t="shared" si="0"/>
        <v>1171</v>
      </c>
      <c r="J14" s="8">
        <v>1009</v>
      </c>
      <c r="K14" s="7">
        <f t="shared" si="1"/>
        <v>162</v>
      </c>
      <c r="L14" s="9">
        <f t="shared" si="2"/>
        <v>0.13834329632792486</v>
      </c>
      <c r="M14" s="10">
        <v>115</v>
      </c>
      <c r="N14" s="10"/>
      <c r="O14" s="10"/>
      <c r="P14" s="10">
        <v>47</v>
      </c>
      <c r="Q14" s="10"/>
      <c r="R14" s="10"/>
      <c r="S14" s="10"/>
      <c r="T14" s="10"/>
      <c r="U14" s="10"/>
      <c r="V14" s="10"/>
      <c r="W14" s="10"/>
      <c r="X14" s="11">
        <v>20201020</v>
      </c>
      <c r="Y14" s="11">
        <v>14</v>
      </c>
      <c r="Z14" s="5" t="s">
        <v>123</v>
      </c>
      <c r="AA14" s="11" t="str">
        <f t="shared" si="3"/>
        <v>하선동</v>
      </c>
      <c r="AB14" s="4" t="s">
        <v>66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5"/>
        <v>20</v>
      </c>
      <c r="D15" s="6" t="s">
        <v>56</v>
      </c>
      <c r="E15" s="6" t="s">
        <v>57</v>
      </c>
      <c r="F15" s="6" t="s">
        <v>138</v>
      </c>
      <c r="G15" s="4" t="s">
        <v>142</v>
      </c>
      <c r="H15" s="4" t="s">
        <v>51</v>
      </c>
      <c r="I15" s="7">
        <f t="shared" si="0"/>
        <v>474</v>
      </c>
      <c r="J15" s="8">
        <v>474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20201020</v>
      </c>
      <c r="Y15" s="11">
        <v>14</v>
      </c>
      <c r="Z15" s="5" t="s">
        <v>121</v>
      </c>
      <c r="AA15" s="11" t="str">
        <f t="shared" si="3"/>
        <v>이형준</v>
      </c>
      <c r="AB15" s="4" t="s">
        <v>66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5"/>
        <v>20</v>
      </c>
      <c r="D16" s="6" t="s">
        <v>120</v>
      </c>
      <c r="E16" s="6" t="s">
        <v>57</v>
      </c>
      <c r="F16" s="6" t="s">
        <v>143</v>
      </c>
      <c r="G16" s="4" t="s">
        <v>144</v>
      </c>
      <c r="H16" s="4" t="s">
        <v>51</v>
      </c>
      <c r="I16" s="7">
        <f t="shared" si="0"/>
        <v>5252</v>
      </c>
      <c r="J16" s="8">
        <v>4811</v>
      </c>
      <c r="K16" s="7">
        <f t="shared" si="1"/>
        <v>441</v>
      </c>
      <c r="L16" s="9">
        <f t="shared" si="2"/>
        <v>8.3968012185833968E-2</v>
      </c>
      <c r="M16" s="10"/>
      <c r="N16" s="10">
        <v>3</v>
      </c>
      <c r="O16" s="10"/>
      <c r="P16" s="10">
        <v>416</v>
      </c>
      <c r="Q16" s="10">
        <v>22</v>
      </c>
      <c r="R16" s="10"/>
      <c r="S16" s="10"/>
      <c r="T16" s="10"/>
      <c r="U16" s="10"/>
      <c r="V16" s="10"/>
      <c r="W16" s="10"/>
      <c r="X16" s="11">
        <v>20201020</v>
      </c>
      <c r="Y16" s="11">
        <v>15</v>
      </c>
      <c r="Z16" s="5" t="s">
        <v>121</v>
      </c>
      <c r="AA16" s="11" t="str">
        <f t="shared" si="3"/>
        <v>이형준</v>
      </c>
      <c r="AB16" s="4" t="s">
        <v>66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5"/>
        <v>20</v>
      </c>
      <c r="D17" s="6" t="s">
        <v>56</v>
      </c>
      <c r="E17" s="6" t="s">
        <v>57</v>
      </c>
      <c r="F17" s="6" t="s">
        <v>105</v>
      </c>
      <c r="G17" s="4" t="s">
        <v>106</v>
      </c>
      <c r="H17" s="4" t="s">
        <v>51</v>
      </c>
      <c r="I17" s="7">
        <f t="shared" si="0"/>
        <v>2570</v>
      </c>
      <c r="J17" s="8">
        <v>2485</v>
      </c>
      <c r="K17" s="7">
        <f t="shared" ref="K17:K18" si="6">SUM(M17:W17)</f>
        <v>85</v>
      </c>
      <c r="L17" s="9">
        <f t="shared" si="2"/>
        <v>3.3073929961089495E-2</v>
      </c>
      <c r="M17" s="10">
        <v>68</v>
      </c>
      <c r="N17" s="10"/>
      <c r="O17" s="10"/>
      <c r="P17" s="10">
        <v>17</v>
      </c>
      <c r="Q17" s="10"/>
      <c r="R17" s="10"/>
      <c r="S17" s="10"/>
      <c r="T17" s="10"/>
      <c r="U17" s="10"/>
      <c r="V17" s="10"/>
      <c r="W17" s="10"/>
      <c r="X17" s="11">
        <v>20201020</v>
      </c>
      <c r="Y17" s="11">
        <v>7</v>
      </c>
      <c r="Z17" s="5" t="s">
        <v>121</v>
      </c>
      <c r="AA17" s="11" t="str">
        <f t="shared" si="3"/>
        <v>이형준</v>
      </c>
      <c r="AB17" s="4" t="s">
        <v>67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5"/>
        <v>20</v>
      </c>
      <c r="D18" s="6" t="s">
        <v>56</v>
      </c>
      <c r="E18" s="6" t="s">
        <v>57</v>
      </c>
      <c r="F18" s="6" t="s">
        <v>105</v>
      </c>
      <c r="G18" s="4" t="s">
        <v>106</v>
      </c>
      <c r="H18" s="4" t="s">
        <v>51</v>
      </c>
      <c r="I18" s="7">
        <f t="shared" si="0"/>
        <v>743</v>
      </c>
      <c r="J18" s="8">
        <v>560</v>
      </c>
      <c r="K18" s="7">
        <f t="shared" si="6"/>
        <v>183</v>
      </c>
      <c r="L18" s="9">
        <f t="shared" si="2"/>
        <v>0.24629878869448182</v>
      </c>
      <c r="M18" s="10">
        <v>160</v>
      </c>
      <c r="N18" s="10"/>
      <c r="O18" s="10"/>
      <c r="P18" s="10">
        <v>23</v>
      </c>
      <c r="Q18" s="10"/>
      <c r="R18" s="10"/>
      <c r="S18" s="10"/>
      <c r="T18" s="10"/>
      <c r="U18" s="10"/>
      <c r="V18" s="10"/>
      <c r="W18" s="10"/>
      <c r="X18" s="11">
        <v>20201020</v>
      </c>
      <c r="Y18" s="11">
        <v>7</v>
      </c>
      <c r="Z18" s="5" t="s">
        <v>123</v>
      </c>
      <c r="AA18" s="11" t="str">
        <f t="shared" si="3"/>
        <v>하선동</v>
      </c>
      <c r="AB18" s="4" t="s">
        <v>67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5"/>
        <v>20</v>
      </c>
      <c r="D19" s="6" t="s">
        <v>56</v>
      </c>
      <c r="E19" s="6" t="s">
        <v>63</v>
      </c>
      <c r="F19" s="6" t="s">
        <v>87</v>
      </c>
      <c r="G19" s="4" t="s">
        <v>88</v>
      </c>
      <c r="H19" s="4" t="s">
        <v>51</v>
      </c>
      <c r="I19" s="7">
        <f t="shared" si="0"/>
        <v>1865</v>
      </c>
      <c r="J19" s="8">
        <v>1696</v>
      </c>
      <c r="K19" s="7">
        <f t="shared" ref="K19:K46" si="7">SUM(M19:W19)</f>
        <v>169</v>
      </c>
      <c r="L19" s="9">
        <f t="shared" si="2"/>
        <v>9.0616621983914208E-2</v>
      </c>
      <c r="M19" s="10"/>
      <c r="N19" s="10">
        <v>3</v>
      </c>
      <c r="O19" s="10"/>
      <c r="P19" s="10">
        <v>135</v>
      </c>
      <c r="Q19" s="10"/>
      <c r="R19" s="10"/>
      <c r="S19" s="10"/>
      <c r="T19" s="10">
        <v>31</v>
      </c>
      <c r="U19" s="10"/>
      <c r="V19" s="10"/>
      <c r="W19" s="10"/>
      <c r="X19" s="11">
        <v>20201020</v>
      </c>
      <c r="Y19" s="11">
        <v>4</v>
      </c>
      <c r="Z19" s="5" t="s">
        <v>121</v>
      </c>
      <c r="AA19" s="11" t="str">
        <f t="shared" si="3"/>
        <v>이형준</v>
      </c>
      <c r="AB19" s="4" t="s">
        <v>67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5"/>
        <v>20</v>
      </c>
      <c r="D20" s="6" t="s">
        <v>56</v>
      </c>
      <c r="E20" s="6" t="s">
        <v>63</v>
      </c>
      <c r="F20" s="6" t="s">
        <v>147</v>
      </c>
      <c r="G20" s="4" t="s">
        <v>148</v>
      </c>
      <c r="H20" s="4" t="s">
        <v>149</v>
      </c>
      <c r="I20" s="7">
        <f t="shared" si="0"/>
        <v>2648</v>
      </c>
      <c r="J20" s="8">
        <v>2490</v>
      </c>
      <c r="K20" s="7">
        <f t="shared" si="7"/>
        <v>158</v>
      </c>
      <c r="L20" s="9">
        <f t="shared" si="2"/>
        <v>5.9667673716012087E-2</v>
      </c>
      <c r="M20" s="10"/>
      <c r="N20" s="10"/>
      <c r="O20" s="10"/>
      <c r="P20" s="10"/>
      <c r="Q20" s="10"/>
      <c r="R20" s="10"/>
      <c r="S20" s="10">
        <v>158</v>
      </c>
      <c r="T20" s="10"/>
      <c r="U20" s="10"/>
      <c r="V20" s="10"/>
      <c r="W20" s="10"/>
      <c r="X20" s="11">
        <v>20201020</v>
      </c>
      <c r="Y20" s="11">
        <v>1</v>
      </c>
      <c r="Z20" s="5" t="s">
        <v>121</v>
      </c>
      <c r="AA20" s="11" t="str">
        <f t="shared" si="3"/>
        <v>이형준</v>
      </c>
      <c r="AB20" s="4" t="s">
        <v>67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5"/>
        <v>20</v>
      </c>
      <c r="D21" s="6" t="s">
        <v>56</v>
      </c>
      <c r="E21" s="6" t="s">
        <v>57</v>
      </c>
      <c r="F21" s="6" t="s">
        <v>105</v>
      </c>
      <c r="G21" s="4" t="s">
        <v>106</v>
      </c>
      <c r="H21" s="4" t="s">
        <v>51</v>
      </c>
      <c r="I21" s="7">
        <f t="shared" si="0"/>
        <v>1805</v>
      </c>
      <c r="J21" s="8">
        <v>1705</v>
      </c>
      <c r="K21" s="7">
        <f t="shared" si="7"/>
        <v>100</v>
      </c>
      <c r="L21" s="9">
        <f t="shared" si="2"/>
        <v>5.5401662049861494E-2</v>
      </c>
      <c r="M21" s="10">
        <v>82</v>
      </c>
      <c r="N21" s="10"/>
      <c r="O21" s="10"/>
      <c r="P21" s="10">
        <v>18</v>
      </c>
      <c r="Q21" s="10"/>
      <c r="R21" s="10"/>
      <c r="S21" s="10"/>
      <c r="T21" s="10"/>
      <c r="U21" s="10"/>
      <c r="V21" s="10"/>
      <c r="W21" s="10"/>
      <c r="X21" s="11">
        <v>20201020</v>
      </c>
      <c r="Y21" s="11">
        <v>7</v>
      </c>
      <c r="Z21" s="5" t="s">
        <v>123</v>
      </c>
      <c r="AA21" s="11" t="str">
        <f t="shared" si="3"/>
        <v>하선동</v>
      </c>
      <c r="AB21" s="4" t="s">
        <v>53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5"/>
        <v>20</v>
      </c>
      <c r="D22" s="6" t="s">
        <v>120</v>
      </c>
      <c r="E22" s="6" t="s">
        <v>57</v>
      </c>
      <c r="F22" s="6" t="s">
        <v>143</v>
      </c>
      <c r="G22" s="4" t="s">
        <v>78</v>
      </c>
      <c r="H22" s="4" t="s">
        <v>51</v>
      </c>
      <c r="I22" s="7">
        <f t="shared" si="0"/>
        <v>4346</v>
      </c>
      <c r="J22" s="8">
        <v>3990</v>
      </c>
      <c r="K22" s="7">
        <f t="shared" si="7"/>
        <v>356</v>
      </c>
      <c r="L22" s="9">
        <f t="shared" si="2"/>
        <v>8.1914404049700879E-2</v>
      </c>
      <c r="M22" s="10">
        <v>20</v>
      </c>
      <c r="N22" s="10"/>
      <c r="O22" s="10"/>
      <c r="P22" s="10">
        <v>325</v>
      </c>
      <c r="Q22" s="10">
        <v>11</v>
      </c>
      <c r="R22" s="10"/>
      <c r="S22" s="10"/>
      <c r="T22" s="10"/>
      <c r="U22" s="10"/>
      <c r="V22" s="10"/>
      <c r="W22" s="10"/>
      <c r="X22" s="11">
        <v>20201020</v>
      </c>
      <c r="Y22" s="11">
        <v>15</v>
      </c>
      <c r="Z22" s="5" t="s">
        <v>123</v>
      </c>
      <c r="AA22" s="11" t="str">
        <f t="shared" si="3"/>
        <v>하선동</v>
      </c>
      <c r="AB22" s="4" t="s">
        <v>53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5"/>
        <v>20</v>
      </c>
      <c r="D23" s="6" t="s">
        <v>56</v>
      </c>
      <c r="E23" s="6" t="s">
        <v>60</v>
      </c>
      <c r="F23" s="6" t="s">
        <v>61</v>
      </c>
      <c r="G23" s="4" t="s">
        <v>62</v>
      </c>
      <c r="H23" s="4" t="s">
        <v>51</v>
      </c>
      <c r="I23" s="7">
        <f t="shared" si="0"/>
        <v>4150</v>
      </c>
      <c r="J23" s="8">
        <v>4138</v>
      </c>
      <c r="K23" s="7">
        <f t="shared" si="7"/>
        <v>12</v>
      </c>
      <c r="L23" s="9">
        <f t="shared" si="2"/>
        <v>2.891566265060241E-3</v>
      </c>
      <c r="M23" s="10"/>
      <c r="N23" s="10"/>
      <c r="O23" s="10"/>
      <c r="P23" s="10"/>
      <c r="Q23" s="10">
        <v>12</v>
      </c>
      <c r="R23" s="10"/>
      <c r="S23" s="10"/>
      <c r="T23" s="10"/>
      <c r="U23" s="10"/>
      <c r="V23" s="10"/>
      <c r="W23" s="10"/>
      <c r="X23" s="11">
        <v>20201019</v>
      </c>
      <c r="Y23" s="11">
        <v>5</v>
      </c>
      <c r="Z23" s="5" t="s">
        <v>121</v>
      </c>
      <c r="AA23" s="11" t="str">
        <f t="shared" si="3"/>
        <v>이형준</v>
      </c>
      <c r="AB23" s="12" t="s">
        <v>151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5"/>
        <v>20</v>
      </c>
      <c r="D24" s="6" t="s">
        <v>56</v>
      </c>
      <c r="E24" s="6" t="s">
        <v>63</v>
      </c>
      <c r="F24" s="6" t="s">
        <v>87</v>
      </c>
      <c r="G24" s="4" t="s">
        <v>88</v>
      </c>
      <c r="H24" s="4" t="s">
        <v>51</v>
      </c>
      <c r="I24" s="7">
        <f t="shared" si="0"/>
        <v>800</v>
      </c>
      <c r="J24" s="8">
        <v>800</v>
      </c>
      <c r="K24" s="7">
        <f t="shared" si="7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20201019</v>
      </c>
      <c r="Y24" s="11">
        <v>11</v>
      </c>
      <c r="Z24" s="5" t="s">
        <v>123</v>
      </c>
      <c r="AA24" s="11" t="str">
        <f t="shared" si="3"/>
        <v>하선동</v>
      </c>
      <c r="AB24" s="12" t="s">
        <v>151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5"/>
        <v>20</v>
      </c>
      <c r="D25" s="6" t="s">
        <v>56</v>
      </c>
      <c r="E25" s="4" t="s">
        <v>57</v>
      </c>
      <c r="F25" s="4" t="s">
        <v>139</v>
      </c>
      <c r="G25" s="4" t="s">
        <v>140</v>
      </c>
      <c r="H25" s="4" t="s">
        <v>51</v>
      </c>
      <c r="I25" s="7">
        <f t="shared" si="0"/>
        <v>256</v>
      </c>
      <c r="J25" s="8">
        <v>256</v>
      </c>
      <c r="K25" s="7">
        <f t="shared" si="7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20200923</v>
      </c>
      <c r="Y25" s="11">
        <v>7</v>
      </c>
      <c r="Z25" s="5" t="s">
        <v>123</v>
      </c>
      <c r="AA25" s="11" t="str">
        <f t="shared" si="3"/>
        <v>하선동</v>
      </c>
      <c r="AB25" s="12" t="s">
        <v>151</v>
      </c>
      <c r="AC25" s="12" t="s">
        <v>150</v>
      </c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5"/>
        <v>20</v>
      </c>
      <c r="D26" s="6"/>
      <c r="E26" s="6"/>
      <c r="F26" s="6"/>
      <c r="G26" s="4"/>
      <c r="H26" s="4"/>
      <c r="I26" s="7">
        <f t="shared" si="0"/>
        <v>0</v>
      </c>
      <c r="J26" s="8"/>
      <c r="K26" s="7">
        <f t="shared" si="7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3"/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5"/>
        <v>20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7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3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5"/>
        <v>20</v>
      </c>
      <c r="D28" s="6"/>
      <c r="E28" s="15"/>
      <c r="F28" s="4"/>
      <c r="G28" s="4"/>
      <c r="H28" s="4"/>
      <c r="I28" s="7">
        <f t="shared" si="0"/>
        <v>0</v>
      </c>
      <c r="J28" s="8"/>
      <c r="K28" s="7">
        <f t="shared" si="7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5"/>
        <v>20</v>
      </c>
      <c r="D29" s="6"/>
      <c r="E29" s="6"/>
      <c r="F29" s="4"/>
      <c r="G29" s="4"/>
      <c r="H29" s="4"/>
      <c r="I29" s="7">
        <f t="shared" si="0"/>
        <v>0</v>
      </c>
      <c r="J29" s="8"/>
      <c r="K29" s="7">
        <f t="shared" si="7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5"/>
        <v>20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7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5"/>
        <v>20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7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5"/>
        <v>20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5"/>
        <v>20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5"/>
        <v>20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5"/>
        <v>20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5"/>
        <v>20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5"/>
        <v>20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5"/>
        <v>20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5"/>
        <v>20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5"/>
        <v>20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10</v>
      </c>
      <c r="C41" s="5">
        <f t="shared" si="5"/>
        <v>20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10</v>
      </c>
      <c r="C42" s="5">
        <f t="shared" si="5"/>
        <v>20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10</v>
      </c>
      <c r="C43" s="5">
        <f t="shared" si="5"/>
        <v>20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10</v>
      </c>
      <c r="C44" s="5">
        <f t="shared" si="5"/>
        <v>20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10</v>
      </c>
      <c r="C45" s="5">
        <f t="shared" si="5"/>
        <v>20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10</v>
      </c>
      <c r="C46" s="5">
        <f t="shared" si="5"/>
        <v>20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8"/>
      <c r="B47" s="39"/>
      <c r="C47" s="39"/>
      <c r="D47" s="39"/>
      <c r="E47" s="39"/>
      <c r="F47" s="39"/>
      <c r="G47" s="39"/>
      <c r="H47" s="39"/>
      <c r="I47" s="29">
        <f t="shared" ref="I47:W47" si="8">SUM(I7:I46)</f>
        <v>56588</v>
      </c>
      <c r="J47" s="29">
        <f t="shared" si="8"/>
        <v>54488</v>
      </c>
      <c r="K47" s="29">
        <f t="shared" si="8"/>
        <v>2100</v>
      </c>
      <c r="L47" s="29" t="e">
        <f t="shared" si="8"/>
        <v>#DIV/0!</v>
      </c>
      <c r="M47" s="29">
        <f t="shared" si="8"/>
        <v>678</v>
      </c>
      <c r="N47" s="29">
        <f t="shared" si="8"/>
        <v>52</v>
      </c>
      <c r="O47" s="29">
        <f t="shared" si="8"/>
        <v>0</v>
      </c>
      <c r="P47" s="29">
        <f t="shared" si="8"/>
        <v>1120</v>
      </c>
      <c r="Q47" s="29">
        <f t="shared" si="8"/>
        <v>61</v>
      </c>
      <c r="R47" s="29">
        <f t="shared" si="8"/>
        <v>0</v>
      </c>
      <c r="S47" s="29">
        <f t="shared" si="8"/>
        <v>158</v>
      </c>
      <c r="T47" s="29">
        <f t="shared" si="8"/>
        <v>31</v>
      </c>
      <c r="U47" s="29">
        <f t="shared" si="8"/>
        <v>0</v>
      </c>
      <c r="V47" s="29">
        <f t="shared" si="8"/>
        <v>0</v>
      </c>
      <c r="W47" s="29">
        <f t="shared" si="8"/>
        <v>0</v>
      </c>
      <c r="X47" s="30"/>
      <c r="Y47" s="31"/>
      <c r="Z47" s="31"/>
      <c r="AA47" s="31"/>
      <c r="AB47" s="31"/>
      <c r="AC47" s="31"/>
    </row>
    <row r="48" spans="1:29" s="16" customFormat="1" ht="13.5" x14ac:dyDescent="0.3">
      <c r="A48" s="38"/>
      <c r="B48" s="39"/>
      <c r="C48" s="39"/>
      <c r="D48" s="39"/>
      <c r="E48" s="39"/>
      <c r="F48" s="39"/>
      <c r="G48" s="39"/>
      <c r="H48" s="3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31"/>
      <c r="Y48" s="31"/>
      <c r="Z48" s="31"/>
      <c r="AA48" s="31"/>
      <c r="AB48" s="31"/>
      <c r="AC48" s="31"/>
    </row>
    <row r="49" spans="1:29" ht="20.100000000000001" customHeight="1" x14ac:dyDescent="0.3">
      <c r="A49" s="4">
        <v>2</v>
      </c>
      <c r="B49" s="5" t="str">
        <f t="shared" ref="B49:B62" si="9">LEFT($A$1,1)</f>
        <v>1</v>
      </c>
      <c r="C49" s="5" t="str">
        <f t="shared" ref="C49:C62" si="10">MID($A$1,4,2)</f>
        <v xml:space="preserve"> 2</v>
      </c>
      <c r="D49" s="6" t="s">
        <v>125</v>
      </c>
      <c r="E49" s="6" t="s">
        <v>124</v>
      </c>
      <c r="F49" s="6" t="s">
        <v>128</v>
      </c>
      <c r="G49" s="4"/>
      <c r="H49" s="4"/>
      <c r="I49" s="7">
        <f t="shared" ref="I49:I62" si="11">J49+K49</f>
        <v>50</v>
      </c>
      <c r="J49" s="14">
        <v>50</v>
      </c>
      <c r="K49" s="7">
        <f t="shared" ref="K49:K62" si="12">SUM(M49:W49)</f>
        <v>0</v>
      </c>
      <c r="L49" s="9">
        <f t="shared" ref="L49:L62" si="13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20201020</v>
      </c>
      <c r="Y49" s="11">
        <v>8</v>
      </c>
      <c r="Z49" s="5" t="s">
        <v>123</v>
      </c>
      <c r="AA49" s="11" t="str">
        <f t="shared" ref="AA49:AA62" si="14">IF($Z49="A","하선동",IF($Z49="B","이형준",""))</f>
        <v>하선동</v>
      </c>
      <c r="AB49" s="4" t="s">
        <v>58</v>
      </c>
      <c r="AC49" s="12" t="s">
        <v>136</v>
      </c>
    </row>
    <row r="50" spans="1:29" ht="20.100000000000001" customHeight="1" x14ac:dyDescent="0.3">
      <c r="A50" s="4">
        <v>3</v>
      </c>
      <c r="B50" s="5" t="str">
        <f t="shared" si="9"/>
        <v>1</v>
      </c>
      <c r="C50" s="5" t="str">
        <f t="shared" si="10"/>
        <v xml:space="preserve"> 2</v>
      </c>
      <c r="D50" s="6" t="s">
        <v>125</v>
      </c>
      <c r="E50" s="6" t="s">
        <v>126</v>
      </c>
      <c r="F50" s="6" t="s">
        <v>127</v>
      </c>
      <c r="G50" s="4"/>
      <c r="H50" s="4"/>
      <c r="I50" s="7">
        <f t="shared" si="11"/>
        <v>200</v>
      </c>
      <c r="J50" s="8">
        <v>200</v>
      </c>
      <c r="K50" s="7">
        <f t="shared" si="12"/>
        <v>0</v>
      </c>
      <c r="L50" s="9">
        <f t="shared" si="13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20201020</v>
      </c>
      <c r="Y50" s="11">
        <v>13</v>
      </c>
      <c r="Z50" s="5" t="s">
        <v>123</v>
      </c>
      <c r="AA50" s="11" t="str">
        <f t="shared" si="14"/>
        <v>하선동</v>
      </c>
      <c r="AB50" s="4" t="s">
        <v>58</v>
      </c>
      <c r="AC50" s="12" t="s">
        <v>136</v>
      </c>
    </row>
    <row r="51" spans="1:29" ht="20.100000000000001" customHeight="1" x14ac:dyDescent="0.3">
      <c r="A51" s="4">
        <v>4</v>
      </c>
      <c r="B51" s="5" t="str">
        <f t="shared" si="9"/>
        <v>1</v>
      </c>
      <c r="C51" s="5" t="str">
        <f t="shared" si="10"/>
        <v xml:space="preserve"> 2</v>
      </c>
      <c r="D51" s="6" t="s">
        <v>125</v>
      </c>
      <c r="E51" s="6" t="s">
        <v>130</v>
      </c>
      <c r="F51" s="6" t="s">
        <v>131</v>
      </c>
      <c r="G51" s="4"/>
      <c r="H51" s="4"/>
      <c r="I51" s="7">
        <f t="shared" si="11"/>
        <v>1200</v>
      </c>
      <c r="J51" s="8">
        <v>1200</v>
      </c>
      <c r="K51" s="7">
        <f t="shared" si="12"/>
        <v>0</v>
      </c>
      <c r="L51" s="9">
        <f t="shared" si="13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>
        <v>20201006</v>
      </c>
      <c r="Y51" s="11">
        <v>14</v>
      </c>
      <c r="Z51" s="5" t="s">
        <v>122</v>
      </c>
      <c r="AA51" s="11" t="str">
        <f t="shared" si="14"/>
        <v>하선동</v>
      </c>
      <c r="AB51" s="4" t="s">
        <v>58</v>
      </c>
      <c r="AC51" s="12" t="s">
        <v>136</v>
      </c>
    </row>
    <row r="52" spans="1:29" ht="20.100000000000001" customHeight="1" x14ac:dyDescent="0.3">
      <c r="A52" s="4">
        <v>5</v>
      </c>
      <c r="B52" s="5" t="str">
        <f t="shared" si="9"/>
        <v>1</v>
      </c>
      <c r="C52" s="5" t="str">
        <f t="shared" si="10"/>
        <v xml:space="preserve"> 2</v>
      </c>
      <c r="D52" s="6" t="s">
        <v>125</v>
      </c>
      <c r="E52" s="6" t="s">
        <v>130</v>
      </c>
      <c r="F52" s="6" t="s">
        <v>129</v>
      </c>
      <c r="G52" s="4"/>
      <c r="H52" s="4"/>
      <c r="I52" s="7">
        <f t="shared" si="11"/>
        <v>200</v>
      </c>
      <c r="J52" s="8">
        <v>200</v>
      </c>
      <c r="K52" s="7">
        <f t="shared" si="12"/>
        <v>0</v>
      </c>
      <c r="L52" s="9">
        <f t="shared" si="13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>
        <v>20201019</v>
      </c>
      <c r="Y52" s="11">
        <v>14</v>
      </c>
      <c r="Z52" s="5" t="s">
        <v>123</v>
      </c>
      <c r="AA52" s="11" t="str">
        <f t="shared" si="14"/>
        <v>하선동</v>
      </c>
      <c r="AB52" s="4" t="s">
        <v>58</v>
      </c>
      <c r="AC52" s="12" t="s">
        <v>137</v>
      </c>
    </row>
    <row r="53" spans="1:29" ht="20.100000000000001" customHeight="1" x14ac:dyDescent="0.3">
      <c r="A53" s="4">
        <v>6</v>
      </c>
      <c r="B53" s="5" t="str">
        <f t="shared" si="9"/>
        <v>1</v>
      </c>
      <c r="C53" s="5" t="str">
        <f t="shared" si="10"/>
        <v xml:space="preserve"> 2</v>
      </c>
      <c r="D53" s="6" t="s">
        <v>120</v>
      </c>
      <c r="E53" s="6" t="s">
        <v>133</v>
      </c>
      <c r="F53" s="6" t="s">
        <v>132</v>
      </c>
      <c r="G53" s="4"/>
      <c r="H53" s="4"/>
      <c r="I53" s="7">
        <f t="shared" si="11"/>
        <v>54</v>
      </c>
      <c r="J53" s="8">
        <v>50</v>
      </c>
      <c r="K53" s="7">
        <f t="shared" si="12"/>
        <v>4</v>
      </c>
      <c r="L53" s="9">
        <f t="shared" si="13"/>
        <v>7.407407407407407E-2</v>
      </c>
      <c r="M53" s="10"/>
      <c r="N53" s="10"/>
      <c r="O53" s="10"/>
      <c r="P53" s="10"/>
      <c r="Q53" s="10"/>
      <c r="R53" s="10"/>
      <c r="S53" s="10">
        <v>4</v>
      </c>
      <c r="T53" s="10"/>
      <c r="U53" s="10"/>
      <c r="V53" s="10"/>
      <c r="W53" s="10"/>
      <c r="X53" s="11">
        <v>20201020</v>
      </c>
      <c r="Y53" s="11">
        <v>12</v>
      </c>
      <c r="Z53" s="5" t="s">
        <v>123</v>
      </c>
      <c r="AA53" s="11" t="str">
        <f t="shared" si="14"/>
        <v>하선동</v>
      </c>
      <c r="AB53" s="4" t="s">
        <v>58</v>
      </c>
      <c r="AC53" s="12" t="s">
        <v>136</v>
      </c>
    </row>
    <row r="54" spans="1:29" ht="20.100000000000001" customHeight="1" x14ac:dyDescent="0.3">
      <c r="A54" s="4">
        <v>7</v>
      </c>
      <c r="B54" s="5" t="str">
        <f t="shared" si="9"/>
        <v>1</v>
      </c>
      <c r="C54" s="5" t="str">
        <f t="shared" si="10"/>
        <v xml:space="preserve"> 2</v>
      </c>
      <c r="D54" s="6" t="s">
        <v>125</v>
      </c>
      <c r="E54" s="6" t="s">
        <v>135</v>
      </c>
      <c r="F54" s="6" t="s">
        <v>134</v>
      </c>
      <c r="G54" s="4"/>
      <c r="H54" s="4"/>
      <c r="I54" s="7">
        <f t="shared" si="11"/>
        <v>160</v>
      </c>
      <c r="J54" s="8">
        <v>160</v>
      </c>
      <c r="K54" s="7">
        <f t="shared" si="12"/>
        <v>0</v>
      </c>
      <c r="L54" s="9">
        <f t="shared" si="13"/>
        <v>0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>
        <v>20201021</v>
      </c>
      <c r="Y54" s="11">
        <v>8</v>
      </c>
      <c r="Z54" s="5" t="s">
        <v>123</v>
      </c>
      <c r="AA54" s="11" t="str">
        <f t="shared" si="14"/>
        <v>하선동</v>
      </c>
      <c r="AB54" s="4" t="s">
        <v>58</v>
      </c>
      <c r="AC54" s="12" t="s">
        <v>136</v>
      </c>
    </row>
    <row r="55" spans="1:29" ht="20.100000000000001" customHeight="1" x14ac:dyDescent="0.3">
      <c r="A55" s="4">
        <v>8</v>
      </c>
      <c r="B55" s="5" t="str">
        <f t="shared" si="9"/>
        <v>1</v>
      </c>
      <c r="C55" s="5" t="str">
        <f t="shared" si="10"/>
        <v xml:space="preserve"> 2</v>
      </c>
      <c r="D55" s="6" t="s">
        <v>125</v>
      </c>
      <c r="E55" s="6" t="s">
        <v>124</v>
      </c>
      <c r="F55" s="6" t="s">
        <v>145</v>
      </c>
      <c r="G55" s="4"/>
      <c r="H55" s="4"/>
      <c r="I55" s="7">
        <f t="shared" si="11"/>
        <v>1063</v>
      </c>
      <c r="J55" s="8">
        <v>1042</v>
      </c>
      <c r="K55" s="7">
        <f t="shared" si="12"/>
        <v>21</v>
      </c>
      <c r="L55" s="9">
        <f t="shared" si="13"/>
        <v>1.9755409219190969E-2</v>
      </c>
      <c r="M55" s="10"/>
      <c r="N55" s="10"/>
      <c r="O55" s="10"/>
      <c r="P55" s="10">
        <v>21</v>
      </c>
      <c r="Q55" s="10"/>
      <c r="R55" s="10"/>
      <c r="S55" s="10"/>
      <c r="T55" s="10"/>
      <c r="U55" s="10"/>
      <c r="V55" s="10"/>
      <c r="W55" s="10"/>
      <c r="X55" s="11">
        <v>20201019</v>
      </c>
      <c r="Y55" s="11">
        <v>4</v>
      </c>
      <c r="Z55" s="5" t="s">
        <v>123</v>
      </c>
      <c r="AA55" s="11" t="str">
        <f t="shared" si="14"/>
        <v>하선동</v>
      </c>
      <c r="AB55" s="4" t="s">
        <v>66</v>
      </c>
      <c r="AC55" s="12" t="s">
        <v>146</v>
      </c>
    </row>
    <row r="56" spans="1:29" ht="20.100000000000001" customHeight="1" x14ac:dyDescent="0.3">
      <c r="A56" s="4">
        <v>9</v>
      </c>
      <c r="B56" s="5" t="str">
        <f t="shared" si="9"/>
        <v>1</v>
      </c>
      <c r="C56" s="5" t="str">
        <f t="shared" si="10"/>
        <v xml:space="preserve"> 2</v>
      </c>
      <c r="D56" s="6"/>
      <c r="E56" s="6"/>
      <c r="F56" s="6"/>
      <c r="G56" s="4"/>
      <c r="H56" s="4"/>
      <c r="I56" s="7">
        <f t="shared" si="11"/>
        <v>0</v>
      </c>
      <c r="J56" s="8"/>
      <c r="K56" s="7">
        <f t="shared" si="12"/>
        <v>0</v>
      </c>
      <c r="L56" s="9" t="e">
        <f t="shared" si="13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10</v>
      </c>
      <c r="B57" s="5" t="str">
        <f t="shared" si="9"/>
        <v>1</v>
      </c>
      <c r="C57" s="5" t="str">
        <f t="shared" si="10"/>
        <v xml:space="preserve"> 2</v>
      </c>
      <c r="D57" s="6"/>
      <c r="E57" s="6"/>
      <c r="F57" s="6"/>
      <c r="G57" s="4"/>
      <c r="H57" s="4"/>
      <c r="I57" s="7">
        <f t="shared" si="11"/>
        <v>0</v>
      </c>
      <c r="J57" s="8"/>
      <c r="K57" s="7">
        <f t="shared" si="12"/>
        <v>0</v>
      </c>
      <c r="L57" s="9" t="e">
        <f t="shared" si="13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11</v>
      </c>
      <c r="B58" s="5" t="str">
        <f t="shared" si="9"/>
        <v>1</v>
      </c>
      <c r="C58" s="5" t="str">
        <f t="shared" si="10"/>
        <v xml:space="preserve"> 2</v>
      </c>
      <c r="D58" s="6"/>
      <c r="E58" s="6"/>
      <c r="F58" s="6"/>
      <c r="G58" s="4"/>
      <c r="H58" s="4"/>
      <c r="I58" s="7">
        <f t="shared" si="11"/>
        <v>0</v>
      </c>
      <c r="J58" s="8"/>
      <c r="K58" s="7">
        <f t="shared" si="12"/>
        <v>0</v>
      </c>
      <c r="L58" s="9" t="e">
        <f t="shared" si="13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12</v>
      </c>
      <c r="B59" s="5" t="str">
        <f t="shared" si="9"/>
        <v>1</v>
      </c>
      <c r="C59" s="5" t="str">
        <f t="shared" si="10"/>
        <v xml:space="preserve"> 2</v>
      </c>
      <c r="D59" s="6"/>
      <c r="E59" s="6"/>
      <c r="F59" s="6"/>
      <c r="G59" s="4"/>
      <c r="H59" s="4"/>
      <c r="I59" s="7">
        <f t="shared" si="11"/>
        <v>0</v>
      </c>
      <c r="J59" s="8"/>
      <c r="K59" s="7">
        <f t="shared" si="12"/>
        <v>0</v>
      </c>
      <c r="L59" s="9" t="e">
        <f t="shared" si="13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13</v>
      </c>
      <c r="B60" s="5" t="str">
        <f t="shared" si="9"/>
        <v>1</v>
      </c>
      <c r="C60" s="5" t="str">
        <f t="shared" si="10"/>
        <v xml:space="preserve"> 2</v>
      </c>
      <c r="D60" s="6"/>
      <c r="E60" s="6"/>
      <c r="F60" s="6"/>
      <c r="G60" s="4"/>
      <c r="H60" s="4"/>
      <c r="I60" s="7">
        <f t="shared" si="11"/>
        <v>0</v>
      </c>
      <c r="J60" s="8"/>
      <c r="K60" s="7">
        <f t="shared" si="12"/>
        <v>0</v>
      </c>
      <c r="L60" s="9" t="e">
        <f t="shared" si="13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14</v>
      </c>
      <c r="B61" s="5" t="str">
        <f t="shared" si="9"/>
        <v>1</v>
      </c>
      <c r="C61" s="5" t="str">
        <f t="shared" si="10"/>
        <v xml:space="preserve"> 2</v>
      </c>
      <c r="D61" s="6"/>
      <c r="E61" s="6"/>
      <c r="F61" s="6"/>
      <c r="G61" s="4"/>
      <c r="H61" s="4"/>
      <c r="I61" s="7">
        <f t="shared" si="11"/>
        <v>0</v>
      </c>
      <c r="J61" s="8"/>
      <c r="K61" s="7">
        <f t="shared" si="12"/>
        <v>0</v>
      </c>
      <c r="L61" s="9" t="e">
        <f t="shared" si="13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15</v>
      </c>
      <c r="B62" s="5" t="str">
        <f t="shared" si="9"/>
        <v>1</v>
      </c>
      <c r="C62" s="5" t="str">
        <f t="shared" si="10"/>
        <v xml:space="preserve"> 2</v>
      </c>
      <c r="D62" s="6"/>
      <c r="E62" s="6"/>
      <c r="F62" s="6"/>
      <c r="G62" s="4"/>
      <c r="H62" s="4"/>
      <c r="I62" s="7">
        <f t="shared" si="11"/>
        <v>0</v>
      </c>
      <c r="J62" s="8"/>
      <c r="K62" s="7">
        <f t="shared" si="12"/>
        <v>0</v>
      </c>
      <c r="L62" s="9" t="e">
        <f t="shared" si="13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/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D26:AC46 A7:C46 I7:AC9 I10:AA12 AC10:AC12 AB10:AB13 A49:AC62">
    <cfRule type="expression" dxfId="589" priority="69">
      <formula>$L7&gt;0.15</formula>
    </cfRule>
    <cfRule type="expression" dxfId="588" priority="70">
      <formula>AND($L7&gt;0.08,$L7&lt;0.15)</formula>
    </cfRule>
  </conditionalFormatting>
  <conditionalFormatting sqref="D26:G26">
    <cfRule type="expression" dxfId="587" priority="63">
      <formula>$L26&gt;0.15</formula>
    </cfRule>
    <cfRule type="expression" dxfId="586" priority="64">
      <formula>AND($L26&gt;0.08,$L26&lt;0.15)</formula>
    </cfRule>
  </conditionalFormatting>
  <conditionalFormatting sqref="H26">
    <cfRule type="expression" dxfId="585" priority="61">
      <formula>$L26&gt;0.15</formula>
    </cfRule>
    <cfRule type="expression" dxfId="584" priority="62">
      <formula>AND($L26&gt;0.08,$L26&lt;0.15)</formula>
    </cfRule>
  </conditionalFormatting>
  <conditionalFormatting sqref="D28:H28">
    <cfRule type="expression" dxfId="583" priority="59">
      <formula>$L28&gt;0.15</formula>
    </cfRule>
    <cfRule type="expression" dxfId="582" priority="60">
      <formula>AND($L28&gt;0.08,$L28&lt;0.15)</formula>
    </cfRule>
  </conditionalFormatting>
  <conditionalFormatting sqref="D29:H29">
    <cfRule type="expression" dxfId="581" priority="57">
      <formula>$L29&gt;0.15</formula>
    </cfRule>
    <cfRule type="expression" dxfId="580" priority="58">
      <formula>AND($L29&gt;0.08,$L29&lt;0.15)</formula>
    </cfRule>
  </conditionalFormatting>
  <conditionalFormatting sqref="I7:AC9 I10:AA12 D13:AA13 AB10:AC13 D14:AC16 I17:AC17 F20:AA20 I18:AA19 AB18:AC20 I21:AC21 D22:AC22 I23:AC23 D25:AA25 I24:AA24 AB24:AC25">
    <cfRule type="expression" dxfId="579" priority="55">
      <formula>$L7&gt;0.15</formula>
    </cfRule>
    <cfRule type="expression" dxfId="578" priority="56">
      <formula>AND($L7&gt;0.08,$L7&lt;0.15)</formula>
    </cfRule>
  </conditionalFormatting>
  <conditionalFormatting sqref="G7:H7">
    <cfRule type="expression" dxfId="577" priority="53">
      <formula>$L7&gt;0.15</formula>
    </cfRule>
    <cfRule type="expression" dxfId="576" priority="54">
      <formula>AND($L7&gt;0.08,$L7&lt;0.15)</formula>
    </cfRule>
  </conditionalFormatting>
  <conditionalFormatting sqref="D7:F7">
    <cfRule type="expression" dxfId="575" priority="51">
      <formula>$L7&gt;0.15</formula>
    </cfRule>
    <cfRule type="expression" dxfId="574" priority="52">
      <formula>AND($L7&gt;0.08,$L7&lt;0.15)</formula>
    </cfRule>
  </conditionalFormatting>
  <conditionalFormatting sqref="D7:F7">
    <cfRule type="expression" dxfId="573" priority="49">
      <formula>$L7&gt;0.15</formula>
    </cfRule>
    <cfRule type="expression" dxfId="572" priority="50">
      <formula>AND($L7&gt;0.08,$L7&lt;0.15)</formula>
    </cfRule>
  </conditionalFormatting>
  <conditionalFormatting sqref="D8:H8">
    <cfRule type="expression" dxfId="571" priority="47">
      <formula>$L8&gt;0.15</formula>
    </cfRule>
    <cfRule type="expression" dxfId="570" priority="48">
      <formula>AND($L8&gt;0.08,$L8&lt;0.15)</formula>
    </cfRule>
  </conditionalFormatting>
  <conditionalFormatting sqref="D9:H9">
    <cfRule type="expression" dxfId="569" priority="45">
      <formula>$L9&gt;0.15</formula>
    </cfRule>
    <cfRule type="expression" dxfId="568" priority="46">
      <formula>AND($L9&gt;0.08,$L9&lt;0.15)</formula>
    </cfRule>
  </conditionalFormatting>
  <conditionalFormatting sqref="D9:H9">
    <cfRule type="expression" dxfId="567" priority="43">
      <formula>$L9&gt;0.15</formula>
    </cfRule>
    <cfRule type="expression" dxfId="566" priority="44">
      <formula>AND($L9&gt;0.08,$L9&lt;0.15)</formula>
    </cfRule>
  </conditionalFormatting>
  <conditionalFormatting sqref="D10:H10">
    <cfRule type="expression" dxfId="565" priority="41">
      <formula>$L10&gt;0.15</formula>
    </cfRule>
    <cfRule type="expression" dxfId="564" priority="42">
      <formula>AND($L10&gt;0.08,$L10&lt;0.15)</formula>
    </cfRule>
  </conditionalFormatting>
  <conditionalFormatting sqref="D10:H10">
    <cfRule type="expression" dxfId="563" priority="39">
      <formula>$L10&gt;0.15</formula>
    </cfRule>
    <cfRule type="expression" dxfId="562" priority="40">
      <formula>AND($L10&gt;0.08,$L10&lt;0.15)</formula>
    </cfRule>
  </conditionalFormatting>
  <conditionalFormatting sqref="D11">
    <cfRule type="expression" dxfId="561" priority="37">
      <formula>$L11&gt;0.15</formula>
    </cfRule>
    <cfRule type="expression" dxfId="560" priority="38">
      <formula>AND($L11&gt;0.08,$L11&lt;0.15)</formula>
    </cfRule>
  </conditionalFormatting>
  <conditionalFormatting sqref="F11:H11">
    <cfRule type="expression" dxfId="559" priority="35">
      <formula>$L11&gt;0.15</formula>
    </cfRule>
    <cfRule type="expression" dxfId="558" priority="36">
      <formula>AND($L11&gt;0.08,$L11&lt;0.15)</formula>
    </cfRule>
  </conditionalFormatting>
  <conditionalFormatting sqref="E11">
    <cfRule type="expression" dxfId="557" priority="33">
      <formula>$L11&gt;0.15</formula>
    </cfRule>
    <cfRule type="expression" dxfId="556" priority="34">
      <formula>AND($L11&gt;0.08,$L11&lt;0.15)</formula>
    </cfRule>
  </conditionalFormatting>
  <conditionalFormatting sqref="D12 F12">
    <cfRule type="expression" dxfId="555" priority="31">
      <formula>$L12&gt;0.15</formula>
    </cfRule>
    <cfRule type="expression" dxfId="554" priority="32">
      <formula>AND($L12&gt;0.08,$L12&lt;0.15)</formula>
    </cfRule>
  </conditionalFormatting>
  <conditionalFormatting sqref="E12">
    <cfRule type="expression" dxfId="553" priority="29">
      <formula>$L12&gt;0.15</formula>
    </cfRule>
    <cfRule type="expression" dxfId="552" priority="30">
      <formula>AND($L12&gt;0.08,$L12&lt;0.15)</formula>
    </cfRule>
  </conditionalFormatting>
  <conditionalFormatting sqref="E12">
    <cfRule type="expression" dxfId="551" priority="27">
      <formula>$L12&gt;0.15</formula>
    </cfRule>
    <cfRule type="expression" dxfId="550" priority="28">
      <formula>AND($L12&gt;0.08,$L12&lt;0.15)</formula>
    </cfRule>
  </conditionalFormatting>
  <conditionalFormatting sqref="G12:H12">
    <cfRule type="expression" dxfId="549" priority="25">
      <formula>$L12&gt;0.15</formula>
    </cfRule>
    <cfRule type="expression" dxfId="548" priority="26">
      <formula>AND($L12&gt;0.08,$L12&lt;0.15)</formula>
    </cfRule>
  </conditionalFormatting>
  <conditionalFormatting sqref="G12:H12">
    <cfRule type="expression" dxfId="547" priority="23">
      <formula>$L12&gt;0.15</formula>
    </cfRule>
    <cfRule type="expression" dxfId="546" priority="24">
      <formula>AND($L12&gt;0.08,$L12&lt;0.15)</formula>
    </cfRule>
  </conditionalFormatting>
  <conditionalFormatting sqref="D17:H17">
    <cfRule type="expression" dxfId="545" priority="21">
      <formula>$L17&gt;0.15</formula>
    </cfRule>
    <cfRule type="expression" dxfId="544" priority="22">
      <formula>AND($L17&gt;0.08,$L17&lt;0.15)</formula>
    </cfRule>
  </conditionalFormatting>
  <conditionalFormatting sqref="D18:H18">
    <cfRule type="expression" dxfId="543" priority="19">
      <formula>$L18&gt;0.15</formula>
    </cfRule>
    <cfRule type="expression" dxfId="542" priority="20">
      <formula>AND($L18&gt;0.08,$L18&lt;0.15)</formula>
    </cfRule>
  </conditionalFormatting>
  <conditionalFormatting sqref="D19:H19">
    <cfRule type="expression" dxfId="541" priority="17">
      <formula>$L19&gt;0.15</formula>
    </cfRule>
    <cfRule type="expression" dxfId="540" priority="18">
      <formula>AND($L19&gt;0.08,$L19&lt;0.15)</formula>
    </cfRule>
  </conditionalFormatting>
  <conditionalFormatting sqref="D20:E20">
    <cfRule type="expression" dxfId="539" priority="15">
      <formula>$L20&gt;0.15</formula>
    </cfRule>
    <cfRule type="expression" dxfId="538" priority="16">
      <formula>AND($L20&gt;0.08,$L20&lt;0.15)</formula>
    </cfRule>
  </conditionalFormatting>
  <conditionalFormatting sqref="D21:H21">
    <cfRule type="expression" dxfId="537" priority="13">
      <formula>$L21&gt;0.15</formula>
    </cfRule>
    <cfRule type="expression" dxfId="536" priority="14">
      <formula>AND($L21&gt;0.08,$L21&lt;0.15)</formula>
    </cfRule>
  </conditionalFormatting>
  <conditionalFormatting sqref="D23 F23">
    <cfRule type="expression" dxfId="535" priority="11">
      <formula>$L23&gt;0.15</formula>
    </cfRule>
    <cfRule type="expression" dxfId="534" priority="12">
      <formula>AND($L23&gt;0.08,$L23&lt;0.15)</formula>
    </cfRule>
  </conditionalFormatting>
  <conditionalFormatting sqref="E23">
    <cfRule type="expression" dxfId="533" priority="9">
      <formula>$L23&gt;0.15</formula>
    </cfRule>
    <cfRule type="expression" dxfId="532" priority="10">
      <formula>AND($L23&gt;0.08,$L23&lt;0.15)</formula>
    </cfRule>
  </conditionalFormatting>
  <conditionalFormatting sqref="E23">
    <cfRule type="expression" dxfId="531" priority="7">
      <formula>$L23&gt;0.15</formula>
    </cfRule>
    <cfRule type="expression" dxfId="530" priority="8">
      <formula>AND($L23&gt;0.08,$L23&lt;0.15)</formula>
    </cfRule>
  </conditionalFormatting>
  <conditionalFormatting sqref="G23:H23">
    <cfRule type="expression" dxfId="529" priority="5">
      <formula>$L23&gt;0.15</formula>
    </cfRule>
    <cfRule type="expression" dxfId="528" priority="6">
      <formula>AND($L23&gt;0.08,$L23&lt;0.15)</formula>
    </cfRule>
  </conditionalFormatting>
  <conditionalFormatting sqref="G23:H23">
    <cfRule type="expression" dxfId="527" priority="3">
      <formula>$L23&gt;0.15</formula>
    </cfRule>
    <cfRule type="expression" dxfId="526" priority="4">
      <formula>AND($L23&gt;0.08,$L23&lt;0.15)</formula>
    </cfRule>
  </conditionalFormatting>
  <conditionalFormatting sqref="D24:H24">
    <cfRule type="expression" dxfId="525" priority="1">
      <formula>$L24&gt;0.15</formula>
    </cfRule>
    <cfRule type="expression" dxfId="524" priority="2">
      <formula>AND($L24&gt;0.08,$L24&lt;0.15)</formula>
    </cfRule>
  </conditionalFormatting>
  <dataValidations count="3">
    <dataValidation allowBlank="1" showInputMessage="1" showErrorMessage="1" prompt="수식 계산_x000a_수치 입력 금지" sqref="K7:K46 K49:K62" xr:uid="{6AADC520-7CBC-40F0-82B6-E4CB964115DC}"/>
    <dataValidation type="whole" allowBlank="1" showInputMessage="1" showErrorMessage="1" errorTitle="입력값이 올바르지 않습니다." error="숫자만 쓰세요!" sqref="M7:W46 M49:W62" xr:uid="{6505B76C-F4B4-47A6-B5A2-52BCAA013BC1}">
      <formula1>0</formula1>
      <formula2>20000</formula2>
    </dataValidation>
    <dataValidation type="list" allowBlank="1" showInputMessage="1" showErrorMessage="1" sqref="Z7:Z46 Z49:Z62" xr:uid="{4391B1BB-2ED7-4FBD-9C94-1EE1389DD607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A82CF4-42C7-4967-8CCB-820A15FC0C96}">
          <x14:formula1>
            <xm:f>데이터!$B$4:$B$17</xm:f>
          </x14:formula1>
          <xm:sqref>D49:D62 D7 D9:D10 D13:D18 D21:D22 D25:D46</xm:sqref>
        </x14:dataValidation>
        <x14:dataValidation type="list" allowBlank="1" showInputMessage="1" showErrorMessage="1" xr:uid="{ED3AC968-3D9B-4A12-A737-7D3727F434C6}">
          <x14:formula1>
            <xm:f>데이터!$C$4:$C$11</xm:f>
          </x14:formula1>
          <xm:sqref>AB49:AB62 AB7:AB22 AB26:AB46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B2E9-FA78-40F1-A2FB-D1C13CB57F4B}">
  <dimension ref="A1:AC71"/>
  <sheetViews>
    <sheetView zoomScale="85" zoomScaleNormal="85" workbookViewId="0">
      <pane ySplit="6" topLeftCell="A7" activePane="bottomLeft" state="frozen"/>
      <selection activeCell="A4" sqref="A4:AC4"/>
      <selection pane="bottomLeft" activeCell="AC34" sqref="AC34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40" t="s">
        <v>83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4" t="s">
        <v>1</v>
      </c>
      <c r="B5" s="55" t="s">
        <v>82</v>
      </c>
      <c r="C5" s="55" t="str">
        <f>RIGHT($A$1,1)</f>
        <v>일</v>
      </c>
      <c r="D5" s="34" t="s">
        <v>2</v>
      </c>
      <c r="E5" s="34" t="s">
        <v>3</v>
      </c>
      <c r="F5" s="34" t="s">
        <v>4</v>
      </c>
      <c r="G5" s="34" t="s">
        <v>5</v>
      </c>
      <c r="H5" s="32" t="s">
        <v>6</v>
      </c>
      <c r="I5" s="34" t="s">
        <v>7</v>
      </c>
      <c r="J5" s="34" t="s">
        <v>8</v>
      </c>
      <c r="K5" s="34" t="s">
        <v>9</v>
      </c>
      <c r="L5" s="35" t="s">
        <v>10</v>
      </c>
      <c r="M5" s="37" t="s">
        <v>11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 t="s">
        <v>12</v>
      </c>
      <c r="Y5" s="37"/>
      <c r="Z5" s="37"/>
      <c r="AA5" s="37" t="s">
        <v>13</v>
      </c>
      <c r="AB5" s="37" t="s">
        <v>14</v>
      </c>
      <c r="AC5" s="58" t="s">
        <v>15</v>
      </c>
    </row>
    <row r="6" spans="1:29" s="2" customFormat="1" ht="17.25" thickBot="1" x14ac:dyDescent="0.35">
      <c r="A6" s="33"/>
      <c r="B6" s="56"/>
      <c r="C6" s="56"/>
      <c r="D6" s="33"/>
      <c r="E6" s="33"/>
      <c r="F6" s="33"/>
      <c r="G6" s="33"/>
      <c r="H6" s="33"/>
      <c r="I6" s="33"/>
      <c r="J6" s="33"/>
      <c r="K6" s="33"/>
      <c r="L6" s="36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7"/>
      <c r="AB6" s="57"/>
      <c r="AC6" s="57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21</v>
      </c>
      <c r="D7" s="6" t="s">
        <v>56</v>
      </c>
      <c r="E7" s="6" t="s">
        <v>63</v>
      </c>
      <c r="F7" s="6" t="s">
        <v>77</v>
      </c>
      <c r="G7" s="4" t="s">
        <v>148</v>
      </c>
      <c r="H7" s="4" t="s">
        <v>71</v>
      </c>
      <c r="I7" s="7">
        <f t="shared" ref="I7:I46" si="0">J7+K7</f>
        <v>500</v>
      </c>
      <c r="J7" s="8">
        <v>470</v>
      </c>
      <c r="K7" s="7">
        <f t="shared" ref="K7:K16" si="1">SUM(M7:W7)</f>
        <v>30</v>
      </c>
      <c r="L7" s="9">
        <f t="shared" ref="L7:L46" si="2">K7/I7</f>
        <v>0.06</v>
      </c>
      <c r="M7" s="10"/>
      <c r="N7" s="10"/>
      <c r="O7" s="10"/>
      <c r="P7" s="10"/>
      <c r="Q7" s="10"/>
      <c r="R7" s="10"/>
      <c r="S7" s="10">
        <v>29</v>
      </c>
      <c r="T7" s="10">
        <v>1</v>
      </c>
      <c r="U7" s="10"/>
      <c r="V7" s="10"/>
      <c r="W7" s="10"/>
      <c r="X7" s="11">
        <v>20201020</v>
      </c>
      <c r="Y7" s="11">
        <v>1</v>
      </c>
      <c r="Z7" s="5" t="s">
        <v>152</v>
      </c>
      <c r="AA7" s="11" t="str">
        <f t="shared" ref="AA7:AA46" si="3">IF($Z7="A","하선동",IF($Z7="B","이형준",""))</f>
        <v>이형준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21</v>
      </c>
      <c r="D8" s="6" t="s">
        <v>56</v>
      </c>
      <c r="E8" s="6" t="s">
        <v>63</v>
      </c>
      <c r="F8" s="6" t="s">
        <v>77</v>
      </c>
      <c r="G8" s="4" t="s">
        <v>148</v>
      </c>
      <c r="H8" s="4" t="s">
        <v>71</v>
      </c>
      <c r="I8" s="7">
        <f t="shared" si="0"/>
        <v>2195</v>
      </c>
      <c r="J8" s="8">
        <v>2190</v>
      </c>
      <c r="K8" s="7">
        <f t="shared" si="1"/>
        <v>5</v>
      </c>
      <c r="L8" s="9">
        <f t="shared" si="2"/>
        <v>2.2779043280182231E-3</v>
      </c>
      <c r="M8" s="10"/>
      <c r="N8" s="10"/>
      <c r="O8" s="10"/>
      <c r="P8" s="10"/>
      <c r="Q8" s="10">
        <v>3</v>
      </c>
      <c r="R8" s="10"/>
      <c r="S8" s="10"/>
      <c r="T8" s="10">
        <v>2</v>
      </c>
      <c r="U8" s="10"/>
      <c r="V8" s="10"/>
      <c r="W8" s="10"/>
      <c r="X8" s="11">
        <v>20201021</v>
      </c>
      <c r="Y8" s="11">
        <v>1</v>
      </c>
      <c r="Z8" s="5" t="s">
        <v>153</v>
      </c>
      <c r="AA8" s="11" t="str">
        <f t="shared" si="3"/>
        <v>이형준</v>
      </c>
      <c r="AB8" s="4" t="s">
        <v>58</v>
      </c>
      <c r="AC8" s="12"/>
    </row>
    <row r="9" spans="1:29" s="13" customFormat="1" ht="20.100000000000001" customHeight="1" x14ac:dyDescent="0.3">
      <c r="A9" s="4">
        <v>3</v>
      </c>
      <c r="B9" s="5">
        <f t="shared" ref="B9:C46" si="4">B8</f>
        <v>10</v>
      </c>
      <c r="C9" s="5">
        <f t="shared" si="4"/>
        <v>21</v>
      </c>
      <c r="D9" s="6" t="s">
        <v>56</v>
      </c>
      <c r="E9" s="6" t="s">
        <v>63</v>
      </c>
      <c r="F9" s="6" t="s">
        <v>87</v>
      </c>
      <c r="G9" s="4" t="s">
        <v>88</v>
      </c>
      <c r="H9" s="4" t="s">
        <v>51</v>
      </c>
      <c r="I9" s="7">
        <f t="shared" si="0"/>
        <v>1374</v>
      </c>
      <c r="J9" s="8">
        <v>1220</v>
      </c>
      <c r="K9" s="7">
        <f t="shared" si="1"/>
        <v>154</v>
      </c>
      <c r="L9" s="9">
        <f t="shared" si="2"/>
        <v>0.11208151382823872</v>
      </c>
      <c r="M9" s="10"/>
      <c r="N9" s="10"/>
      <c r="O9" s="10"/>
      <c r="P9" s="10">
        <v>43</v>
      </c>
      <c r="Q9" s="10">
        <v>3</v>
      </c>
      <c r="R9" s="10"/>
      <c r="S9" s="10">
        <v>108</v>
      </c>
      <c r="T9" s="10"/>
      <c r="U9" s="10"/>
      <c r="V9" s="10"/>
      <c r="W9" s="10"/>
      <c r="X9" s="11">
        <v>20201021</v>
      </c>
      <c r="Y9" s="11">
        <v>4</v>
      </c>
      <c r="Z9" s="5" t="s">
        <v>154</v>
      </c>
      <c r="AA9" s="11" t="str">
        <f t="shared" si="3"/>
        <v>하선동</v>
      </c>
      <c r="AB9" s="4" t="s">
        <v>58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4"/>
        <v>21</v>
      </c>
      <c r="D10" s="6" t="s">
        <v>110</v>
      </c>
      <c r="E10" s="15" t="s">
        <v>57</v>
      </c>
      <c r="F10" s="4" t="s">
        <v>108</v>
      </c>
      <c r="G10" s="4" t="s">
        <v>109</v>
      </c>
      <c r="H10" s="4" t="s">
        <v>51</v>
      </c>
      <c r="I10" s="7">
        <f t="shared" si="0"/>
        <v>756</v>
      </c>
      <c r="J10" s="8">
        <v>740</v>
      </c>
      <c r="K10" s="7">
        <f t="shared" si="1"/>
        <v>16</v>
      </c>
      <c r="L10" s="9">
        <f t="shared" si="2"/>
        <v>2.1164021164021163E-2</v>
      </c>
      <c r="M10" s="10">
        <v>13</v>
      </c>
      <c r="N10" s="10"/>
      <c r="O10" s="10"/>
      <c r="P10" s="10">
        <v>2</v>
      </c>
      <c r="Q10" s="10">
        <v>1</v>
      </c>
      <c r="R10" s="10"/>
      <c r="S10" s="10"/>
      <c r="T10" s="10"/>
      <c r="U10" s="10"/>
      <c r="V10" s="10"/>
      <c r="W10" s="10"/>
      <c r="X10" s="11">
        <v>20201013</v>
      </c>
      <c r="Y10" s="11">
        <v>3</v>
      </c>
      <c r="Z10" s="5" t="s">
        <v>153</v>
      </c>
      <c r="AA10" s="11" t="str">
        <f t="shared" si="3"/>
        <v>이형준</v>
      </c>
      <c r="AB10" s="4" t="s">
        <v>58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4"/>
        <v>21</v>
      </c>
      <c r="D11" s="6" t="s">
        <v>56</v>
      </c>
      <c r="E11" s="6" t="s">
        <v>52</v>
      </c>
      <c r="F11" s="6" t="s">
        <v>107</v>
      </c>
      <c r="G11" s="4" t="s">
        <v>65</v>
      </c>
      <c r="H11" s="4" t="s">
        <v>51</v>
      </c>
      <c r="I11" s="7">
        <f t="shared" si="0"/>
        <v>2623</v>
      </c>
      <c r="J11" s="8">
        <v>2623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20201020</v>
      </c>
      <c r="Y11" s="11">
        <v>11</v>
      </c>
      <c r="Z11" s="5" t="s">
        <v>153</v>
      </c>
      <c r="AA11" s="11" t="str">
        <f t="shared" si="3"/>
        <v>이형준</v>
      </c>
      <c r="AB11" s="4" t="s">
        <v>59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4"/>
        <v>21</v>
      </c>
      <c r="D12" s="6" t="s">
        <v>56</v>
      </c>
      <c r="E12" s="6" t="s">
        <v>60</v>
      </c>
      <c r="F12" s="6" t="s">
        <v>61</v>
      </c>
      <c r="G12" s="4" t="s">
        <v>62</v>
      </c>
      <c r="H12" s="4" t="s">
        <v>51</v>
      </c>
      <c r="I12" s="7">
        <f t="shared" si="0"/>
        <v>4165</v>
      </c>
      <c r="J12" s="8">
        <v>4140</v>
      </c>
      <c r="K12" s="7">
        <f t="shared" si="1"/>
        <v>25</v>
      </c>
      <c r="L12" s="9">
        <f t="shared" si="2"/>
        <v>6.0024009603841539E-3</v>
      </c>
      <c r="M12" s="10"/>
      <c r="N12" s="10"/>
      <c r="O12" s="10"/>
      <c r="P12" s="10"/>
      <c r="Q12" s="10">
        <v>25</v>
      </c>
      <c r="R12" s="10"/>
      <c r="S12" s="10"/>
      <c r="T12" s="10"/>
      <c r="U12" s="10"/>
      <c r="V12" s="10"/>
      <c r="W12" s="10"/>
      <c r="X12" s="11">
        <v>20201020</v>
      </c>
      <c r="Y12" s="11">
        <v>5</v>
      </c>
      <c r="Z12" s="5" t="s">
        <v>153</v>
      </c>
      <c r="AA12" s="11" t="str">
        <f t="shared" si="3"/>
        <v>이형준</v>
      </c>
      <c r="AB12" s="4" t="s">
        <v>59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4"/>
        <v>21</v>
      </c>
      <c r="D13" s="6" t="s">
        <v>56</v>
      </c>
      <c r="E13" s="6" t="s">
        <v>60</v>
      </c>
      <c r="F13" s="6" t="s">
        <v>61</v>
      </c>
      <c r="G13" s="4" t="s">
        <v>62</v>
      </c>
      <c r="H13" s="4" t="s">
        <v>51</v>
      </c>
      <c r="I13" s="7">
        <f t="shared" si="0"/>
        <v>2438</v>
      </c>
      <c r="J13" s="8">
        <v>2407</v>
      </c>
      <c r="K13" s="7">
        <f t="shared" si="1"/>
        <v>31</v>
      </c>
      <c r="L13" s="9">
        <f t="shared" si="2"/>
        <v>1.2715340442986054E-2</v>
      </c>
      <c r="M13" s="10"/>
      <c r="N13" s="10"/>
      <c r="O13" s="10"/>
      <c r="P13" s="10"/>
      <c r="Q13" s="10">
        <v>31</v>
      </c>
      <c r="R13" s="10"/>
      <c r="S13" s="10"/>
      <c r="T13" s="10"/>
      <c r="U13" s="10"/>
      <c r="V13" s="10"/>
      <c r="W13" s="10"/>
      <c r="X13" s="11">
        <v>20201021</v>
      </c>
      <c r="Y13" s="11">
        <v>5</v>
      </c>
      <c r="Z13" s="5" t="s">
        <v>154</v>
      </c>
      <c r="AA13" s="11" t="str">
        <f t="shared" si="3"/>
        <v>하선동</v>
      </c>
      <c r="AB13" s="4" t="s">
        <v>59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4"/>
        <v>21</v>
      </c>
      <c r="D14" s="6" t="s">
        <v>50</v>
      </c>
      <c r="E14" s="6" t="s">
        <v>60</v>
      </c>
      <c r="F14" s="6" t="s">
        <v>168</v>
      </c>
      <c r="G14" s="4" t="s">
        <v>164</v>
      </c>
      <c r="H14" s="4" t="s">
        <v>51</v>
      </c>
      <c r="I14" s="7">
        <f t="shared" si="0"/>
        <v>6000</v>
      </c>
      <c r="J14" s="8">
        <v>6000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20201020</v>
      </c>
      <c r="Y14" s="11">
        <v>3</v>
      </c>
      <c r="Z14" s="5" t="s">
        <v>153</v>
      </c>
      <c r="AA14" s="11" t="str">
        <f t="shared" si="3"/>
        <v>이형준</v>
      </c>
      <c r="AB14" s="4" t="s">
        <v>59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4"/>
        <v>21</v>
      </c>
      <c r="D15" s="6" t="s">
        <v>50</v>
      </c>
      <c r="E15" s="6" t="s">
        <v>60</v>
      </c>
      <c r="F15" s="6" t="s">
        <v>168</v>
      </c>
      <c r="G15" s="4" t="s">
        <v>164</v>
      </c>
      <c r="H15" s="4" t="s">
        <v>51</v>
      </c>
      <c r="I15" s="7">
        <f t="shared" si="0"/>
        <v>956</v>
      </c>
      <c r="J15" s="8">
        <v>956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20201021</v>
      </c>
      <c r="Y15" s="11">
        <v>3</v>
      </c>
      <c r="Z15" s="5" t="s">
        <v>154</v>
      </c>
      <c r="AA15" s="11" t="str">
        <f t="shared" si="3"/>
        <v>하선동</v>
      </c>
      <c r="AB15" s="4" t="s">
        <v>59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4"/>
        <v>21</v>
      </c>
      <c r="D16" s="6" t="s">
        <v>56</v>
      </c>
      <c r="E16" s="6" t="s">
        <v>170</v>
      </c>
      <c r="F16" s="6" t="s">
        <v>169</v>
      </c>
      <c r="G16" s="4"/>
      <c r="H16" s="4"/>
      <c r="I16" s="7">
        <f t="shared" si="0"/>
        <v>35600</v>
      </c>
      <c r="J16" s="8">
        <v>35600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20200923</v>
      </c>
      <c r="Y16" s="11">
        <v>5</v>
      </c>
      <c r="Z16" s="5" t="s">
        <v>153</v>
      </c>
      <c r="AA16" s="11" t="str">
        <f t="shared" si="3"/>
        <v>이형준</v>
      </c>
      <c r="AB16" s="4" t="s">
        <v>59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4"/>
        <v>21</v>
      </c>
      <c r="D17" s="6" t="s">
        <v>173</v>
      </c>
      <c r="E17" s="6" t="s">
        <v>57</v>
      </c>
      <c r="F17" s="6" t="s">
        <v>171</v>
      </c>
      <c r="G17" s="4" t="s">
        <v>172</v>
      </c>
      <c r="H17" s="4" t="s">
        <v>51</v>
      </c>
      <c r="I17" s="7">
        <f t="shared" si="0"/>
        <v>629</v>
      </c>
      <c r="J17" s="8">
        <v>594</v>
      </c>
      <c r="K17" s="7">
        <f t="shared" ref="K17:K18" si="5">SUM(M17:W17)</f>
        <v>35</v>
      </c>
      <c r="L17" s="9">
        <f t="shared" si="2"/>
        <v>5.5643879173290937E-2</v>
      </c>
      <c r="M17" s="10">
        <v>23</v>
      </c>
      <c r="N17" s="10"/>
      <c r="O17" s="10"/>
      <c r="P17" s="10">
        <v>12</v>
      </c>
      <c r="Q17" s="10"/>
      <c r="R17" s="10"/>
      <c r="S17" s="10"/>
      <c r="T17" s="10"/>
      <c r="U17" s="10"/>
      <c r="V17" s="10"/>
      <c r="W17" s="10"/>
      <c r="X17" s="11">
        <v>20201021</v>
      </c>
      <c r="Y17" s="11">
        <v>13</v>
      </c>
      <c r="Z17" s="5" t="s">
        <v>154</v>
      </c>
      <c r="AA17" s="11" t="str">
        <f t="shared" si="3"/>
        <v>하선동</v>
      </c>
      <c r="AB17" s="4" t="s">
        <v>66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4"/>
        <v>21</v>
      </c>
      <c r="D18" s="6" t="s">
        <v>173</v>
      </c>
      <c r="E18" s="6" t="s">
        <v>57</v>
      </c>
      <c r="F18" s="6" t="s">
        <v>171</v>
      </c>
      <c r="G18" s="4" t="s">
        <v>172</v>
      </c>
      <c r="H18" s="4" t="s">
        <v>51</v>
      </c>
      <c r="I18" s="7">
        <f t="shared" si="0"/>
        <v>1287</v>
      </c>
      <c r="J18" s="8">
        <v>1245</v>
      </c>
      <c r="K18" s="7">
        <f t="shared" si="5"/>
        <v>42</v>
      </c>
      <c r="L18" s="9">
        <f t="shared" si="2"/>
        <v>3.2634032634032632E-2</v>
      </c>
      <c r="M18" s="10">
        <v>20</v>
      </c>
      <c r="N18" s="10"/>
      <c r="O18" s="10"/>
      <c r="P18" s="10">
        <v>22</v>
      </c>
      <c r="Q18" s="10"/>
      <c r="R18" s="10"/>
      <c r="S18" s="10"/>
      <c r="T18" s="10"/>
      <c r="U18" s="10"/>
      <c r="V18" s="10"/>
      <c r="W18" s="10"/>
      <c r="X18" s="11">
        <v>20201021</v>
      </c>
      <c r="Y18" s="11">
        <v>13</v>
      </c>
      <c r="Z18" s="5" t="s">
        <v>153</v>
      </c>
      <c r="AA18" s="11" t="str">
        <f t="shared" si="3"/>
        <v>이형준</v>
      </c>
      <c r="AB18" s="4" t="s">
        <v>66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4"/>
        <v>21</v>
      </c>
      <c r="D19" s="6" t="s">
        <v>50</v>
      </c>
      <c r="E19" s="6" t="s">
        <v>57</v>
      </c>
      <c r="F19" s="6" t="s">
        <v>102</v>
      </c>
      <c r="G19" s="4" t="s">
        <v>78</v>
      </c>
      <c r="H19" s="4" t="s">
        <v>51</v>
      </c>
      <c r="I19" s="7">
        <f t="shared" si="0"/>
        <v>776</v>
      </c>
      <c r="J19" s="8">
        <v>715</v>
      </c>
      <c r="K19" s="7">
        <f t="shared" ref="K19:K46" si="6">SUM(M19:W19)</f>
        <v>61</v>
      </c>
      <c r="L19" s="9">
        <f t="shared" si="2"/>
        <v>7.8608247422680411E-2</v>
      </c>
      <c r="M19" s="10"/>
      <c r="N19" s="10"/>
      <c r="O19" s="10"/>
      <c r="P19" s="10">
        <v>61</v>
      </c>
      <c r="Q19" s="10"/>
      <c r="R19" s="10"/>
      <c r="S19" s="10"/>
      <c r="T19" s="10"/>
      <c r="U19" s="10"/>
      <c r="V19" s="10"/>
      <c r="W19" s="10"/>
      <c r="X19" s="11">
        <v>20201021</v>
      </c>
      <c r="Y19" s="11">
        <v>15</v>
      </c>
      <c r="Z19" s="5" t="s">
        <v>154</v>
      </c>
      <c r="AA19" s="11" t="str">
        <f t="shared" si="3"/>
        <v>하선동</v>
      </c>
      <c r="AB19" s="4" t="s">
        <v>66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4"/>
        <v>21</v>
      </c>
      <c r="D20" s="6" t="s">
        <v>50</v>
      </c>
      <c r="E20" s="6" t="s">
        <v>57</v>
      </c>
      <c r="F20" s="6" t="s">
        <v>102</v>
      </c>
      <c r="G20" s="4" t="s">
        <v>78</v>
      </c>
      <c r="H20" s="4" t="s">
        <v>51</v>
      </c>
      <c r="I20" s="7">
        <f t="shared" si="0"/>
        <v>900</v>
      </c>
      <c r="J20" s="8">
        <v>835</v>
      </c>
      <c r="K20" s="7">
        <f t="shared" si="6"/>
        <v>65</v>
      </c>
      <c r="L20" s="9">
        <f t="shared" si="2"/>
        <v>7.2222222222222215E-2</v>
      </c>
      <c r="M20" s="10"/>
      <c r="N20" s="10"/>
      <c r="O20" s="10"/>
      <c r="P20" s="10">
        <v>59</v>
      </c>
      <c r="Q20" s="10">
        <v>6</v>
      </c>
      <c r="R20" s="10"/>
      <c r="S20" s="10"/>
      <c r="T20" s="10"/>
      <c r="U20" s="10"/>
      <c r="V20" s="10"/>
      <c r="W20" s="10"/>
      <c r="X20" s="11">
        <v>20201021</v>
      </c>
      <c r="Y20" s="11">
        <v>15</v>
      </c>
      <c r="Z20" s="5" t="s">
        <v>153</v>
      </c>
      <c r="AA20" s="11" t="str">
        <f t="shared" si="3"/>
        <v>이형준</v>
      </c>
      <c r="AB20" s="4" t="s">
        <v>66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4"/>
        <v>21</v>
      </c>
      <c r="D21" s="6" t="s">
        <v>110</v>
      </c>
      <c r="E21" s="6" t="s">
        <v>176</v>
      </c>
      <c r="F21" s="6" t="s">
        <v>174</v>
      </c>
      <c r="G21" s="4" t="s">
        <v>175</v>
      </c>
      <c r="H21" s="4" t="s">
        <v>71</v>
      </c>
      <c r="I21" s="7">
        <f t="shared" si="0"/>
        <v>1761</v>
      </c>
      <c r="J21" s="8">
        <v>1618</v>
      </c>
      <c r="K21" s="7">
        <f t="shared" si="6"/>
        <v>143</v>
      </c>
      <c r="L21" s="9">
        <f t="shared" si="2"/>
        <v>8.1203861442362288E-2</v>
      </c>
      <c r="M21" s="10"/>
      <c r="N21" s="10"/>
      <c r="O21" s="10"/>
      <c r="P21" s="10">
        <v>9</v>
      </c>
      <c r="Q21" s="10">
        <v>94</v>
      </c>
      <c r="R21" s="10"/>
      <c r="S21" s="10">
        <v>40</v>
      </c>
      <c r="T21" s="10"/>
      <c r="U21" s="10"/>
      <c r="V21" s="10"/>
      <c r="W21" s="10"/>
      <c r="X21" s="11">
        <v>20201021</v>
      </c>
      <c r="Y21" s="11">
        <v>10</v>
      </c>
      <c r="Z21" s="5" t="s">
        <v>153</v>
      </c>
      <c r="AA21" s="11" t="str">
        <f t="shared" si="3"/>
        <v>이형준</v>
      </c>
      <c r="AB21" s="4" t="s">
        <v>66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4"/>
        <v>21</v>
      </c>
      <c r="D22" s="6" t="s">
        <v>56</v>
      </c>
      <c r="E22" s="6" t="s">
        <v>63</v>
      </c>
      <c r="F22" s="6" t="s">
        <v>77</v>
      </c>
      <c r="G22" s="4" t="s">
        <v>148</v>
      </c>
      <c r="H22" s="4" t="s">
        <v>71</v>
      </c>
      <c r="I22" s="7">
        <f t="shared" si="0"/>
        <v>2432</v>
      </c>
      <c r="J22" s="8">
        <v>2375</v>
      </c>
      <c r="K22" s="7">
        <f t="shared" si="6"/>
        <v>57</v>
      </c>
      <c r="L22" s="9">
        <f t="shared" si="2"/>
        <v>2.34375E-2</v>
      </c>
      <c r="M22" s="10">
        <v>2</v>
      </c>
      <c r="N22" s="10"/>
      <c r="O22" s="10"/>
      <c r="P22" s="10">
        <v>13</v>
      </c>
      <c r="Q22" s="10">
        <v>2</v>
      </c>
      <c r="R22" s="10"/>
      <c r="S22" s="10">
        <v>38</v>
      </c>
      <c r="T22" s="10">
        <v>2</v>
      </c>
      <c r="U22" s="10"/>
      <c r="V22" s="10"/>
      <c r="W22" s="10"/>
      <c r="X22" s="11">
        <v>20201021</v>
      </c>
      <c r="Y22" s="11">
        <v>1</v>
      </c>
      <c r="Z22" s="5" t="s">
        <v>153</v>
      </c>
      <c r="AA22" s="11" t="str">
        <f t="shared" si="3"/>
        <v>이형준</v>
      </c>
      <c r="AB22" s="4" t="s">
        <v>67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4"/>
        <v>21</v>
      </c>
      <c r="D23" s="6" t="s">
        <v>56</v>
      </c>
      <c r="E23" s="6" t="s">
        <v>63</v>
      </c>
      <c r="F23" s="6" t="s">
        <v>87</v>
      </c>
      <c r="G23" s="4" t="s">
        <v>88</v>
      </c>
      <c r="H23" s="4" t="s">
        <v>51</v>
      </c>
      <c r="I23" s="7">
        <f t="shared" si="0"/>
        <v>2556</v>
      </c>
      <c r="J23" s="8">
        <v>2389</v>
      </c>
      <c r="K23" s="7">
        <f t="shared" si="6"/>
        <v>167</v>
      </c>
      <c r="L23" s="9">
        <f t="shared" si="2"/>
        <v>6.5336463223787167E-2</v>
      </c>
      <c r="M23" s="10"/>
      <c r="N23" s="10"/>
      <c r="O23" s="10"/>
      <c r="P23" s="10">
        <v>165</v>
      </c>
      <c r="Q23" s="10">
        <v>2</v>
      </c>
      <c r="R23" s="10"/>
      <c r="S23" s="10"/>
      <c r="T23" s="10"/>
      <c r="U23" s="10"/>
      <c r="V23" s="10"/>
      <c r="W23" s="10"/>
      <c r="X23" s="11">
        <v>20201021</v>
      </c>
      <c r="Y23" s="11">
        <v>4</v>
      </c>
      <c r="Z23" s="5" t="s">
        <v>153</v>
      </c>
      <c r="AA23" s="11" t="str">
        <f t="shared" si="3"/>
        <v>이형준</v>
      </c>
      <c r="AB23" s="4" t="s">
        <v>67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4"/>
        <v>21</v>
      </c>
      <c r="D24" s="6" t="s">
        <v>56</v>
      </c>
      <c r="E24" s="6" t="s">
        <v>57</v>
      </c>
      <c r="F24" s="6" t="s">
        <v>105</v>
      </c>
      <c r="G24" s="4" t="s">
        <v>106</v>
      </c>
      <c r="H24" s="4" t="s">
        <v>51</v>
      </c>
      <c r="I24" s="7">
        <f t="shared" si="0"/>
        <v>2413</v>
      </c>
      <c r="J24" s="8">
        <v>2157</v>
      </c>
      <c r="K24" s="7">
        <f t="shared" si="6"/>
        <v>256</v>
      </c>
      <c r="L24" s="9">
        <f t="shared" si="2"/>
        <v>0.10609200165768752</v>
      </c>
      <c r="M24" s="10">
        <v>204</v>
      </c>
      <c r="N24" s="10"/>
      <c r="O24" s="10"/>
      <c r="P24" s="10">
        <v>52</v>
      </c>
      <c r="Q24" s="10"/>
      <c r="R24" s="10"/>
      <c r="S24" s="10"/>
      <c r="T24" s="10"/>
      <c r="U24" s="10"/>
      <c r="V24" s="10"/>
      <c r="W24" s="10"/>
      <c r="X24" s="11">
        <v>20201021</v>
      </c>
      <c r="Y24" s="11">
        <v>7</v>
      </c>
      <c r="Z24" s="5" t="s">
        <v>153</v>
      </c>
      <c r="AA24" s="11" t="str">
        <f t="shared" si="3"/>
        <v>이형준</v>
      </c>
      <c r="AB24" s="4" t="s">
        <v>67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4"/>
        <v>21</v>
      </c>
      <c r="D25" s="6" t="s">
        <v>38</v>
      </c>
      <c r="E25" s="6" t="s">
        <v>198</v>
      </c>
      <c r="F25" s="6" t="s">
        <v>197</v>
      </c>
      <c r="G25" s="4">
        <v>8301</v>
      </c>
      <c r="H25" s="4" t="s">
        <v>71</v>
      </c>
      <c r="I25" s="7">
        <f t="shared" si="0"/>
        <v>194</v>
      </c>
      <c r="J25" s="8">
        <v>190</v>
      </c>
      <c r="K25" s="7">
        <f t="shared" si="6"/>
        <v>4</v>
      </c>
      <c r="L25" s="9">
        <f t="shared" si="2"/>
        <v>2.0618556701030927E-2</v>
      </c>
      <c r="M25" s="10"/>
      <c r="N25" s="10"/>
      <c r="O25" s="10"/>
      <c r="P25" s="10"/>
      <c r="Q25" s="10">
        <v>4</v>
      </c>
      <c r="R25" s="10"/>
      <c r="S25" s="10"/>
      <c r="T25" s="10"/>
      <c r="U25" s="10"/>
      <c r="V25" s="10"/>
      <c r="W25" s="10"/>
      <c r="X25" s="11">
        <v>20201021</v>
      </c>
      <c r="Y25" s="11">
        <v>6</v>
      </c>
      <c r="Z25" s="5" t="s">
        <v>153</v>
      </c>
      <c r="AA25" s="11" t="str">
        <f t="shared" si="3"/>
        <v>이형준</v>
      </c>
      <c r="AB25" s="4" t="s">
        <v>67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4"/>
        <v>21</v>
      </c>
      <c r="D26" s="6" t="s">
        <v>56</v>
      </c>
      <c r="E26" s="6" t="s">
        <v>57</v>
      </c>
      <c r="F26" s="6" t="s">
        <v>105</v>
      </c>
      <c r="G26" s="4" t="s">
        <v>106</v>
      </c>
      <c r="H26" s="4" t="s">
        <v>51</v>
      </c>
      <c r="I26" s="7">
        <f t="shared" si="0"/>
        <v>379</v>
      </c>
      <c r="J26" s="8">
        <v>300</v>
      </c>
      <c r="K26" s="7">
        <f t="shared" si="6"/>
        <v>79</v>
      </c>
      <c r="L26" s="9">
        <f t="shared" si="2"/>
        <v>0.20844327176781002</v>
      </c>
      <c r="M26" s="10">
        <v>71</v>
      </c>
      <c r="N26" s="10"/>
      <c r="O26" s="10"/>
      <c r="P26" s="10">
        <v>8</v>
      </c>
      <c r="Q26" s="10"/>
      <c r="R26" s="10"/>
      <c r="S26" s="10"/>
      <c r="T26" s="10"/>
      <c r="U26" s="10"/>
      <c r="V26" s="10"/>
      <c r="W26" s="10"/>
      <c r="X26" s="11">
        <v>20201020</v>
      </c>
      <c r="Y26" s="11">
        <v>7</v>
      </c>
      <c r="Z26" s="5" t="s">
        <v>153</v>
      </c>
      <c r="AA26" s="11" t="str">
        <f t="shared" si="3"/>
        <v>이형준</v>
      </c>
      <c r="AB26" s="4" t="s">
        <v>53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4"/>
        <v>21</v>
      </c>
      <c r="D27" s="6" t="s">
        <v>56</v>
      </c>
      <c r="E27" s="6" t="s">
        <v>57</v>
      </c>
      <c r="F27" s="6" t="s">
        <v>105</v>
      </c>
      <c r="G27" s="4" t="s">
        <v>106</v>
      </c>
      <c r="H27" s="4" t="s">
        <v>51</v>
      </c>
      <c r="I27" s="7">
        <f t="shared" si="0"/>
        <v>1416</v>
      </c>
      <c r="J27" s="8">
        <v>1390</v>
      </c>
      <c r="K27" s="7">
        <f t="shared" si="6"/>
        <v>26</v>
      </c>
      <c r="L27" s="9">
        <f t="shared" si="2"/>
        <v>1.8361581920903956E-2</v>
      </c>
      <c r="M27" s="10"/>
      <c r="N27" s="10"/>
      <c r="O27" s="10"/>
      <c r="P27" s="10">
        <v>19</v>
      </c>
      <c r="Q27" s="10">
        <v>5</v>
      </c>
      <c r="R27" s="10"/>
      <c r="S27" s="10"/>
      <c r="T27" s="10">
        <v>2</v>
      </c>
      <c r="U27" s="10"/>
      <c r="V27" s="10"/>
      <c r="W27" s="10"/>
      <c r="X27" s="11">
        <v>20201021</v>
      </c>
      <c r="Y27" s="11">
        <v>7</v>
      </c>
      <c r="Z27" s="5" t="s">
        <v>154</v>
      </c>
      <c r="AA27" s="11" t="str">
        <f t="shared" si="3"/>
        <v>하선동</v>
      </c>
      <c r="AB27" s="4" t="s">
        <v>53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4"/>
        <v>21</v>
      </c>
      <c r="D28" s="6" t="s">
        <v>50</v>
      </c>
      <c r="E28" s="6" t="s">
        <v>57</v>
      </c>
      <c r="F28" s="6" t="s">
        <v>102</v>
      </c>
      <c r="G28" s="4" t="s">
        <v>78</v>
      </c>
      <c r="H28" s="4" t="s">
        <v>51</v>
      </c>
      <c r="I28" s="7">
        <f t="shared" si="0"/>
        <v>723</v>
      </c>
      <c r="J28" s="8">
        <v>685</v>
      </c>
      <c r="K28" s="7">
        <f t="shared" si="6"/>
        <v>38</v>
      </c>
      <c r="L28" s="9">
        <f t="shared" si="2"/>
        <v>5.2558782849239281E-2</v>
      </c>
      <c r="M28" s="10"/>
      <c r="N28" s="10"/>
      <c r="O28" s="10"/>
      <c r="P28" s="10">
        <v>37</v>
      </c>
      <c r="Q28" s="10">
        <v>1</v>
      </c>
      <c r="R28" s="10"/>
      <c r="S28" s="10"/>
      <c r="T28" s="10"/>
      <c r="U28" s="10"/>
      <c r="V28" s="10"/>
      <c r="W28" s="10"/>
      <c r="X28" s="11">
        <v>20201020</v>
      </c>
      <c r="Y28" s="11">
        <v>15</v>
      </c>
      <c r="Z28" s="5" t="s">
        <v>153</v>
      </c>
      <c r="AA28" s="11" t="str">
        <f t="shared" si="3"/>
        <v>이형준</v>
      </c>
      <c r="AB28" s="4" t="s">
        <v>53</v>
      </c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4"/>
        <v>21</v>
      </c>
      <c r="D29" s="25" t="s">
        <v>50</v>
      </c>
      <c r="E29" s="25" t="s">
        <v>57</v>
      </c>
      <c r="F29" s="25" t="s">
        <v>102</v>
      </c>
      <c r="G29" s="26" t="s">
        <v>78</v>
      </c>
      <c r="H29" s="26" t="s">
        <v>51</v>
      </c>
      <c r="I29" s="7">
        <f t="shared" si="0"/>
        <v>3411</v>
      </c>
      <c r="J29" s="8">
        <v>3105</v>
      </c>
      <c r="K29" s="7">
        <f t="shared" si="6"/>
        <v>306</v>
      </c>
      <c r="L29" s="9">
        <f t="shared" si="2"/>
        <v>8.9709762532981532E-2</v>
      </c>
      <c r="M29" s="10">
        <v>52</v>
      </c>
      <c r="N29" s="10"/>
      <c r="O29" s="10"/>
      <c r="P29" s="10">
        <v>239</v>
      </c>
      <c r="Q29" s="10">
        <v>15</v>
      </c>
      <c r="R29" s="10"/>
      <c r="S29" s="10"/>
      <c r="T29" s="10"/>
      <c r="U29" s="10"/>
      <c r="V29" s="10"/>
      <c r="W29" s="10"/>
      <c r="X29" s="11">
        <v>20201021</v>
      </c>
      <c r="Y29" s="11">
        <v>15</v>
      </c>
      <c r="Z29" s="5" t="s">
        <v>154</v>
      </c>
      <c r="AA29" s="11" t="str">
        <f t="shared" si="3"/>
        <v>하선동</v>
      </c>
      <c r="AB29" s="4" t="s">
        <v>53</v>
      </c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4"/>
        <v>21</v>
      </c>
      <c r="D30" s="28" t="s">
        <v>50</v>
      </c>
      <c r="E30" s="28" t="s">
        <v>60</v>
      </c>
      <c r="F30" s="28" t="s">
        <v>168</v>
      </c>
      <c r="G30" s="27" t="s">
        <v>164</v>
      </c>
      <c r="H30" s="27" t="s">
        <v>51</v>
      </c>
      <c r="I30" s="7">
        <f t="shared" si="0"/>
        <v>821</v>
      </c>
      <c r="J30" s="8">
        <v>821</v>
      </c>
      <c r="K30" s="7">
        <f t="shared" si="6"/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>
        <v>20201021</v>
      </c>
      <c r="Y30" s="11">
        <v>3</v>
      </c>
      <c r="Z30" s="5" t="s">
        <v>180</v>
      </c>
      <c r="AA30" s="11" t="str">
        <f t="shared" si="3"/>
        <v>하선동</v>
      </c>
      <c r="AB30" s="12" t="s">
        <v>204</v>
      </c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4"/>
        <v>21</v>
      </c>
      <c r="D31" s="28" t="s">
        <v>50</v>
      </c>
      <c r="E31" s="28" t="s">
        <v>60</v>
      </c>
      <c r="F31" s="28" t="s">
        <v>168</v>
      </c>
      <c r="G31" s="27" t="s">
        <v>164</v>
      </c>
      <c r="H31" s="27" t="s">
        <v>51</v>
      </c>
      <c r="I31" s="7">
        <f t="shared" si="0"/>
        <v>6480</v>
      </c>
      <c r="J31" s="8">
        <v>6480</v>
      </c>
      <c r="K31" s="7">
        <f t="shared" si="6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>
        <v>20201021</v>
      </c>
      <c r="Y31" s="11">
        <v>3</v>
      </c>
      <c r="Z31" s="5" t="s">
        <v>181</v>
      </c>
      <c r="AA31" s="11" t="str">
        <f t="shared" si="3"/>
        <v>이형준</v>
      </c>
      <c r="AB31" s="12" t="s">
        <v>204</v>
      </c>
      <c r="AC31" s="12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4"/>
        <v>21</v>
      </c>
      <c r="D32" s="28" t="s">
        <v>50</v>
      </c>
      <c r="E32" s="28" t="s">
        <v>60</v>
      </c>
      <c r="F32" s="28" t="s">
        <v>168</v>
      </c>
      <c r="G32" s="27" t="s">
        <v>164</v>
      </c>
      <c r="H32" s="27" t="s">
        <v>51</v>
      </c>
      <c r="I32" s="7">
        <f t="shared" si="0"/>
        <v>912</v>
      </c>
      <c r="J32" s="8">
        <v>912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>
        <v>20201022</v>
      </c>
      <c r="Y32" s="11">
        <v>3</v>
      </c>
      <c r="Z32" s="5" t="s">
        <v>180</v>
      </c>
      <c r="AA32" s="11" t="str">
        <f t="shared" si="3"/>
        <v>하선동</v>
      </c>
      <c r="AB32" s="12" t="s">
        <v>204</v>
      </c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4"/>
        <v>21</v>
      </c>
      <c r="D33" s="6"/>
      <c r="E33" s="6"/>
      <c r="F33" s="6"/>
      <c r="G33" s="4"/>
      <c r="H33" s="4"/>
      <c r="I33" s="7"/>
      <c r="J33" s="8"/>
      <c r="K33" s="7"/>
      <c r="L33" s="9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/>
      <c r="AB33" s="12"/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4"/>
        <v>21</v>
      </c>
      <c r="D34" s="6"/>
      <c r="E34" s="6"/>
      <c r="F34" s="6"/>
      <c r="G34" s="4"/>
      <c r="H34" s="4"/>
      <c r="I34" s="7"/>
      <c r="J34" s="8"/>
      <c r="K34" s="7"/>
      <c r="L34" s="9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/>
      <c r="AB34" s="12"/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4"/>
        <v>21</v>
      </c>
      <c r="D35" s="28"/>
      <c r="E35" s="28"/>
      <c r="F35" s="28"/>
      <c r="G35" s="27"/>
      <c r="H35" s="27"/>
      <c r="I35" s="7"/>
      <c r="J35" s="8"/>
      <c r="K35" s="7"/>
      <c r="L35" s="9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/>
      <c r="AB35" s="12"/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4"/>
        <v>21</v>
      </c>
      <c r="D36" s="6"/>
      <c r="E36" s="6"/>
      <c r="F36" s="6"/>
      <c r="G36" s="4"/>
      <c r="H36" s="4"/>
      <c r="I36" s="7"/>
      <c r="J36" s="8"/>
      <c r="K36" s="7"/>
      <c r="L36" s="9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/>
      <c r="AB36" s="12"/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4"/>
        <v>21</v>
      </c>
      <c r="D37" s="6"/>
      <c r="E37" s="6"/>
      <c r="F37" s="6"/>
      <c r="G37" s="4"/>
      <c r="H37" s="4"/>
      <c r="I37" s="7"/>
      <c r="J37" s="8"/>
      <c r="K37" s="7"/>
      <c r="L37" s="9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/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4"/>
        <v>21</v>
      </c>
      <c r="D38" s="6"/>
      <c r="E38" s="6"/>
      <c r="F38" s="6"/>
      <c r="G38" s="4"/>
      <c r="H38" s="4"/>
      <c r="I38" s="7"/>
      <c r="J38" s="8"/>
      <c r="K38" s="7"/>
      <c r="L38" s="9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/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4"/>
        <v>21</v>
      </c>
      <c r="D39" s="6"/>
      <c r="E39" s="4"/>
      <c r="F39" s="4"/>
      <c r="G39" s="4"/>
      <c r="H39" s="4"/>
      <c r="I39" s="7"/>
      <c r="J39" s="8"/>
      <c r="K39" s="7"/>
      <c r="L39" s="9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/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4"/>
        <v>21</v>
      </c>
      <c r="D40" s="6"/>
      <c r="E40" s="4"/>
      <c r="F40" s="4"/>
      <c r="G40" s="4"/>
      <c r="H40" s="4"/>
      <c r="I40" s="7"/>
      <c r="J40" s="8"/>
      <c r="K40" s="7"/>
      <c r="L40" s="9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/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10</v>
      </c>
      <c r="C41" s="5">
        <f t="shared" si="4"/>
        <v>21</v>
      </c>
      <c r="D41" s="6"/>
      <c r="E41" s="6"/>
      <c r="F41" s="6"/>
      <c r="G41" s="4"/>
      <c r="H41" s="4"/>
      <c r="I41" s="7"/>
      <c r="J41" s="8"/>
      <c r="K41" s="7"/>
      <c r="L41" s="9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/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10</v>
      </c>
      <c r="C42" s="5">
        <f t="shared" si="4"/>
        <v>21</v>
      </c>
      <c r="D42" s="6"/>
      <c r="E42" s="6"/>
      <c r="F42" s="6"/>
      <c r="G42" s="4"/>
      <c r="H42" s="4"/>
      <c r="I42" s="7"/>
      <c r="J42" s="8"/>
      <c r="K42" s="7"/>
      <c r="L42" s="9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/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10</v>
      </c>
      <c r="C43" s="5">
        <f t="shared" si="4"/>
        <v>21</v>
      </c>
      <c r="D43" s="6"/>
      <c r="E43" s="6"/>
      <c r="F43" s="6"/>
      <c r="G43" s="4"/>
      <c r="H43" s="4"/>
      <c r="I43" s="7"/>
      <c r="J43" s="8"/>
      <c r="K43" s="7"/>
      <c r="L43" s="9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/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10</v>
      </c>
      <c r="C44" s="5">
        <f t="shared" si="4"/>
        <v>21</v>
      </c>
      <c r="D44" s="6"/>
      <c r="E44" s="6"/>
      <c r="F44" s="6"/>
      <c r="G44" s="4"/>
      <c r="H44" s="4"/>
      <c r="I44" s="7"/>
      <c r="J44" s="8"/>
      <c r="K44" s="7"/>
      <c r="L44" s="9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/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10</v>
      </c>
      <c r="C45" s="5">
        <f t="shared" si="4"/>
        <v>21</v>
      </c>
      <c r="D45" s="6"/>
      <c r="E45" s="6"/>
      <c r="F45" s="6"/>
      <c r="G45" s="4"/>
      <c r="H45" s="4"/>
      <c r="I45" s="7"/>
      <c r="J45" s="8"/>
      <c r="K45" s="7"/>
      <c r="L45" s="9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/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10</v>
      </c>
      <c r="C46" s="5">
        <f t="shared" si="4"/>
        <v>21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8"/>
      <c r="B47" s="39"/>
      <c r="C47" s="39"/>
      <c r="D47" s="39"/>
      <c r="E47" s="39"/>
      <c r="F47" s="39"/>
      <c r="G47" s="39"/>
      <c r="H47" s="39"/>
      <c r="I47" s="29">
        <f t="shared" ref="I47:W47" si="7">SUM(I7:I46)</f>
        <v>83697</v>
      </c>
      <c r="J47" s="29">
        <f t="shared" si="7"/>
        <v>82157</v>
      </c>
      <c r="K47" s="29">
        <f t="shared" si="7"/>
        <v>1540</v>
      </c>
      <c r="L47" s="29" t="e">
        <f t="shared" si="7"/>
        <v>#DIV/0!</v>
      </c>
      <c r="M47" s="29">
        <f t="shared" si="7"/>
        <v>385</v>
      </c>
      <c r="N47" s="29">
        <f t="shared" si="7"/>
        <v>0</v>
      </c>
      <c r="O47" s="29">
        <f t="shared" si="7"/>
        <v>0</v>
      </c>
      <c r="P47" s="29">
        <f t="shared" si="7"/>
        <v>741</v>
      </c>
      <c r="Q47" s="29">
        <f t="shared" si="7"/>
        <v>192</v>
      </c>
      <c r="R47" s="29">
        <f t="shared" si="7"/>
        <v>0</v>
      </c>
      <c r="S47" s="29">
        <f t="shared" si="7"/>
        <v>215</v>
      </c>
      <c r="T47" s="29">
        <f t="shared" si="7"/>
        <v>7</v>
      </c>
      <c r="U47" s="29">
        <f t="shared" si="7"/>
        <v>0</v>
      </c>
      <c r="V47" s="29">
        <f t="shared" si="7"/>
        <v>0</v>
      </c>
      <c r="W47" s="29">
        <f t="shared" si="7"/>
        <v>0</v>
      </c>
      <c r="X47" s="30"/>
      <c r="Y47" s="31"/>
      <c r="Z47" s="31"/>
      <c r="AA47" s="31"/>
      <c r="AB47" s="31"/>
      <c r="AC47" s="31"/>
    </row>
    <row r="48" spans="1:29" s="16" customFormat="1" ht="13.5" x14ac:dyDescent="0.3">
      <c r="A48" s="38"/>
      <c r="B48" s="39"/>
      <c r="C48" s="39"/>
      <c r="D48" s="39"/>
      <c r="E48" s="39"/>
      <c r="F48" s="39"/>
      <c r="G48" s="39"/>
      <c r="H48" s="3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31"/>
      <c r="Y48" s="31"/>
      <c r="Z48" s="31"/>
      <c r="AA48" s="31"/>
      <c r="AB48" s="31"/>
      <c r="AC48" s="31"/>
    </row>
    <row r="49" spans="1:29" ht="20.100000000000001" customHeight="1" x14ac:dyDescent="0.3">
      <c r="A49" s="4">
        <v>2</v>
      </c>
      <c r="B49" s="5" t="str">
        <f t="shared" ref="B49:B62" si="8">LEFT($A$1,1)</f>
        <v>1</v>
      </c>
      <c r="C49" s="5" t="str">
        <f t="shared" ref="C49:C62" si="9">MID($A$1,4,2)</f>
        <v xml:space="preserve"> 2</v>
      </c>
      <c r="D49" s="6" t="s">
        <v>34</v>
      </c>
      <c r="E49" s="6" t="s">
        <v>155</v>
      </c>
      <c r="F49" s="6" t="s">
        <v>156</v>
      </c>
      <c r="G49" s="4" t="s">
        <v>157</v>
      </c>
      <c r="H49" s="4" t="s">
        <v>158</v>
      </c>
      <c r="I49" s="7">
        <f>J49+K49</f>
        <v>51</v>
      </c>
      <c r="J49" s="14">
        <v>50</v>
      </c>
      <c r="K49" s="7">
        <f>SUM(M49:W49)</f>
        <v>1</v>
      </c>
      <c r="L49" s="9">
        <f>K49/I49</f>
        <v>1.9607843137254902E-2</v>
      </c>
      <c r="M49" s="10"/>
      <c r="N49" s="10"/>
      <c r="O49" s="10"/>
      <c r="P49" s="10"/>
      <c r="Q49" s="10"/>
      <c r="R49" s="10"/>
      <c r="S49" s="10">
        <v>1</v>
      </c>
      <c r="T49" s="10"/>
      <c r="U49" s="10"/>
      <c r="V49" s="10"/>
      <c r="W49" s="10"/>
      <c r="X49" s="11">
        <v>20201021</v>
      </c>
      <c r="Y49" s="11">
        <v>12</v>
      </c>
      <c r="Z49" s="5" t="s">
        <v>154</v>
      </c>
      <c r="AA49" s="11" t="str">
        <f>IF($Z49="A","하선동",IF($Z49="B","이형준",""))</f>
        <v>하선동</v>
      </c>
      <c r="AB49" s="4" t="s">
        <v>58</v>
      </c>
      <c r="AC49" s="12" t="s">
        <v>177</v>
      </c>
    </row>
    <row r="50" spans="1:29" ht="20.100000000000001" customHeight="1" x14ac:dyDescent="0.3">
      <c r="A50" s="4">
        <v>3</v>
      </c>
      <c r="B50" s="5" t="str">
        <f t="shared" si="8"/>
        <v>1</v>
      </c>
      <c r="C50" s="5" t="str">
        <f t="shared" si="9"/>
        <v xml:space="preserve"> 2</v>
      </c>
      <c r="D50" s="6" t="s">
        <v>161</v>
      </c>
      <c r="E50" s="6" t="s">
        <v>160</v>
      </c>
      <c r="F50" s="6" t="s">
        <v>159</v>
      </c>
      <c r="G50" s="4" t="s">
        <v>157</v>
      </c>
      <c r="H50" s="4" t="s">
        <v>158</v>
      </c>
      <c r="I50" s="7">
        <f>J50+K50</f>
        <v>201</v>
      </c>
      <c r="J50" s="8">
        <v>200</v>
      </c>
      <c r="K50" s="7">
        <f>SUM(M50:W50)</f>
        <v>1</v>
      </c>
      <c r="L50" s="9">
        <f>K50/I50</f>
        <v>4.9751243781094526E-3</v>
      </c>
      <c r="M50" s="10"/>
      <c r="N50" s="10"/>
      <c r="O50" s="10"/>
      <c r="P50" s="10"/>
      <c r="Q50" s="10"/>
      <c r="R50" s="10"/>
      <c r="S50" s="10">
        <v>1</v>
      </c>
      <c r="T50" s="10"/>
      <c r="U50" s="10"/>
      <c r="V50" s="10"/>
      <c r="W50" s="10"/>
      <c r="X50" s="11">
        <v>20201021</v>
      </c>
      <c r="Y50" s="11">
        <v>12</v>
      </c>
      <c r="Z50" s="5" t="s">
        <v>154</v>
      </c>
      <c r="AA50" s="11" t="str">
        <f>IF($Z50="A","하선동",IF($Z50="B","이형준",""))</f>
        <v>하선동</v>
      </c>
      <c r="AB50" s="4" t="s">
        <v>58</v>
      </c>
      <c r="AC50" s="12" t="s">
        <v>178</v>
      </c>
    </row>
    <row r="51" spans="1:29" ht="20.100000000000001" customHeight="1" x14ac:dyDescent="0.3">
      <c r="A51" s="4">
        <v>4</v>
      </c>
      <c r="B51" s="5" t="str">
        <f t="shared" si="8"/>
        <v>1</v>
      </c>
      <c r="C51" s="5" t="str">
        <f t="shared" si="9"/>
        <v xml:space="preserve"> 2</v>
      </c>
      <c r="D51" s="6" t="s">
        <v>161</v>
      </c>
      <c r="E51" s="6" t="s">
        <v>162</v>
      </c>
      <c r="F51" s="6" t="s">
        <v>163</v>
      </c>
      <c r="G51" s="4" t="s">
        <v>165</v>
      </c>
      <c r="H51" s="4" t="s">
        <v>71</v>
      </c>
      <c r="I51" s="7">
        <f>J51+K51</f>
        <v>200</v>
      </c>
      <c r="J51" s="8">
        <v>200</v>
      </c>
      <c r="K51" s="7">
        <f>SUM(M51:W51)</f>
        <v>0</v>
      </c>
      <c r="L51" s="9">
        <f>K51/I51</f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>
        <v>20201020</v>
      </c>
      <c r="Y51" s="11">
        <v>8</v>
      </c>
      <c r="Z51" s="5" t="s">
        <v>154</v>
      </c>
      <c r="AA51" s="11" t="str">
        <f>IF($Z51="A","하선동",IF($Z51="B","이형준",""))</f>
        <v>하선동</v>
      </c>
      <c r="AB51" s="4" t="s">
        <v>58</v>
      </c>
      <c r="AC51" s="12" t="s">
        <v>178</v>
      </c>
    </row>
    <row r="52" spans="1:29" ht="20.100000000000001" customHeight="1" x14ac:dyDescent="0.3">
      <c r="A52" s="4">
        <v>5</v>
      </c>
      <c r="B52" s="5" t="str">
        <f t="shared" si="8"/>
        <v>1</v>
      </c>
      <c r="C52" s="5" t="str">
        <f t="shared" si="9"/>
        <v xml:space="preserve"> 2</v>
      </c>
      <c r="D52" s="6" t="s">
        <v>56</v>
      </c>
      <c r="E52" s="6" t="s">
        <v>63</v>
      </c>
      <c r="F52" s="6" t="s">
        <v>166</v>
      </c>
      <c r="G52" s="4" t="s">
        <v>167</v>
      </c>
      <c r="H52" s="4" t="s">
        <v>71</v>
      </c>
      <c r="I52" s="7">
        <f>J52+K52</f>
        <v>200</v>
      </c>
      <c r="J52" s="8">
        <v>200</v>
      </c>
      <c r="K52" s="7">
        <f>SUM(M52:W52)</f>
        <v>0</v>
      </c>
      <c r="L52" s="9">
        <f>K52/I52</f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>
        <v>20201020</v>
      </c>
      <c r="Y52" s="11">
        <v>10</v>
      </c>
      <c r="Z52" s="5" t="s">
        <v>154</v>
      </c>
      <c r="AA52" s="11" t="str">
        <f>IF($Z52="A","하선동",IF($Z52="B","이형준",""))</f>
        <v>하선동</v>
      </c>
      <c r="AB52" s="4" t="s">
        <v>58</v>
      </c>
      <c r="AC52" s="12" t="s">
        <v>179</v>
      </c>
    </row>
    <row r="53" spans="1:29" ht="20.100000000000001" customHeight="1" x14ac:dyDescent="0.3">
      <c r="A53" s="4">
        <v>6</v>
      </c>
      <c r="B53" s="5" t="str">
        <f t="shared" si="8"/>
        <v>1</v>
      </c>
      <c r="C53" s="5" t="str">
        <f t="shared" si="9"/>
        <v xml:space="preserve"> 2</v>
      </c>
    </row>
    <row r="54" spans="1:29" ht="20.100000000000001" customHeight="1" x14ac:dyDescent="0.3">
      <c r="A54" s="4">
        <v>7</v>
      </c>
      <c r="B54" s="5" t="str">
        <f t="shared" si="8"/>
        <v>1</v>
      </c>
      <c r="C54" s="5" t="str">
        <f t="shared" si="9"/>
        <v xml:space="preserve"> 2</v>
      </c>
      <c r="D54" s="6"/>
      <c r="E54" s="6"/>
      <c r="F54" s="6"/>
      <c r="G54" s="4"/>
      <c r="H54" s="4"/>
      <c r="I54" s="7">
        <f t="shared" ref="I54:I62" si="10">J54+K54</f>
        <v>0</v>
      </c>
      <c r="J54" s="8"/>
      <c r="K54" s="7">
        <f t="shared" ref="K54:K62" si="11">SUM(M54:W54)</f>
        <v>0</v>
      </c>
      <c r="L54" s="9" t="e">
        <f t="shared" ref="L54:L62" si="12">K54/I54</f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ref="AA54:AA62" si="13">IF($Z54="A","하선동",IF($Z54="B","이형준",""))</f>
        <v/>
      </c>
      <c r="AB54" s="4"/>
      <c r="AC54" s="12"/>
    </row>
    <row r="55" spans="1:29" ht="20.100000000000001" customHeight="1" x14ac:dyDescent="0.3">
      <c r="A55" s="4">
        <v>8</v>
      </c>
      <c r="B55" s="5" t="str">
        <f t="shared" si="8"/>
        <v>1</v>
      </c>
      <c r="C55" s="5" t="str">
        <f t="shared" si="9"/>
        <v xml:space="preserve"> 2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3"/>
        <v/>
      </c>
      <c r="AB55" s="4"/>
      <c r="AC55" s="12"/>
    </row>
    <row r="56" spans="1:29" ht="20.100000000000001" customHeight="1" x14ac:dyDescent="0.3">
      <c r="A56" s="4">
        <v>9</v>
      </c>
      <c r="B56" s="5" t="str">
        <f t="shared" si="8"/>
        <v>1</v>
      </c>
      <c r="C56" s="5" t="str">
        <f t="shared" si="9"/>
        <v xml:space="preserve"> 2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3"/>
        <v/>
      </c>
      <c r="AB56" s="4"/>
      <c r="AC56" s="12"/>
    </row>
    <row r="57" spans="1:29" ht="20.100000000000001" customHeight="1" x14ac:dyDescent="0.3">
      <c r="A57" s="4">
        <v>10</v>
      </c>
      <c r="B57" s="5" t="str">
        <f t="shared" si="8"/>
        <v>1</v>
      </c>
      <c r="C57" s="5" t="str">
        <f t="shared" si="9"/>
        <v xml:space="preserve"> 2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3"/>
        <v/>
      </c>
      <c r="AB57" s="4"/>
      <c r="AC57" s="12"/>
    </row>
    <row r="58" spans="1:29" ht="20.100000000000001" customHeight="1" x14ac:dyDescent="0.3">
      <c r="A58" s="4">
        <v>11</v>
      </c>
      <c r="B58" s="5" t="str">
        <f t="shared" si="8"/>
        <v>1</v>
      </c>
      <c r="C58" s="5" t="str">
        <f t="shared" si="9"/>
        <v xml:space="preserve"> 2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3"/>
        <v/>
      </c>
      <c r="AB58" s="4"/>
      <c r="AC58" s="12"/>
    </row>
    <row r="59" spans="1:29" ht="20.100000000000001" customHeight="1" x14ac:dyDescent="0.3">
      <c r="A59" s="4">
        <v>12</v>
      </c>
      <c r="B59" s="5" t="str">
        <f t="shared" si="8"/>
        <v>1</v>
      </c>
      <c r="C59" s="5" t="str">
        <f t="shared" si="9"/>
        <v xml:space="preserve"> 2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3"/>
        <v/>
      </c>
      <c r="AB59" s="4"/>
      <c r="AC59" s="12"/>
    </row>
    <row r="60" spans="1:29" ht="20.100000000000001" customHeight="1" x14ac:dyDescent="0.3">
      <c r="A60" s="4">
        <v>13</v>
      </c>
      <c r="B60" s="5" t="str">
        <f t="shared" si="8"/>
        <v>1</v>
      </c>
      <c r="C60" s="5" t="str">
        <f t="shared" si="9"/>
        <v xml:space="preserve"> 2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3"/>
        <v/>
      </c>
      <c r="AB60" s="4"/>
      <c r="AC60" s="12"/>
    </row>
    <row r="61" spans="1:29" ht="20.100000000000001" customHeight="1" x14ac:dyDescent="0.3">
      <c r="A61" s="4">
        <v>14</v>
      </c>
      <c r="B61" s="5" t="str">
        <f t="shared" si="8"/>
        <v>1</v>
      </c>
      <c r="C61" s="5" t="str">
        <f t="shared" si="9"/>
        <v xml:space="preserve"> 2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3"/>
        <v/>
      </c>
      <c r="AB61" s="4"/>
      <c r="AC61" s="12"/>
    </row>
    <row r="62" spans="1:29" ht="20.100000000000001" customHeight="1" x14ac:dyDescent="0.3">
      <c r="A62" s="4">
        <v>15</v>
      </c>
      <c r="B62" s="5" t="str">
        <f t="shared" si="8"/>
        <v>1</v>
      </c>
      <c r="C62" s="5" t="str">
        <f t="shared" si="9"/>
        <v xml:space="preserve"> 2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3"/>
        <v/>
      </c>
      <c r="AB62" s="4"/>
      <c r="AC62" s="12"/>
    </row>
    <row r="63" spans="1:29" ht="20.100000000000001" customHeight="1" x14ac:dyDescent="0.3"/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I12:AA12 A7:C46 D39:AC46 A49:AC49 F52:AA52 A50:AA51 AB50:AC52 I7:L11 Z7:AC11 AC12 AB12:AB16 A54:AC62 A52:C52 I26:AC38">
    <cfRule type="expression" dxfId="523" priority="181">
      <formula>$L7&gt;0.15</formula>
    </cfRule>
    <cfRule type="expression" dxfId="522" priority="182">
      <formula>AND($L7&gt;0.08,$L7&lt;0.15)</formula>
    </cfRule>
  </conditionalFormatting>
  <conditionalFormatting sqref="I7:L11 Z7:AC11 I12:AA13 G14:AA14 I15:AA15 D16:AA16 AB12:AC16 D17:AC18 D21:AC21 I19:AC20 D25:AA25 I22:AC22 I23:AA24 AB23:AC25">
    <cfRule type="expression" dxfId="521" priority="167">
      <formula>$L7&gt;0.15</formula>
    </cfRule>
    <cfRule type="expression" dxfId="520" priority="168">
      <formula>AND($L7&gt;0.08,$L7&lt;0.15)</formula>
    </cfRule>
  </conditionalFormatting>
  <conditionalFormatting sqref="E13">
    <cfRule type="expression" dxfId="519" priority="113">
      <formula>$L13&gt;0.15</formula>
    </cfRule>
    <cfRule type="expression" dxfId="518" priority="114">
      <formula>AND($L13&gt;0.08,$L13&lt;0.15)</formula>
    </cfRule>
  </conditionalFormatting>
  <conditionalFormatting sqref="G13:H13">
    <cfRule type="expression" dxfId="517" priority="111">
      <formula>$L13&gt;0.15</formula>
    </cfRule>
    <cfRule type="expression" dxfId="516" priority="112">
      <formula>AND($L13&gt;0.08,$L13&lt;0.15)</formula>
    </cfRule>
  </conditionalFormatting>
  <conditionalFormatting sqref="E13">
    <cfRule type="expression" dxfId="515" priority="115">
      <formula>$L13&gt;0.15</formula>
    </cfRule>
    <cfRule type="expression" dxfId="514" priority="116">
      <formula>AND($L13&gt;0.08,$L13&lt;0.15)</formula>
    </cfRule>
  </conditionalFormatting>
  <conditionalFormatting sqref="G12:H12">
    <cfRule type="expression" dxfId="513" priority="121">
      <formula>$L12&gt;0.15</formula>
    </cfRule>
    <cfRule type="expression" dxfId="512" priority="122">
      <formula>AND($L12&gt;0.08,$L12&lt;0.15)</formula>
    </cfRule>
  </conditionalFormatting>
  <conditionalFormatting sqref="E11">
    <cfRule type="expression" dxfId="511" priority="129">
      <formula>$L11&gt;0.15</formula>
    </cfRule>
    <cfRule type="expression" dxfId="510" priority="130">
      <formula>AND($L11&gt;0.08,$L11&lt;0.15)</formula>
    </cfRule>
  </conditionalFormatting>
  <conditionalFormatting sqref="D12 F12">
    <cfRule type="expression" dxfId="509" priority="127">
      <formula>$L12&gt;0.15</formula>
    </cfRule>
    <cfRule type="expression" dxfId="508" priority="128">
      <formula>AND($L12&gt;0.08,$L12&lt;0.15)</formula>
    </cfRule>
  </conditionalFormatting>
  <conditionalFormatting sqref="D52:E52">
    <cfRule type="expression" dxfId="507" priority="151">
      <formula>$L52&gt;0.15</formula>
    </cfRule>
    <cfRule type="expression" dxfId="506" priority="152">
      <formula>AND($L52&gt;0.08,$L52&lt;0.15)</formula>
    </cfRule>
  </conditionalFormatting>
  <conditionalFormatting sqref="F7:H7">
    <cfRule type="expression" dxfId="505" priority="149">
      <formula>$L7&gt;0.15</formula>
    </cfRule>
    <cfRule type="expression" dxfId="504" priority="150">
      <formula>AND($L7&gt;0.08,$L7&lt;0.15)</formula>
    </cfRule>
  </conditionalFormatting>
  <conditionalFormatting sqref="D7:E7">
    <cfRule type="expression" dxfId="503" priority="147">
      <formula>$L7&gt;0.15</formula>
    </cfRule>
    <cfRule type="expression" dxfId="502" priority="148">
      <formula>AND($L7&gt;0.08,$L7&lt;0.15)</formula>
    </cfRule>
  </conditionalFormatting>
  <conditionalFormatting sqref="F8:H8">
    <cfRule type="expression" dxfId="501" priority="145">
      <formula>$L8&gt;0.15</formula>
    </cfRule>
    <cfRule type="expression" dxfId="500" priority="146">
      <formula>AND($L8&gt;0.08,$L8&lt;0.15)</formula>
    </cfRule>
  </conditionalFormatting>
  <conditionalFormatting sqref="D8:E8">
    <cfRule type="expression" dxfId="499" priority="143">
      <formula>$L8&gt;0.15</formula>
    </cfRule>
    <cfRule type="expression" dxfId="498" priority="144">
      <formula>AND($L8&gt;0.08,$L8&lt;0.15)</formula>
    </cfRule>
  </conditionalFormatting>
  <conditionalFormatting sqref="D9:H9">
    <cfRule type="expression" dxfId="497" priority="141">
      <formula>$L9&gt;0.15</formula>
    </cfRule>
    <cfRule type="expression" dxfId="496" priority="142">
      <formula>AND($L9&gt;0.08,$L9&lt;0.15)</formula>
    </cfRule>
  </conditionalFormatting>
  <conditionalFormatting sqref="D10:H10">
    <cfRule type="expression" dxfId="495" priority="139">
      <formula>$L10&gt;0.15</formula>
    </cfRule>
    <cfRule type="expression" dxfId="494" priority="140">
      <formula>AND($L10&gt;0.08,$L10&lt;0.15)</formula>
    </cfRule>
  </conditionalFormatting>
  <conditionalFormatting sqref="D10:H10">
    <cfRule type="expression" dxfId="493" priority="137">
      <formula>$L10&gt;0.15</formula>
    </cfRule>
    <cfRule type="expression" dxfId="492" priority="138">
      <formula>AND($L10&gt;0.08,$L10&lt;0.15)</formula>
    </cfRule>
  </conditionalFormatting>
  <conditionalFormatting sqref="M7:Y11">
    <cfRule type="expression" dxfId="491" priority="135">
      <formula>$L7&gt;0.15</formula>
    </cfRule>
    <cfRule type="expression" dxfId="490" priority="136">
      <formula>AND($L7&gt;0.08,$L7&lt;0.15)</formula>
    </cfRule>
  </conditionalFormatting>
  <conditionalFormatting sqref="D11">
    <cfRule type="expression" dxfId="489" priority="133">
      <formula>$L11&gt;0.15</formula>
    </cfRule>
    <cfRule type="expression" dxfId="488" priority="134">
      <formula>AND($L11&gt;0.08,$L11&lt;0.15)</formula>
    </cfRule>
  </conditionalFormatting>
  <conditionalFormatting sqref="F11:H11">
    <cfRule type="expression" dxfId="487" priority="131">
      <formula>$L11&gt;0.15</formula>
    </cfRule>
    <cfRule type="expression" dxfId="486" priority="132">
      <formula>AND($L11&gt;0.08,$L11&lt;0.15)</formula>
    </cfRule>
  </conditionalFormatting>
  <conditionalFormatting sqref="E12">
    <cfRule type="expression" dxfId="485" priority="125">
      <formula>$L12&gt;0.15</formula>
    </cfRule>
    <cfRule type="expression" dxfId="484" priority="126">
      <formula>AND($L12&gt;0.08,$L12&lt;0.15)</formula>
    </cfRule>
  </conditionalFormatting>
  <conditionalFormatting sqref="E12">
    <cfRule type="expression" dxfId="483" priority="123">
      <formula>$L12&gt;0.15</formula>
    </cfRule>
    <cfRule type="expression" dxfId="482" priority="124">
      <formula>AND($L12&gt;0.08,$L12&lt;0.15)</formula>
    </cfRule>
  </conditionalFormatting>
  <conditionalFormatting sqref="G12:H12">
    <cfRule type="expression" dxfId="481" priority="119">
      <formula>$L12&gt;0.15</formula>
    </cfRule>
    <cfRule type="expression" dxfId="480" priority="120">
      <formula>AND($L12&gt;0.08,$L12&lt;0.15)</formula>
    </cfRule>
  </conditionalFormatting>
  <conditionalFormatting sqref="D13 F13">
    <cfRule type="expression" dxfId="479" priority="117">
      <formula>$L13&gt;0.15</formula>
    </cfRule>
    <cfRule type="expression" dxfId="478" priority="118">
      <formula>AND($L13&gt;0.08,$L13&lt;0.15)</formula>
    </cfRule>
  </conditionalFormatting>
  <conditionalFormatting sqref="G13:H13">
    <cfRule type="expression" dxfId="477" priority="109">
      <formula>$L13&gt;0.15</formula>
    </cfRule>
    <cfRule type="expression" dxfId="476" priority="110">
      <formula>AND($L13&gt;0.08,$L13&lt;0.15)</formula>
    </cfRule>
  </conditionalFormatting>
  <conditionalFormatting sqref="D14:F14">
    <cfRule type="expression" dxfId="475" priority="99">
      <formula>$L14&gt;0.15</formula>
    </cfRule>
    <cfRule type="expression" dxfId="474" priority="100">
      <formula>AND($L14&gt;0.08,$L14&lt;0.15)</formula>
    </cfRule>
  </conditionalFormatting>
  <conditionalFormatting sqref="D14:F14">
    <cfRule type="expression" dxfId="473" priority="97">
      <formula>$L14&gt;0.15</formula>
    </cfRule>
    <cfRule type="expression" dxfId="472" priority="98">
      <formula>AND($L14&gt;0.08,$L14&lt;0.15)</formula>
    </cfRule>
  </conditionalFormatting>
  <conditionalFormatting sqref="G15:H15">
    <cfRule type="expression" dxfId="471" priority="95">
      <formula>$L15&gt;0.15</formula>
    </cfRule>
    <cfRule type="expression" dxfId="470" priority="96">
      <formula>AND($L15&gt;0.08,$L15&lt;0.15)</formula>
    </cfRule>
  </conditionalFormatting>
  <conditionalFormatting sqref="D15:F15">
    <cfRule type="expression" dxfId="469" priority="93">
      <formula>$L15&gt;0.15</formula>
    </cfRule>
    <cfRule type="expression" dxfId="468" priority="94">
      <formula>AND($L15&gt;0.08,$L15&lt;0.15)</formula>
    </cfRule>
  </conditionalFormatting>
  <conditionalFormatting sqref="D15:F15">
    <cfRule type="expression" dxfId="467" priority="91">
      <formula>$L15&gt;0.15</formula>
    </cfRule>
    <cfRule type="expression" dxfId="466" priority="92">
      <formula>AND($L15&gt;0.08,$L15&lt;0.15)</formula>
    </cfRule>
  </conditionalFormatting>
  <conditionalFormatting sqref="D19:H19">
    <cfRule type="expression" dxfId="465" priority="89">
      <formula>$L19&gt;0.15</formula>
    </cfRule>
    <cfRule type="expression" dxfId="464" priority="90">
      <formula>AND($L19&gt;0.08,$L19&lt;0.15)</formula>
    </cfRule>
  </conditionalFormatting>
  <conditionalFormatting sqref="D20:H20">
    <cfRule type="expression" dxfId="463" priority="87">
      <formula>$L20&gt;0.15</formula>
    </cfRule>
    <cfRule type="expression" dxfId="462" priority="88">
      <formula>AND($L20&gt;0.08,$L20&lt;0.15)</formula>
    </cfRule>
  </conditionalFormatting>
  <conditionalFormatting sqref="F22:H22">
    <cfRule type="expression" dxfId="461" priority="85">
      <formula>$L22&gt;0.15</formula>
    </cfRule>
    <cfRule type="expression" dxfId="460" priority="86">
      <formula>AND($L22&gt;0.08,$L22&lt;0.15)</formula>
    </cfRule>
  </conditionalFormatting>
  <conditionalFormatting sqref="D22:E22">
    <cfRule type="expression" dxfId="459" priority="83">
      <formula>$L22&gt;0.15</formula>
    </cfRule>
    <cfRule type="expression" dxfId="458" priority="84">
      <formula>AND($L22&gt;0.08,$L22&lt;0.15)</formula>
    </cfRule>
  </conditionalFormatting>
  <conditionalFormatting sqref="D23:H23">
    <cfRule type="expression" dxfId="457" priority="81">
      <formula>$L23&gt;0.15</formula>
    </cfRule>
    <cfRule type="expression" dxfId="456" priority="82">
      <formula>AND($L23&gt;0.08,$L23&lt;0.15)</formula>
    </cfRule>
  </conditionalFormatting>
  <conditionalFormatting sqref="D24:H24">
    <cfRule type="expression" dxfId="455" priority="79">
      <formula>$L24&gt;0.15</formula>
    </cfRule>
    <cfRule type="expression" dxfId="454" priority="80">
      <formula>AND($L24&gt;0.08,$L24&lt;0.15)</formula>
    </cfRule>
  </conditionalFormatting>
  <conditionalFormatting sqref="D26:H26">
    <cfRule type="expression" dxfId="453" priority="77">
      <formula>$L26&gt;0.15</formula>
    </cfRule>
    <cfRule type="expression" dxfId="452" priority="78">
      <formula>AND($L26&gt;0.08,$L26&lt;0.15)</formula>
    </cfRule>
  </conditionalFormatting>
  <conditionalFormatting sqref="D27:H27">
    <cfRule type="expression" dxfId="451" priority="75">
      <formula>$L27&gt;0.15</formula>
    </cfRule>
    <cfRule type="expression" dxfId="450" priority="76">
      <formula>AND($L27&gt;0.08,$L27&lt;0.15)</formula>
    </cfRule>
  </conditionalFormatting>
  <conditionalFormatting sqref="D28:H28">
    <cfRule type="expression" dxfId="449" priority="73">
      <formula>$L28&gt;0.15</formula>
    </cfRule>
    <cfRule type="expression" dxfId="448" priority="74">
      <formula>AND($L28&gt;0.08,$L28&lt;0.15)</formula>
    </cfRule>
  </conditionalFormatting>
  <conditionalFormatting sqref="D29:H29">
    <cfRule type="expression" dxfId="447" priority="71">
      <formula>$L29&gt;0.15</formula>
    </cfRule>
    <cfRule type="expression" dxfId="446" priority="72">
      <formula>AND($L29&gt;0.08,$L29&lt;0.15)</formula>
    </cfRule>
  </conditionalFormatting>
  <conditionalFormatting sqref="G31:H31">
    <cfRule type="expression" dxfId="445" priority="69">
      <formula>$L30&gt;0.15</formula>
    </cfRule>
    <cfRule type="expression" dxfId="444" priority="70">
      <formula>AND($L30&gt;0.08,$L30&lt;0.15)</formula>
    </cfRule>
  </conditionalFormatting>
  <conditionalFormatting sqref="D31:F31">
    <cfRule type="expression" dxfId="443" priority="67">
      <formula>$L30&gt;0.15</formula>
    </cfRule>
    <cfRule type="expression" dxfId="442" priority="68">
      <formula>AND($L30&gt;0.08,$L30&lt;0.15)</formula>
    </cfRule>
  </conditionalFormatting>
  <conditionalFormatting sqref="D31:F31">
    <cfRule type="expression" dxfId="441" priority="65">
      <formula>$L30&gt;0.15</formula>
    </cfRule>
    <cfRule type="expression" dxfId="440" priority="66">
      <formula>AND($L30&gt;0.08,$L30&lt;0.15)</formula>
    </cfRule>
  </conditionalFormatting>
  <conditionalFormatting sqref="G30:H30">
    <cfRule type="expression" dxfId="439" priority="63">
      <formula>$L29&gt;0.15</formula>
    </cfRule>
    <cfRule type="expression" dxfId="438" priority="64">
      <formula>AND($L29&gt;0.08,$L29&lt;0.15)</formula>
    </cfRule>
  </conditionalFormatting>
  <conditionalFormatting sqref="D30:F30">
    <cfRule type="expression" dxfId="437" priority="61">
      <formula>$L29&gt;0.15</formula>
    </cfRule>
    <cfRule type="expression" dxfId="436" priority="62">
      <formula>AND($L29&gt;0.08,$L29&lt;0.15)</formula>
    </cfRule>
  </conditionalFormatting>
  <conditionalFormatting sqref="D30:F30">
    <cfRule type="expression" dxfId="435" priority="59">
      <formula>$L29&gt;0.15</formula>
    </cfRule>
    <cfRule type="expression" dxfId="434" priority="60">
      <formula>AND($L29&gt;0.08,$L29&lt;0.15)</formula>
    </cfRule>
  </conditionalFormatting>
  <conditionalFormatting sqref="G32:H32">
    <cfRule type="expression" dxfId="433" priority="57">
      <formula>$L31&gt;0.15</formula>
    </cfRule>
    <cfRule type="expression" dxfId="432" priority="58">
      <formula>AND($L31&gt;0.08,$L31&lt;0.15)</formula>
    </cfRule>
  </conditionalFormatting>
  <conditionalFormatting sqref="D32:F32">
    <cfRule type="expression" dxfId="431" priority="55">
      <formula>$L31&gt;0.15</formula>
    </cfRule>
    <cfRule type="expression" dxfId="430" priority="56">
      <formula>AND($L31&gt;0.08,$L31&lt;0.15)</formula>
    </cfRule>
  </conditionalFormatting>
  <conditionalFormatting sqref="D32:F32">
    <cfRule type="expression" dxfId="429" priority="53">
      <formula>$L31&gt;0.15</formula>
    </cfRule>
    <cfRule type="expression" dxfId="428" priority="54">
      <formula>AND($L31&gt;0.08,$L31&lt;0.15)</formula>
    </cfRule>
  </conditionalFormatting>
  <conditionalFormatting sqref="D33 F33">
    <cfRule type="expression" dxfId="427" priority="47">
      <formula>$L33&gt;0.15</formula>
    </cfRule>
    <cfRule type="expression" dxfId="426" priority="48">
      <formula>AND($L33&gt;0.08,$L33&lt;0.15)</formula>
    </cfRule>
  </conditionalFormatting>
  <conditionalFormatting sqref="E33">
    <cfRule type="expression" dxfId="425" priority="45">
      <formula>$L33&gt;0.15</formula>
    </cfRule>
    <cfRule type="expression" dxfId="424" priority="46">
      <formula>AND($L33&gt;0.08,$L33&lt;0.15)</formula>
    </cfRule>
  </conditionalFormatting>
  <conditionalFormatting sqref="E33">
    <cfRule type="expression" dxfId="423" priority="43">
      <formula>$L33&gt;0.15</formula>
    </cfRule>
    <cfRule type="expression" dxfId="422" priority="44">
      <formula>AND($L33&gt;0.08,$L33&lt;0.15)</formula>
    </cfRule>
  </conditionalFormatting>
  <conditionalFormatting sqref="G33:H33">
    <cfRule type="expression" dxfId="421" priority="41">
      <formula>$L33&gt;0.15</formula>
    </cfRule>
    <cfRule type="expression" dxfId="420" priority="42">
      <formula>AND($L33&gt;0.08,$L33&lt;0.15)</formula>
    </cfRule>
  </conditionalFormatting>
  <conditionalFormatting sqref="G33:H33">
    <cfRule type="expression" dxfId="419" priority="39">
      <formula>$L33&gt;0.15</formula>
    </cfRule>
    <cfRule type="expression" dxfId="418" priority="40">
      <formula>AND($L33&gt;0.08,$L33&lt;0.15)</formula>
    </cfRule>
  </conditionalFormatting>
  <conditionalFormatting sqref="D34 F34">
    <cfRule type="expression" dxfId="417" priority="37">
      <formula>$L34&gt;0.15</formula>
    </cfRule>
    <cfRule type="expression" dxfId="416" priority="38">
      <formula>AND($L34&gt;0.08,$L34&lt;0.15)</formula>
    </cfRule>
  </conditionalFormatting>
  <conditionalFormatting sqref="E34">
    <cfRule type="expression" dxfId="415" priority="35">
      <formula>$L34&gt;0.15</formula>
    </cfRule>
    <cfRule type="expression" dxfId="414" priority="36">
      <formula>AND($L34&gt;0.08,$L34&lt;0.15)</formula>
    </cfRule>
  </conditionalFormatting>
  <conditionalFormatting sqref="E34">
    <cfRule type="expression" dxfId="413" priority="33">
      <formula>$L34&gt;0.15</formula>
    </cfRule>
    <cfRule type="expression" dxfId="412" priority="34">
      <formula>AND($L34&gt;0.08,$L34&lt;0.15)</formula>
    </cfRule>
  </conditionalFormatting>
  <conditionalFormatting sqref="G34:H34">
    <cfRule type="expression" dxfId="411" priority="31">
      <formula>$L34&gt;0.15</formula>
    </cfRule>
    <cfRule type="expression" dxfId="410" priority="32">
      <formula>AND($L34&gt;0.08,$L34&lt;0.15)</formula>
    </cfRule>
  </conditionalFormatting>
  <conditionalFormatting sqref="G34:H34">
    <cfRule type="expression" dxfId="409" priority="29">
      <formula>$L34&gt;0.15</formula>
    </cfRule>
    <cfRule type="expression" dxfId="408" priority="30">
      <formula>AND($L34&gt;0.08,$L34&lt;0.15)</formula>
    </cfRule>
  </conditionalFormatting>
  <conditionalFormatting sqref="G35:H35">
    <cfRule type="expression" dxfId="407" priority="27">
      <formula>$L34&gt;0.15</formula>
    </cfRule>
    <cfRule type="expression" dxfId="406" priority="28">
      <formula>AND($L34&gt;0.08,$L34&lt;0.15)</formula>
    </cfRule>
  </conditionalFormatting>
  <conditionalFormatting sqref="D35:F35">
    <cfRule type="expression" dxfId="405" priority="25">
      <formula>$L34&gt;0.15</formula>
    </cfRule>
    <cfRule type="expression" dxfId="404" priority="26">
      <formula>AND($L34&gt;0.08,$L34&lt;0.15)</formula>
    </cfRule>
  </conditionalFormatting>
  <conditionalFormatting sqref="D35:F35">
    <cfRule type="expression" dxfId="403" priority="23">
      <formula>$L34&gt;0.15</formula>
    </cfRule>
    <cfRule type="expression" dxfId="402" priority="24">
      <formula>AND($L34&gt;0.08,$L34&lt;0.15)</formula>
    </cfRule>
  </conditionalFormatting>
  <conditionalFormatting sqref="D36 F36">
    <cfRule type="expression" dxfId="401" priority="21">
      <formula>$L36&gt;0.15</formula>
    </cfRule>
    <cfRule type="expression" dxfId="400" priority="22">
      <formula>AND($L36&gt;0.08,$L36&lt;0.15)</formula>
    </cfRule>
  </conditionalFormatting>
  <conditionalFormatting sqref="E36">
    <cfRule type="expression" dxfId="399" priority="19">
      <formula>$L36&gt;0.15</formula>
    </cfRule>
    <cfRule type="expression" dxfId="398" priority="20">
      <formula>AND($L36&gt;0.08,$L36&lt;0.15)</formula>
    </cfRule>
  </conditionalFormatting>
  <conditionalFormatting sqref="E36">
    <cfRule type="expression" dxfId="397" priority="17">
      <formula>$L36&gt;0.15</formula>
    </cfRule>
    <cfRule type="expression" dxfId="396" priority="18">
      <formula>AND($L36&gt;0.08,$L36&lt;0.15)</formula>
    </cfRule>
  </conditionalFormatting>
  <conditionalFormatting sqref="G36:H36">
    <cfRule type="expression" dxfId="395" priority="15">
      <formula>$L36&gt;0.15</formula>
    </cfRule>
    <cfRule type="expression" dxfId="394" priority="16">
      <formula>AND($L36&gt;0.08,$L36&lt;0.15)</formula>
    </cfRule>
  </conditionalFormatting>
  <conditionalFormatting sqref="G36:H36">
    <cfRule type="expression" dxfId="393" priority="13">
      <formula>$L36&gt;0.15</formula>
    </cfRule>
    <cfRule type="expression" dxfId="392" priority="14">
      <formula>AND($L36&gt;0.08,$L36&lt;0.15)</formula>
    </cfRule>
  </conditionalFormatting>
  <conditionalFormatting sqref="G37:H37">
    <cfRule type="expression" dxfId="391" priority="11">
      <formula>$L37&gt;0.15</formula>
    </cfRule>
    <cfRule type="expression" dxfId="390" priority="12">
      <formula>AND($L37&gt;0.08,$L37&lt;0.15)</formula>
    </cfRule>
  </conditionalFormatting>
  <conditionalFormatting sqref="D37:F37">
    <cfRule type="expression" dxfId="389" priority="9">
      <formula>$L37&gt;0.15</formula>
    </cfRule>
    <cfRule type="expression" dxfId="388" priority="10">
      <formula>AND($L37&gt;0.08,$L37&lt;0.15)</formula>
    </cfRule>
  </conditionalFormatting>
  <conditionalFormatting sqref="D37:F37">
    <cfRule type="expression" dxfId="387" priority="7">
      <formula>$L37&gt;0.15</formula>
    </cfRule>
    <cfRule type="expression" dxfId="386" priority="8">
      <formula>AND($L37&gt;0.08,$L37&lt;0.15)</formula>
    </cfRule>
  </conditionalFormatting>
  <conditionalFormatting sqref="G38:H38">
    <cfRule type="expression" dxfId="385" priority="5">
      <formula>$L38&gt;0.15</formula>
    </cfRule>
    <cfRule type="expression" dxfId="384" priority="6">
      <formula>AND($L38&gt;0.08,$L38&lt;0.15)</formula>
    </cfRule>
  </conditionalFormatting>
  <conditionalFormatting sqref="D38:F38">
    <cfRule type="expression" dxfId="383" priority="3">
      <formula>$L38&gt;0.15</formula>
    </cfRule>
    <cfRule type="expression" dxfId="382" priority="4">
      <formula>AND($L38&gt;0.08,$L38&lt;0.15)</formula>
    </cfRule>
  </conditionalFormatting>
  <conditionalFormatting sqref="D38:F38">
    <cfRule type="expression" dxfId="381" priority="1">
      <formula>$L38&gt;0.15</formula>
    </cfRule>
    <cfRule type="expression" dxfId="380" priority="2">
      <formula>AND($L38&gt;0.08,$L38&lt;0.15)</formula>
    </cfRule>
  </conditionalFormatting>
  <dataValidations count="3">
    <dataValidation type="list" allowBlank="1" showInputMessage="1" showErrorMessage="1" sqref="Z7:Z46 Z49:Z52 Z54:Z62" xr:uid="{A535BB4A-596C-4C3F-AE03-F8F8ECE3EA0A}">
      <formula1>"A, B"</formula1>
    </dataValidation>
    <dataValidation type="whole" allowBlank="1" showInputMessage="1" showErrorMessage="1" errorTitle="입력값이 올바르지 않습니다." error="숫자만 쓰세요!" sqref="M7:W46 M49:W52 M54:W62" xr:uid="{036916CB-D10D-4301-A608-16D06FE7EFCB}">
      <formula1>0</formula1>
      <formula2>20000</formula2>
    </dataValidation>
    <dataValidation allowBlank="1" showInputMessage="1" showErrorMessage="1" prompt="수식 계산_x000a_수치 입력 금지" sqref="K7:K46 K49:K52 K54:K62" xr:uid="{FD6C6073-76A8-4E64-BE45-0672DEE4116A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5" id="{00000000-000E-0000-0300-00006F000000}">
            <xm:f>'10월22일'!$L56&gt;0.15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14:cfRule type="expression" priority="186" id="{00000000-000E-0000-0300-000070000000}">
            <xm:f>AND('10월22일'!$L56&gt;0.08,'10월22일'!$L56&lt;0.15)</xm:f>
            <x14:dxf>
              <font>
                <color rgb="FFFF0000"/>
              </font>
            </x14:dxf>
          </x14:cfRule>
          <xm:sqref>A53:C53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E48C91-1263-494C-A452-439773D09784}">
          <x14:formula1>
            <xm:f>데이터!$C$4:$C$11</xm:f>
          </x14:formula1>
          <xm:sqref>AB37:AB46 AB7:AB29 AB49:AB52 AB54:AB62</xm:sqref>
        </x14:dataValidation>
        <x14:dataValidation type="list" allowBlank="1" showInputMessage="1" showErrorMessage="1" xr:uid="{1C848FF9-1833-4D23-B0C6-AC84DC506FD4}">
          <x14:formula1>
            <xm:f>데이터!$B$4:$B$17</xm:f>
          </x14:formula1>
          <xm:sqref>D24:D32 D49:D51 D10 D14:D21 D35 D54:D62 D37:D46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5D2D-5830-4692-B75B-07B8ABB91DD6}">
  <dimension ref="A1:AC73"/>
  <sheetViews>
    <sheetView zoomScale="85" zoomScaleNormal="85" workbookViewId="0">
      <pane ySplit="6" topLeftCell="A7" activePane="bottomLeft" state="frozen"/>
      <selection activeCell="A4" sqref="A4:AC4"/>
      <selection pane="bottomLeft" activeCell="D7" sqref="D7:H7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40" t="s">
        <v>84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4" t="s">
        <v>1</v>
      </c>
      <c r="B5" s="55" t="s">
        <v>82</v>
      </c>
      <c r="C5" s="55" t="str">
        <f>RIGHT($A$1,1)</f>
        <v>일</v>
      </c>
      <c r="D5" s="34" t="s">
        <v>2</v>
      </c>
      <c r="E5" s="34" t="s">
        <v>3</v>
      </c>
      <c r="F5" s="34" t="s">
        <v>4</v>
      </c>
      <c r="G5" s="34" t="s">
        <v>5</v>
      </c>
      <c r="H5" s="32" t="s">
        <v>6</v>
      </c>
      <c r="I5" s="34" t="s">
        <v>7</v>
      </c>
      <c r="J5" s="34" t="s">
        <v>8</v>
      </c>
      <c r="K5" s="34" t="s">
        <v>9</v>
      </c>
      <c r="L5" s="35" t="s">
        <v>10</v>
      </c>
      <c r="M5" s="37" t="s">
        <v>11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 t="s">
        <v>12</v>
      </c>
      <c r="Y5" s="37"/>
      <c r="Z5" s="37"/>
      <c r="AA5" s="37" t="s">
        <v>13</v>
      </c>
      <c r="AB5" s="37" t="s">
        <v>14</v>
      </c>
      <c r="AC5" s="58" t="s">
        <v>15</v>
      </c>
    </row>
    <row r="6" spans="1:29" s="2" customFormat="1" ht="17.25" thickBot="1" x14ac:dyDescent="0.35">
      <c r="A6" s="33"/>
      <c r="B6" s="56"/>
      <c r="C6" s="56"/>
      <c r="D6" s="33"/>
      <c r="E6" s="33"/>
      <c r="F6" s="33"/>
      <c r="G6" s="33"/>
      <c r="H6" s="33"/>
      <c r="I6" s="33"/>
      <c r="J6" s="33"/>
      <c r="K6" s="33"/>
      <c r="L6" s="36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7"/>
      <c r="AB6" s="57"/>
      <c r="AC6" s="57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22</v>
      </c>
      <c r="D7" s="6" t="s">
        <v>56</v>
      </c>
      <c r="E7" s="6" t="s">
        <v>63</v>
      </c>
      <c r="F7" s="6" t="s">
        <v>87</v>
      </c>
      <c r="G7" s="4" t="s">
        <v>88</v>
      </c>
      <c r="H7" s="4" t="s">
        <v>51</v>
      </c>
      <c r="I7" s="7">
        <f t="shared" ref="I7:I46" si="0">J7+K7</f>
        <v>1221</v>
      </c>
      <c r="J7" s="8">
        <v>1110</v>
      </c>
      <c r="K7" s="7">
        <f t="shared" ref="K7:K16" si="1">SUM(M7:W7)</f>
        <v>111</v>
      </c>
      <c r="L7" s="9">
        <f t="shared" ref="L7:L46" si="2">K7/I7</f>
        <v>9.0909090909090912E-2</v>
      </c>
      <c r="M7" s="10"/>
      <c r="N7" s="10"/>
      <c r="O7" s="10"/>
      <c r="P7" s="10">
        <v>93</v>
      </c>
      <c r="Q7" s="10">
        <v>5</v>
      </c>
      <c r="R7" s="10"/>
      <c r="S7" s="10"/>
      <c r="T7" s="10">
        <v>13</v>
      </c>
      <c r="U7" s="10"/>
      <c r="V7" s="10"/>
      <c r="W7" s="10"/>
      <c r="X7" s="11">
        <v>20201022</v>
      </c>
      <c r="Y7" s="11">
        <v>4</v>
      </c>
      <c r="Z7" s="5" t="s">
        <v>180</v>
      </c>
      <c r="AA7" s="11" t="str">
        <f t="shared" ref="AA7:AA46" si="3">IF($Z7="A","하선동",IF($Z7="B","이형준",""))</f>
        <v>하선동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22</v>
      </c>
      <c r="D8" s="6" t="s">
        <v>56</v>
      </c>
      <c r="E8" s="6" t="s">
        <v>63</v>
      </c>
      <c r="F8" s="6" t="s">
        <v>87</v>
      </c>
      <c r="G8" s="4" t="s">
        <v>88</v>
      </c>
      <c r="H8" s="4" t="s">
        <v>51</v>
      </c>
      <c r="I8" s="7">
        <f t="shared" si="0"/>
        <v>452</v>
      </c>
      <c r="J8" s="8">
        <v>430</v>
      </c>
      <c r="K8" s="7">
        <f t="shared" si="1"/>
        <v>22</v>
      </c>
      <c r="L8" s="9">
        <f t="shared" si="2"/>
        <v>4.8672566371681415E-2</v>
      </c>
      <c r="M8" s="10"/>
      <c r="N8" s="10"/>
      <c r="O8" s="10"/>
      <c r="P8" s="10">
        <v>18</v>
      </c>
      <c r="Q8" s="10">
        <v>4</v>
      </c>
      <c r="R8" s="10"/>
      <c r="S8" s="10"/>
      <c r="T8" s="10"/>
      <c r="U8" s="10"/>
      <c r="V8" s="10"/>
      <c r="W8" s="10"/>
      <c r="X8" s="11">
        <v>20201021</v>
      </c>
      <c r="Y8" s="11">
        <v>4</v>
      </c>
      <c r="Z8" s="5" t="s">
        <v>181</v>
      </c>
      <c r="AA8" s="11" t="str">
        <f t="shared" si="3"/>
        <v>이형준</v>
      </c>
      <c r="AB8" s="4" t="s">
        <v>58</v>
      </c>
      <c r="AC8" s="12"/>
    </row>
    <row r="9" spans="1:29" s="13" customFormat="1" ht="20.100000000000001" customHeight="1" x14ac:dyDescent="0.3">
      <c r="A9" s="4">
        <v>3</v>
      </c>
      <c r="B9" s="5">
        <f t="shared" ref="B9:C46" si="4">B8</f>
        <v>10</v>
      </c>
      <c r="C9" s="5">
        <f t="shared" si="4"/>
        <v>22</v>
      </c>
      <c r="D9" s="6" t="s">
        <v>50</v>
      </c>
      <c r="E9" s="6" t="s">
        <v>63</v>
      </c>
      <c r="F9" s="6" t="s">
        <v>77</v>
      </c>
      <c r="G9" s="4" t="s">
        <v>148</v>
      </c>
      <c r="H9" s="4" t="s">
        <v>71</v>
      </c>
      <c r="I9" s="7">
        <f t="shared" si="0"/>
        <v>1568</v>
      </c>
      <c r="J9" s="8">
        <v>1500</v>
      </c>
      <c r="K9" s="7">
        <f t="shared" si="1"/>
        <v>68</v>
      </c>
      <c r="L9" s="9">
        <f t="shared" si="2"/>
        <v>4.336734693877551E-2</v>
      </c>
      <c r="M9" s="10"/>
      <c r="N9" s="10"/>
      <c r="O9" s="10"/>
      <c r="P9" s="10"/>
      <c r="Q9" s="10"/>
      <c r="R9" s="10"/>
      <c r="S9" s="10">
        <v>68</v>
      </c>
      <c r="T9" s="10"/>
      <c r="U9" s="10"/>
      <c r="V9" s="10"/>
      <c r="W9" s="10"/>
      <c r="X9" s="11">
        <v>20201022</v>
      </c>
      <c r="Y9" s="11">
        <v>1</v>
      </c>
      <c r="Z9" s="5" t="s">
        <v>180</v>
      </c>
      <c r="AA9" s="11" t="str">
        <f t="shared" si="3"/>
        <v>하선동</v>
      </c>
      <c r="AB9" s="4" t="s">
        <v>58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4"/>
        <v>22</v>
      </c>
      <c r="D10" s="6" t="s">
        <v>185</v>
      </c>
      <c r="E10" s="15" t="s">
        <v>186</v>
      </c>
      <c r="F10" s="4" t="s">
        <v>182</v>
      </c>
      <c r="G10" s="4" t="s">
        <v>184</v>
      </c>
      <c r="H10" s="4" t="s">
        <v>51</v>
      </c>
      <c r="I10" s="7">
        <f t="shared" si="0"/>
        <v>517</v>
      </c>
      <c r="J10" s="8">
        <v>510</v>
      </c>
      <c r="K10" s="7">
        <f t="shared" si="1"/>
        <v>7</v>
      </c>
      <c r="L10" s="9">
        <f t="shared" si="2"/>
        <v>1.3539651837524178E-2</v>
      </c>
      <c r="M10" s="10"/>
      <c r="N10" s="10"/>
      <c r="O10" s="10"/>
      <c r="P10" s="10">
        <v>2</v>
      </c>
      <c r="Q10" s="10">
        <v>5</v>
      </c>
      <c r="R10" s="10"/>
      <c r="S10" s="10"/>
      <c r="T10" s="10"/>
      <c r="U10" s="10"/>
      <c r="V10" s="10"/>
      <c r="W10" s="10"/>
      <c r="X10" s="11">
        <v>20201022</v>
      </c>
      <c r="Y10" s="11">
        <v>14</v>
      </c>
      <c r="Z10" s="5" t="s">
        <v>180</v>
      </c>
      <c r="AA10" s="11" t="str">
        <f t="shared" si="3"/>
        <v>하선동</v>
      </c>
      <c r="AB10" s="4" t="s">
        <v>58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4"/>
        <v>22</v>
      </c>
      <c r="D11" s="6" t="s">
        <v>30</v>
      </c>
      <c r="E11" s="6" t="s">
        <v>57</v>
      </c>
      <c r="F11" s="6" t="s">
        <v>171</v>
      </c>
      <c r="G11" s="4" t="s">
        <v>62</v>
      </c>
      <c r="H11" s="4" t="s">
        <v>51</v>
      </c>
      <c r="I11" s="7">
        <f t="shared" si="0"/>
        <v>1336</v>
      </c>
      <c r="J11" s="8">
        <v>1304</v>
      </c>
      <c r="K11" s="7">
        <f t="shared" si="1"/>
        <v>32</v>
      </c>
      <c r="L11" s="9">
        <f t="shared" si="2"/>
        <v>2.3952095808383235E-2</v>
      </c>
      <c r="M11" s="10">
        <v>3</v>
      </c>
      <c r="N11" s="10"/>
      <c r="O11" s="10"/>
      <c r="P11" s="10">
        <v>29</v>
      </c>
      <c r="Q11" s="10"/>
      <c r="R11" s="10"/>
      <c r="S11" s="10"/>
      <c r="T11" s="10"/>
      <c r="U11" s="10"/>
      <c r="V11" s="10"/>
      <c r="W11" s="10"/>
      <c r="X11" s="11">
        <v>20201021</v>
      </c>
      <c r="Y11" s="11">
        <v>13</v>
      </c>
      <c r="Z11" s="5" t="s">
        <v>181</v>
      </c>
      <c r="AA11" s="11" t="str">
        <f t="shared" si="3"/>
        <v>이형준</v>
      </c>
      <c r="AB11" s="4" t="s">
        <v>59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4"/>
        <v>22</v>
      </c>
      <c r="D12" s="6" t="s">
        <v>30</v>
      </c>
      <c r="E12" s="6" t="s">
        <v>57</v>
      </c>
      <c r="F12" s="6" t="s">
        <v>171</v>
      </c>
      <c r="G12" s="4" t="s">
        <v>62</v>
      </c>
      <c r="H12" s="4" t="s">
        <v>51</v>
      </c>
      <c r="I12" s="7">
        <f t="shared" si="0"/>
        <v>389</v>
      </c>
      <c r="J12" s="8">
        <v>377</v>
      </c>
      <c r="K12" s="7">
        <f t="shared" si="1"/>
        <v>12</v>
      </c>
      <c r="L12" s="9">
        <f t="shared" si="2"/>
        <v>3.0848329048843187E-2</v>
      </c>
      <c r="M12" s="10"/>
      <c r="N12" s="10"/>
      <c r="O12" s="10"/>
      <c r="P12" s="10">
        <v>12</v>
      </c>
      <c r="Q12" s="10"/>
      <c r="R12" s="10"/>
      <c r="S12" s="10"/>
      <c r="T12" s="10"/>
      <c r="U12" s="10"/>
      <c r="V12" s="10"/>
      <c r="W12" s="10"/>
      <c r="X12" s="11">
        <v>20201022</v>
      </c>
      <c r="Y12" s="11">
        <v>13</v>
      </c>
      <c r="Z12" s="5" t="s">
        <v>180</v>
      </c>
      <c r="AA12" s="11" t="str">
        <f t="shared" si="3"/>
        <v>하선동</v>
      </c>
      <c r="AB12" s="4" t="s">
        <v>59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4"/>
        <v>22</v>
      </c>
      <c r="D13" s="6" t="s">
        <v>50</v>
      </c>
      <c r="E13" s="6" t="s">
        <v>57</v>
      </c>
      <c r="F13" s="6" t="s">
        <v>102</v>
      </c>
      <c r="G13" s="4" t="s">
        <v>78</v>
      </c>
      <c r="H13" s="4" t="s">
        <v>51</v>
      </c>
      <c r="I13" s="7">
        <f t="shared" si="0"/>
        <v>992</v>
      </c>
      <c r="J13" s="8">
        <v>850</v>
      </c>
      <c r="K13" s="7">
        <f t="shared" si="1"/>
        <v>142</v>
      </c>
      <c r="L13" s="9">
        <f t="shared" si="2"/>
        <v>0.14314516129032259</v>
      </c>
      <c r="M13" s="10"/>
      <c r="N13" s="10"/>
      <c r="O13" s="10"/>
      <c r="P13" s="10">
        <v>136</v>
      </c>
      <c r="Q13" s="10">
        <v>6</v>
      </c>
      <c r="R13" s="10"/>
      <c r="S13" s="10"/>
      <c r="T13" s="10"/>
      <c r="U13" s="10"/>
      <c r="V13" s="10"/>
      <c r="W13" s="10"/>
      <c r="X13" s="11">
        <v>20201021</v>
      </c>
      <c r="Y13" s="11">
        <v>15</v>
      </c>
      <c r="Z13" s="5" t="s">
        <v>181</v>
      </c>
      <c r="AA13" s="11" t="str">
        <f t="shared" si="3"/>
        <v>이형준</v>
      </c>
      <c r="AB13" s="4" t="s">
        <v>59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4"/>
        <v>22</v>
      </c>
      <c r="D14" s="6" t="s">
        <v>50</v>
      </c>
      <c r="E14" s="6" t="s">
        <v>57</v>
      </c>
      <c r="F14" s="6" t="s">
        <v>102</v>
      </c>
      <c r="G14" s="4" t="s">
        <v>78</v>
      </c>
      <c r="H14" s="4" t="s">
        <v>51</v>
      </c>
      <c r="I14" s="7">
        <f t="shared" si="0"/>
        <v>933</v>
      </c>
      <c r="J14" s="8">
        <v>788</v>
      </c>
      <c r="K14" s="7">
        <f t="shared" si="1"/>
        <v>145</v>
      </c>
      <c r="L14" s="9">
        <f t="shared" si="2"/>
        <v>0.15541264737406216</v>
      </c>
      <c r="M14" s="10"/>
      <c r="N14" s="10"/>
      <c r="O14" s="10"/>
      <c r="P14" s="10">
        <v>141</v>
      </c>
      <c r="Q14" s="10">
        <v>4</v>
      </c>
      <c r="R14" s="10"/>
      <c r="S14" s="10"/>
      <c r="T14" s="10"/>
      <c r="U14" s="10"/>
      <c r="V14" s="10"/>
      <c r="W14" s="10"/>
      <c r="X14" s="11">
        <v>20201021</v>
      </c>
      <c r="Y14" s="11">
        <v>15</v>
      </c>
      <c r="Z14" s="5" t="s">
        <v>180</v>
      </c>
      <c r="AA14" s="11" t="str">
        <f t="shared" si="3"/>
        <v>하선동</v>
      </c>
      <c r="AB14" s="4" t="s">
        <v>59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4"/>
        <v>22</v>
      </c>
      <c r="D15" s="6" t="s">
        <v>110</v>
      </c>
      <c r="E15" s="6" t="s">
        <v>68</v>
      </c>
      <c r="F15" s="6" t="s">
        <v>174</v>
      </c>
      <c r="G15" s="4" t="s">
        <v>175</v>
      </c>
      <c r="H15" s="4" t="s">
        <v>71</v>
      </c>
      <c r="I15" s="7">
        <f t="shared" si="0"/>
        <v>876</v>
      </c>
      <c r="J15" s="8">
        <v>850</v>
      </c>
      <c r="K15" s="7">
        <f t="shared" si="1"/>
        <v>26</v>
      </c>
      <c r="L15" s="9">
        <f t="shared" si="2"/>
        <v>2.9680365296803651E-2</v>
      </c>
      <c r="M15" s="10"/>
      <c r="N15" s="10">
        <v>2</v>
      </c>
      <c r="O15" s="10"/>
      <c r="P15" s="10">
        <v>4</v>
      </c>
      <c r="Q15" s="10"/>
      <c r="R15" s="10"/>
      <c r="S15" s="10">
        <v>20</v>
      </c>
      <c r="T15" s="10"/>
      <c r="U15" s="10"/>
      <c r="V15" s="10"/>
      <c r="W15" s="10"/>
      <c r="X15" s="11">
        <v>20201022</v>
      </c>
      <c r="Y15" s="11">
        <v>10</v>
      </c>
      <c r="Z15" s="5" t="s">
        <v>180</v>
      </c>
      <c r="AA15" s="11" t="str">
        <f t="shared" si="3"/>
        <v>하선동</v>
      </c>
      <c r="AB15" s="4" t="s">
        <v>66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4"/>
        <v>22</v>
      </c>
      <c r="D16" s="6" t="s">
        <v>110</v>
      </c>
      <c r="E16" s="6" t="s">
        <v>68</v>
      </c>
      <c r="F16" s="6" t="s">
        <v>174</v>
      </c>
      <c r="G16" s="4" t="s">
        <v>175</v>
      </c>
      <c r="H16" s="4" t="s">
        <v>71</v>
      </c>
      <c r="I16" s="7">
        <f t="shared" si="0"/>
        <v>1989</v>
      </c>
      <c r="J16" s="8">
        <v>1946</v>
      </c>
      <c r="K16" s="7">
        <f t="shared" si="1"/>
        <v>43</v>
      </c>
      <c r="L16" s="9">
        <f t="shared" si="2"/>
        <v>2.1618903971845148E-2</v>
      </c>
      <c r="M16" s="10">
        <v>1</v>
      </c>
      <c r="N16" s="10">
        <v>9</v>
      </c>
      <c r="O16" s="10"/>
      <c r="P16" s="10">
        <v>12</v>
      </c>
      <c r="Q16" s="10"/>
      <c r="R16" s="10"/>
      <c r="S16" s="10">
        <v>21</v>
      </c>
      <c r="T16" s="10"/>
      <c r="U16" s="10"/>
      <c r="V16" s="10"/>
      <c r="W16" s="10"/>
      <c r="X16" s="11">
        <v>20201022</v>
      </c>
      <c r="Y16" s="11">
        <v>10</v>
      </c>
      <c r="Z16" s="5" t="s">
        <v>181</v>
      </c>
      <c r="AA16" s="11" t="str">
        <f t="shared" si="3"/>
        <v>이형준</v>
      </c>
      <c r="AB16" s="4" t="s">
        <v>66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4"/>
        <v>22</v>
      </c>
      <c r="D17" s="6" t="s">
        <v>110</v>
      </c>
      <c r="E17" s="6"/>
      <c r="F17" s="6" t="s">
        <v>193</v>
      </c>
      <c r="G17" s="4" t="s">
        <v>175</v>
      </c>
      <c r="H17" s="4" t="s">
        <v>51</v>
      </c>
      <c r="I17" s="7">
        <f t="shared" si="0"/>
        <v>656</v>
      </c>
      <c r="J17" s="8">
        <v>656</v>
      </c>
      <c r="K17" s="7">
        <f t="shared" ref="K17:K18" si="5">SUM(M17:W17)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20200922</v>
      </c>
      <c r="Y17" s="11">
        <v>7</v>
      </c>
      <c r="Z17" s="5" t="s">
        <v>180</v>
      </c>
      <c r="AA17" s="11" t="str">
        <f t="shared" si="3"/>
        <v>하선동</v>
      </c>
      <c r="AB17" s="4" t="s">
        <v>66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4"/>
        <v>22</v>
      </c>
      <c r="D18" s="6" t="s">
        <v>185</v>
      </c>
      <c r="E18" s="6" t="s">
        <v>57</v>
      </c>
      <c r="F18" s="6" t="s">
        <v>182</v>
      </c>
      <c r="G18" s="4" t="s">
        <v>183</v>
      </c>
      <c r="H18" s="4" t="s">
        <v>51</v>
      </c>
      <c r="I18" s="7">
        <f t="shared" si="0"/>
        <v>2599</v>
      </c>
      <c r="J18" s="8">
        <v>2110</v>
      </c>
      <c r="K18" s="7">
        <f t="shared" si="5"/>
        <v>489</v>
      </c>
      <c r="L18" s="9">
        <f t="shared" si="2"/>
        <v>0.18814928818776452</v>
      </c>
      <c r="M18" s="10">
        <v>399</v>
      </c>
      <c r="N18" s="10"/>
      <c r="O18" s="10"/>
      <c r="P18" s="10">
        <v>44</v>
      </c>
      <c r="Q18" s="10">
        <v>46</v>
      </c>
      <c r="R18" s="10"/>
      <c r="S18" s="10"/>
      <c r="T18" s="10"/>
      <c r="U18" s="10"/>
      <c r="V18" s="10"/>
      <c r="W18" s="10"/>
      <c r="X18" s="11">
        <v>20201022</v>
      </c>
      <c r="Y18" s="11">
        <v>11</v>
      </c>
      <c r="Z18" s="5" t="s">
        <v>180</v>
      </c>
      <c r="AA18" s="11" t="str">
        <f t="shared" si="3"/>
        <v>하선동</v>
      </c>
      <c r="AB18" s="4" t="s">
        <v>66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4"/>
        <v>22</v>
      </c>
      <c r="D19" s="6" t="s">
        <v>38</v>
      </c>
      <c r="E19" s="6" t="s">
        <v>194</v>
      </c>
      <c r="F19" s="6" t="s">
        <v>195</v>
      </c>
      <c r="G19" s="4">
        <v>8301</v>
      </c>
      <c r="H19" s="4" t="s">
        <v>196</v>
      </c>
      <c r="I19" s="7">
        <f t="shared" si="0"/>
        <v>2319</v>
      </c>
      <c r="J19" s="8">
        <v>2130</v>
      </c>
      <c r="K19" s="7">
        <f t="shared" ref="K19:K46" si="6">SUM(M19:W19)</f>
        <v>189</v>
      </c>
      <c r="L19" s="9">
        <f t="shared" si="2"/>
        <v>8.1500646830530404E-2</v>
      </c>
      <c r="M19" s="10">
        <v>49</v>
      </c>
      <c r="N19" s="10"/>
      <c r="O19" s="10"/>
      <c r="P19" s="10">
        <v>7</v>
      </c>
      <c r="Q19" s="10">
        <v>128</v>
      </c>
      <c r="R19" s="10"/>
      <c r="S19" s="10">
        <v>5</v>
      </c>
      <c r="T19" s="10"/>
      <c r="U19" s="10"/>
      <c r="V19" s="10"/>
      <c r="W19" s="10"/>
      <c r="X19" s="11">
        <v>20201022</v>
      </c>
      <c r="Y19" s="11">
        <v>6</v>
      </c>
      <c r="Z19" s="5" t="s">
        <v>181</v>
      </c>
      <c r="AA19" s="11" t="str">
        <f t="shared" si="3"/>
        <v>이형준</v>
      </c>
      <c r="AB19" s="4" t="s">
        <v>67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4"/>
        <v>22</v>
      </c>
      <c r="D20" s="6" t="s">
        <v>56</v>
      </c>
      <c r="E20" s="6" t="s">
        <v>63</v>
      </c>
      <c r="F20" s="6" t="s">
        <v>87</v>
      </c>
      <c r="G20" s="4" t="s">
        <v>88</v>
      </c>
      <c r="H20" s="4" t="s">
        <v>51</v>
      </c>
      <c r="I20" s="7">
        <f t="shared" si="0"/>
        <v>2932</v>
      </c>
      <c r="J20" s="8">
        <v>2709</v>
      </c>
      <c r="K20" s="7">
        <f t="shared" si="6"/>
        <v>223</v>
      </c>
      <c r="L20" s="9">
        <f t="shared" si="2"/>
        <v>7.6057298772169171E-2</v>
      </c>
      <c r="M20" s="10">
        <v>14</v>
      </c>
      <c r="N20" s="10"/>
      <c r="O20" s="10"/>
      <c r="P20" s="10">
        <v>206</v>
      </c>
      <c r="Q20" s="10">
        <v>3</v>
      </c>
      <c r="R20" s="10"/>
      <c r="S20" s="10"/>
      <c r="T20" s="10"/>
      <c r="U20" s="10"/>
      <c r="V20" s="10"/>
      <c r="W20" s="10"/>
      <c r="X20" s="11">
        <v>20201022</v>
      </c>
      <c r="Y20" s="11">
        <v>4</v>
      </c>
      <c r="Z20" s="5" t="s">
        <v>181</v>
      </c>
      <c r="AA20" s="11" t="str">
        <f t="shared" si="3"/>
        <v>이형준</v>
      </c>
      <c r="AB20" s="4" t="s">
        <v>67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4"/>
        <v>22</v>
      </c>
      <c r="D21" s="6" t="s">
        <v>50</v>
      </c>
      <c r="E21" s="6" t="s">
        <v>63</v>
      </c>
      <c r="F21" s="6" t="s">
        <v>77</v>
      </c>
      <c r="G21" s="4" t="s">
        <v>148</v>
      </c>
      <c r="H21" s="4" t="s">
        <v>71</v>
      </c>
      <c r="I21" s="7">
        <f t="shared" si="0"/>
        <v>2030</v>
      </c>
      <c r="J21" s="8">
        <v>1920</v>
      </c>
      <c r="K21" s="7">
        <f t="shared" si="6"/>
        <v>110</v>
      </c>
      <c r="L21" s="9">
        <f t="shared" si="2"/>
        <v>5.4187192118226604E-2</v>
      </c>
      <c r="M21" s="10"/>
      <c r="N21" s="10"/>
      <c r="O21" s="10"/>
      <c r="P21" s="10">
        <v>4</v>
      </c>
      <c r="Q21" s="10"/>
      <c r="R21" s="10"/>
      <c r="S21" s="10">
        <v>103</v>
      </c>
      <c r="T21" s="10">
        <v>3</v>
      </c>
      <c r="U21" s="10"/>
      <c r="V21" s="10"/>
      <c r="W21" s="10"/>
      <c r="X21" s="11">
        <v>20201022</v>
      </c>
      <c r="Y21" s="11">
        <v>1</v>
      </c>
      <c r="Z21" s="5" t="s">
        <v>181</v>
      </c>
      <c r="AA21" s="11" t="str">
        <f t="shared" si="3"/>
        <v>이형준</v>
      </c>
      <c r="AB21" s="4" t="s">
        <v>67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4"/>
        <v>22</v>
      </c>
      <c r="D22" s="6" t="s">
        <v>56</v>
      </c>
      <c r="E22" s="6" t="s">
        <v>57</v>
      </c>
      <c r="F22" s="6" t="s">
        <v>105</v>
      </c>
      <c r="G22" s="4" t="s">
        <v>106</v>
      </c>
      <c r="H22" s="4" t="s">
        <v>51</v>
      </c>
      <c r="I22" s="7">
        <f t="shared" si="0"/>
        <v>580</v>
      </c>
      <c r="J22" s="8">
        <v>580</v>
      </c>
      <c r="K22" s="7"/>
      <c r="L22" s="9">
        <f t="shared" si="2"/>
        <v>0</v>
      </c>
      <c r="M22" s="10">
        <v>106</v>
      </c>
      <c r="N22" s="10"/>
      <c r="O22" s="10"/>
      <c r="P22" s="10">
        <v>3</v>
      </c>
      <c r="Q22" s="10">
        <v>6</v>
      </c>
      <c r="R22" s="10"/>
      <c r="S22" s="10"/>
      <c r="T22" s="10"/>
      <c r="U22" s="10"/>
      <c r="V22" s="10"/>
      <c r="W22" s="10"/>
      <c r="X22" s="11">
        <v>20201021</v>
      </c>
      <c r="Y22" s="11">
        <v>7</v>
      </c>
      <c r="Z22" s="5" t="s">
        <v>181</v>
      </c>
      <c r="AA22" s="11" t="str">
        <f t="shared" si="3"/>
        <v>이형준</v>
      </c>
      <c r="AB22" s="4" t="s">
        <v>53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4"/>
        <v>22</v>
      </c>
      <c r="D23" s="6" t="s">
        <v>56</v>
      </c>
      <c r="E23" s="6" t="s">
        <v>57</v>
      </c>
      <c r="F23" s="6" t="s">
        <v>105</v>
      </c>
      <c r="G23" s="4" t="s">
        <v>106</v>
      </c>
      <c r="H23" s="4" t="s">
        <v>51</v>
      </c>
      <c r="I23" s="7">
        <f t="shared" si="0"/>
        <v>585</v>
      </c>
      <c r="J23" s="8">
        <v>580</v>
      </c>
      <c r="K23" s="7">
        <f t="shared" si="6"/>
        <v>5</v>
      </c>
      <c r="L23" s="9">
        <f t="shared" si="2"/>
        <v>8.5470085470085479E-3</v>
      </c>
      <c r="M23" s="10"/>
      <c r="N23" s="10"/>
      <c r="O23" s="10"/>
      <c r="P23" s="10">
        <v>5</v>
      </c>
      <c r="Q23" s="10"/>
      <c r="R23" s="10"/>
      <c r="S23" s="10"/>
      <c r="T23" s="10"/>
      <c r="U23" s="10"/>
      <c r="V23" s="10"/>
      <c r="W23" s="10"/>
      <c r="X23" s="11">
        <v>20201022</v>
      </c>
      <c r="Y23" s="11">
        <v>7</v>
      </c>
      <c r="Z23" s="5" t="s">
        <v>181</v>
      </c>
      <c r="AA23" s="11" t="str">
        <f t="shared" si="3"/>
        <v>이형준</v>
      </c>
      <c r="AB23" s="4" t="s">
        <v>53</v>
      </c>
      <c r="AC23" s="12"/>
    </row>
    <row r="24" spans="1:29" s="13" customFormat="1" ht="20.100000000000001" customHeight="1" x14ac:dyDescent="0.3">
      <c r="A24" s="4">
        <v>18</v>
      </c>
      <c r="B24" s="5">
        <f>B23</f>
        <v>10</v>
      </c>
      <c r="C24" s="5">
        <f>C23</f>
        <v>22</v>
      </c>
      <c r="D24" s="6" t="s">
        <v>36</v>
      </c>
      <c r="E24" s="6" t="s">
        <v>68</v>
      </c>
      <c r="F24" s="6" t="s">
        <v>199</v>
      </c>
      <c r="G24" s="4" t="s">
        <v>200</v>
      </c>
      <c r="H24" s="4" t="s">
        <v>51</v>
      </c>
      <c r="I24" s="7">
        <f t="shared" si="0"/>
        <v>1679</v>
      </c>
      <c r="J24" s="8">
        <v>1565</v>
      </c>
      <c r="K24" s="7">
        <f t="shared" si="6"/>
        <v>114</v>
      </c>
      <c r="L24" s="9">
        <f t="shared" si="2"/>
        <v>6.7897558070279931E-2</v>
      </c>
      <c r="M24" s="10">
        <v>2</v>
      </c>
      <c r="N24" s="10">
        <v>4</v>
      </c>
      <c r="O24" s="10"/>
      <c r="P24" s="10">
        <v>1</v>
      </c>
      <c r="Q24" s="10">
        <v>14</v>
      </c>
      <c r="R24" s="10"/>
      <c r="S24" s="10">
        <v>93</v>
      </c>
      <c r="T24" s="10"/>
      <c r="U24" s="10"/>
      <c r="V24" s="10"/>
      <c r="W24" s="10"/>
      <c r="X24" s="11">
        <v>20201022</v>
      </c>
      <c r="Y24" s="11">
        <v>10</v>
      </c>
      <c r="Z24" s="5" t="s">
        <v>180</v>
      </c>
      <c r="AA24" s="11" t="str">
        <f t="shared" si="3"/>
        <v>하선동</v>
      </c>
      <c r="AB24" s="4" t="s">
        <v>53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4"/>
        <v>22</v>
      </c>
      <c r="D25" s="6" t="s">
        <v>56</v>
      </c>
      <c r="E25" s="6" t="s">
        <v>57</v>
      </c>
      <c r="F25" s="6" t="s">
        <v>205</v>
      </c>
      <c r="G25" s="4" t="s">
        <v>184</v>
      </c>
      <c r="H25" s="4" t="s">
        <v>51</v>
      </c>
      <c r="I25" s="7">
        <f t="shared" si="0"/>
        <v>58</v>
      </c>
      <c r="J25" s="8">
        <v>58</v>
      </c>
      <c r="K25" s="7">
        <f t="shared" si="6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20200923</v>
      </c>
      <c r="Y25" s="11">
        <v>7</v>
      </c>
      <c r="Z25" s="5" t="s">
        <v>180</v>
      </c>
      <c r="AA25" s="11" t="str">
        <f t="shared" si="3"/>
        <v>하선동</v>
      </c>
      <c r="AB25" s="12" t="s">
        <v>204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4"/>
        <v>22</v>
      </c>
      <c r="D26" s="6" t="s">
        <v>50</v>
      </c>
      <c r="E26" s="6" t="s">
        <v>60</v>
      </c>
      <c r="F26" s="6" t="s">
        <v>168</v>
      </c>
      <c r="G26" s="4" t="s">
        <v>164</v>
      </c>
      <c r="H26" s="4" t="s">
        <v>51</v>
      </c>
      <c r="I26" s="7">
        <f t="shared" si="0"/>
        <v>821</v>
      </c>
      <c r="J26" s="8">
        <v>821</v>
      </c>
      <c r="K26" s="7">
        <f t="shared" si="6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>
        <v>20201021</v>
      </c>
      <c r="Y26" s="11">
        <v>3</v>
      </c>
      <c r="Z26" s="5" t="s">
        <v>180</v>
      </c>
      <c r="AA26" s="11" t="str">
        <f t="shared" si="3"/>
        <v>하선동</v>
      </c>
      <c r="AB26" s="12" t="s">
        <v>204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4"/>
        <v>22</v>
      </c>
      <c r="D27" s="6" t="s">
        <v>50</v>
      </c>
      <c r="E27" s="6" t="s">
        <v>60</v>
      </c>
      <c r="F27" s="6" t="s">
        <v>168</v>
      </c>
      <c r="G27" s="4" t="s">
        <v>164</v>
      </c>
      <c r="H27" s="4" t="s">
        <v>51</v>
      </c>
      <c r="I27" s="7">
        <f t="shared" si="0"/>
        <v>6480</v>
      </c>
      <c r="J27" s="8">
        <v>6480</v>
      </c>
      <c r="K27" s="7">
        <f t="shared" si="6"/>
        <v>0</v>
      </c>
      <c r="L27" s="9">
        <f t="shared" si="2"/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>
        <v>20201021</v>
      </c>
      <c r="Y27" s="11">
        <v>3</v>
      </c>
      <c r="Z27" s="5" t="s">
        <v>181</v>
      </c>
      <c r="AA27" s="11" t="str">
        <f t="shared" si="3"/>
        <v>이형준</v>
      </c>
      <c r="AB27" s="12" t="s">
        <v>204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4"/>
        <v>22</v>
      </c>
      <c r="D28" s="6" t="s">
        <v>50</v>
      </c>
      <c r="E28" s="6" t="s">
        <v>60</v>
      </c>
      <c r="F28" s="6" t="s">
        <v>168</v>
      </c>
      <c r="G28" s="4" t="s">
        <v>164</v>
      </c>
      <c r="H28" s="4" t="s">
        <v>51</v>
      </c>
      <c r="I28" s="7">
        <f t="shared" si="0"/>
        <v>912</v>
      </c>
      <c r="J28" s="8">
        <v>912</v>
      </c>
      <c r="K28" s="7">
        <f t="shared" si="6"/>
        <v>0</v>
      </c>
      <c r="L28" s="9">
        <f t="shared" si="2"/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>
        <v>20201022</v>
      </c>
      <c r="Y28" s="11">
        <v>3</v>
      </c>
      <c r="Z28" s="5" t="s">
        <v>180</v>
      </c>
      <c r="AA28" s="11" t="str">
        <f t="shared" si="3"/>
        <v>하선동</v>
      </c>
      <c r="AB28" s="12" t="s">
        <v>204</v>
      </c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4"/>
        <v>22</v>
      </c>
      <c r="D29" s="6" t="s">
        <v>56</v>
      </c>
      <c r="E29" s="6" t="s">
        <v>60</v>
      </c>
      <c r="F29" s="6" t="s">
        <v>61</v>
      </c>
      <c r="G29" s="4" t="s">
        <v>62</v>
      </c>
      <c r="H29" s="4" t="s">
        <v>51</v>
      </c>
      <c r="I29" s="7">
        <f t="shared" si="0"/>
        <v>3634</v>
      </c>
      <c r="J29" s="8">
        <v>3627</v>
      </c>
      <c r="K29" s="7">
        <f t="shared" si="6"/>
        <v>7</v>
      </c>
      <c r="L29" s="9">
        <f t="shared" si="2"/>
        <v>1.926252063841497E-3</v>
      </c>
      <c r="M29" s="10"/>
      <c r="N29" s="10"/>
      <c r="O29" s="10"/>
      <c r="P29" s="10"/>
      <c r="Q29" s="10">
        <v>7</v>
      </c>
      <c r="R29" s="10"/>
      <c r="S29" s="10"/>
      <c r="T29" s="10"/>
      <c r="U29" s="10"/>
      <c r="V29" s="10"/>
      <c r="W29" s="10"/>
      <c r="X29" s="11">
        <v>20201021</v>
      </c>
      <c r="Y29" s="11">
        <v>5</v>
      </c>
      <c r="Z29" s="5" t="s">
        <v>181</v>
      </c>
      <c r="AA29" s="11" t="str">
        <f t="shared" si="3"/>
        <v>이형준</v>
      </c>
      <c r="AB29" s="12" t="s">
        <v>204</v>
      </c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4"/>
        <v>22</v>
      </c>
      <c r="D30" s="6" t="s">
        <v>56</v>
      </c>
      <c r="E30" s="6" t="s">
        <v>60</v>
      </c>
      <c r="F30" s="6" t="s">
        <v>61</v>
      </c>
      <c r="G30" s="4" t="s">
        <v>62</v>
      </c>
      <c r="H30" s="4" t="s">
        <v>51</v>
      </c>
      <c r="I30" s="7">
        <f t="shared" si="0"/>
        <v>550</v>
      </c>
      <c r="J30" s="8">
        <v>542</v>
      </c>
      <c r="K30" s="7">
        <f t="shared" si="6"/>
        <v>8</v>
      </c>
      <c r="L30" s="9">
        <f t="shared" si="2"/>
        <v>1.4545454545454545E-2</v>
      </c>
      <c r="M30" s="10"/>
      <c r="N30" s="10"/>
      <c r="O30" s="10"/>
      <c r="P30" s="10"/>
      <c r="Q30" s="10">
        <v>8</v>
      </c>
      <c r="R30" s="10"/>
      <c r="S30" s="10"/>
      <c r="T30" s="10"/>
      <c r="U30" s="10"/>
      <c r="V30" s="10"/>
      <c r="W30" s="10"/>
      <c r="X30" s="11">
        <v>20201021</v>
      </c>
      <c r="Y30" s="11">
        <v>5</v>
      </c>
      <c r="Z30" s="5" t="s">
        <v>180</v>
      </c>
      <c r="AA30" s="11" t="str">
        <f t="shared" si="3"/>
        <v>하선동</v>
      </c>
      <c r="AB30" s="12" t="s">
        <v>204</v>
      </c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4"/>
        <v>22</v>
      </c>
      <c r="D31" s="6" t="s">
        <v>50</v>
      </c>
      <c r="E31" s="6" t="s">
        <v>60</v>
      </c>
      <c r="F31" s="6" t="s">
        <v>168</v>
      </c>
      <c r="G31" s="4" t="s">
        <v>164</v>
      </c>
      <c r="H31" s="4" t="s">
        <v>51</v>
      </c>
      <c r="I31" s="7">
        <f t="shared" si="0"/>
        <v>2950</v>
      </c>
      <c r="J31" s="8">
        <v>2947</v>
      </c>
      <c r="K31" s="7">
        <f t="shared" si="6"/>
        <v>3</v>
      </c>
      <c r="L31" s="9">
        <f t="shared" si="2"/>
        <v>1.0169491525423729E-3</v>
      </c>
      <c r="M31" s="10"/>
      <c r="N31" s="10"/>
      <c r="O31" s="10"/>
      <c r="P31" s="10"/>
      <c r="Q31" s="10">
        <v>3</v>
      </c>
      <c r="R31" s="10"/>
      <c r="S31" s="10"/>
      <c r="T31" s="10"/>
      <c r="U31" s="10"/>
      <c r="V31" s="10"/>
      <c r="W31" s="10"/>
      <c r="X31" s="11">
        <v>20201022</v>
      </c>
      <c r="Y31" s="11">
        <v>3</v>
      </c>
      <c r="Z31" s="5" t="s">
        <v>180</v>
      </c>
      <c r="AA31" s="11" t="str">
        <f t="shared" si="3"/>
        <v>하선동</v>
      </c>
      <c r="AB31" s="12" t="s">
        <v>204</v>
      </c>
      <c r="AC31" s="12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4"/>
        <v>22</v>
      </c>
      <c r="D32" s="6" t="s">
        <v>56</v>
      </c>
      <c r="E32" s="6" t="s">
        <v>60</v>
      </c>
      <c r="F32" s="6" t="s">
        <v>61</v>
      </c>
      <c r="G32" s="4" t="s">
        <v>62</v>
      </c>
      <c r="H32" s="4" t="s">
        <v>51</v>
      </c>
      <c r="I32" s="7">
        <f t="shared" si="0"/>
        <v>1953</v>
      </c>
      <c r="J32" s="8">
        <v>1942</v>
      </c>
      <c r="K32" s="7">
        <f t="shared" si="6"/>
        <v>11</v>
      </c>
      <c r="L32" s="9">
        <f t="shared" si="2"/>
        <v>5.6323604710701485E-3</v>
      </c>
      <c r="M32" s="10"/>
      <c r="N32" s="10"/>
      <c r="O32" s="10"/>
      <c r="P32" s="10"/>
      <c r="Q32" s="10">
        <v>11</v>
      </c>
      <c r="R32" s="10"/>
      <c r="S32" s="10"/>
      <c r="T32" s="10"/>
      <c r="U32" s="10"/>
      <c r="V32" s="10"/>
      <c r="W32" s="10"/>
      <c r="X32" s="11">
        <v>20201022</v>
      </c>
      <c r="Y32" s="11">
        <v>5</v>
      </c>
      <c r="Z32" s="5" t="s">
        <v>180</v>
      </c>
      <c r="AA32" s="11" t="str">
        <f t="shared" si="3"/>
        <v>하선동</v>
      </c>
      <c r="AB32" s="12" t="s">
        <v>204</v>
      </c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4"/>
        <v>22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4"/>
        <v>22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4"/>
        <v>22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4"/>
        <v>22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4"/>
        <v>22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4"/>
        <v>22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4"/>
        <v>22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4"/>
        <v>22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10</v>
      </c>
      <c r="C41" s="5">
        <f t="shared" si="4"/>
        <v>22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10</v>
      </c>
      <c r="C42" s="5">
        <f t="shared" si="4"/>
        <v>22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10</v>
      </c>
      <c r="C43" s="5">
        <f t="shared" si="4"/>
        <v>22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10</v>
      </c>
      <c r="C44" s="5">
        <f t="shared" si="4"/>
        <v>22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10</v>
      </c>
      <c r="C45" s="5">
        <f t="shared" si="4"/>
        <v>22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10</v>
      </c>
      <c r="C46" s="5">
        <f t="shared" si="4"/>
        <v>22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8"/>
      <c r="B47" s="39"/>
      <c r="C47" s="39"/>
      <c r="D47" s="39"/>
      <c r="E47" s="39"/>
      <c r="F47" s="39"/>
      <c r="G47" s="39"/>
      <c r="H47" s="39"/>
      <c r="I47" s="29">
        <f t="shared" ref="I47:W47" si="7">SUM(I7:I46)</f>
        <v>41011</v>
      </c>
      <c r="J47" s="29">
        <f t="shared" si="7"/>
        <v>39244</v>
      </c>
      <c r="K47" s="29">
        <f t="shared" si="7"/>
        <v>1767</v>
      </c>
      <c r="L47" s="29" t="e">
        <f t="shared" si="7"/>
        <v>#DIV/0!</v>
      </c>
      <c r="M47" s="29">
        <f t="shared" si="7"/>
        <v>574</v>
      </c>
      <c r="N47" s="29">
        <f t="shared" si="7"/>
        <v>15</v>
      </c>
      <c r="O47" s="29">
        <f t="shared" si="7"/>
        <v>0</v>
      </c>
      <c r="P47" s="29">
        <f t="shared" si="7"/>
        <v>717</v>
      </c>
      <c r="Q47" s="29">
        <f t="shared" si="7"/>
        <v>250</v>
      </c>
      <c r="R47" s="29">
        <f t="shared" si="7"/>
        <v>0</v>
      </c>
      <c r="S47" s="29">
        <f t="shared" si="7"/>
        <v>310</v>
      </c>
      <c r="T47" s="29">
        <f t="shared" si="7"/>
        <v>16</v>
      </c>
      <c r="U47" s="29">
        <f t="shared" si="7"/>
        <v>0</v>
      </c>
      <c r="V47" s="29">
        <f t="shared" si="7"/>
        <v>0</v>
      </c>
      <c r="W47" s="29">
        <f t="shared" si="7"/>
        <v>0</v>
      </c>
      <c r="X47" s="30"/>
      <c r="Y47" s="31"/>
      <c r="Z47" s="31"/>
      <c r="AA47" s="31"/>
      <c r="AB47" s="31"/>
      <c r="AC47" s="31"/>
    </row>
    <row r="48" spans="1:29" s="16" customFormat="1" ht="13.5" x14ac:dyDescent="0.3">
      <c r="A48" s="38"/>
      <c r="B48" s="39"/>
      <c r="C48" s="39"/>
      <c r="D48" s="39"/>
      <c r="E48" s="39"/>
      <c r="F48" s="39"/>
      <c r="G48" s="39"/>
      <c r="H48" s="3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31"/>
      <c r="Y48" s="31"/>
      <c r="Z48" s="31"/>
      <c r="AA48" s="31"/>
      <c r="AB48" s="31"/>
      <c r="AC48" s="31"/>
    </row>
    <row r="49" spans="1:29" ht="20.100000000000001" customHeight="1" x14ac:dyDescent="0.3">
      <c r="A49" s="4">
        <v>2</v>
      </c>
      <c r="B49" s="5" t="str">
        <f t="shared" ref="B49:B64" si="8">LEFT($A$1,1)</f>
        <v>1</v>
      </c>
      <c r="C49" s="5" t="str">
        <f t="shared" ref="C49:C64" si="9">MID($A$1,4,2)</f>
        <v xml:space="preserve"> 2</v>
      </c>
      <c r="D49" s="6" t="s">
        <v>185</v>
      </c>
      <c r="E49" s="6" t="s">
        <v>187</v>
      </c>
      <c r="F49" s="6" t="s">
        <v>188</v>
      </c>
      <c r="G49" s="4">
        <v>7301</v>
      </c>
      <c r="H49" s="4" t="s">
        <v>51</v>
      </c>
      <c r="I49" s="7">
        <f t="shared" ref="I49:I64" si="10">J49+K49</f>
        <v>220</v>
      </c>
      <c r="J49" s="14">
        <v>220</v>
      </c>
      <c r="K49" s="7">
        <f t="shared" ref="K49:K64" si="11">SUM(M49:W49)</f>
        <v>0</v>
      </c>
      <c r="L49" s="9">
        <f t="shared" ref="L49:L64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20201022</v>
      </c>
      <c r="Y49" s="11">
        <v>15</v>
      </c>
      <c r="Z49" s="5" t="s">
        <v>180</v>
      </c>
      <c r="AA49" s="11" t="str">
        <f t="shared" ref="AA49:AA64" si="13">IF($Z49="A","하선동",IF($Z49="B","이형준",""))</f>
        <v>하선동</v>
      </c>
      <c r="AB49" s="4" t="s">
        <v>58</v>
      </c>
      <c r="AC49" s="12" t="s">
        <v>208</v>
      </c>
    </row>
    <row r="50" spans="1:29" ht="20.100000000000001" customHeight="1" x14ac:dyDescent="0.3">
      <c r="A50" s="4">
        <v>3</v>
      </c>
      <c r="B50" s="5" t="str">
        <f t="shared" si="8"/>
        <v>1</v>
      </c>
      <c r="C50" s="5" t="str">
        <f t="shared" si="9"/>
        <v xml:space="preserve"> 2</v>
      </c>
      <c r="D50" s="6" t="s">
        <v>185</v>
      </c>
      <c r="E50" s="6" t="s">
        <v>190</v>
      </c>
      <c r="F50" s="6" t="s">
        <v>189</v>
      </c>
      <c r="G50" s="4">
        <v>7301</v>
      </c>
      <c r="H50" s="4" t="s">
        <v>51</v>
      </c>
      <c r="I50" s="7">
        <f t="shared" si="10"/>
        <v>230</v>
      </c>
      <c r="J50" s="8">
        <v>230</v>
      </c>
      <c r="K50" s="7">
        <f t="shared" si="11"/>
        <v>0</v>
      </c>
      <c r="L50" s="9">
        <f t="shared" si="12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20201022</v>
      </c>
      <c r="Y50" s="11">
        <v>8</v>
      </c>
      <c r="Z50" s="5" t="s">
        <v>180</v>
      </c>
      <c r="AA50" s="11" t="str">
        <f t="shared" si="13"/>
        <v>하선동</v>
      </c>
      <c r="AB50" s="4" t="s">
        <v>58</v>
      </c>
      <c r="AC50" s="12" t="s">
        <v>208</v>
      </c>
    </row>
    <row r="51" spans="1:29" ht="20.100000000000001" customHeight="1" x14ac:dyDescent="0.3">
      <c r="A51" s="4">
        <v>4</v>
      </c>
      <c r="B51" s="5" t="str">
        <f t="shared" si="8"/>
        <v>1</v>
      </c>
      <c r="C51" s="5" t="str">
        <f t="shared" si="9"/>
        <v xml:space="preserve"> 2</v>
      </c>
      <c r="D51" s="6" t="s">
        <v>185</v>
      </c>
      <c r="E51" s="6" t="s">
        <v>192</v>
      </c>
      <c r="F51" s="6" t="s">
        <v>191</v>
      </c>
      <c r="G51" s="4">
        <v>7301</v>
      </c>
      <c r="H51" s="4" t="s">
        <v>51</v>
      </c>
      <c r="I51" s="7">
        <f t="shared" si="10"/>
        <v>230</v>
      </c>
      <c r="J51" s="8">
        <v>230</v>
      </c>
      <c r="K51" s="7">
        <f t="shared" si="11"/>
        <v>0</v>
      </c>
      <c r="L51" s="9">
        <f t="shared" si="12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>
        <v>20201022</v>
      </c>
      <c r="Y51" s="11">
        <v>14</v>
      </c>
      <c r="Z51" s="5" t="s">
        <v>180</v>
      </c>
      <c r="AA51" s="11" t="str">
        <f t="shared" si="13"/>
        <v>하선동</v>
      </c>
      <c r="AB51" s="4" t="s">
        <v>58</v>
      </c>
      <c r="AC51" s="12" t="s">
        <v>208</v>
      </c>
    </row>
    <row r="52" spans="1:29" ht="20.100000000000001" customHeight="1" x14ac:dyDescent="0.3">
      <c r="A52" s="4">
        <v>5</v>
      </c>
      <c r="B52" s="5" t="str">
        <f t="shared" si="8"/>
        <v>1</v>
      </c>
      <c r="C52" s="5" t="str">
        <f t="shared" si="9"/>
        <v xml:space="preserve"> 2</v>
      </c>
      <c r="D52" s="6" t="s">
        <v>56</v>
      </c>
      <c r="E52" s="6" t="s">
        <v>201</v>
      </c>
      <c r="F52" s="6" t="s">
        <v>202</v>
      </c>
      <c r="G52" s="4"/>
      <c r="H52" s="4"/>
      <c r="I52" s="7">
        <f t="shared" si="10"/>
        <v>550</v>
      </c>
      <c r="J52" s="8">
        <v>550</v>
      </c>
      <c r="K52" s="7">
        <f t="shared" si="11"/>
        <v>0</v>
      </c>
      <c r="L52" s="9">
        <f t="shared" si="12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>
        <v>20201020</v>
      </c>
      <c r="Y52" s="11"/>
      <c r="Z52" s="5"/>
      <c r="AA52" s="11" t="str">
        <f t="shared" si="13"/>
        <v/>
      </c>
      <c r="AB52" s="4" t="s">
        <v>53</v>
      </c>
      <c r="AC52" s="12" t="s">
        <v>203</v>
      </c>
    </row>
    <row r="53" spans="1:29" ht="20.100000000000001" customHeight="1" x14ac:dyDescent="0.3">
      <c r="A53" s="4">
        <v>6</v>
      </c>
      <c r="B53" s="5" t="str">
        <f t="shared" si="8"/>
        <v>1</v>
      </c>
      <c r="C53" s="5" t="str">
        <f t="shared" si="9"/>
        <v xml:space="preserve"> 2</v>
      </c>
      <c r="D53" s="6" t="s">
        <v>56</v>
      </c>
      <c r="E53" s="6" t="s">
        <v>201</v>
      </c>
      <c r="F53" s="6" t="s">
        <v>202</v>
      </c>
      <c r="G53" s="4"/>
      <c r="H53" s="4"/>
      <c r="I53" s="7">
        <f t="shared" si="10"/>
        <v>450</v>
      </c>
      <c r="J53" s="8">
        <v>450</v>
      </c>
      <c r="K53" s="7">
        <f t="shared" si="11"/>
        <v>0</v>
      </c>
      <c r="L53" s="9">
        <f t="shared" si="12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>
        <v>20201020</v>
      </c>
      <c r="Y53" s="11"/>
      <c r="Z53" s="5"/>
      <c r="AA53" s="11" t="str">
        <f t="shared" si="13"/>
        <v/>
      </c>
      <c r="AB53" s="4" t="s">
        <v>59</v>
      </c>
      <c r="AC53" s="12" t="s">
        <v>203</v>
      </c>
    </row>
    <row r="54" spans="1:29" ht="20.100000000000001" customHeight="1" x14ac:dyDescent="0.3">
      <c r="A54" s="4">
        <v>6</v>
      </c>
      <c r="B54" s="5" t="str">
        <f t="shared" si="8"/>
        <v>1</v>
      </c>
      <c r="C54" s="5" t="str">
        <f t="shared" si="9"/>
        <v xml:space="preserve"> 2</v>
      </c>
      <c r="D54" s="6" t="s">
        <v>56</v>
      </c>
      <c r="E54" s="6" t="s">
        <v>201</v>
      </c>
      <c r="F54" s="6" t="s">
        <v>202</v>
      </c>
      <c r="G54" s="4"/>
      <c r="H54" s="4"/>
      <c r="I54" s="7">
        <f t="shared" si="10"/>
        <v>649</v>
      </c>
      <c r="J54" s="8">
        <v>649</v>
      </c>
      <c r="K54" s="7">
        <f t="shared" si="11"/>
        <v>0</v>
      </c>
      <c r="L54" s="9">
        <f t="shared" si="12"/>
        <v>0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>
        <v>20201020</v>
      </c>
      <c r="Y54" s="11"/>
      <c r="Z54" s="5"/>
      <c r="AA54" s="11"/>
      <c r="AB54" s="12" t="s">
        <v>204</v>
      </c>
      <c r="AC54" s="12" t="s">
        <v>203</v>
      </c>
    </row>
    <row r="55" spans="1:29" ht="20.100000000000001" customHeight="1" x14ac:dyDescent="0.3">
      <c r="A55" s="4">
        <v>6</v>
      </c>
      <c r="B55" s="5" t="str">
        <f t="shared" si="8"/>
        <v>1</v>
      </c>
      <c r="C55" s="5" t="str">
        <f t="shared" si="9"/>
        <v xml:space="preserve"> 2</v>
      </c>
      <c r="D55" s="6" t="s">
        <v>56</v>
      </c>
      <c r="E55" s="6" t="s">
        <v>201</v>
      </c>
      <c r="F55" s="6" t="s">
        <v>202</v>
      </c>
      <c r="G55" s="4"/>
      <c r="H55" s="4"/>
      <c r="I55" s="7">
        <f t="shared" si="10"/>
        <v>351</v>
      </c>
      <c r="J55" s="8">
        <v>351</v>
      </c>
      <c r="K55" s="7">
        <f t="shared" si="11"/>
        <v>0</v>
      </c>
      <c r="L55" s="9">
        <f t="shared" si="12"/>
        <v>0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>
        <v>20201020</v>
      </c>
      <c r="Y55" s="11"/>
      <c r="Z55" s="5"/>
      <c r="AA55" s="11"/>
      <c r="AB55" s="12" t="s">
        <v>207</v>
      </c>
      <c r="AC55" s="12" t="s">
        <v>203</v>
      </c>
    </row>
    <row r="56" spans="1:29" ht="20.100000000000001" customHeight="1" x14ac:dyDescent="0.3">
      <c r="A56" s="4">
        <v>7</v>
      </c>
      <c r="B56" s="5" t="str">
        <f t="shared" si="8"/>
        <v>1</v>
      </c>
      <c r="C56" s="5" t="str">
        <f t="shared" si="9"/>
        <v xml:space="preserve"> 2</v>
      </c>
      <c r="D56" s="6" t="s">
        <v>56</v>
      </c>
      <c r="E56" s="6" t="s">
        <v>57</v>
      </c>
      <c r="F56" s="6" t="s">
        <v>205</v>
      </c>
      <c r="G56" s="4" t="s">
        <v>184</v>
      </c>
      <c r="H56" s="4" t="s">
        <v>51</v>
      </c>
      <c r="I56" s="7">
        <f>J56+K56</f>
        <v>58</v>
      </c>
      <c r="J56" s="8">
        <v>58</v>
      </c>
      <c r="K56" s="7">
        <f>SUM(M56:W56)</f>
        <v>0</v>
      </c>
      <c r="L56" s="9">
        <f>K56/I56</f>
        <v>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>
        <v>20200923</v>
      </c>
      <c r="Y56" s="11">
        <v>7</v>
      </c>
      <c r="Z56" s="5" t="s">
        <v>180</v>
      </c>
      <c r="AA56" s="11" t="str">
        <f>IF($Z56="A","하선동",IF($Z56="B","이형준",""))</f>
        <v>하선동</v>
      </c>
      <c r="AB56" s="12" t="s">
        <v>204</v>
      </c>
      <c r="AC56" s="12" t="s">
        <v>206</v>
      </c>
    </row>
    <row r="57" spans="1:29" ht="20.100000000000001" customHeight="1" x14ac:dyDescent="0.3">
      <c r="A57" s="4">
        <v>8</v>
      </c>
      <c r="B57" s="5" t="str">
        <f t="shared" si="8"/>
        <v>1</v>
      </c>
      <c r="C57" s="5" t="str">
        <f t="shared" si="9"/>
        <v xml:space="preserve"> 2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3"/>
        <v/>
      </c>
      <c r="AB57" s="4"/>
      <c r="AC57" s="12"/>
    </row>
    <row r="58" spans="1:29" ht="20.100000000000001" customHeight="1" x14ac:dyDescent="0.3">
      <c r="A58" s="4">
        <v>9</v>
      </c>
      <c r="B58" s="5" t="str">
        <f t="shared" si="8"/>
        <v>1</v>
      </c>
      <c r="C58" s="5" t="str">
        <f t="shared" si="9"/>
        <v xml:space="preserve"> 2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3"/>
        <v/>
      </c>
      <c r="AB58" s="4"/>
      <c r="AC58" s="12"/>
    </row>
    <row r="59" spans="1:29" ht="20.100000000000001" customHeight="1" x14ac:dyDescent="0.3">
      <c r="A59" s="4">
        <v>10</v>
      </c>
      <c r="B59" s="5" t="str">
        <f t="shared" si="8"/>
        <v>1</v>
      </c>
      <c r="C59" s="5" t="str">
        <f t="shared" si="9"/>
        <v xml:space="preserve"> 2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3"/>
        <v/>
      </c>
      <c r="AB59" s="4"/>
      <c r="AC59" s="12"/>
    </row>
    <row r="60" spans="1:29" ht="20.100000000000001" customHeight="1" x14ac:dyDescent="0.3">
      <c r="A60" s="4">
        <v>11</v>
      </c>
      <c r="B60" s="5" t="str">
        <f t="shared" si="8"/>
        <v>1</v>
      </c>
      <c r="C60" s="5" t="str">
        <f t="shared" si="9"/>
        <v xml:space="preserve"> 2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3"/>
        <v/>
      </c>
      <c r="AB60" s="4"/>
      <c r="AC60" s="12"/>
    </row>
    <row r="61" spans="1:29" ht="20.100000000000001" customHeight="1" x14ac:dyDescent="0.3">
      <c r="A61" s="4">
        <v>12</v>
      </c>
      <c r="B61" s="5" t="str">
        <f t="shared" si="8"/>
        <v>1</v>
      </c>
      <c r="C61" s="5" t="str">
        <f t="shared" si="9"/>
        <v xml:space="preserve"> 2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3"/>
        <v/>
      </c>
      <c r="AB61" s="4"/>
      <c r="AC61" s="12"/>
    </row>
    <row r="62" spans="1:29" ht="20.100000000000001" customHeight="1" x14ac:dyDescent="0.3">
      <c r="A62" s="4">
        <v>13</v>
      </c>
      <c r="B62" s="5" t="str">
        <f t="shared" si="8"/>
        <v>1</v>
      </c>
      <c r="C62" s="5" t="str">
        <f t="shared" si="9"/>
        <v xml:space="preserve"> 2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3"/>
        <v/>
      </c>
      <c r="AB62" s="4"/>
      <c r="AC62" s="12"/>
    </row>
    <row r="63" spans="1:29" ht="20.100000000000001" customHeight="1" x14ac:dyDescent="0.3">
      <c r="A63" s="4">
        <v>14</v>
      </c>
      <c r="B63" s="5" t="str">
        <f t="shared" si="8"/>
        <v>1</v>
      </c>
      <c r="C63" s="5" t="str">
        <f t="shared" si="9"/>
        <v xml:space="preserve"> 2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3"/>
        <v/>
      </c>
      <c r="AB63" s="4"/>
      <c r="AC63" s="12"/>
    </row>
    <row r="64" spans="1:29" ht="20.100000000000001" customHeight="1" x14ac:dyDescent="0.3">
      <c r="A64" s="4">
        <v>15</v>
      </c>
      <c r="B64" s="5" t="str">
        <f t="shared" si="8"/>
        <v>1</v>
      </c>
      <c r="C64" s="5" t="str">
        <f t="shared" si="9"/>
        <v xml:space="preserve"> 2</v>
      </c>
      <c r="D64" s="6"/>
      <c r="E64" s="6"/>
      <c r="F64" s="6"/>
      <c r="G64" s="4"/>
      <c r="H64" s="4"/>
      <c r="I64" s="7">
        <f t="shared" si="10"/>
        <v>0</v>
      </c>
      <c r="J64" s="8"/>
      <c r="K64" s="7">
        <f t="shared" si="11"/>
        <v>0</v>
      </c>
      <c r="L64" s="9" t="e">
        <f t="shared" si="1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5"/>
      <c r="AA64" s="11" t="str">
        <f t="shared" si="13"/>
        <v/>
      </c>
      <c r="AB64" s="4"/>
      <c r="AC64" s="12"/>
    </row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I12:AC12 D33:AC46 A7:C46 K7:M10 I7:I11 K11:AC11 AA7:AC10 AB13:AB14 I22:AC22 D24:E24 G24:AA24 I23:AA23 AB23:AC24 A57:AC64 A56:C56 AC26:AC32 I26:AA32 A49:AC55">
    <cfRule type="expression" dxfId="377" priority="133">
      <formula>$L7&gt;0.15</formula>
    </cfRule>
    <cfRule type="expression" dxfId="376" priority="134">
      <formula>AND($L7&gt;0.08,$L7&lt;0.15)</formula>
    </cfRule>
  </conditionalFormatting>
  <conditionalFormatting sqref="D12:H12">
    <cfRule type="expression" dxfId="375" priority="83">
      <formula>$L12&gt;0.15</formula>
    </cfRule>
    <cfRule type="expression" dxfId="374" priority="84">
      <formula>AND($L12&gt;0.08,$L12&lt;0.15)</formula>
    </cfRule>
  </conditionalFormatting>
  <conditionalFormatting sqref="D16:H16">
    <cfRule type="expression" dxfId="373" priority="75">
      <formula>$L16&gt;0.15</formula>
    </cfRule>
    <cfRule type="expression" dxfId="372" priority="76">
      <formula>AND($L16&gt;0.08,$L16&lt;0.15)</formula>
    </cfRule>
  </conditionalFormatting>
  <conditionalFormatting sqref="E19:H19">
    <cfRule type="expression" dxfId="371" priority="73">
      <formula>$L19&gt;0.15</formula>
    </cfRule>
    <cfRule type="expression" dxfId="370" priority="74">
      <formula>AND($L19&gt;0.08,$L19&lt;0.15)</formula>
    </cfRule>
  </conditionalFormatting>
  <conditionalFormatting sqref="D13:H13">
    <cfRule type="expression" dxfId="369" priority="81">
      <formula>$L13&gt;0.15</formula>
    </cfRule>
    <cfRule type="expression" dxfId="368" priority="82">
      <formula>AND($L13&gt;0.08,$L13&lt;0.15)</formula>
    </cfRule>
  </conditionalFormatting>
  <conditionalFormatting sqref="D11:H11">
    <cfRule type="expression" dxfId="367" priority="85">
      <formula>$L11&gt;0.15</formula>
    </cfRule>
    <cfRule type="expression" dxfId="366" priority="86">
      <formula>AND($L11&gt;0.08,$L11&lt;0.15)</formula>
    </cfRule>
  </conditionalFormatting>
  <conditionalFormatting sqref="K7:M10 I7:I11 K11:AC11 AA7:AC10 I12:AC16 D17:AC18 I19:AC21 I25:AC25 AB26:AB32">
    <cfRule type="expression" dxfId="365" priority="119">
      <formula>$L7&gt;0.15</formula>
    </cfRule>
    <cfRule type="expression" dxfId="364" priority="120">
      <formula>AND($L7&gt;0.08,$L7&lt;0.15)</formula>
    </cfRule>
  </conditionalFormatting>
  <conditionalFormatting sqref="D23:H23">
    <cfRule type="expression" dxfId="363" priority="61">
      <formula>$L23&gt;0.15</formula>
    </cfRule>
    <cfRule type="expression" dxfId="362" priority="62">
      <formula>AND($L23&gt;0.08,$L23&lt;0.15)</formula>
    </cfRule>
  </conditionalFormatting>
  <conditionalFormatting sqref="D21:E21">
    <cfRule type="expression" dxfId="361" priority="65">
      <formula>$L21&gt;0.15</formula>
    </cfRule>
    <cfRule type="expression" dxfId="360" priority="66">
      <formula>AND($L21&gt;0.08,$L21&lt;0.15)</formula>
    </cfRule>
  </conditionalFormatting>
  <conditionalFormatting sqref="D22:H22">
    <cfRule type="expression" dxfId="359" priority="63">
      <formula>$L22&gt;0.15</formula>
    </cfRule>
    <cfRule type="expression" dxfId="358" priority="64">
      <formula>AND($L22&gt;0.08,$L22&lt;0.15)</formula>
    </cfRule>
  </conditionalFormatting>
  <conditionalFormatting sqref="D10:H10">
    <cfRule type="expression" dxfId="357" priority="109">
      <formula>$L10&gt;0.15</formula>
    </cfRule>
    <cfRule type="expression" dxfId="356" priority="110">
      <formula>AND($L10&gt;0.08,$L10&lt;0.15)</formula>
    </cfRule>
  </conditionalFormatting>
  <conditionalFormatting sqref="D10:H10">
    <cfRule type="expression" dxfId="355" priority="107">
      <formula>$L10&gt;0.15</formula>
    </cfRule>
    <cfRule type="expression" dxfId="354" priority="108">
      <formula>AND($L10&gt;0.08,$L10&lt;0.15)</formula>
    </cfRule>
  </conditionalFormatting>
  <conditionalFormatting sqref="D7:H7">
    <cfRule type="expression" dxfId="353" priority="105">
      <formula>$L7&gt;0.15</formula>
    </cfRule>
    <cfRule type="expression" dxfId="352" priority="106">
      <formula>AND($L7&gt;0.08,$L7&lt;0.15)</formula>
    </cfRule>
  </conditionalFormatting>
  <conditionalFormatting sqref="D8:H8">
    <cfRule type="expression" dxfId="351" priority="103">
      <formula>$L8&gt;0.15</formula>
    </cfRule>
    <cfRule type="expression" dxfId="350" priority="104">
      <formula>AND($L8&gt;0.08,$L8&lt;0.15)</formula>
    </cfRule>
  </conditionalFormatting>
  <conditionalFormatting sqref="F9:H9">
    <cfRule type="expression" dxfId="349" priority="101">
      <formula>$L9&gt;0.15</formula>
    </cfRule>
    <cfRule type="expression" dxfId="348" priority="102">
      <formula>AND($L9&gt;0.08,$L9&lt;0.15)</formula>
    </cfRule>
  </conditionalFormatting>
  <conditionalFormatting sqref="D9:E9">
    <cfRule type="expression" dxfId="347" priority="99">
      <formula>$L9&gt;0.15</formula>
    </cfRule>
    <cfRule type="expression" dxfId="346" priority="100">
      <formula>AND($L9&gt;0.08,$L9&lt;0.15)</formula>
    </cfRule>
  </conditionalFormatting>
  <conditionalFormatting sqref="N8:Y10">
    <cfRule type="expression" dxfId="345" priority="97">
      <formula>$L8&gt;0.15</formula>
    </cfRule>
    <cfRule type="expression" dxfId="344" priority="98">
      <formula>AND($L8&gt;0.08,$L8&lt;0.15)</formula>
    </cfRule>
  </conditionalFormatting>
  <conditionalFormatting sqref="N7:Y7">
    <cfRule type="expression" dxfId="343" priority="95">
      <formula>$L7&gt;0.15</formula>
    </cfRule>
    <cfRule type="expression" dxfId="342" priority="96">
      <formula>AND($L7&gt;0.08,$L7&lt;0.15)</formula>
    </cfRule>
  </conditionalFormatting>
  <conditionalFormatting sqref="Z8:Z10">
    <cfRule type="expression" dxfId="341" priority="93">
      <formula>$L8&gt;0.15</formula>
    </cfRule>
    <cfRule type="expression" dxfId="340" priority="94">
      <formula>AND($L8&gt;0.08,$L8&lt;0.15)</formula>
    </cfRule>
  </conditionalFormatting>
  <conditionalFormatting sqref="Z7">
    <cfRule type="expression" dxfId="339" priority="91">
      <formula>$L7&gt;0.15</formula>
    </cfRule>
    <cfRule type="expression" dxfId="338" priority="92">
      <formula>AND($L7&gt;0.08,$L7&lt;0.15)</formula>
    </cfRule>
  </conditionalFormatting>
  <conditionalFormatting sqref="J8:J11">
    <cfRule type="expression" dxfId="337" priority="89">
      <formula>$L8&gt;0.15</formula>
    </cfRule>
    <cfRule type="expression" dxfId="336" priority="90">
      <formula>AND($L8&gt;0.08,$L8&lt;0.15)</formula>
    </cfRule>
  </conditionalFormatting>
  <conditionalFormatting sqref="J7">
    <cfRule type="expression" dxfId="335" priority="87">
      <formula>$L7&gt;0.15</formula>
    </cfRule>
    <cfRule type="expression" dxfId="334" priority="88">
      <formula>AND($L7&gt;0.08,$L7&lt;0.15)</formula>
    </cfRule>
  </conditionalFormatting>
  <conditionalFormatting sqref="D14:H14">
    <cfRule type="expression" dxfId="333" priority="79">
      <formula>$L14&gt;0.15</formula>
    </cfRule>
    <cfRule type="expression" dxfId="332" priority="80">
      <formula>AND($L14&gt;0.08,$L14&lt;0.15)</formula>
    </cfRule>
  </conditionalFormatting>
  <conditionalFormatting sqref="D15:H15">
    <cfRule type="expression" dxfId="331" priority="77">
      <formula>$L15&gt;0.15</formula>
    </cfRule>
    <cfRule type="expression" dxfId="330" priority="78">
      <formula>AND($L15&gt;0.08,$L15&lt;0.15)</formula>
    </cfRule>
  </conditionalFormatting>
  <conditionalFormatting sqref="D20:H20">
    <cfRule type="expression" dxfId="329" priority="71">
      <formula>$L20&gt;0.15</formula>
    </cfRule>
    <cfRule type="expression" dxfId="328" priority="72">
      <formula>AND($L20&gt;0.08,$L20&lt;0.15)</formula>
    </cfRule>
  </conditionalFormatting>
  <conditionalFormatting sqref="D19">
    <cfRule type="expression" dxfId="327" priority="69">
      <formula>$L19&gt;0.15</formula>
    </cfRule>
    <cfRule type="expression" dxfId="326" priority="70">
      <formula>AND($L19&gt;0.08,$L19&lt;0.15)</formula>
    </cfRule>
  </conditionalFormatting>
  <conditionalFormatting sqref="F21:H21">
    <cfRule type="expression" dxfId="325" priority="67">
      <formula>$L21&gt;0.15</formula>
    </cfRule>
    <cfRule type="expression" dxfId="324" priority="68">
      <formula>AND($L21&gt;0.08,$L21&lt;0.15)</formula>
    </cfRule>
  </conditionalFormatting>
  <conditionalFormatting sqref="F24">
    <cfRule type="expression" dxfId="323" priority="213">
      <formula>$L22&gt;0.15</formula>
    </cfRule>
    <cfRule type="expression" dxfId="322" priority="214">
      <formula>AND($L22&gt;0.08,$L22&lt;0.15)</formula>
    </cfRule>
  </conditionalFormatting>
  <conditionalFormatting sqref="D56:AC56">
    <cfRule type="expression" dxfId="321" priority="57">
      <formula>$L56&gt;0.15</formula>
    </cfRule>
    <cfRule type="expression" dxfId="320" priority="58">
      <formula>AND($L56&gt;0.08,$L56&lt;0.15)</formula>
    </cfRule>
  </conditionalFormatting>
  <conditionalFormatting sqref="D25:H25">
    <cfRule type="expression" dxfId="319" priority="55">
      <formula>$L25&gt;0.15</formula>
    </cfRule>
    <cfRule type="expression" dxfId="318" priority="56">
      <formula>AND($L25&gt;0.08,$L25&lt;0.15)</formula>
    </cfRule>
  </conditionalFormatting>
  <conditionalFormatting sqref="G26:H26">
    <cfRule type="expression" dxfId="317" priority="53">
      <formula>$L26&gt;0.15</formula>
    </cfRule>
    <cfRule type="expression" dxfId="316" priority="54">
      <formula>AND($L26&gt;0.08,$L26&lt;0.15)</formula>
    </cfRule>
  </conditionalFormatting>
  <conditionalFormatting sqref="D26:F26">
    <cfRule type="expression" dxfId="315" priority="51">
      <formula>$L26&gt;0.15</formula>
    </cfRule>
    <cfRule type="expression" dxfId="314" priority="52">
      <formula>AND($L26&gt;0.08,$L26&lt;0.15)</formula>
    </cfRule>
  </conditionalFormatting>
  <conditionalFormatting sqref="D26:F26">
    <cfRule type="expression" dxfId="313" priority="49">
      <formula>$L26&gt;0.15</formula>
    </cfRule>
    <cfRule type="expression" dxfId="312" priority="50">
      <formula>AND($L26&gt;0.08,$L26&lt;0.15)</formula>
    </cfRule>
  </conditionalFormatting>
  <conditionalFormatting sqref="G27:H27">
    <cfRule type="expression" dxfId="311" priority="47">
      <formula>$L27&gt;0.15</formula>
    </cfRule>
    <cfRule type="expression" dxfId="310" priority="48">
      <formula>AND($L27&gt;0.08,$L27&lt;0.15)</formula>
    </cfRule>
  </conditionalFormatting>
  <conditionalFormatting sqref="D27:F27">
    <cfRule type="expression" dxfId="309" priority="45">
      <formula>$L27&gt;0.15</formula>
    </cfRule>
    <cfRule type="expression" dxfId="308" priority="46">
      <formula>AND($L27&gt;0.08,$L27&lt;0.15)</formula>
    </cfRule>
  </conditionalFormatting>
  <conditionalFormatting sqref="D27:F27">
    <cfRule type="expression" dxfId="307" priority="43">
      <formula>$L27&gt;0.15</formula>
    </cfRule>
    <cfRule type="expression" dxfId="306" priority="44">
      <formula>AND($L27&gt;0.08,$L27&lt;0.15)</formula>
    </cfRule>
  </conditionalFormatting>
  <conditionalFormatting sqref="G28:H28">
    <cfRule type="expression" dxfId="305" priority="41">
      <formula>$L28&gt;0.15</formula>
    </cfRule>
    <cfRule type="expression" dxfId="304" priority="42">
      <formula>AND($L28&gt;0.08,$L28&lt;0.15)</formula>
    </cfRule>
  </conditionalFormatting>
  <conditionalFormatting sqref="D28:F28">
    <cfRule type="expression" dxfId="303" priority="39">
      <formula>$L28&gt;0.15</formula>
    </cfRule>
    <cfRule type="expression" dxfId="302" priority="40">
      <formula>AND($L28&gt;0.08,$L28&lt;0.15)</formula>
    </cfRule>
  </conditionalFormatting>
  <conditionalFormatting sqref="D28:F28">
    <cfRule type="expression" dxfId="301" priority="37">
      <formula>$L28&gt;0.15</formula>
    </cfRule>
    <cfRule type="expression" dxfId="300" priority="38">
      <formula>AND($L28&gt;0.08,$L28&lt;0.15)</formula>
    </cfRule>
  </conditionalFormatting>
  <conditionalFormatting sqref="D29 F29">
    <cfRule type="expression" dxfId="299" priority="35">
      <formula>$L29&gt;0.15</formula>
    </cfRule>
    <cfRule type="expression" dxfId="298" priority="36">
      <formula>AND($L29&gt;0.08,$L29&lt;0.15)</formula>
    </cfRule>
  </conditionalFormatting>
  <conditionalFormatting sqref="E29">
    <cfRule type="expression" dxfId="297" priority="33">
      <formula>$L29&gt;0.15</formula>
    </cfRule>
    <cfRule type="expression" dxfId="296" priority="34">
      <formula>AND($L29&gt;0.08,$L29&lt;0.15)</formula>
    </cfRule>
  </conditionalFormatting>
  <conditionalFormatting sqref="E29">
    <cfRule type="expression" dxfId="295" priority="31">
      <formula>$L29&gt;0.15</formula>
    </cfRule>
    <cfRule type="expression" dxfId="294" priority="32">
      <formula>AND($L29&gt;0.08,$L29&lt;0.15)</formula>
    </cfRule>
  </conditionalFormatting>
  <conditionalFormatting sqref="G29:H29">
    <cfRule type="expression" dxfId="293" priority="29">
      <formula>$L29&gt;0.15</formula>
    </cfRule>
    <cfRule type="expression" dxfId="292" priority="30">
      <formula>AND($L29&gt;0.08,$L29&lt;0.15)</formula>
    </cfRule>
  </conditionalFormatting>
  <conditionalFormatting sqref="G29:H29">
    <cfRule type="expression" dxfId="291" priority="27">
      <formula>$L29&gt;0.15</formula>
    </cfRule>
    <cfRule type="expression" dxfId="290" priority="28">
      <formula>AND($L29&gt;0.08,$L29&lt;0.15)</formula>
    </cfRule>
  </conditionalFormatting>
  <conditionalFormatting sqref="D30 F30">
    <cfRule type="expression" dxfId="289" priority="25">
      <formula>$L30&gt;0.15</formula>
    </cfRule>
    <cfRule type="expression" dxfId="288" priority="26">
      <formula>AND($L30&gt;0.08,$L30&lt;0.15)</formula>
    </cfRule>
  </conditionalFormatting>
  <conditionalFormatting sqref="E30">
    <cfRule type="expression" dxfId="287" priority="23">
      <formula>$L30&gt;0.15</formula>
    </cfRule>
    <cfRule type="expression" dxfId="286" priority="24">
      <formula>AND($L30&gt;0.08,$L30&lt;0.15)</formula>
    </cfRule>
  </conditionalFormatting>
  <conditionalFormatting sqref="E30">
    <cfRule type="expression" dxfId="285" priority="21">
      <formula>$L30&gt;0.15</formula>
    </cfRule>
    <cfRule type="expression" dxfId="284" priority="22">
      <formula>AND($L30&gt;0.08,$L30&lt;0.15)</formula>
    </cfRule>
  </conditionalFormatting>
  <conditionalFormatting sqref="G30:H30">
    <cfRule type="expression" dxfId="283" priority="19">
      <formula>$L30&gt;0.15</formula>
    </cfRule>
    <cfRule type="expression" dxfId="282" priority="20">
      <formula>AND($L30&gt;0.08,$L30&lt;0.15)</formula>
    </cfRule>
  </conditionalFormatting>
  <conditionalFormatting sqref="G30:H30">
    <cfRule type="expression" dxfId="281" priority="17">
      <formula>$L30&gt;0.15</formula>
    </cfRule>
    <cfRule type="expression" dxfId="280" priority="18">
      <formula>AND($L30&gt;0.08,$L30&lt;0.15)</formula>
    </cfRule>
  </conditionalFormatting>
  <conditionalFormatting sqref="G31:H31">
    <cfRule type="expression" dxfId="279" priority="15">
      <formula>$L31&gt;0.15</formula>
    </cfRule>
    <cfRule type="expression" dxfId="278" priority="16">
      <formula>AND($L31&gt;0.08,$L31&lt;0.15)</formula>
    </cfRule>
  </conditionalFormatting>
  <conditionalFormatting sqref="D31:F31">
    <cfRule type="expression" dxfId="277" priority="13">
      <formula>$L31&gt;0.15</formula>
    </cfRule>
    <cfRule type="expression" dxfId="276" priority="14">
      <formula>AND($L31&gt;0.08,$L31&lt;0.15)</formula>
    </cfRule>
  </conditionalFormatting>
  <conditionalFormatting sqref="D31:F31">
    <cfRule type="expression" dxfId="275" priority="11">
      <formula>$L31&gt;0.15</formula>
    </cfRule>
    <cfRule type="expression" dxfId="274" priority="12">
      <formula>AND($L31&gt;0.08,$L31&lt;0.15)</formula>
    </cfRule>
  </conditionalFormatting>
  <conditionalFormatting sqref="D32 F32">
    <cfRule type="expression" dxfId="273" priority="9">
      <formula>$L32&gt;0.15</formula>
    </cfRule>
    <cfRule type="expression" dxfId="272" priority="10">
      <formula>AND($L32&gt;0.08,$L32&lt;0.15)</formula>
    </cfRule>
  </conditionalFormatting>
  <conditionalFormatting sqref="E32">
    <cfRule type="expression" dxfId="271" priority="7">
      <formula>$L32&gt;0.15</formula>
    </cfRule>
    <cfRule type="expression" dxfId="270" priority="8">
      <formula>AND($L32&gt;0.08,$L32&lt;0.15)</formula>
    </cfRule>
  </conditionalFormatting>
  <conditionalFormatting sqref="E32">
    <cfRule type="expression" dxfId="269" priority="5">
      <formula>$L32&gt;0.15</formula>
    </cfRule>
    <cfRule type="expression" dxfId="268" priority="6">
      <formula>AND($L32&gt;0.08,$L32&lt;0.15)</formula>
    </cfRule>
  </conditionalFormatting>
  <conditionalFormatting sqref="G32:H32">
    <cfRule type="expression" dxfId="267" priority="3">
      <formula>$L32&gt;0.15</formula>
    </cfRule>
    <cfRule type="expression" dxfId="266" priority="4">
      <formula>AND($L32&gt;0.08,$L32&lt;0.15)</formula>
    </cfRule>
  </conditionalFormatting>
  <conditionalFormatting sqref="G32:H32">
    <cfRule type="expression" dxfId="265" priority="1">
      <formula>$L32&gt;0.15</formula>
    </cfRule>
    <cfRule type="expression" dxfId="264" priority="2">
      <formula>AND($L32&gt;0.08,$L32&lt;0.15)</formula>
    </cfRule>
  </conditionalFormatting>
  <dataValidations count="3">
    <dataValidation allowBlank="1" showInputMessage="1" showErrorMessage="1" prompt="수식 계산_x000a_수치 입력 금지" sqref="K7:K46 K49:K64" xr:uid="{37D16890-E892-4546-A940-1D50E0EC174B}"/>
    <dataValidation type="whole" allowBlank="1" showInputMessage="1" showErrorMessage="1" errorTitle="입력값이 올바르지 않습니다." error="숫자만 쓰세요!" sqref="M7:W46 M49:W64" xr:uid="{AFE8223E-34C8-4CAC-8BDC-8F7FBA483DB7}">
      <formula1>0</formula1>
      <formula2>20000</formula2>
    </dataValidation>
    <dataValidation type="list" allowBlank="1" showInputMessage="1" showErrorMessage="1" sqref="Z7:Z46 Z49:Z64" xr:uid="{175697B6-20C3-4A68-84AE-121150139B9F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0EC8F4-41B9-4247-98A8-9D144F8002AA}">
          <x14:formula1>
            <xm:f>데이터!$B$4:$B$17</xm:f>
          </x14:formula1>
          <xm:sqref>D33:D46 D10:D19 D22:D28 D31 D49:D64</xm:sqref>
        </x14:dataValidation>
        <x14:dataValidation type="list" allowBlank="1" showInputMessage="1" showErrorMessage="1" xr:uid="{8593A4B6-F92D-47ED-9B67-29D01CF98D3F}">
          <x14:formula1>
            <xm:f>데이터!$C$4:$C$11</xm:f>
          </x14:formula1>
          <xm:sqref>AB57:AB64 AB33:AB46 AB7:AB24 AB49:AB53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A3FD-EA44-4738-8A33-0500D9B63CC3}">
  <dimension ref="A1:AC71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D15" sqref="D15:H15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40" t="s">
        <v>85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4" t="s">
        <v>1</v>
      </c>
      <c r="B5" s="55" t="s">
        <v>82</v>
      </c>
      <c r="C5" s="55" t="str">
        <f>RIGHT($A$1,1)</f>
        <v>일</v>
      </c>
      <c r="D5" s="34" t="s">
        <v>2</v>
      </c>
      <c r="E5" s="34" t="s">
        <v>3</v>
      </c>
      <c r="F5" s="34" t="s">
        <v>4</v>
      </c>
      <c r="G5" s="34" t="s">
        <v>5</v>
      </c>
      <c r="H5" s="32" t="s">
        <v>6</v>
      </c>
      <c r="I5" s="34" t="s">
        <v>7</v>
      </c>
      <c r="J5" s="34" t="s">
        <v>8</v>
      </c>
      <c r="K5" s="34" t="s">
        <v>9</v>
      </c>
      <c r="L5" s="35" t="s">
        <v>10</v>
      </c>
      <c r="M5" s="37" t="s">
        <v>11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 t="s">
        <v>12</v>
      </c>
      <c r="Y5" s="37"/>
      <c r="Z5" s="37"/>
      <c r="AA5" s="37" t="s">
        <v>13</v>
      </c>
      <c r="AB5" s="37" t="s">
        <v>14</v>
      </c>
      <c r="AC5" s="58" t="s">
        <v>15</v>
      </c>
    </row>
    <row r="6" spans="1:29" s="2" customFormat="1" ht="17.25" thickBot="1" x14ac:dyDescent="0.35">
      <c r="A6" s="33"/>
      <c r="B6" s="56"/>
      <c r="C6" s="56"/>
      <c r="D6" s="33"/>
      <c r="E6" s="33"/>
      <c r="F6" s="33"/>
      <c r="G6" s="33"/>
      <c r="H6" s="33"/>
      <c r="I6" s="33"/>
      <c r="J6" s="33"/>
      <c r="K6" s="33"/>
      <c r="L6" s="36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57"/>
      <c r="AB6" s="57"/>
      <c r="AC6" s="57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23</v>
      </c>
      <c r="D7" s="6" t="s">
        <v>50</v>
      </c>
      <c r="E7" s="6" t="s">
        <v>63</v>
      </c>
      <c r="F7" s="6" t="s">
        <v>77</v>
      </c>
      <c r="G7" s="4" t="s">
        <v>148</v>
      </c>
      <c r="H7" s="4" t="s">
        <v>71</v>
      </c>
      <c r="I7" s="7">
        <f t="shared" ref="I7:I46" si="0">J7+K7</f>
        <v>465</v>
      </c>
      <c r="J7" s="8">
        <v>460</v>
      </c>
      <c r="K7" s="7">
        <f t="shared" ref="K7:K16" si="1">SUM(M7:W7)</f>
        <v>5</v>
      </c>
      <c r="L7" s="9">
        <f t="shared" ref="L7:L46" si="2">K7/I7</f>
        <v>1.0752688172043012E-2</v>
      </c>
      <c r="M7" s="10">
        <v>1</v>
      </c>
      <c r="N7" s="10"/>
      <c r="O7" s="10"/>
      <c r="P7" s="10"/>
      <c r="Q7" s="10">
        <v>1</v>
      </c>
      <c r="R7" s="10"/>
      <c r="S7" s="10">
        <v>3</v>
      </c>
      <c r="T7" s="10"/>
      <c r="U7" s="10"/>
      <c r="V7" s="10"/>
      <c r="W7" s="10"/>
      <c r="X7" s="11">
        <v>20201022</v>
      </c>
      <c r="Y7" s="11">
        <v>1</v>
      </c>
      <c r="Z7" s="5" t="s">
        <v>210</v>
      </c>
      <c r="AA7" s="11" t="str">
        <f t="shared" ref="AA7:AA46" si="3">IF($Z7="A","하선동",IF($Z7="B","이형준",""))</f>
        <v>이형준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23</v>
      </c>
      <c r="D8" s="6" t="s">
        <v>50</v>
      </c>
      <c r="E8" s="6" t="s">
        <v>63</v>
      </c>
      <c r="F8" s="6" t="s">
        <v>77</v>
      </c>
      <c r="G8" s="4" t="s">
        <v>148</v>
      </c>
      <c r="H8" s="4" t="s">
        <v>71</v>
      </c>
      <c r="I8" s="7">
        <f t="shared" si="0"/>
        <v>1851</v>
      </c>
      <c r="J8" s="8">
        <v>1670</v>
      </c>
      <c r="K8" s="7">
        <f t="shared" si="1"/>
        <v>181</v>
      </c>
      <c r="L8" s="9">
        <f t="shared" si="2"/>
        <v>9.7784981091302001E-2</v>
      </c>
      <c r="M8" s="10">
        <v>103</v>
      </c>
      <c r="N8" s="10"/>
      <c r="O8" s="10"/>
      <c r="P8" s="10"/>
      <c r="Q8" s="10">
        <v>17</v>
      </c>
      <c r="R8" s="10"/>
      <c r="S8" s="10">
        <v>61</v>
      </c>
      <c r="T8" s="10"/>
      <c r="U8" s="10"/>
      <c r="V8" s="10"/>
      <c r="W8" s="10"/>
      <c r="X8" s="11">
        <v>20201023</v>
      </c>
      <c r="Y8" s="11">
        <v>23</v>
      </c>
      <c r="Z8" s="5" t="s">
        <v>211</v>
      </c>
      <c r="AA8" s="11" t="str">
        <f t="shared" si="3"/>
        <v>하선동</v>
      </c>
      <c r="AB8" s="4" t="s">
        <v>58</v>
      </c>
      <c r="AC8" s="12"/>
    </row>
    <row r="9" spans="1:29" s="13" customFormat="1" ht="20.100000000000001" customHeight="1" x14ac:dyDescent="0.3">
      <c r="A9" s="4">
        <v>3</v>
      </c>
      <c r="B9" s="5">
        <f t="shared" ref="B9:C46" si="4">B8</f>
        <v>10</v>
      </c>
      <c r="C9" s="5">
        <f t="shared" si="4"/>
        <v>23</v>
      </c>
      <c r="D9" s="6" t="s">
        <v>56</v>
      </c>
      <c r="E9" s="6" t="s">
        <v>57</v>
      </c>
      <c r="F9" s="6" t="s">
        <v>105</v>
      </c>
      <c r="G9" s="4" t="s">
        <v>106</v>
      </c>
      <c r="H9" s="4" t="s">
        <v>51</v>
      </c>
      <c r="I9" s="7">
        <f t="shared" si="0"/>
        <v>1226</v>
      </c>
      <c r="J9" s="8">
        <v>1200</v>
      </c>
      <c r="K9" s="7">
        <f t="shared" si="1"/>
        <v>26</v>
      </c>
      <c r="L9" s="9">
        <f t="shared" si="2"/>
        <v>2.1207177814029365E-2</v>
      </c>
      <c r="M9" s="10">
        <v>9</v>
      </c>
      <c r="N9" s="10"/>
      <c r="O9" s="10"/>
      <c r="P9" s="10">
        <v>1</v>
      </c>
      <c r="Q9" s="10">
        <v>16</v>
      </c>
      <c r="R9" s="10"/>
      <c r="S9" s="10"/>
      <c r="T9" s="10"/>
      <c r="U9" s="10"/>
      <c r="V9" s="10"/>
      <c r="W9" s="10"/>
      <c r="X9" s="11">
        <v>20201023</v>
      </c>
      <c r="Y9" s="11">
        <v>7</v>
      </c>
      <c r="Z9" s="5" t="s">
        <v>211</v>
      </c>
      <c r="AA9" s="11" t="str">
        <f t="shared" si="3"/>
        <v>하선동</v>
      </c>
      <c r="AB9" s="4" t="s">
        <v>58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4"/>
        <v>23</v>
      </c>
      <c r="D10" s="6" t="s">
        <v>30</v>
      </c>
      <c r="E10" s="6" t="s">
        <v>57</v>
      </c>
      <c r="F10" s="6" t="s">
        <v>182</v>
      </c>
      <c r="G10" s="4" t="s">
        <v>183</v>
      </c>
      <c r="H10" s="4" t="s">
        <v>51</v>
      </c>
      <c r="I10" s="7">
        <f t="shared" si="0"/>
        <v>1127</v>
      </c>
      <c r="J10" s="8">
        <v>1110</v>
      </c>
      <c r="K10" s="7">
        <f t="shared" si="1"/>
        <v>17</v>
      </c>
      <c r="L10" s="9">
        <f t="shared" si="2"/>
        <v>1.5084294587400177E-2</v>
      </c>
      <c r="M10" s="10"/>
      <c r="N10" s="10"/>
      <c r="O10" s="10"/>
      <c r="P10" s="10">
        <v>4</v>
      </c>
      <c r="Q10" s="10">
        <v>13</v>
      </c>
      <c r="R10" s="10"/>
      <c r="S10" s="10"/>
      <c r="T10" s="10"/>
      <c r="U10" s="10"/>
      <c r="V10" s="10"/>
      <c r="W10" s="10"/>
      <c r="X10" s="11">
        <v>20201023</v>
      </c>
      <c r="Y10" s="11">
        <v>11</v>
      </c>
      <c r="Z10" s="5" t="s">
        <v>211</v>
      </c>
      <c r="AA10" s="11" t="str">
        <f t="shared" si="3"/>
        <v>하선동</v>
      </c>
      <c r="AB10" s="4" t="s">
        <v>58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4"/>
        <v>23</v>
      </c>
      <c r="D11" s="6" t="s">
        <v>30</v>
      </c>
      <c r="E11" s="6" t="s">
        <v>218</v>
      </c>
      <c r="F11" s="6" t="s">
        <v>216</v>
      </c>
      <c r="G11" s="4" t="s">
        <v>217</v>
      </c>
      <c r="H11" s="4" t="s">
        <v>51</v>
      </c>
      <c r="I11" s="7">
        <f t="shared" si="0"/>
        <v>2351</v>
      </c>
      <c r="J11" s="8">
        <v>2269</v>
      </c>
      <c r="K11" s="7">
        <f t="shared" si="1"/>
        <v>82</v>
      </c>
      <c r="L11" s="9">
        <f t="shared" si="2"/>
        <v>3.4878774989366229E-2</v>
      </c>
      <c r="M11" s="10">
        <v>2</v>
      </c>
      <c r="N11" s="10"/>
      <c r="O11" s="10"/>
      <c r="P11" s="10">
        <v>32</v>
      </c>
      <c r="Q11" s="10">
        <v>48</v>
      </c>
      <c r="R11" s="10"/>
      <c r="S11" s="10"/>
      <c r="T11" s="10"/>
      <c r="U11" s="10"/>
      <c r="V11" s="10"/>
      <c r="W11" s="10"/>
      <c r="X11" s="11">
        <v>20201022</v>
      </c>
      <c r="Y11" s="11">
        <v>14</v>
      </c>
      <c r="Z11" s="5" t="s">
        <v>210</v>
      </c>
      <c r="AA11" s="11" t="str">
        <f t="shared" si="3"/>
        <v>이형준</v>
      </c>
      <c r="AB11" s="4" t="s">
        <v>59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4"/>
        <v>23</v>
      </c>
      <c r="D12" s="6" t="s">
        <v>30</v>
      </c>
      <c r="E12" s="6" t="s">
        <v>218</v>
      </c>
      <c r="F12" s="6" t="s">
        <v>216</v>
      </c>
      <c r="G12" s="4" t="s">
        <v>217</v>
      </c>
      <c r="H12" s="4" t="s">
        <v>51</v>
      </c>
      <c r="I12" s="7">
        <f t="shared" si="0"/>
        <v>468</v>
      </c>
      <c r="J12" s="8">
        <v>460</v>
      </c>
      <c r="K12" s="7">
        <f t="shared" si="1"/>
        <v>8</v>
      </c>
      <c r="L12" s="9">
        <f t="shared" si="2"/>
        <v>1.7094017094017096E-2</v>
      </c>
      <c r="M12" s="10"/>
      <c r="N12" s="10"/>
      <c r="O12" s="10"/>
      <c r="P12" s="10">
        <v>8</v>
      </c>
      <c r="Q12" s="10"/>
      <c r="R12" s="10"/>
      <c r="S12" s="10"/>
      <c r="T12" s="10"/>
      <c r="U12" s="10"/>
      <c r="V12" s="10"/>
      <c r="W12" s="10"/>
      <c r="X12" s="11">
        <v>20201022</v>
      </c>
      <c r="Y12" s="11">
        <v>14</v>
      </c>
      <c r="Z12" s="5" t="s">
        <v>211</v>
      </c>
      <c r="AA12" s="11" t="str">
        <f t="shared" si="3"/>
        <v>하선동</v>
      </c>
      <c r="AB12" s="4" t="s">
        <v>59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4"/>
        <v>23</v>
      </c>
      <c r="D13" s="6" t="s">
        <v>30</v>
      </c>
      <c r="E13" s="6" t="s">
        <v>218</v>
      </c>
      <c r="F13" s="6" t="s">
        <v>216</v>
      </c>
      <c r="G13" s="4" t="s">
        <v>217</v>
      </c>
      <c r="H13" s="4" t="s">
        <v>51</v>
      </c>
      <c r="I13" s="7">
        <f t="shared" si="0"/>
        <v>2428</v>
      </c>
      <c r="J13" s="8">
        <v>2392</v>
      </c>
      <c r="K13" s="7">
        <f t="shared" si="1"/>
        <v>36</v>
      </c>
      <c r="L13" s="9">
        <f t="shared" si="2"/>
        <v>1.4827018121911038E-2</v>
      </c>
      <c r="M13" s="10"/>
      <c r="N13" s="10"/>
      <c r="O13" s="10"/>
      <c r="P13" s="10">
        <v>9</v>
      </c>
      <c r="Q13" s="10">
        <v>27</v>
      </c>
      <c r="R13" s="10"/>
      <c r="S13" s="10"/>
      <c r="T13" s="10"/>
      <c r="U13" s="10"/>
      <c r="V13" s="10"/>
      <c r="W13" s="10"/>
      <c r="X13" s="11">
        <v>20201023</v>
      </c>
      <c r="Y13" s="11">
        <v>14</v>
      </c>
      <c r="Z13" s="5" t="s">
        <v>211</v>
      </c>
      <c r="AA13" s="11" t="str">
        <f t="shared" si="3"/>
        <v>하선동</v>
      </c>
      <c r="AB13" s="4" t="s">
        <v>59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4"/>
        <v>23</v>
      </c>
      <c r="D14" s="6" t="s">
        <v>50</v>
      </c>
      <c r="E14" s="6" t="s">
        <v>57</v>
      </c>
      <c r="F14" s="6" t="s">
        <v>102</v>
      </c>
      <c r="G14" s="4" t="s">
        <v>78</v>
      </c>
      <c r="H14" s="4" t="s">
        <v>51</v>
      </c>
      <c r="I14" s="7">
        <f t="shared" si="0"/>
        <v>698</v>
      </c>
      <c r="J14" s="8">
        <v>527</v>
      </c>
      <c r="K14" s="7">
        <f t="shared" si="1"/>
        <v>171</v>
      </c>
      <c r="L14" s="9">
        <f t="shared" si="2"/>
        <v>0.24498567335243554</v>
      </c>
      <c r="M14" s="10"/>
      <c r="N14" s="10"/>
      <c r="O14" s="10"/>
      <c r="P14" s="10">
        <v>171</v>
      </c>
      <c r="Q14" s="10"/>
      <c r="R14" s="10"/>
      <c r="S14" s="10"/>
      <c r="T14" s="10"/>
      <c r="U14" s="10"/>
      <c r="V14" s="10"/>
      <c r="W14" s="10"/>
      <c r="X14" s="11">
        <v>20201021</v>
      </c>
      <c r="Y14" s="11">
        <v>15</v>
      </c>
      <c r="Z14" s="5" t="s">
        <v>210</v>
      </c>
      <c r="AA14" s="11" t="str">
        <f t="shared" si="3"/>
        <v>이형준</v>
      </c>
      <c r="AB14" s="4" t="s">
        <v>59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4"/>
        <v>23</v>
      </c>
      <c r="D15" s="6" t="s">
        <v>110</v>
      </c>
      <c r="E15" s="6" t="s">
        <v>68</v>
      </c>
      <c r="F15" s="6" t="s">
        <v>174</v>
      </c>
      <c r="G15" s="4" t="s">
        <v>175</v>
      </c>
      <c r="H15" s="4" t="s">
        <v>71</v>
      </c>
      <c r="I15" s="7">
        <f t="shared" si="0"/>
        <v>213</v>
      </c>
      <c r="J15" s="8">
        <v>213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20201023</v>
      </c>
      <c r="Y15" s="11">
        <v>10</v>
      </c>
      <c r="Z15" s="5" t="s">
        <v>211</v>
      </c>
      <c r="AA15" s="11" t="str">
        <f t="shared" si="3"/>
        <v>하선동</v>
      </c>
      <c r="AB15" s="4" t="s">
        <v>66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4"/>
        <v>23</v>
      </c>
      <c r="D16" s="6" t="s">
        <v>213</v>
      </c>
      <c r="E16" s="6" t="s">
        <v>57</v>
      </c>
      <c r="F16" s="6" t="s">
        <v>182</v>
      </c>
      <c r="G16" s="4" t="s">
        <v>183</v>
      </c>
      <c r="H16" s="4" t="s">
        <v>51</v>
      </c>
      <c r="I16" s="7">
        <f t="shared" si="0"/>
        <v>1129</v>
      </c>
      <c r="J16" s="8">
        <v>1090</v>
      </c>
      <c r="K16" s="7">
        <f t="shared" si="1"/>
        <v>39</v>
      </c>
      <c r="L16" s="9">
        <f t="shared" si="2"/>
        <v>3.454384410983171E-2</v>
      </c>
      <c r="M16" s="10">
        <v>9</v>
      </c>
      <c r="N16" s="10"/>
      <c r="O16" s="10"/>
      <c r="P16" s="10">
        <v>30</v>
      </c>
      <c r="Q16" s="10"/>
      <c r="R16" s="10"/>
      <c r="S16" s="10"/>
      <c r="T16" s="10"/>
      <c r="U16" s="10"/>
      <c r="V16" s="10"/>
      <c r="W16" s="10"/>
      <c r="X16" s="11">
        <v>20201023</v>
      </c>
      <c r="Y16" s="11">
        <v>11</v>
      </c>
      <c r="Z16" s="5" t="s">
        <v>211</v>
      </c>
      <c r="AA16" s="11" t="str">
        <f t="shared" si="3"/>
        <v>하선동</v>
      </c>
      <c r="AB16" s="4" t="s">
        <v>66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4"/>
        <v>23</v>
      </c>
      <c r="D17" s="6" t="s">
        <v>213</v>
      </c>
      <c r="E17" s="6" t="s">
        <v>57</v>
      </c>
      <c r="F17" s="6" t="s">
        <v>182</v>
      </c>
      <c r="G17" s="4" t="s">
        <v>183</v>
      </c>
      <c r="H17" s="4" t="s">
        <v>51</v>
      </c>
      <c r="I17" s="7">
        <f t="shared" si="0"/>
        <v>2629</v>
      </c>
      <c r="J17" s="8">
        <v>2476</v>
      </c>
      <c r="K17" s="7">
        <f t="shared" ref="K17:K18" si="5">SUM(M17:W17)</f>
        <v>153</v>
      </c>
      <c r="L17" s="9">
        <f t="shared" si="2"/>
        <v>5.8197033092430579E-2</v>
      </c>
      <c r="M17" s="10">
        <v>72</v>
      </c>
      <c r="N17" s="10">
        <v>21</v>
      </c>
      <c r="O17" s="10"/>
      <c r="P17" s="10">
        <v>60</v>
      </c>
      <c r="Q17" s="10"/>
      <c r="R17" s="10"/>
      <c r="S17" s="10"/>
      <c r="T17" s="10"/>
      <c r="U17" s="10"/>
      <c r="V17" s="10"/>
      <c r="W17" s="10"/>
      <c r="X17" s="11">
        <v>20201023</v>
      </c>
      <c r="Y17" s="11">
        <v>11</v>
      </c>
      <c r="Z17" s="5" t="s">
        <v>210</v>
      </c>
      <c r="AA17" s="11" t="str">
        <f t="shared" si="3"/>
        <v>이형준</v>
      </c>
      <c r="AB17" s="4" t="s">
        <v>66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4"/>
        <v>23</v>
      </c>
      <c r="D18" s="6" t="s">
        <v>30</v>
      </c>
      <c r="E18" s="6" t="s">
        <v>218</v>
      </c>
      <c r="F18" s="6" t="s">
        <v>216</v>
      </c>
      <c r="G18" s="4" t="s">
        <v>217</v>
      </c>
      <c r="H18" s="4" t="s">
        <v>51</v>
      </c>
      <c r="I18" s="7">
        <f t="shared" si="0"/>
        <v>907</v>
      </c>
      <c r="J18" s="8">
        <v>891</v>
      </c>
      <c r="K18" s="7">
        <f t="shared" si="5"/>
        <v>16</v>
      </c>
      <c r="L18" s="9">
        <f t="shared" si="2"/>
        <v>1.7640573318632856E-2</v>
      </c>
      <c r="M18" s="10"/>
      <c r="N18" s="10"/>
      <c r="O18" s="10"/>
      <c r="P18" s="10">
        <v>16</v>
      </c>
      <c r="Q18" s="10"/>
      <c r="R18" s="10"/>
      <c r="S18" s="10"/>
      <c r="T18" s="10"/>
      <c r="U18" s="10"/>
      <c r="V18" s="10"/>
      <c r="W18" s="10"/>
      <c r="X18" s="11">
        <v>20201023</v>
      </c>
      <c r="Y18" s="11">
        <v>14</v>
      </c>
      <c r="Z18" s="5" t="s">
        <v>211</v>
      </c>
      <c r="AA18" s="11" t="str">
        <f t="shared" si="3"/>
        <v>하선동</v>
      </c>
      <c r="AB18" s="4" t="s">
        <v>66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4"/>
        <v>23</v>
      </c>
      <c r="D19" s="6" t="s">
        <v>30</v>
      </c>
      <c r="E19" s="6" t="s">
        <v>218</v>
      </c>
      <c r="F19" s="6" t="s">
        <v>216</v>
      </c>
      <c r="G19" s="4" t="s">
        <v>217</v>
      </c>
      <c r="H19" s="4" t="s">
        <v>51</v>
      </c>
      <c r="I19" s="7">
        <f t="shared" si="0"/>
        <v>23</v>
      </c>
      <c r="J19" s="8"/>
      <c r="K19" s="7">
        <f t="shared" ref="K19:K46" si="6">SUM(M19:W19)</f>
        <v>23</v>
      </c>
      <c r="L19" s="9">
        <f t="shared" si="2"/>
        <v>1</v>
      </c>
      <c r="M19" s="10">
        <v>2</v>
      </c>
      <c r="N19" s="10"/>
      <c r="O19" s="10"/>
      <c r="P19" s="10">
        <v>21</v>
      </c>
      <c r="Q19" s="10"/>
      <c r="R19" s="10"/>
      <c r="S19" s="10"/>
      <c r="T19" s="10"/>
      <c r="U19" s="10"/>
      <c r="V19" s="10"/>
      <c r="W19" s="10"/>
      <c r="X19" s="11">
        <v>20201023</v>
      </c>
      <c r="Y19" s="11">
        <v>14</v>
      </c>
      <c r="Z19" s="5" t="s">
        <v>210</v>
      </c>
      <c r="AA19" s="11" t="str">
        <f t="shared" si="3"/>
        <v>이형준</v>
      </c>
      <c r="AB19" s="4" t="s">
        <v>66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4"/>
        <v>23</v>
      </c>
      <c r="D20" s="6" t="s">
        <v>110</v>
      </c>
      <c r="E20" s="6" t="s">
        <v>68</v>
      </c>
      <c r="F20" s="6" t="s">
        <v>174</v>
      </c>
      <c r="G20" s="4" t="s">
        <v>175</v>
      </c>
      <c r="H20" s="4" t="s">
        <v>71</v>
      </c>
      <c r="I20" s="7">
        <f t="shared" si="0"/>
        <v>947</v>
      </c>
      <c r="J20" s="8">
        <v>913</v>
      </c>
      <c r="K20" s="7">
        <f t="shared" si="6"/>
        <v>34</v>
      </c>
      <c r="L20" s="9">
        <f t="shared" si="2"/>
        <v>3.5902851108764518E-2</v>
      </c>
      <c r="M20" s="10">
        <v>16</v>
      </c>
      <c r="N20" s="10"/>
      <c r="O20" s="10"/>
      <c r="P20" s="10">
        <v>3</v>
      </c>
      <c r="Q20" s="10"/>
      <c r="R20" s="10"/>
      <c r="S20" s="10">
        <v>15</v>
      </c>
      <c r="T20" s="10"/>
      <c r="U20" s="10"/>
      <c r="V20" s="10"/>
      <c r="W20" s="10"/>
      <c r="X20" s="11">
        <v>20201023</v>
      </c>
      <c r="Y20" s="11">
        <v>10</v>
      </c>
      <c r="Z20" s="5" t="s">
        <v>210</v>
      </c>
      <c r="AA20" s="11" t="str">
        <f t="shared" si="3"/>
        <v>이형준</v>
      </c>
      <c r="AB20" s="4" t="s">
        <v>66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4"/>
        <v>23</v>
      </c>
      <c r="D21" s="6" t="s">
        <v>56</v>
      </c>
      <c r="E21" s="6" t="s">
        <v>57</v>
      </c>
      <c r="F21" s="6" t="s">
        <v>105</v>
      </c>
      <c r="G21" s="4" t="s">
        <v>106</v>
      </c>
      <c r="H21" s="4" t="s">
        <v>51</v>
      </c>
      <c r="I21" s="7">
        <f t="shared" si="0"/>
        <v>1273</v>
      </c>
      <c r="J21" s="8">
        <v>1112</v>
      </c>
      <c r="K21" s="7">
        <f t="shared" si="6"/>
        <v>161</v>
      </c>
      <c r="L21" s="9">
        <f t="shared" si="2"/>
        <v>0.12647289866457187</v>
      </c>
      <c r="M21" s="10">
        <v>142</v>
      </c>
      <c r="N21" s="10"/>
      <c r="O21" s="10"/>
      <c r="P21" s="10">
        <v>19</v>
      </c>
      <c r="Q21" s="10"/>
      <c r="R21" s="10"/>
      <c r="S21" s="10"/>
      <c r="T21" s="10"/>
      <c r="U21" s="10"/>
      <c r="V21" s="10"/>
      <c r="W21" s="10"/>
      <c r="X21" s="11">
        <v>20201023</v>
      </c>
      <c r="Y21" s="11">
        <v>7</v>
      </c>
      <c r="Z21" s="5" t="s">
        <v>211</v>
      </c>
      <c r="AA21" s="11" t="str">
        <f t="shared" si="3"/>
        <v>하선동</v>
      </c>
      <c r="AB21" s="4" t="s">
        <v>67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4"/>
        <v>23</v>
      </c>
      <c r="D22" s="6" t="s">
        <v>56</v>
      </c>
      <c r="E22" s="6" t="s">
        <v>57</v>
      </c>
      <c r="F22" s="6" t="s">
        <v>105</v>
      </c>
      <c r="G22" s="4" t="s">
        <v>106</v>
      </c>
      <c r="H22" s="4" t="s">
        <v>51</v>
      </c>
      <c r="I22" s="7">
        <f t="shared" si="0"/>
        <v>1359</v>
      </c>
      <c r="J22" s="8">
        <v>1335</v>
      </c>
      <c r="K22" s="7">
        <f t="shared" si="6"/>
        <v>24</v>
      </c>
      <c r="L22" s="9">
        <f t="shared" si="2"/>
        <v>1.7660044150110375E-2</v>
      </c>
      <c r="M22" s="10"/>
      <c r="N22" s="10"/>
      <c r="O22" s="10"/>
      <c r="P22" s="10">
        <v>24</v>
      </c>
      <c r="Q22" s="10"/>
      <c r="R22" s="10"/>
      <c r="S22" s="10"/>
      <c r="T22" s="10"/>
      <c r="U22" s="10"/>
      <c r="V22" s="10"/>
      <c r="W22" s="10"/>
      <c r="X22" s="11">
        <v>20201023</v>
      </c>
      <c r="Y22" s="11">
        <v>7</v>
      </c>
      <c r="Z22" s="5" t="s">
        <v>210</v>
      </c>
      <c r="AA22" s="11" t="str">
        <f t="shared" si="3"/>
        <v>이형준</v>
      </c>
      <c r="AB22" s="4" t="s">
        <v>67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4"/>
        <v>23</v>
      </c>
      <c r="D23" s="6" t="s">
        <v>50</v>
      </c>
      <c r="E23" s="6" t="s">
        <v>63</v>
      </c>
      <c r="F23" s="6" t="s">
        <v>77</v>
      </c>
      <c r="G23" s="4" t="s">
        <v>148</v>
      </c>
      <c r="H23" s="4" t="s">
        <v>71</v>
      </c>
      <c r="I23" s="7">
        <f t="shared" si="0"/>
        <v>1032</v>
      </c>
      <c r="J23" s="8">
        <v>771</v>
      </c>
      <c r="K23" s="7">
        <f t="shared" si="6"/>
        <v>261</v>
      </c>
      <c r="L23" s="9">
        <f t="shared" si="2"/>
        <v>0.25290697674418605</v>
      </c>
      <c r="M23" s="10">
        <v>223</v>
      </c>
      <c r="N23" s="10"/>
      <c r="O23" s="10"/>
      <c r="P23" s="10">
        <v>14</v>
      </c>
      <c r="Q23" s="10">
        <v>4</v>
      </c>
      <c r="R23" s="10"/>
      <c r="S23" s="10">
        <v>18</v>
      </c>
      <c r="T23" s="10">
        <v>2</v>
      </c>
      <c r="U23" s="10"/>
      <c r="V23" s="10"/>
      <c r="W23" s="10"/>
      <c r="X23" s="11">
        <v>20201023</v>
      </c>
      <c r="Y23" s="11">
        <v>1</v>
      </c>
      <c r="Z23" s="5" t="s">
        <v>211</v>
      </c>
      <c r="AA23" s="11" t="str">
        <f t="shared" si="3"/>
        <v>하선동</v>
      </c>
      <c r="AB23" s="4" t="s">
        <v>67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4"/>
        <v>23</v>
      </c>
      <c r="D24" s="6" t="s">
        <v>50</v>
      </c>
      <c r="E24" s="6" t="s">
        <v>63</v>
      </c>
      <c r="F24" s="6" t="s">
        <v>77</v>
      </c>
      <c r="G24" s="4" t="s">
        <v>148</v>
      </c>
      <c r="H24" s="4" t="s">
        <v>71</v>
      </c>
      <c r="I24" s="7">
        <f t="shared" si="0"/>
        <v>1257</v>
      </c>
      <c r="J24" s="8">
        <v>879</v>
      </c>
      <c r="K24" s="7">
        <f t="shared" si="6"/>
        <v>378</v>
      </c>
      <c r="L24" s="9">
        <f t="shared" si="2"/>
        <v>0.30071599045346065</v>
      </c>
      <c r="M24" s="10">
        <v>359</v>
      </c>
      <c r="N24" s="10"/>
      <c r="O24" s="10"/>
      <c r="P24" s="10">
        <v>11</v>
      </c>
      <c r="Q24" s="10">
        <v>8</v>
      </c>
      <c r="R24" s="10"/>
      <c r="S24" s="10"/>
      <c r="T24" s="10"/>
      <c r="U24" s="10"/>
      <c r="V24" s="10"/>
      <c r="W24" s="10"/>
      <c r="X24" s="11">
        <v>20201023</v>
      </c>
      <c r="Y24" s="11">
        <v>1</v>
      </c>
      <c r="Z24" s="5" t="s">
        <v>210</v>
      </c>
      <c r="AA24" s="11" t="str">
        <f t="shared" si="3"/>
        <v>이형준</v>
      </c>
      <c r="AB24" s="4" t="s">
        <v>67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4"/>
        <v>23</v>
      </c>
      <c r="D25" s="6" t="s">
        <v>110</v>
      </c>
      <c r="E25" s="6" t="s">
        <v>68</v>
      </c>
      <c r="F25" s="6" t="s">
        <v>174</v>
      </c>
      <c r="G25" s="4" t="s">
        <v>175</v>
      </c>
      <c r="H25" s="4" t="s">
        <v>71</v>
      </c>
      <c r="I25" s="7">
        <f t="shared" si="0"/>
        <v>400</v>
      </c>
      <c r="J25" s="8">
        <v>380</v>
      </c>
      <c r="K25" s="7">
        <f t="shared" si="6"/>
        <v>20</v>
      </c>
      <c r="L25" s="9">
        <f t="shared" si="2"/>
        <v>0.05</v>
      </c>
      <c r="M25" s="10">
        <v>8</v>
      </c>
      <c r="N25" s="10"/>
      <c r="O25" s="10"/>
      <c r="P25" s="10"/>
      <c r="Q25" s="10">
        <v>3</v>
      </c>
      <c r="R25" s="10"/>
      <c r="S25" s="10">
        <v>9</v>
      </c>
      <c r="T25" s="10"/>
      <c r="U25" s="10"/>
      <c r="V25" s="10"/>
      <c r="W25" s="10"/>
      <c r="X25" s="11">
        <v>20201022</v>
      </c>
      <c r="Y25" s="11">
        <v>10</v>
      </c>
      <c r="Z25" s="5" t="s">
        <v>210</v>
      </c>
      <c r="AA25" s="11" t="str">
        <f t="shared" si="3"/>
        <v>이형준</v>
      </c>
      <c r="AB25" s="4" t="s">
        <v>53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4"/>
        <v>23</v>
      </c>
      <c r="D26" s="6" t="s">
        <v>110</v>
      </c>
      <c r="E26" s="6" t="s">
        <v>68</v>
      </c>
      <c r="F26" s="6" t="s">
        <v>174</v>
      </c>
      <c r="G26" s="4" t="s">
        <v>175</v>
      </c>
      <c r="H26" s="4" t="s">
        <v>71</v>
      </c>
      <c r="I26" s="7">
        <f t="shared" si="0"/>
        <v>448</v>
      </c>
      <c r="J26" s="8">
        <v>435</v>
      </c>
      <c r="K26" s="7">
        <f t="shared" si="6"/>
        <v>13</v>
      </c>
      <c r="L26" s="9">
        <f t="shared" si="2"/>
        <v>2.9017857142857144E-2</v>
      </c>
      <c r="M26" s="10"/>
      <c r="N26" s="10"/>
      <c r="O26" s="10"/>
      <c r="P26" s="10"/>
      <c r="Q26" s="10"/>
      <c r="R26" s="10"/>
      <c r="S26" s="10">
        <v>13</v>
      </c>
      <c r="T26" s="10"/>
      <c r="U26" s="10"/>
      <c r="V26" s="10"/>
      <c r="W26" s="10"/>
      <c r="X26" s="11">
        <v>20201021</v>
      </c>
      <c r="Y26" s="11">
        <v>10</v>
      </c>
      <c r="Z26" s="5" t="s">
        <v>210</v>
      </c>
      <c r="AA26" s="11" t="str">
        <f t="shared" si="3"/>
        <v>이형준</v>
      </c>
      <c r="AB26" s="4" t="s">
        <v>53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4"/>
        <v>23</v>
      </c>
      <c r="D27" s="6" t="s">
        <v>56</v>
      </c>
      <c r="E27" s="6" t="s">
        <v>57</v>
      </c>
      <c r="F27" s="6" t="s">
        <v>105</v>
      </c>
      <c r="G27" s="4" t="s">
        <v>106</v>
      </c>
      <c r="H27" s="4" t="s">
        <v>51</v>
      </c>
      <c r="I27" s="7">
        <f t="shared" si="0"/>
        <v>725</v>
      </c>
      <c r="J27" s="8">
        <v>630</v>
      </c>
      <c r="K27" s="7">
        <f t="shared" si="6"/>
        <v>95</v>
      </c>
      <c r="L27" s="9">
        <f t="shared" si="2"/>
        <v>0.1310344827586207</v>
      </c>
      <c r="M27" s="10">
        <v>85</v>
      </c>
      <c r="N27" s="10"/>
      <c r="O27" s="10"/>
      <c r="P27" s="10">
        <v>7</v>
      </c>
      <c r="Q27" s="10">
        <v>3</v>
      </c>
      <c r="R27" s="10"/>
      <c r="S27" s="10"/>
      <c r="T27" s="10"/>
      <c r="U27" s="10"/>
      <c r="V27" s="10"/>
      <c r="W27" s="10"/>
      <c r="X27" s="11">
        <v>20201022</v>
      </c>
      <c r="Y27" s="11">
        <v>7</v>
      </c>
      <c r="Z27" s="5" t="s">
        <v>211</v>
      </c>
      <c r="AA27" s="11" t="str">
        <f t="shared" si="3"/>
        <v>하선동</v>
      </c>
      <c r="AB27" s="4" t="s">
        <v>53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4"/>
        <v>23</v>
      </c>
      <c r="D28" s="6" t="s">
        <v>56</v>
      </c>
      <c r="E28" s="6" t="s">
        <v>57</v>
      </c>
      <c r="F28" s="6" t="s">
        <v>105</v>
      </c>
      <c r="G28" s="4" t="s">
        <v>106</v>
      </c>
      <c r="H28" s="4" t="s">
        <v>51</v>
      </c>
      <c r="I28" s="7">
        <f t="shared" si="0"/>
        <v>2110</v>
      </c>
      <c r="J28" s="8">
        <v>2020</v>
      </c>
      <c r="K28" s="7">
        <f t="shared" si="6"/>
        <v>90</v>
      </c>
      <c r="L28" s="9">
        <f t="shared" si="2"/>
        <v>4.2654028436018961E-2</v>
      </c>
      <c r="M28" s="10">
        <v>62</v>
      </c>
      <c r="N28" s="10"/>
      <c r="O28" s="10"/>
      <c r="P28" s="10">
        <v>19</v>
      </c>
      <c r="Q28" s="10">
        <v>9</v>
      </c>
      <c r="R28" s="10"/>
      <c r="S28" s="10"/>
      <c r="T28" s="10"/>
      <c r="U28" s="10"/>
      <c r="V28" s="10"/>
      <c r="W28" s="10"/>
      <c r="X28" s="11">
        <v>20201022</v>
      </c>
      <c r="Y28" s="11">
        <v>7</v>
      </c>
      <c r="Z28" s="5" t="s">
        <v>210</v>
      </c>
      <c r="AA28" s="11" t="str">
        <f t="shared" si="3"/>
        <v>이형준</v>
      </c>
      <c r="AB28" s="4" t="s">
        <v>53</v>
      </c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4"/>
        <v>23</v>
      </c>
      <c r="D29" s="6" t="s">
        <v>56</v>
      </c>
      <c r="E29" s="6" t="s">
        <v>57</v>
      </c>
      <c r="F29" s="6" t="s">
        <v>105</v>
      </c>
      <c r="G29" s="4" t="s">
        <v>106</v>
      </c>
      <c r="H29" s="4" t="s">
        <v>51</v>
      </c>
      <c r="I29" s="7">
        <f t="shared" si="0"/>
        <v>200</v>
      </c>
      <c r="J29" s="8">
        <v>170</v>
      </c>
      <c r="K29" s="7">
        <f t="shared" si="6"/>
        <v>30</v>
      </c>
      <c r="L29" s="9">
        <f t="shared" si="2"/>
        <v>0.15</v>
      </c>
      <c r="M29" s="10">
        <v>27</v>
      </c>
      <c r="N29" s="10"/>
      <c r="O29" s="10"/>
      <c r="P29" s="10"/>
      <c r="Q29" s="10">
        <v>3</v>
      </c>
      <c r="R29" s="10"/>
      <c r="S29" s="10"/>
      <c r="T29" s="10"/>
      <c r="U29" s="10"/>
      <c r="V29" s="10"/>
      <c r="W29" s="10"/>
      <c r="X29" s="11">
        <v>20201023</v>
      </c>
      <c r="Y29" s="11">
        <v>7</v>
      </c>
      <c r="Z29" s="5" t="s">
        <v>211</v>
      </c>
      <c r="AA29" s="11" t="str">
        <f t="shared" si="3"/>
        <v>하선동</v>
      </c>
      <c r="AB29" s="4" t="s">
        <v>53</v>
      </c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4"/>
        <v>23</v>
      </c>
      <c r="D30" s="6" t="s">
        <v>50</v>
      </c>
      <c r="E30" s="6" t="s">
        <v>60</v>
      </c>
      <c r="F30" s="6" t="s">
        <v>168</v>
      </c>
      <c r="G30" s="4" t="s">
        <v>164</v>
      </c>
      <c r="H30" s="4" t="s">
        <v>51</v>
      </c>
      <c r="I30" s="7">
        <f t="shared" si="0"/>
        <v>4501</v>
      </c>
      <c r="J30" s="8">
        <v>4500</v>
      </c>
      <c r="K30" s="7">
        <f t="shared" si="6"/>
        <v>1</v>
      </c>
      <c r="L30" s="9">
        <f t="shared" si="2"/>
        <v>2.2217285047767163E-4</v>
      </c>
      <c r="M30" s="10"/>
      <c r="N30" s="10"/>
      <c r="O30" s="10"/>
      <c r="P30" s="10"/>
      <c r="Q30" s="10">
        <v>1</v>
      </c>
      <c r="R30" s="10"/>
      <c r="S30" s="10"/>
      <c r="T30" s="10"/>
      <c r="U30" s="10"/>
      <c r="V30" s="10"/>
      <c r="W30" s="10"/>
      <c r="X30" s="11">
        <v>20201022</v>
      </c>
      <c r="Y30" s="11">
        <v>3</v>
      </c>
      <c r="Z30" s="5" t="s">
        <v>210</v>
      </c>
      <c r="AA30" s="11" t="str">
        <f t="shared" si="3"/>
        <v>이형준</v>
      </c>
      <c r="AB30" s="12" t="s">
        <v>219</v>
      </c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4"/>
        <v>23</v>
      </c>
      <c r="D31" s="6" t="s">
        <v>50</v>
      </c>
      <c r="E31" s="6" t="s">
        <v>60</v>
      </c>
      <c r="F31" s="6" t="s">
        <v>168</v>
      </c>
      <c r="G31" s="4" t="s">
        <v>164</v>
      </c>
      <c r="H31" s="4" t="s">
        <v>51</v>
      </c>
      <c r="I31" s="7">
        <f t="shared" si="0"/>
        <v>1050</v>
      </c>
      <c r="J31" s="8">
        <v>1050</v>
      </c>
      <c r="K31" s="7">
        <f t="shared" si="6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>
        <v>20201022</v>
      </c>
      <c r="Y31" s="11">
        <v>3</v>
      </c>
      <c r="Z31" s="5" t="s">
        <v>211</v>
      </c>
      <c r="AA31" s="11" t="str">
        <f t="shared" si="3"/>
        <v>하선동</v>
      </c>
      <c r="AB31" s="12" t="s">
        <v>219</v>
      </c>
      <c r="AC31" s="12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4"/>
        <v>23</v>
      </c>
      <c r="D32" s="6" t="s">
        <v>50</v>
      </c>
      <c r="E32" s="6" t="s">
        <v>60</v>
      </c>
      <c r="F32" s="6" t="s">
        <v>168</v>
      </c>
      <c r="G32" s="4" t="s">
        <v>164</v>
      </c>
      <c r="H32" s="4" t="s">
        <v>51</v>
      </c>
      <c r="I32" s="7">
        <f t="shared" si="0"/>
        <v>2290</v>
      </c>
      <c r="J32" s="8">
        <v>2290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>
        <v>20201022</v>
      </c>
      <c r="Y32" s="11">
        <v>3</v>
      </c>
      <c r="Z32" s="5" t="s">
        <v>211</v>
      </c>
      <c r="AA32" s="11" t="str">
        <f t="shared" si="3"/>
        <v>하선동</v>
      </c>
      <c r="AB32" s="12" t="s">
        <v>219</v>
      </c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4"/>
        <v>23</v>
      </c>
      <c r="D33" s="6" t="s">
        <v>50</v>
      </c>
      <c r="E33" s="6" t="s">
        <v>60</v>
      </c>
      <c r="F33" s="6" t="s">
        <v>168</v>
      </c>
      <c r="G33" s="4" t="s">
        <v>164</v>
      </c>
      <c r="H33" s="4" t="s">
        <v>51</v>
      </c>
      <c r="I33" s="7">
        <f t="shared" si="0"/>
        <v>2750</v>
      </c>
      <c r="J33" s="8">
        <v>2750</v>
      </c>
      <c r="K33" s="7">
        <f t="shared" si="6"/>
        <v>0</v>
      </c>
      <c r="L33" s="9">
        <f t="shared" si="2"/>
        <v>0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>
        <v>20200923</v>
      </c>
      <c r="Y33" s="11">
        <v>5</v>
      </c>
      <c r="Z33" s="5" t="s">
        <v>211</v>
      </c>
      <c r="AA33" s="11" t="str">
        <f t="shared" si="3"/>
        <v>하선동</v>
      </c>
      <c r="AB33" s="12" t="s">
        <v>219</v>
      </c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4"/>
        <v>23</v>
      </c>
      <c r="D34" s="6" t="s">
        <v>56</v>
      </c>
      <c r="E34" s="6" t="s">
        <v>60</v>
      </c>
      <c r="F34" s="6" t="s">
        <v>61</v>
      </c>
      <c r="G34" s="4" t="s">
        <v>62</v>
      </c>
      <c r="H34" s="4" t="s">
        <v>51</v>
      </c>
      <c r="I34" s="7">
        <f t="shared" si="0"/>
        <v>600</v>
      </c>
      <c r="J34" s="8">
        <v>596</v>
      </c>
      <c r="K34" s="7">
        <f t="shared" si="6"/>
        <v>4</v>
      </c>
      <c r="L34" s="9">
        <f t="shared" si="2"/>
        <v>6.6666666666666671E-3</v>
      </c>
      <c r="M34" s="10"/>
      <c r="N34" s="10"/>
      <c r="O34" s="10"/>
      <c r="P34" s="10"/>
      <c r="Q34" s="10">
        <v>4</v>
      </c>
      <c r="R34" s="10"/>
      <c r="S34" s="10"/>
      <c r="T34" s="10"/>
      <c r="U34" s="10"/>
      <c r="V34" s="10"/>
      <c r="W34" s="10"/>
      <c r="X34" s="11">
        <v>20201022</v>
      </c>
      <c r="Y34" s="11">
        <v>5</v>
      </c>
      <c r="Z34" s="5" t="s">
        <v>211</v>
      </c>
      <c r="AA34" s="11" t="str">
        <f t="shared" si="3"/>
        <v>하선동</v>
      </c>
      <c r="AB34" s="12" t="s">
        <v>219</v>
      </c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4"/>
        <v>23</v>
      </c>
      <c r="D35" s="6" t="s">
        <v>56</v>
      </c>
      <c r="E35" s="6" t="s">
        <v>60</v>
      </c>
      <c r="F35" s="6" t="s">
        <v>61</v>
      </c>
      <c r="G35" s="4" t="s">
        <v>62</v>
      </c>
      <c r="H35" s="4" t="s">
        <v>51</v>
      </c>
      <c r="I35" s="7">
        <f t="shared" si="0"/>
        <v>3684</v>
      </c>
      <c r="J35" s="8">
        <v>3661</v>
      </c>
      <c r="K35" s="7">
        <f t="shared" si="6"/>
        <v>23</v>
      </c>
      <c r="L35" s="9">
        <f t="shared" si="2"/>
        <v>6.2432138979370251E-3</v>
      </c>
      <c r="M35" s="10"/>
      <c r="N35" s="10"/>
      <c r="O35" s="10"/>
      <c r="P35" s="10"/>
      <c r="Q35" s="10">
        <v>23</v>
      </c>
      <c r="R35" s="10"/>
      <c r="S35" s="10"/>
      <c r="T35" s="10"/>
      <c r="U35" s="10"/>
      <c r="V35" s="10"/>
      <c r="W35" s="10"/>
      <c r="X35" s="11">
        <v>20201022</v>
      </c>
      <c r="Y35" s="11">
        <v>5</v>
      </c>
      <c r="Z35" s="5" t="s">
        <v>210</v>
      </c>
      <c r="AA35" s="11" t="str">
        <f t="shared" si="3"/>
        <v>이형준</v>
      </c>
      <c r="AB35" s="12" t="s">
        <v>219</v>
      </c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4"/>
        <v>23</v>
      </c>
      <c r="D36" s="6" t="s">
        <v>56</v>
      </c>
      <c r="E36" s="6" t="s">
        <v>60</v>
      </c>
      <c r="F36" s="6" t="s">
        <v>61</v>
      </c>
      <c r="G36" s="4" t="s">
        <v>62</v>
      </c>
      <c r="H36" s="4" t="s">
        <v>51</v>
      </c>
      <c r="I36" s="7">
        <f t="shared" si="0"/>
        <v>1798</v>
      </c>
      <c r="J36" s="8">
        <v>1789</v>
      </c>
      <c r="K36" s="7">
        <f t="shared" si="6"/>
        <v>9</v>
      </c>
      <c r="L36" s="9">
        <f t="shared" si="2"/>
        <v>5.0055617352614016E-3</v>
      </c>
      <c r="M36" s="10"/>
      <c r="N36" s="10"/>
      <c r="O36" s="10"/>
      <c r="P36" s="10"/>
      <c r="Q36" s="10">
        <v>9</v>
      </c>
      <c r="R36" s="10"/>
      <c r="S36" s="10"/>
      <c r="T36" s="10"/>
      <c r="U36" s="10"/>
      <c r="V36" s="10"/>
      <c r="W36" s="10"/>
      <c r="X36" s="11">
        <v>20201023</v>
      </c>
      <c r="Y36" s="11">
        <v>5</v>
      </c>
      <c r="Z36" s="5" t="s">
        <v>211</v>
      </c>
      <c r="AA36" s="11" t="str">
        <f t="shared" si="3"/>
        <v>하선동</v>
      </c>
      <c r="AB36" s="12" t="s">
        <v>219</v>
      </c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4"/>
        <v>23</v>
      </c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4"/>
        <v>23</v>
      </c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4"/>
        <v>23</v>
      </c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4"/>
        <v>23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10</v>
      </c>
      <c r="C41" s="5">
        <f t="shared" si="4"/>
        <v>23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10</v>
      </c>
      <c r="C42" s="5">
        <f t="shared" si="4"/>
        <v>23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10</v>
      </c>
      <c r="C43" s="5">
        <f t="shared" si="4"/>
        <v>23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10</v>
      </c>
      <c r="C44" s="5">
        <f t="shared" si="4"/>
        <v>23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10</v>
      </c>
      <c r="C45" s="5">
        <f t="shared" si="4"/>
        <v>23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10</v>
      </c>
      <c r="C46" s="5">
        <f t="shared" si="4"/>
        <v>23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8"/>
      <c r="B47" s="39"/>
      <c r="C47" s="39"/>
      <c r="D47" s="39"/>
      <c r="E47" s="39"/>
      <c r="F47" s="39"/>
      <c r="G47" s="39"/>
      <c r="H47" s="39"/>
      <c r="I47" s="29">
        <f t="shared" ref="I47:W47" si="7">SUM(I7:I46)</f>
        <v>41939</v>
      </c>
      <c r="J47" s="29">
        <f t="shared" si="7"/>
        <v>40039</v>
      </c>
      <c r="K47" s="29">
        <f t="shared" si="7"/>
        <v>1900</v>
      </c>
      <c r="L47" s="29" t="e">
        <f t="shared" si="7"/>
        <v>#DIV/0!</v>
      </c>
      <c r="M47" s="29">
        <f t="shared" si="7"/>
        <v>1120</v>
      </c>
      <c r="N47" s="29">
        <f t="shared" si="7"/>
        <v>21</v>
      </c>
      <c r="O47" s="29">
        <f t="shared" si="7"/>
        <v>0</v>
      </c>
      <c r="P47" s="29">
        <f t="shared" si="7"/>
        <v>449</v>
      </c>
      <c r="Q47" s="29">
        <f t="shared" si="7"/>
        <v>189</v>
      </c>
      <c r="R47" s="29">
        <f t="shared" si="7"/>
        <v>0</v>
      </c>
      <c r="S47" s="29">
        <f t="shared" si="7"/>
        <v>119</v>
      </c>
      <c r="T47" s="29">
        <f t="shared" si="7"/>
        <v>2</v>
      </c>
      <c r="U47" s="29">
        <f t="shared" si="7"/>
        <v>0</v>
      </c>
      <c r="V47" s="29">
        <f t="shared" si="7"/>
        <v>0</v>
      </c>
      <c r="W47" s="29">
        <f t="shared" si="7"/>
        <v>0</v>
      </c>
      <c r="X47" s="30"/>
      <c r="Y47" s="31"/>
      <c r="Z47" s="31"/>
      <c r="AA47" s="31"/>
      <c r="AB47" s="31"/>
      <c r="AC47" s="31"/>
    </row>
    <row r="48" spans="1:29" s="16" customFormat="1" ht="13.5" x14ac:dyDescent="0.3">
      <c r="A48" s="38"/>
      <c r="B48" s="39"/>
      <c r="C48" s="39"/>
      <c r="D48" s="39"/>
      <c r="E48" s="39"/>
      <c r="F48" s="39"/>
      <c r="G48" s="39"/>
      <c r="H48" s="3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31"/>
      <c r="Y48" s="31"/>
      <c r="Z48" s="31"/>
      <c r="AA48" s="31"/>
      <c r="AB48" s="31"/>
      <c r="AC48" s="31"/>
    </row>
    <row r="49" spans="1:29" ht="20.100000000000001" customHeight="1" x14ac:dyDescent="0.3">
      <c r="A49" s="4">
        <v>2</v>
      </c>
      <c r="B49" s="5" t="str">
        <f t="shared" ref="B49:B62" si="8">LEFT($A$1,1)</f>
        <v>1</v>
      </c>
      <c r="C49" s="5" t="str">
        <f t="shared" ref="C49:C62" si="9">MID($A$1,4,2)</f>
        <v xml:space="preserve"> 2</v>
      </c>
      <c r="D49" s="6"/>
      <c r="E49" s="6" t="s">
        <v>214</v>
      </c>
      <c r="F49" s="6" t="s">
        <v>215</v>
      </c>
      <c r="G49" s="4"/>
      <c r="H49" s="4"/>
      <c r="I49" s="7">
        <f t="shared" ref="I49:I62" si="10">J49+K49</f>
        <v>50</v>
      </c>
      <c r="J49" s="14">
        <v>50</v>
      </c>
      <c r="K49" s="7">
        <f t="shared" ref="K49:K62" si="11">SUM(M49:W49)</f>
        <v>0</v>
      </c>
      <c r="L49" s="9">
        <f t="shared" ref="L49:L62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201023</v>
      </c>
      <c r="Y49" s="11">
        <v>12</v>
      </c>
      <c r="Z49" s="5" t="s">
        <v>211</v>
      </c>
      <c r="AA49" s="11" t="str">
        <f t="shared" ref="AA49:AA62" si="13">IF($Z49="A","하선동",IF($Z49="B","이형준",""))</f>
        <v>하선동</v>
      </c>
      <c r="AB49" s="4" t="s">
        <v>58</v>
      </c>
      <c r="AC49" s="12"/>
    </row>
    <row r="50" spans="1:29" ht="20.100000000000001" customHeight="1" x14ac:dyDescent="0.3">
      <c r="A50" s="4">
        <v>3</v>
      </c>
      <c r="B50" s="5" t="str">
        <f t="shared" si="8"/>
        <v>1</v>
      </c>
      <c r="C50" s="5" t="str">
        <f t="shared" si="9"/>
        <v xml:space="preserve"> 2</v>
      </c>
      <c r="D50" s="6" t="s">
        <v>56</v>
      </c>
      <c r="E50" s="6" t="s">
        <v>212</v>
      </c>
      <c r="F50" s="6" t="s">
        <v>220</v>
      </c>
      <c r="G50" s="4" t="s">
        <v>222</v>
      </c>
      <c r="H50" s="4" t="s">
        <v>51</v>
      </c>
      <c r="I50" s="7">
        <f>J50+K50</f>
        <v>55</v>
      </c>
      <c r="J50" s="8">
        <v>55</v>
      </c>
      <c r="K50" s="7">
        <f>SUM(M50:W50)</f>
        <v>0</v>
      </c>
      <c r="L50" s="9">
        <f>K50/I50</f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20200923</v>
      </c>
      <c r="Y50" s="11">
        <v>7</v>
      </c>
      <c r="Z50" s="5" t="s">
        <v>211</v>
      </c>
      <c r="AA50" s="11" t="str">
        <f>IF($Z50="A","하선동",IF($Z50="B","이형준",""))</f>
        <v>하선동</v>
      </c>
      <c r="AB50" s="12" t="s">
        <v>219</v>
      </c>
      <c r="AC50" s="12" t="s">
        <v>223</v>
      </c>
    </row>
    <row r="51" spans="1:29" ht="20.100000000000001" customHeight="1" x14ac:dyDescent="0.3">
      <c r="A51" s="4">
        <v>4</v>
      </c>
      <c r="B51" s="5" t="str">
        <f t="shared" si="8"/>
        <v>1</v>
      </c>
      <c r="C51" s="5" t="str">
        <f t="shared" si="9"/>
        <v xml:space="preserve"> 2</v>
      </c>
      <c r="D51" s="6" t="s">
        <v>56</v>
      </c>
      <c r="E51" s="6" t="s">
        <v>60</v>
      </c>
      <c r="F51" s="6" t="s">
        <v>221</v>
      </c>
      <c r="G51" s="4" t="s">
        <v>222</v>
      </c>
      <c r="H51" s="4" t="s">
        <v>51</v>
      </c>
      <c r="I51" s="7">
        <f>J51+K51</f>
        <v>443</v>
      </c>
      <c r="J51" s="8">
        <v>443</v>
      </c>
      <c r="K51" s="7">
        <f>SUM(M51:W51)</f>
        <v>0</v>
      </c>
      <c r="L51" s="9">
        <f>K51/I51</f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>
        <v>20200912</v>
      </c>
      <c r="Y51" s="11">
        <v>14</v>
      </c>
      <c r="Z51" s="5" t="s">
        <v>211</v>
      </c>
      <c r="AA51" s="11" t="str">
        <f>IF($Z51="A","하선동",IF($Z51="B","이형준",""))</f>
        <v>하선동</v>
      </c>
      <c r="AB51" s="12" t="s">
        <v>219</v>
      </c>
      <c r="AC51" s="12" t="s">
        <v>223</v>
      </c>
    </row>
    <row r="52" spans="1:29" ht="20.100000000000001" customHeight="1" x14ac:dyDescent="0.3">
      <c r="A52" s="4">
        <v>5</v>
      </c>
      <c r="B52" s="5" t="str">
        <f t="shared" si="8"/>
        <v>1</v>
      </c>
      <c r="C52" s="5" t="str">
        <f t="shared" si="9"/>
        <v xml:space="preserve"> 2</v>
      </c>
      <c r="D52" s="6" t="s">
        <v>56</v>
      </c>
      <c r="E52" s="6" t="s">
        <v>60</v>
      </c>
      <c r="F52" s="6" t="s">
        <v>221</v>
      </c>
      <c r="G52" s="4" t="s">
        <v>222</v>
      </c>
      <c r="H52" s="4" t="s">
        <v>51</v>
      </c>
      <c r="I52" s="7">
        <f>J52+K52</f>
        <v>432</v>
      </c>
      <c r="J52" s="8">
        <v>432</v>
      </c>
      <c r="K52" s="7">
        <f>SUM(M52:W52)</f>
        <v>0</v>
      </c>
      <c r="L52" s="9">
        <f>K52/I52</f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>
        <v>20200917</v>
      </c>
      <c r="Y52" s="11">
        <v>14</v>
      </c>
      <c r="Z52" s="5" t="s">
        <v>210</v>
      </c>
      <c r="AA52" s="11" t="str">
        <f>IF($Z52="A","하선동",IF($Z52="B","이형준",""))</f>
        <v>이형준</v>
      </c>
      <c r="AB52" s="12" t="s">
        <v>219</v>
      </c>
      <c r="AC52" s="12" t="s">
        <v>223</v>
      </c>
    </row>
    <row r="53" spans="1:29" ht="20.100000000000001" customHeight="1" x14ac:dyDescent="0.3">
      <c r="A53" s="4">
        <v>6</v>
      </c>
      <c r="B53" s="5" t="str">
        <f t="shared" si="8"/>
        <v>1</v>
      </c>
      <c r="C53" s="5" t="str">
        <f t="shared" si="9"/>
        <v xml:space="preserve"> 2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3"/>
        <v/>
      </c>
      <c r="AB53" s="4"/>
      <c r="AC53" s="12"/>
    </row>
    <row r="54" spans="1:29" ht="20.100000000000001" customHeight="1" x14ac:dyDescent="0.3">
      <c r="A54" s="4">
        <v>7</v>
      </c>
      <c r="B54" s="5" t="str">
        <f t="shared" si="8"/>
        <v>1</v>
      </c>
      <c r="C54" s="5" t="str">
        <f t="shared" si="9"/>
        <v xml:space="preserve"> 2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3"/>
        <v/>
      </c>
      <c r="AB54" s="4"/>
      <c r="AC54" s="12"/>
    </row>
    <row r="55" spans="1:29" ht="20.100000000000001" customHeight="1" x14ac:dyDescent="0.3">
      <c r="A55" s="4">
        <v>8</v>
      </c>
      <c r="B55" s="5" t="str">
        <f t="shared" si="8"/>
        <v>1</v>
      </c>
      <c r="C55" s="5" t="str">
        <f t="shared" si="9"/>
        <v xml:space="preserve"> 2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3"/>
        <v/>
      </c>
      <c r="AB55" s="4"/>
      <c r="AC55" s="12"/>
    </row>
    <row r="56" spans="1:29" ht="20.100000000000001" customHeight="1" x14ac:dyDescent="0.3">
      <c r="A56" s="4">
        <v>9</v>
      </c>
      <c r="B56" s="5" t="str">
        <f t="shared" si="8"/>
        <v>1</v>
      </c>
      <c r="C56" s="5" t="str">
        <f t="shared" si="9"/>
        <v xml:space="preserve"> 2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3"/>
        <v/>
      </c>
      <c r="AB56" s="4"/>
      <c r="AC56" s="12"/>
    </row>
    <row r="57" spans="1:29" ht="20.100000000000001" customHeight="1" x14ac:dyDescent="0.3">
      <c r="A57" s="4">
        <v>10</v>
      </c>
      <c r="B57" s="5" t="str">
        <f t="shared" si="8"/>
        <v>1</v>
      </c>
      <c r="C57" s="5" t="str">
        <f t="shared" si="9"/>
        <v xml:space="preserve"> 2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3"/>
        <v/>
      </c>
      <c r="AB57" s="4"/>
      <c r="AC57" s="12"/>
    </row>
    <row r="58" spans="1:29" ht="20.100000000000001" customHeight="1" x14ac:dyDescent="0.3">
      <c r="A58" s="4">
        <v>11</v>
      </c>
      <c r="B58" s="5" t="str">
        <f t="shared" si="8"/>
        <v>1</v>
      </c>
      <c r="C58" s="5" t="str">
        <f t="shared" si="9"/>
        <v xml:space="preserve"> 2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3"/>
        <v/>
      </c>
      <c r="AB58" s="4"/>
      <c r="AC58" s="12"/>
    </row>
    <row r="59" spans="1:29" ht="20.100000000000001" customHeight="1" x14ac:dyDescent="0.3">
      <c r="A59" s="4">
        <v>12</v>
      </c>
      <c r="B59" s="5" t="str">
        <f t="shared" si="8"/>
        <v>1</v>
      </c>
      <c r="C59" s="5" t="str">
        <f t="shared" si="9"/>
        <v xml:space="preserve"> 2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3"/>
        <v/>
      </c>
      <c r="AB59" s="4"/>
      <c r="AC59" s="12"/>
    </row>
    <row r="60" spans="1:29" ht="20.100000000000001" customHeight="1" x14ac:dyDescent="0.3">
      <c r="A60" s="4">
        <v>13</v>
      </c>
      <c r="B60" s="5" t="str">
        <f t="shared" si="8"/>
        <v>1</v>
      </c>
      <c r="C60" s="5" t="str">
        <f t="shared" si="9"/>
        <v xml:space="preserve"> 2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3"/>
        <v/>
      </c>
      <c r="AB60" s="4"/>
      <c r="AC60" s="12"/>
    </row>
    <row r="61" spans="1:29" ht="20.100000000000001" customHeight="1" x14ac:dyDescent="0.3">
      <c r="A61" s="4">
        <v>14</v>
      </c>
      <c r="B61" s="5" t="str">
        <f t="shared" si="8"/>
        <v>1</v>
      </c>
      <c r="C61" s="5" t="str">
        <f t="shared" si="9"/>
        <v xml:space="preserve"> 2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3"/>
        <v/>
      </c>
      <c r="AB61" s="4"/>
      <c r="AC61" s="12"/>
    </row>
    <row r="62" spans="1:29" ht="20.100000000000001" customHeight="1" x14ac:dyDescent="0.3">
      <c r="A62" s="4">
        <v>15</v>
      </c>
      <c r="B62" s="5" t="str">
        <f t="shared" si="8"/>
        <v>1</v>
      </c>
      <c r="C62" s="5" t="str">
        <f t="shared" si="9"/>
        <v xml:space="preserve"> 2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3"/>
        <v/>
      </c>
      <c r="AB62" s="4"/>
      <c r="AC62" s="12"/>
    </row>
    <row r="63" spans="1:29" ht="20.100000000000001" customHeight="1" x14ac:dyDescent="0.3"/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I7:X10 AB7:AC12 D11:X12 AB12:AB14 AC26:AC29 A7:C36 A53:Z62 AB53:AC62 AB30:AC36 I26:AA36 A40:AC46 A49:AC49 D50:AB52">
    <cfRule type="expression" dxfId="263" priority="193">
      <formula>$L7&gt;0.15</formula>
    </cfRule>
    <cfRule type="expression" dxfId="262" priority="194">
      <formula>AND($L7&gt;0.08,$L7&lt;0.15)</formula>
    </cfRule>
  </conditionalFormatting>
  <conditionalFormatting sqref="D30:F30">
    <cfRule type="expression" dxfId="261" priority="65">
      <formula>$L30&gt;0.15</formula>
    </cfRule>
    <cfRule type="expression" dxfId="260" priority="66">
      <formula>AND($L30&gt;0.08,$L30&lt;0.15)</formula>
    </cfRule>
  </conditionalFormatting>
  <conditionalFormatting sqref="AA57:AA58">
    <cfRule type="expression" dxfId="259" priority="111">
      <formula>$L57&gt;0.15</formula>
    </cfRule>
    <cfRule type="expression" dxfId="258" priority="112">
      <formula>AND($L57&gt;0.08,$L57&lt;0.15)</formula>
    </cfRule>
  </conditionalFormatting>
  <conditionalFormatting sqref="AA59:AA62">
    <cfRule type="expression" dxfId="257" priority="109">
      <formula>$L59&gt;0.15</formula>
    </cfRule>
    <cfRule type="expression" dxfId="256" priority="110">
      <formula>AND($L59&gt;0.08,$L59&lt;0.15)</formula>
    </cfRule>
  </conditionalFormatting>
  <conditionalFormatting sqref="I7:X10 D11:X13 I14:X17 D18:X19 I20:X25 AB7:AC25 AB26:AB29">
    <cfRule type="expression" dxfId="255" priority="179">
      <formula>$L7&gt;0.15</formula>
    </cfRule>
    <cfRule type="expression" dxfId="254" priority="180">
      <formula>AND($L7&gt;0.08,$L7&lt;0.15)</formula>
    </cfRule>
  </conditionalFormatting>
  <conditionalFormatting sqref="D35 F35">
    <cfRule type="expression" dxfId="253" priority="33">
      <formula>$L35&gt;0.15</formula>
    </cfRule>
    <cfRule type="expression" dxfId="252" priority="34">
      <formula>AND($L35&gt;0.08,$L35&lt;0.15)</formula>
    </cfRule>
  </conditionalFormatting>
  <conditionalFormatting sqref="E35">
    <cfRule type="expression" dxfId="251" priority="31">
      <formula>$L35&gt;0.15</formula>
    </cfRule>
    <cfRule type="expression" dxfId="250" priority="32">
      <formula>AND($L35&gt;0.08,$L35&lt;0.15)</formula>
    </cfRule>
  </conditionalFormatting>
  <conditionalFormatting sqref="G34:H34">
    <cfRule type="expression" dxfId="249" priority="37">
      <formula>$L34&gt;0.15</formula>
    </cfRule>
    <cfRule type="expression" dxfId="248" priority="38">
      <formula>AND($L34&gt;0.08,$L34&lt;0.15)</formula>
    </cfRule>
  </conditionalFormatting>
  <conditionalFormatting sqref="G31:H31">
    <cfRule type="expression" dxfId="247" priority="61">
      <formula>$L31&gt;0.15</formula>
    </cfRule>
    <cfRule type="expression" dxfId="246" priority="62">
      <formula>AND($L31&gt;0.08,$L31&lt;0.15)</formula>
    </cfRule>
  </conditionalFormatting>
  <conditionalFormatting sqref="D7:E7">
    <cfRule type="expression" dxfId="245" priority="167">
      <formula>$L7&gt;0.15</formula>
    </cfRule>
    <cfRule type="expression" dxfId="244" priority="168">
      <formula>AND($L7&gt;0.08,$L7&lt;0.15)</formula>
    </cfRule>
  </conditionalFormatting>
  <conditionalFormatting sqref="F7:H7">
    <cfRule type="expression" dxfId="243" priority="169">
      <formula>$L7&gt;0.15</formula>
    </cfRule>
    <cfRule type="expression" dxfId="242" priority="170">
      <formula>AND($L7&gt;0.08,$L7&lt;0.15)</formula>
    </cfRule>
  </conditionalFormatting>
  <conditionalFormatting sqref="Y11:AA12 AA7:AA10 Y22:AA24">
    <cfRule type="expression" dxfId="241" priority="135">
      <formula>$L7&gt;0.15</formula>
    </cfRule>
    <cfRule type="expression" dxfId="240" priority="136">
      <formula>AND($L7&gt;0.08,$L7&lt;0.15)</formula>
    </cfRule>
  </conditionalFormatting>
  <conditionalFormatting sqref="AA7:AA10 Y11:AA21 Y25:AA25">
    <cfRule type="expression" dxfId="239" priority="133">
      <formula>$L7&gt;0.15</formula>
    </cfRule>
    <cfRule type="expression" dxfId="238" priority="134">
      <formula>AND($L7&gt;0.08,$L7&lt;0.15)</formula>
    </cfRule>
  </conditionalFormatting>
  <conditionalFormatting sqref="Y8:Y10">
    <cfRule type="expression" dxfId="237" priority="131">
      <formula>$L8&gt;0.15</formula>
    </cfRule>
    <cfRule type="expression" dxfId="236" priority="132">
      <formula>AND($L8&gt;0.08,$L8&lt;0.15)</formula>
    </cfRule>
  </conditionalFormatting>
  <conditionalFormatting sqref="Y7">
    <cfRule type="expression" dxfId="235" priority="129">
      <formula>$L7&gt;0.15</formula>
    </cfRule>
    <cfRule type="expression" dxfId="234" priority="130">
      <formula>AND($L7&gt;0.08,$L7&lt;0.15)</formula>
    </cfRule>
  </conditionalFormatting>
  <conditionalFormatting sqref="Z8:Z10">
    <cfRule type="expression" dxfId="233" priority="127">
      <formula>$L8&gt;0.15</formula>
    </cfRule>
    <cfRule type="expression" dxfId="232" priority="128">
      <formula>AND($L8&gt;0.08,$L8&lt;0.15)</formula>
    </cfRule>
  </conditionalFormatting>
  <conditionalFormatting sqref="Z7">
    <cfRule type="expression" dxfId="231" priority="125">
      <formula>$L7&gt;0.15</formula>
    </cfRule>
    <cfRule type="expression" dxfId="230" priority="126">
      <formula>AND($L7&gt;0.08,$L7&lt;0.15)</formula>
    </cfRule>
  </conditionalFormatting>
  <conditionalFormatting sqref="D8:E8">
    <cfRule type="expression" dxfId="229" priority="121">
      <formula>$L8&gt;0.15</formula>
    </cfRule>
    <cfRule type="expression" dxfId="228" priority="122">
      <formula>AND($L8&gt;0.08,$L8&lt;0.15)</formula>
    </cfRule>
  </conditionalFormatting>
  <conditionalFormatting sqref="F8:H8">
    <cfRule type="expression" dxfId="227" priority="123">
      <formula>$L8&gt;0.15</formula>
    </cfRule>
    <cfRule type="expression" dxfId="226" priority="124">
      <formula>AND($L8&gt;0.08,$L8&lt;0.15)</formula>
    </cfRule>
  </conditionalFormatting>
  <conditionalFormatting sqref="D9:H9">
    <cfRule type="expression" dxfId="225" priority="119">
      <formula>$L9&gt;0.15</formula>
    </cfRule>
    <cfRule type="expression" dxfId="224" priority="120">
      <formula>AND($L9&gt;0.08,$L9&lt;0.15)</formula>
    </cfRule>
  </conditionalFormatting>
  <conditionalFormatting sqref="D10:H10">
    <cfRule type="expression" dxfId="223" priority="117">
      <formula>$L10&gt;0.15</formula>
    </cfRule>
    <cfRule type="expression" dxfId="222" priority="118">
      <formula>AND($L10&gt;0.08,$L10&lt;0.15)</formula>
    </cfRule>
  </conditionalFormatting>
  <conditionalFormatting sqref="AA53:AA56">
    <cfRule type="expression" dxfId="221" priority="113">
      <formula>$L53&gt;0.15</formula>
    </cfRule>
    <cfRule type="expression" dxfId="220" priority="114">
      <formula>AND($L53&gt;0.08,$L53&lt;0.15)</formula>
    </cfRule>
  </conditionalFormatting>
  <conditionalFormatting sqref="D13:H13">
    <cfRule type="expression" dxfId="219" priority="107">
      <formula>$L13&gt;0.15</formula>
    </cfRule>
    <cfRule type="expression" dxfId="218" priority="108">
      <formula>AND($L13&gt;0.08,$L13&lt;0.15)</formula>
    </cfRule>
  </conditionalFormatting>
  <conditionalFormatting sqref="D14:H14">
    <cfRule type="expression" dxfId="217" priority="103">
      <formula>$L14&gt;0.15</formula>
    </cfRule>
    <cfRule type="expression" dxfId="216" priority="104">
      <formula>AND($L14&gt;0.08,$L14&lt;0.15)</formula>
    </cfRule>
  </conditionalFormatting>
  <conditionalFormatting sqref="D15:H15">
    <cfRule type="expression" dxfId="215" priority="101">
      <formula>$L15&gt;0.15</formula>
    </cfRule>
    <cfRule type="expression" dxfId="214" priority="102">
      <formula>AND($L15&gt;0.08,$L15&lt;0.15)</formula>
    </cfRule>
  </conditionalFormatting>
  <conditionalFormatting sqref="D16:H16">
    <cfRule type="expression" dxfId="213" priority="99">
      <formula>$L16&gt;0.15</formula>
    </cfRule>
    <cfRule type="expression" dxfId="212" priority="100">
      <formula>AND($L16&gt;0.08,$L16&lt;0.15)</formula>
    </cfRule>
  </conditionalFormatting>
  <conditionalFormatting sqref="D17:H17">
    <cfRule type="expression" dxfId="211" priority="97">
      <formula>$L17&gt;0.15</formula>
    </cfRule>
    <cfRule type="expression" dxfId="210" priority="98">
      <formula>AND($L17&gt;0.08,$L17&lt;0.15)</formula>
    </cfRule>
  </conditionalFormatting>
  <conditionalFormatting sqref="D18:H18">
    <cfRule type="expression" dxfId="209" priority="95">
      <formula>$L18&gt;0.15</formula>
    </cfRule>
    <cfRule type="expression" dxfId="208" priority="96">
      <formula>AND($L18&gt;0.08,$L18&lt;0.15)</formula>
    </cfRule>
  </conditionalFormatting>
  <conditionalFormatting sqref="D19:H19">
    <cfRule type="expression" dxfId="207" priority="93">
      <formula>$L19&gt;0.15</formula>
    </cfRule>
    <cfRule type="expression" dxfId="206" priority="94">
      <formula>AND($L19&gt;0.08,$L19&lt;0.15)</formula>
    </cfRule>
  </conditionalFormatting>
  <conditionalFormatting sqref="D20:H20">
    <cfRule type="expression" dxfId="205" priority="91">
      <formula>$L20&gt;0.15</formula>
    </cfRule>
    <cfRule type="expression" dxfId="204" priority="92">
      <formula>AND($L20&gt;0.08,$L20&lt;0.15)</formula>
    </cfRule>
  </conditionalFormatting>
  <conditionalFormatting sqref="D21:H21">
    <cfRule type="expression" dxfId="203" priority="89">
      <formula>$L21&gt;0.15</formula>
    </cfRule>
    <cfRule type="expression" dxfId="202" priority="90">
      <formula>AND($L21&gt;0.08,$L21&lt;0.15)</formula>
    </cfRule>
  </conditionalFormatting>
  <conditionalFormatting sqref="D22:H22">
    <cfRule type="expression" dxfId="201" priority="87">
      <formula>$L22&gt;0.15</formula>
    </cfRule>
    <cfRule type="expression" dxfId="200" priority="88">
      <formula>AND($L22&gt;0.08,$L22&lt;0.15)</formula>
    </cfRule>
  </conditionalFormatting>
  <conditionalFormatting sqref="D23:E23">
    <cfRule type="expression" dxfId="199" priority="83">
      <formula>$L23&gt;0.15</formula>
    </cfRule>
    <cfRule type="expression" dxfId="198" priority="84">
      <formula>AND($L23&gt;0.08,$L23&lt;0.15)</formula>
    </cfRule>
  </conditionalFormatting>
  <conditionalFormatting sqref="F23:H23">
    <cfRule type="expression" dxfId="197" priority="85">
      <formula>$L23&gt;0.15</formula>
    </cfRule>
    <cfRule type="expression" dxfId="196" priority="86">
      <formula>AND($L23&gt;0.08,$L23&lt;0.15)</formula>
    </cfRule>
  </conditionalFormatting>
  <conditionalFormatting sqref="D24:E24">
    <cfRule type="expression" dxfId="195" priority="79">
      <formula>$L24&gt;0.15</formula>
    </cfRule>
    <cfRule type="expression" dxfId="194" priority="80">
      <formula>AND($L24&gt;0.08,$L24&lt;0.15)</formula>
    </cfRule>
  </conditionalFormatting>
  <conditionalFormatting sqref="F24:H24">
    <cfRule type="expression" dxfId="193" priority="81">
      <formula>$L24&gt;0.15</formula>
    </cfRule>
    <cfRule type="expression" dxfId="192" priority="82">
      <formula>AND($L24&gt;0.08,$L24&lt;0.15)</formula>
    </cfRule>
  </conditionalFormatting>
  <conditionalFormatting sqref="D25:H25">
    <cfRule type="expression" dxfId="191" priority="77">
      <formula>$L25&gt;0.15</formula>
    </cfRule>
    <cfRule type="expression" dxfId="190" priority="78">
      <formula>AND($L25&gt;0.08,$L25&lt;0.15)</formula>
    </cfRule>
  </conditionalFormatting>
  <conditionalFormatting sqref="D26:H26">
    <cfRule type="expression" dxfId="189" priority="75">
      <formula>$L26&gt;0.15</formula>
    </cfRule>
    <cfRule type="expression" dxfId="188" priority="76">
      <formula>AND($L26&gt;0.08,$L26&lt;0.15)</formula>
    </cfRule>
  </conditionalFormatting>
  <conditionalFormatting sqref="D27:H27">
    <cfRule type="expression" dxfId="187" priority="73">
      <formula>$L27&gt;0.15</formula>
    </cfRule>
    <cfRule type="expression" dxfId="186" priority="74">
      <formula>AND($L27&gt;0.08,$L27&lt;0.15)</formula>
    </cfRule>
  </conditionalFormatting>
  <conditionalFormatting sqref="D28:H28">
    <cfRule type="expression" dxfId="185" priority="71">
      <formula>$L28&gt;0.15</formula>
    </cfRule>
    <cfRule type="expression" dxfId="184" priority="72">
      <formula>AND($L28&gt;0.08,$L28&lt;0.15)</formula>
    </cfRule>
  </conditionalFormatting>
  <conditionalFormatting sqref="D29:H29">
    <cfRule type="expression" dxfId="183" priority="69">
      <formula>$L29&gt;0.15</formula>
    </cfRule>
    <cfRule type="expression" dxfId="182" priority="70">
      <formula>AND($L29&gt;0.08,$L29&lt;0.15)</formula>
    </cfRule>
  </conditionalFormatting>
  <conditionalFormatting sqref="G30:H30">
    <cfRule type="expression" dxfId="181" priority="67">
      <formula>$L30&gt;0.15</formula>
    </cfRule>
    <cfRule type="expression" dxfId="180" priority="68">
      <formula>AND($L30&gt;0.08,$L30&lt;0.15)</formula>
    </cfRule>
  </conditionalFormatting>
  <conditionalFormatting sqref="D30:F30">
    <cfRule type="expression" dxfId="179" priority="63">
      <formula>$L30&gt;0.15</formula>
    </cfRule>
    <cfRule type="expression" dxfId="178" priority="64">
      <formula>AND($L30&gt;0.08,$L30&lt;0.15)</formula>
    </cfRule>
  </conditionalFormatting>
  <conditionalFormatting sqref="D31:F31">
    <cfRule type="expression" dxfId="177" priority="59">
      <formula>$L31&gt;0.15</formula>
    </cfRule>
    <cfRule type="expression" dxfId="176" priority="60">
      <formula>AND($L31&gt;0.08,$L31&lt;0.15)</formula>
    </cfRule>
  </conditionalFormatting>
  <conditionalFormatting sqref="D31:F31">
    <cfRule type="expression" dxfId="175" priority="57">
      <formula>$L31&gt;0.15</formula>
    </cfRule>
    <cfRule type="expression" dxfId="174" priority="58">
      <formula>AND($L31&gt;0.08,$L31&lt;0.15)</formula>
    </cfRule>
  </conditionalFormatting>
  <conditionalFormatting sqref="G32:H32">
    <cfRule type="expression" dxfId="173" priority="55">
      <formula>$L32&gt;0.15</formula>
    </cfRule>
    <cfRule type="expression" dxfId="172" priority="56">
      <formula>AND($L32&gt;0.08,$L32&lt;0.15)</formula>
    </cfRule>
  </conditionalFormatting>
  <conditionalFormatting sqref="D32:F32">
    <cfRule type="expression" dxfId="171" priority="53">
      <formula>$L32&gt;0.15</formula>
    </cfRule>
    <cfRule type="expression" dxfId="170" priority="54">
      <formula>AND($L32&gt;0.08,$L32&lt;0.15)</formula>
    </cfRule>
  </conditionalFormatting>
  <conditionalFormatting sqref="D32:F32">
    <cfRule type="expression" dxfId="169" priority="51">
      <formula>$L32&gt;0.15</formula>
    </cfRule>
    <cfRule type="expression" dxfId="168" priority="52">
      <formula>AND($L32&gt;0.08,$L32&lt;0.15)</formula>
    </cfRule>
  </conditionalFormatting>
  <conditionalFormatting sqref="G33:H33">
    <cfRule type="expression" dxfId="167" priority="49">
      <formula>$L33&gt;0.15</formula>
    </cfRule>
    <cfRule type="expression" dxfId="166" priority="50">
      <formula>AND($L33&gt;0.08,$L33&lt;0.15)</formula>
    </cfRule>
  </conditionalFormatting>
  <conditionalFormatting sqref="D33:F33">
    <cfRule type="expression" dxfId="165" priority="47">
      <formula>$L33&gt;0.15</formula>
    </cfRule>
    <cfRule type="expression" dxfId="164" priority="48">
      <formula>AND($L33&gt;0.08,$L33&lt;0.15)</formula>
    </cfRule>
  </conditionalFormatting>
  <conditionalFormatting sqref="D33:F33">
    <cfRule type="expression" dxfId="163" priority="45">
      <formula>$L33&gt;0.15</formula>
    </cfRule>
    <cfRule type="expression" dxfId="162" priority="46">
      <formula>AND($L33&gt;0.08,$L33&lt;0.15)</formula>
    </cfRule>
  </conditionalFormatting>
  <conditionalFormatting sqref="D34 F34">
    <cfRule type="expression" dxfId="161" priority="43">
      <formula>$L34&gt;0.15</formula>
    </cfRule>
    <cfRule type="expression" dxfId="160" priority="44">
      <formula>AND($L34&gt;0.08,$L34&lt;0.15)</formula>
    </cfRule>
  </conditionalFormatting>
  <conditionalFormatting sqref="E34">
    <cfRule type="expression" dxfId="159" priority="41">
      <formula>$L34&gt;0.15</formula>
    </cfRule>
    <cfRule type="expression" dxfId="158" priority="42">
      <formula>AND($L34&gt;0.08,$L34&lt;0.15)</formula>
    </cfRule>
  </conditionalFormatting>
  <conditionalFormatting sqref="E34">
    <cfRule type="expression" dxfId="157" priority="39">
      <formula>$L34&gt;0.15</formula>
    </cfRule>
    <cfRule type="expression" dxfId="156" priority="40">
      <formula>AND($L34&gt;0.08,$L34&lt;0.15)</formula>
    </cfRule>
  </conditionalFormatting>
  <conditionalFormatting sqref="G34:H34">
    <cfRule type="expression" dxfId="155" priority="35">
      <formula>$L34&gt;0.15</formula>
    </cfRule>
    <cfRule type="expression" dxfId="154" priority="36">
      <formula>AND($L34&gt;0.08,$L34&lt;0.15)</formula>
    </cfRule>
  </conditionalFormatting>
  <conditionalFormatting sqref="E35">
    <cfRule type="expression" dxfId="153" priority="29">
      <formula>$L35&gt;0.15</formula>
    </cfRule>
    <cfRule type="expression" dxfId="152" priority="30">
      <formula>AND($L35&gt;0.08,$L35&lt;0.15)</formula>
    </cfRule>
  </conditionalFormatting>
  <conditionalFormatting sqref="G35:H35">
    <cfRule type="expression" dxfId="151" priority="27">
      <formula>$L35&gt;0.15</formula>
    </cfRule>
    <cfRule type="expression" dxfId="150" priority="28">
      <formula>AND($L35&gt;0.08,$L35&lt;0.15)</formula>
    </cfRule>
  </conditionalFormatting>
  <conditionalFormatting sqref="G35:H35">
    <cfRule type="expression" dxfId="149" priority="25">
      <formula>$L35&gt;0.15</formula>
    </cfRule>
    <cfRule type="expression" dxfId="148" priority="26">
      <formula>AND($L35&gt;0.08,$L35&lt;0.15)</formula>
    </cfRule>
  </conditionalFormatting>
  <conditionalFormatting sqref="D36 F36">
    <cfRule type="expression" dxfId="147" priority="23">
      <formula>$L36&gt;0.15</formula>
    </cfRule>
    <cfRule type="expression" dxfId="146" priority="24">
      <formula>AND($L36&gt;0.08,$L36&lt;0.15)</formula>
    </cfRule>
  </conditionalFormatting>
  <conditionalFormatting sqref="E36">
    <cfRule type="expression" dxfId="145" priority="21">
      <formula>$L36&gt;0.15</formula>
    </cfRule>
    <cfRule type="expression" dxfId="144" priority="22">
      <formula>AND($L36&gt;0.08,$L36&lt;0.15)</formula>
    </cfRule>
  </conditionalFormatting>
  <conditionalFormatting sqref="E36">
    <cfRule type="expression" dxfId="143" priority="19">
      <formula>$L36&gt;0.15</formula>
    </cfRule>
    <cfRule type="expression" dxfId="142" priority="20">
      <formula>AND($L36&gt;0.08,$L36&lt;0.15)</formula>
    </cfRule>
  </conditionalFormatting>
  <conditionalFormatting sqref="G36:H36">
    <cfRule type="expression" dxfId="141" priority="17">
      <formula>$L36&gt;0.15</formula>
    </cfRule>
    <cfRule type="expression" dxfId="140" priority="18">
      <formula>AND($L36&gt;0.08,$L36&lt;0.15)</formula>
    </cfRule>
  </conditionalFormatting>
  <conditionalFormatting sqref="G36:H36">
    <cfRule type="expression" dxfId="139" priority="15">
      <formula>$L36&gt;0.15</formula>
    </cfRule>
    <cfRule type="expression" dxfId="138" priority="16">
      <formula>AND($L36&gt;0.08,$L36&lt;0.15)</formula>
    </cfRule>
  </conditionalFormatting>
  <conditionalFormatting sqref="A37:C39 AC37:AC39">
    <cfRule type="expression" dxfId="137" priority="219">
      <formula>$L50&gt;0.15</formula>
    </cfRule>
    <cfRule type="expression" dxfId="136" priority="220">
      <formula>AND($L50&gt;0.08,$L50&lt;0.15)</formula>
    </cfRule>
  </conditionalFormatting>
  <conditionalFormatting sqref="A50:C52 AC50:AC52">
    <cfRule type="expression" dxfId="135" priority="223">
      <formula>#REF!&gt;0.15</formula>
    </cfRule>
    <cfRule type="expression" dxfId="134" priority="224">
      <formula>AND(#REF!&gt;0.08,#REF!&lt;0.15)</formula>
    </cfRule>
  </conditionalFormatting>
  <dataValidations count="3">
    <dataValidation type="list" allowBlank="1" showInputMessage="1" showErrorMessage="1" sqref="Z49:Z62 Z7:Z36 Z40:Z46" xr:uid="{0D1EF79C-9478-4664-AAB5-F1D8EE1A0588}">
      <formula1>"A, B"</formula1>
    </dataValidation>
    <dataValidation type="whole" allowBlank="1" showInputMessage="1" showErrorMessage="1" errorTitle="입력값이 올바르지 않습니다." error="숫자만 쓰세요!" sqref="M49:W62 M7:W36 M40:W46" xr:uid="{8638DB09-29BE-433E-8F32-3FA3F20B3B1C}">
      <formula1>0</formula1>
      <formula2>20000</formula2>
    </dataValidation>
    <dataValidation allowBlank="1" showInputMessage="1" showErrorMessage="1" prompt="수식 계산_x000a_수치 입력 금지" sqref="K49:K62 K7:K36 K40:K46" xr:uid="{7626F4DE-839C-4472-9161-A3C4428784A2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B436B9-6105-4358-8F94-2C682B4D6858}">
          <x14:formula1>
            <xm:f>데이터!$C$4:$C$11</xm:f>
          </x14:formula1>
          <xm:sqref>AB49:AB62 AB7:AB29 AB40:AB46</xm:sqref>
        </x14:dataValidation>
        <x14:dataValidation type="list" allowBlank="1" showInputMessage="1" showErrorMessage="1" xr:uid="{A2EC835E-6C16-4A8B-B2DD-CBAF63E1F86D}">
          <x14:formula1>
            <xm:f>데이터!$B$4:$B$17</xm:f>
          </x14:formula1>
          <xm:sqref>D9:D22 D25:D33 D49:D62 D40:D46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AF1A-AE6B-4905-BB60-51DBE729E005}">
  <dimension ref="A1:AC71"/>
  <sheetViews>
    <sheetView zoomScale="85" zoomScaleNormal="85" workbookViewId="0">
      <pane ySplit="6" topLeftCell="A7" activePane="bottomLeft" state="frozen"/>
      <selection activeCell="A4" sqref="A4:AC4"/>
      <selection pane="bottomLeft" activeCell="U11" sqref="U11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40" t="s">
        <v>209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4" t="s">
        <v>1</v>
      </c>
      <c r="B5" s="55" t="s">
        <v>82</v>
      </c>
      <c r="C5" s="55" t="str">
        <f>RIGHT($A$1,1)</f>
        <v>일</v>
      </c>
      <c r="D5" s="34" t="s">
        <v>2</v>
      </c>
      <c r="E5" s="34" t="s">
        <v>3</v>
      </c>
      <c r="F5" s="34" t="s">
        <v>4</v>
      </c>
      <c r="G5" s="34" t="s">
        <v>5</v>
      </c>
      <c r="H5" s="32" t="s">
        <v>6</v>
      </c>
      <c r="I5" s="34" t="s">
        <v>7</v>
      </c>
      <c r="J5" s="34" t="s">
        <v>8</v>
      </c>
      <c r="K5" s="34" t="s">
        <v>9</v>
      </c>
      <c r="L5" s="35" t="s">
        <v>10</v>
      </c>
      <c r="M5" s="37" t="s">
        <v>11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 t="s">
        <v>12</v>
      </c>
      <c r="Y5" s="37"/>
      <c r="Z5" s="37"/>
      <c r="AA5" s="37" t="s">
        <v>13</v>
      </c>
      <c r="AB5" s="37" t="s">
        <v>14</v>
      </c>
      <c r="AC5" s="58" t="s">
        <v>15</v>
      </c>
    </row>
    <row r="6" spans="1:29" s="2" customFormat="1" ht="17.25" thickBot="1" x14ac:dyDescent="0.35">
      <c r="A6" s="33"/>
      <c r="B6" s="56"/>
      <c r="C6" s="56"/>
      <c r="D6" s="33"/>
      <c r="E6" s="33"/>
      <c r="F6" s="33"/>
      <c r="G6" s="33"/>
      <c r="H6" s="33"/>
      <c r="I6" s="33"/>
      <c r="J6" s="33"/>
      <c r="K6" s="33"/>
      <c r="L6" s="36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57"/>
      <c r="AB6" s="57"/>
      <c r="AC6" s="57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24</v>
      </c>
      <c r="D7" s="6" t="s">
        <v>56</v>
      </c>
      <c r="E7" s="6" t="s">
        <v>63</v>
      </c>
      <c r="F7" s="6" t="s">
        <v>87</v>
      </c>
      <c r="G7" s="4" t="s">
        <v>88</v>
      </c>
      <c r="H7" s="4" t="s">
        <v>51</v>
      </c>
      <c r="I7" s="7">
        <f t="shared" ref="I7:I46" si="0">J7+K7</f>
        <v>2824</v>
      </c>
      <c r="J7" s="8">
        <v>2760</v>
      </c>
      <c r="K7" s="7">
        <f t="shared" ref="K7:K16" si="1">SUM(M7:W7)</f>
        <v>64</v>
      </c>
      <c r="L7" s="9">
        <f t="shared" ref="L7:L46" si="2">K7/I7</f>
        <v>2.2662889518413599E-2</v>
      </c>
      <c r="M7" s="10"/>
      <c r="N7" s="10"/>
      <c r="O7" s="10"/>
      <c r="P7" s="10">
        <v>59</v>
      </c>
      <c r="Q7" s="10">
        <v>5</v>
      </c>
      <c r="R7" s="10"/>
      <c r="S7" s="10"/>
      <c r="T7" s="10"/>
      <c r="U7" s="10"/>
      <c r="V7" s="10"/>
      <c r="W7" s="10"/>
      <c r="X7" s="11">
        <v>20201023</v>
      </c>
      <c r="Y7" s="11">
        <v>4</v>
      </c>
      <c r="Z7" s="5" t="s">
        <v>75</v>
      </c>
      <c r="AA7" s="11" t="str">
        <f t="shared" ref="AA7:AA46" si="3">IF($Z7="A","하선동",IF($Z7="B","이형준",""))</f>
        <v>이형준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24</v>
      </c>
      <c r="D8" s="6" t="s">
        <v>30</v>
      </c>
      <c r="E8" s="6" t="s">
        <v>57</v>
      </c>
      <c r="F8" s="6" t="s">
        <v>182</v>
      </c>
      <c r="G8" s="4" t="s">
        <v>183</v>
      </c>
      <c r="H8" s="4" t="s">
        <v>51</v>
      </c>
      <c r="I8" s="7">
        <f t="shared" si="0"/>
        <v>1898</v>
      </c>
      <c r="J8" s="8">
        <v>1830</v>
      </c>
      <c r="K8" s="7">
        <f t="shared" si="1"/>
        <v>68</v>
      </c>
      <c r="L8" s="9">
        <f t="shared" si="2"/>
        <v>3.5827186512118019E-2</v>
      </c>
      <c r="M8" s="10">
        <v>50</v>
      </c>
      <c r="N8" s="10"/>
      <c r="O8" s="10"/>
      <c r="P8" s="10">
        <v>18</v>
      </c>
      <c r="Q8" s="10"/>
      <c r="R8" s="10"/>
      <c r="S8" s="10"/>
      <c r="T8" s="10"/>
      <c r="U8" s="10"/>
      <c r="V8" s="10"/>
      <c r="W8" s="10"/>
      <c r="X8" s="11">
        <v>20201024</v>
      </c>
      <c r="Y8" s="11">
        <v>11</v>
      </c>
      <c r="Z8" s="5" t="s">
        <v>76</v>
      </c>
      <c r="AA8" s="11" t="str">
        <f t="shared" si="3"/>
        <v>하선동</v>
      </c>
      <c r="AB8" s="4" t="s">
        <v>58</v>
      </c>
      <c r="AC8" s="12"/>
    </row>
    <row r="9" spans="1:29" s="13" customFormat="1" ht="20.100000000000001" customHeight="1" x14ac:dyDescent="0.3">
      <c r="A9" s="4">
        <v>3</v>
      </c>
      <c r="B9" s="5">
        <f t="shared" ref="B9:C24" si="4">B8</f>
        <v>10</v>
      </c>
      <c r="C9" s="5">
        <f t="shared" si="4"/>
        <v>24</v>
      </c>
      <c r="D9" s="6" t="s">
        <v>110</v>
      </c>
      <c r="E9" s="15"/>
      <c r="F9" s="4" t="s">
        <v>224</v>
      </c>
      <c r="G9" s="4" t="s">
        <v>183</v>
      </c>
      <c r="H9" s="4" t="s">
        <v>51</v>
      </c>
      <c r="I9" s="7">
        <f t="shared" si="0"/>
        <v>458</v>
      </c>
      <c r="J9" s="8">
        <v>440</v>
      </c>
      <c r="K9" s="7">
        <f t="shared" si="1"/>
        <v>18</v>
      </c>
      <c r="L9" s="9">
        <f t="shared" si="2"/>
        <v>3.9301310043668124E-2</v>
      </c>
      <c r="M9" s="10">
        <v>4</v>
      </c>
      <c r="N9" s="10"/>
      <c r="O9" s="10"/>
      <c r="P9" s="10">
        <v>12</v>
      </c>
      <c r="Q9" s="10">
        <v>2</v>
      </c>
      <c r="R9" s="10"/>
      <c r="S9" s="10"/>
      <c r="T9" s="10"/>
      <c r="U9" s="10"/>
      <c r="V9" s="10"/>
      <c r="W9" s="10"/>
      <c r="X9" s="11">
        <v>20201024</v>
      </c>
      <c r="Y9" s="11">
        <v>3</v>
      </c>
      <c r="Z9" s="5" t="s">
        <v>76</v>
      </c>
      <c r="AA9" s="11" t="str">
        <f t="shared" si="3"/>
        <v>하선동</v>
      </c>
      <c r="AB9" s="4" t="s">
        <v>58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4"/>
        <v>24</v>
      </c>
      <c r="D10" s="6" t="s">
        <v>56</v>
      </c>
      <c r="E10" s="6" t="s">
        <v>57</v>
      </c>
      <c r="F10" s="6" t="s">
        <v>105</v>
      </c>
      <c r="G10" s="4" t="s">
        <v>106</v>
      </c>
      <c r="H10" s="4" t="s">
        <v>51</v>
      </c>
      <c r="I10" s="7">
        <f t="shared" si="0"/>
        <v>198</v>
      </c>
      <c r="J10" s="8">
        <v>180</v>
      </c>
      <c r="K10" s="7">
        <f t="shared" si="1"/>
        <v>18</v>
      </c>
      <c r="L10" s="9">
        <f t="shared" si="2"/>
        <v>9.0909090909090912E-2</v>
      </c>
      <c r="M10" s="10">
        <v>10</v>
      </c>
      <c r="N10" s="10"/>
      <c r="O10" s="10"/>
      <c r="P10" s="10">
        <v>8</v>
      </c>
      <c r="Q10" s="10"/>
      <c r="R10" s="10"/>
      <c r="S10" s="10"/>
      <c r="T10" s="10"/>
      <c r="U10" s="10"/>
      <c r="V10" s="10"/>
      <c r="W10" s="10"/>
      <c r="X10" s="11">
        <v>20201024</v>
      </c>
      <c r="Y10" s="11">
        <v>7</v>
      </c>
      <c r="Z10" s="5" t="s">
        <v>76</v>
      </c>
      <c r="AA10" s="11" t="str">
        <f t="shared" si="3"/>
        <v>하선동</v>
      </c>
      <c r="AB10" s="4" t="s">
        <v>58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4"/>
        <v>24</v>
      </c>
      <c r="D11" s="6" t="s">
        <v>30</v>
      </c>
      <c r="E11" s="6" t="s">
        <v>218</v>
      </c>
      <c r="F11" s="6" t="s">
        <v>216</v>
      </c>
      <c r="G11" s="4" t="s">
        <v>217</v>
      </c>
      <c r="H11" s="4" t="s">
        <v>51</v>
      </c>
      <c r="I11" s="7">
        <f t="shared" si="0"/>
        <v>933</v>
      </c>
      <c r="J11" s="8">
        <v>920</v>
      </c>
      <c r="K11" s="7">
        <f t="shared" si="1"/>
        <v>13</v>
      </c>
      <c r="L11" s="9">
        <f t="shared" si="2"/>
        <v>1.3933547695605574E-2</v>
      </c>
      <c r="M11" s="10"/>
      <c r="N11" s="10"/>
      <c r="O11" s="10"/>
      <c r="P11" s="10">
        <v>8</v>
      </c>
      <c r="Q11" s="10">
        <v>5</v>
      </c>
      <c r="R11" s="10"/>
      <c r="S11" s="10"/>
      <c r="T11" s="10"/>
      <c r="U11" s="10"/>
      <c r="V11" s="10"/>
      <c r="W11" s="10"/>
      <c r="X11" s="11">
        <v>20201023</v>
      </c>
      <c r="Y11" s="11">
        <v>14</v>
      </c>
      <c r="Z11" s="5" t="s">
        <v>75</v>
      </c>
      <c r="AA11" s="11" t="str">
        <f t="shared" si="3"/>
        <v>이형준</v>
      </c>
      <c r="AB11" s="4" t="s">
        <v>59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4"/>
        <v>24</v>
      </c>
      <c r="D12" s="6" t="s">
        <v>30</v>
      </c>
      <c r="E12" s="6" t="s">
        <v>218</v>
      </c>
      <c r="F12" s="6" t="s">
        <v>216</v>
      </c>
      <c r="G12" s="4" t="s">
        <v>217</v>
      </c>
      <c r="H12" s="4" t="s">
        <v>51</v>
      </c>
      <c r="I12" s="7">
        <f t="shared" si="0"/>
        <v>1328</v>
      </c>
      <c r="J12" s="8">
        <v>1268</v>
      </c>
      <c r="K12" s="7">
        <f t="shared" si="1"/>
        <v>60</v>
      </c>
      <c r="L12" s="9">
        <f t="shared" si="2"/>
        <v>4.5180722891566265E-2</v>
      </c>
      <c r="M12" s="10"/>
      <c r="N12" s="10"/>
      <c r="O12" s="10"/>
      <c r="P12" s="10">
        <v>15</v>
      </c>
      <c r="Q12" s="10">
        <v>11</v>
      </c>
      <c r="R12" s="10"/>
      <c r="S12" s="10"/>
      <c r="T12" s="10">
        <v>34</v>
      </c>
      <c r="U12" s="10"/>
      <c r="V12" s="10"/>
      <c r="W12" s="10"/>
      <c r="X12" s="11">
        <v>20201024</v>
      </c>
      <c r="Y12" s="11">
        <v>14</v>
      </c>
      <c r="Z12" s="5" t="s">
        <v>76</v>
      </c>
      <c r="AA12" s="11" t="str">
        <f t="shared" si="3"/>
        <v>하선동</v>
      </c>
      <c r="AB12" s="4" t="s">
        <v>59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4"/>
        <v>24</v>
      </c>
      <c r="D13" s="6" t="s">
        <v>56</v>
      </c>
      <c r="E13" s="6" t="s">
        <v>60</v>
      </c>
      <c r="F13" s="6" t="s">
        <v>61</v>
      </c>
      <c r="G13" s="4" t="s">
        <v>62</v>
      </c>
      <c r="H13" s="4" t="s">
        <v>51</v>
      </c>
      <c r="I13" s="7">
        <f t="shared" si="0"/>
        <v>3149</v>
      </c>
      <c r="J13" s="8">
        <v>3118</v>
      </c>
      <c r="K13" s="7">
        <f t="shared" si="1"/>
        <v>31</v>
      </c>
      <c r="L13" s="9">
        <f t="shared" si="2"/>
        <v>9.8443950460463635E-3</v>
      </c>
      <c r="M13" s="10"/>
      <c r="N13" s="10"/>
      <c r="O13" s="10"/>
      <c r="P13" s="10"/>
      <c r="Q13" s="10">
        <v>31</v>
      </c>
      <c r="R13" s="10"/>
      <c r="S13" s="10"/>
      <c r="T13" s="10"/>
      <c r="U13" s="10"/>
      <c r="V13" s="10"/>
      <c r="W13" s="10"/>
      <c r="X13" s="11">
        <v>20201023</v>
      </c>
      <c r="Y13" s="11">
        <v>5</v>
      </c>
      <c r="Z13" s="5" t="s">
        <v>75</v>
      </c>
      <c r="AA13" s="11" t="str">
        <f t="shared" si="3"/>
        <v>이형준</v>
      </c>
      <c r="AB13" s="4" t="s">
        <v>59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4"/>
        <v>24</v>
      </c>
      <c r="D14" s="6" t="s">
        <v>56</v>
      </c>
      <c r="E14" s="6" t="s">
        <v>60</v>
      </c>
      <c r="F14" s="6" t="s">
        <v>61</v>
      </c>
      <c r="G14" s="4" t="s">
        <v>62</v>
      </c>
      <c r="H14" s="4" t="s">
        <v>51</v>
      </c>
      <c r="I14" s="7">
        <f t="shared" si="0"/>
        <v>1359</v>
      </c>
      <c r="J14" s="8">
        <v>1350</v>
      </c>
      <c r="K14" s="7">
        <f t="shared" si="1"/>
        <v>9</v>
      </c>
      <c r="L14" s="9">
        <f t="shared" si="2"/>
        <v>6.6225165562913907E-3</v>
      </c>
      <c r="M14" s="10"/>
      <c r="N14" s="10"/>
      <c r="O14" s="10"/>
      <c r="P14" s="10"/>
      <c r="Q14" s="10">
        <v>9</v>
      </c>
      <c r="R14" s="10"/>
      <c r="S14" s="10"/>
      <c r="T14" s="10"/>
      <c r="U14" s="10"/>
      <c r="V14" s="10"/>
      <c r="W14" s="10"/>
      <c r="X14" s="11">
        <v>20201023</v>
      </c>
      <c r="Y14" s="11">
        <v>5</v>
      </c>
      <c r="Z14" s="5" t="s">
        <v>76</v>
      </c>
      <c r="AA14" s="11" t="str">
        <f t="shared" si="3"/>
        <v>하선동</v>
      </c>
      <c r="AB14" s="4" t="s">
        <v>59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4"/>
        <v>24</v>
      </c>
      <c r="D15" s="6" t="s">
        <v>56</v>
      </c>
      <c r="E15" s="6" t="s">
        <v>60</v>
      </c>
      <c r="F15" s="6" t="s">
        <v>61</v>
      </c>
      <c r="G15" s="4" t="s">
        <v>62</v>
      </c>
      <c r="H15" s="4" t="s">
        <v>51</v>
      </c>
      <c r="I15" s="7">
        <f t="shared" si="0"/>
        <v>2010</v>
      </c>
      <c r="J15" s="8">
        <v>2000</v>
      </c>
      <c r="K15" s="7">
        <f t="shared" si="1"/>
        <v>10</v>
      </c>
      <c r="L15" s="9">
        <f t="shared" si="2"/>
        <v>4.9751243781094526E-3</v>
      </c>
      <c r="M15" s="10"/>
      <c r="N15" s="10"/>
      <c r="O15" s="10"/>
      <c r="P15" s="10">
        <v>2</v>
      </c>
      <c r="Q15" s="10">
        <v>8</v>
      </c>
      <c r="R15" s="10"/>
      <c r="S15" s="10"/>
      <c r="T15" s="10"/>
      <c r="U15" s="10"/>
      <c r="V15" s="10"/>
      <c r="W15" s="10"/>
      <c r="X15" s="11">
        <v>20201024</v>
      </c>
      <c r="Y15" s="11">
        <v>5</v>
      </c>
      <c r="Z15" s="5" t="s">
        <v>76</v>
      </c>
      <c r="AA15" s="11" t="str">
        <f t="shared" si="3"/>
        <v>하선동</v>
      </c>
      <c r="AB15" s="4" t="s">
        <v>59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4"/>
        <v>24</v>
      </c>
      <c r="D16" s="6" t="s">
        <v>56</v>
      </c>
      <c r="E16" s="6" t="s">
        <v>63</v>
      </c>
      <c r="F16" s="6" t="s">
        <v>87</v>
      </c>
      <c r="G16" s="4" t="s">
        <v>88</v>
      </c>
      <c r="H16" s="4" t="s">
        <v>51</v>
      </c>
      <c r="I16" s="7">
        <f t="shared" si="0"/>
        <v>436</v>
      </c>
      <c r="J16" s="8">
        <v>430</v>
      </c>
      <c r="K16" s="7">
        <f t="shared" si="1"/>
        <v>6</v>
      </c>
      <c r="L16" s="9">
        <f t="shared" si="2"/>
        <v>1.3761467889908258E-2</v>
      </c>
      <c r="M16" s="10">
        <v>2</v>
      </c>
      <c r="N16" s="10"/>
      <c r="O16" s="10"/>
      <c r="P16" s="10">
        <v>4</v>
      </c>
      <c r="Q16" s="10"/>
      <c r="R16" s="10"/>
      <c r="S16" s="10"/>
      <c r="T16" s="10"/>
      <c r="U16" s="10"/>
      <c r="V16" s="10"/>
      <c r="W16" s="10"/>
      <c r="X16" s="11">
        <v>20201023</v>
      </c>
      <c r="Y16" s="11">
        <v>4</v>
      </c>
      <c r="Z16" s="5" t="s">
        <v>75</v>
      </c>
      <c r="AA16" s="11" t="str">
        <f t="shared" si="3"/>
        <v>이형준</v>
      </c>
      <c r="AB16" s="4" t="s">
        <v>59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4"/>
        <v>24</v>
      </c>
      <c r="D17" s="6" t="s">
        <v>110</v>
      </c>
      <c r="E17" s="15"/>
      <c r="F17" s="4" t="s">
        <v>224</v>
      </c>
      <c r="G17" s="4" t="s">
        <v>183</v>
      </c>
      <c r="H17" s="4" t="s">
        <v>51</v>
      </c>
      <c r="I17" s="7">
        <f t="shared" si="0"/>
        <v>458</v>
      </c>
      <c r="J17" s="8">
        <v>344</v>
      </c>
      <c r="K17" s="7">
        <f t="shared" ref="K17:K18" si="5">SUM(M17:W17)</f>
        <v>114</v>
      </c>
      <c r="L17" s="9">
        <f t="shared" si="2"/>
        <v>0.24890829694323144</v>
      </c>
      <c r="M17" s="10">
        <v>2</v>
      </c>
      <c r="N17" s="10">
        <v>4</v>
      </c>
      <c r="O17" s="10"/>
      <c r="P17" s="10">
        <v>45</v>
      </c>
      <c r="Q17" s="10"/>
      <c r="R17" s="10"/>
      <c r="S17" s="10"/>
      <c r="T17" s="10">
        <v>63</v>
      </c>
      <c r="U17" s="10"/>
      <c r="V17" s="10"/>
      <c r="W17" s="10"/>
      <c r="X17" s="11">
        <v>20201023</v>
      </c>
      <c r="Y17" s="11">
        <v>3</v>
      </c>
      <c r="Z17" s="5" t="s">
        <v>76</v>
      </c>
      <c r="AA17" s="11" t="str">
        <f t="shared" si="3"/>
        <v>하선동</v>
      </c>
      <c r="AB17" s="4" t="s">
        <v>59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4"/>
        <v>24</v>
      </c>
      <c r="D18" s="6" t="s">
        <v>110</v>
      </c>
      <c r="E18" s="15"/>
      <c r="F18" s="4" t="s">
        <v>224</v>
      </c>
      <c r="G18" s="4" t="s">
        <v>183</v>
      </c>
      <c r="H18" s="4" t="s">
        <v>51</v>
      </c>
      <c r="I18" s="7">
        <f t="shared" si="0"/>
        <v>530</v>
      </c>
      <c r="J18" s="8">
        <v>462</v>
      </c>
      <c r="K18" s="7">
        <f t="shared" si="5"/>
        <v>68</v>
      </c>
      <c r="L18" s="9">
        <f t="shared" si="2"/>
        <v>0.12830188679245283</v>
      </c>
      <c r="M18" s="10">
        <v>3</v>
      </c>
      <c r="N18" s="10"/>
      <c r="O18" s="10"/>
      <c r="P18" s="10">
        <v>65</v>
      </c>
      <c r="Q18" s="10"/>
      <c r="R18" s="10"/>
      <c r="S18" s="10"/>
      <c r="T18" s="10"/>
      <c r="U18" s="10"/>
      <c r="V18" s="10"/>
      <c r="W18" s="10"/>
      <c r="X18" s="11">
        <v>20201024</v>
      </c>
      <c r="Y18" s="11">
        <v>3</v>
      </c>
      <c r="Z18" s="5" t="s">
        <v>76</v>
      </c>
      <c r="AA18" s="11" t="str">
        <f t="shared" si="3"/>
        <v>하선동</v>
      </c>
      <c r="AB18" s="4" t="s">
        <v>59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4"/>
        <v>24</v>
      </c>
      <c r="D19" s="6" t="s">
        <v>110</v>
      </c>
      <c r="E19" s="15"/>
      <c r="F19" s="4" t="s">
        <v>224</v>
      </c>
      <c r="G19" s="4" t="s">
        <v>183</v>
      </c>
      <c r="H19" s="4" t="s">
        <v>51</v>
      </c>
      <c r="I19" s="7">
        <f t="shared" si="0"/>
        <v>650</v>
      </c>
      <c r="J19" s="8">
        <v>609</v>
      </c>
      <c r="K19" s="7">
        <f t="shared" ref="K19:K46" si="6">SUM(M19:W19)</f>
        <v>41</v>
      </c>
      <c r="L19" s="9">
        <f t="shared" si="2"/>
        <v>6.3076923076923072E-2</v>
      </c>
      <c r="M19" s="10">
        <v>11</v>
      </c>
      <c r="N19" s="10"/>
      <c r="O19" s="10"/>
      <c r="P19" s="10">
        <v>30</v>
      </c>
      <c r="Q19" s="10"/>
      <c r="R19" s="10"/>
      <c r="S19" s="10"/>
      <c r="T19" s="10"/>
      <c r="U19" s="10"/>
      <c r="V19" s="10"/>
      <c r="W19" s="10"/>
      <c r="X19" s="11">
        <v>20201024</v>
      </c>
      <c r="Y19" s="11">
        <v>3</v>
      </c>
      <c r="Z19" s="5" t="s">
        <v>76</v>
      </c>
      <c r="AA19" s="11" t="str">
        <f t="shared" si="3"/>
        <v>하선동</v>
      </c>
      <c r="AB19" s="4" t="s">
        <v>66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4"/>
        <v>24</v>
      </c>
      <c r="D20" s="6" t="s">
        <v>110</v>
      </c>
      <c r="E20" s="15"/>
      <c r="F20" s="4" t="s">
        <v>224</v>
      </c>
      <c r="G20" s="4" t="s">
        <v>183</v>
      </c>
      <c r="H20" s="4" t="s">
        <v>51</v>
      </c>
      <c r="I20" s="7">
        <f t="shared" si="0"/>
        <v>2564</v>
      </c>
      <c r="J20" s="8">
        <v>2341</v>
      </c>
      <c r="K20" s="7">
        <f t="shared" si="6"/>
        <v>223</v>
      </c>
      <c r="L20" s="9">
        <f t="shared" si="2"/>
        <v>8.6973478939157564E-2</v>
      </c>
      <c r="M20" s="10">
        <v>22</v>
      </c>
      <c r="N20" s="10"/>
      <c r="O20" s="10"/>
      <c r="P20" s="10">
        <v>124</v>
      </c>
      <c r="Q20" s="10">
        <v>22</v>
      </c>
      <c r="R20" s="10"/>
      <c r="S20" s="10"/>
      <c r="T20" s="10">
        <v>55</v>
      </c>
      <c r="U20" s="10"/>
      <c r="V20" s="10"/>
      <c r="W20" s="10"/>
      <c r="X20" s="11">
        <v>20201024</v>
      </c>
      <c r="Y20" s="11">
        <v>3</v>
      </c>
      <c r="Z20" s="5" t="s">
        <v>75</v>
      </c>
      <c r="AA20" s="11" t="str">
        <f t="shared" si="3"/>
        <v>이형준</v>
      </c>
      <c r="AB20" s="4" t="s">
        <v>66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4"/>
        <v>24</v>
      </c>
      <c r="D21" s="6" t="s">
        <v>30</v>
      </c>
      <c r="E21" s="6" t="s">
        <v>218</v>
      </c>
      <c r="F21" s="6" t="s">
        <v>216</v>
      </c>
      <c r="G21" s="4" t="s">
        <v>217</v>
      </c>
      <c r="H21" s="4" t="s">
        <v>51</v>
      </c>
      <c r="I21" s="7">
        <f t="shared" si="0"/>
        <v>3516</v>
      </c>
      <c r="J21" s="8">
        <v>3447</v>
      </c>
      <c r="K21" s="7">
        <f t="shared" si="6"/>
        <v>69</v>
      </c>
      <c r="L21" s="9">
        <f t="shared" si="2"/>
        <v>1.9624573378839591E-2</v>
      </c>
      <c r="M21" s="10">
        <v>12</v>
      </c>
      <c r="N21" s="10"/>
      <c r="O21" s="10"/>
      <c r="P21" s="10">
        <v>44</v>
      </c>
      <c r="Q21" s="10">
        <v>13</v>
      </c>
      <c r="R21" s="10"/>
      <c r="S21" s="10"/>
      <c r="T21" s="10"/>
      <c r="U21" s="10"/>
      <c r="V21" s="10"/>
      <c r="W21" s="10"/>
      <c r="X21" s="11">
        <v>20201024</v>
      </c>
      <c r="Y21" s="11">
        <v>14</v>
      </c>
      <c r="Z21" s="5" t="s">
        <v>75</v>
      </c>
      <c r="AA21" s="11" t="str">
        <f t="shared" si="3"/>
        <v>이형준</v>
      </c>
      <c r="AB21" s="4" t="s">
        <v>66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4"/>
        <v>24</v>
      </c>
      <c r="D22" s="6" t="s">
        <v>56</v>
      </c>
      <c r="E22" s="6" t="s">
        <v>57</v>
      </c>
      <c r="F22" s="6" t="s">
        <v>105</v>
      </c>
      <c r="G22" s="4" t="s">
        <v>106</v>
      </c>
      <c r="H22" s="4" t="s">
        <v>51</v>
      </c>
      <c r="I22" s="7">
        <f t="shared" si="0"/>
        <v>1037</v>
      </c>
      <c r="J22" s="8">
        <v>980</v>
      </c>
      <c r="K22" s="7">
        <f t="shared" si="6"/>
        <v>57</v>
      </c>
      <c r="L22" s="9">
        <f t="shared" si="2"/>
        <v>5.4966248794599805E-2</v>
      </c>
      <c r="M22" s="10">
        <v>18</v>
      </c>
      <c r="N22" s="10"/>
      <c r="O22" s="10"/>
      <c r="P22" s="10">
        <v>36</v>
      </c>
      <c r="Q22" s="10">
        <v>3</v>
      </c>
      <c r="R22" s="10"/>
      <c r="S22" s="10"/>
      <c r="T22" s="10"/>
      <c r="U22" s="10"/>
      <c r="V22" s="10"/>
      <c r="W22" s="10"/>
      <c r="X22" s="11">
        <v>20201024</v>
      </c>
      <c r="Y22" s="11">
        <v>7</v>
      </c>
      <c r="Z22" s="5" t="s">
        <v>76</v>
      </c>
      <c r="AA22" s="11" t="str">
        <f t="shared" si="3"/>
        <v>하선동</v>
      </c>
      <c r="AB22" s="4" t="s">
        <v>67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4"/>
        <v>24</v>
      </c>
      <c r="D23" s="6" t="s">
        <v>56</v>
      </c>
      <c r="E23" s="6" t="s">
        <v>57</v>
      </c>
      <c r="F23" s="6" t="s">
        <v>105</v>
      </c>
      <c r="G23" s="4" t="s">
        <v>106</v>
      </c>
      <c r="H23" s="4" t="s">
        <v>51</v>
      </c>
      <c r="I23" s="7">
        <f t="shared" si="0"/>
        <v>3517</v>
      </c>
      <c r="J23" s="8">
        <v>3463</v>
      </c>
      <c r="K23" s="7">
        <f t="shared" si="6"/>
        <v>54</v>
      </c>
      <c r="L23" s="9">
        <f t="shared" si="2"/>
        <v>1.5353994882001705E-2</v>
      </c>
      <c r="M23" s="10">
        <v>48</v>
      </c>
      <c r="N23" s="10"/>
      <c r="O23" s="10"/>
      <c r="P23" s="10">
        <v>4</v>
      </c>
      <c r="Q23" s="10">
        <v>2</v>
      </c>
      <c r="R23" s="10"/>
      <c r="S23" s="10"/>
      <c r="T23" s="10"/>
      <c r="U23" s="10"/>
      <c r="V23" s="10"/>
      <c r="W23" s="10"/>
      <c r="X23" s="11">
        <v>20201024</v>
      </c>
      <c r="Y23" s="11">
        <v>7</v>
      </c>
      <c r="Z23" s="5" t="s">
        <v>75</v>
      </c>
      <c r="AA23" s="11" t="str">
        <f t="shared" si="3"/>
        <v>이형준</v>
      </c>
      <c r="AB23" s="4" t="s">
        <v>67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4"/>
        <v>24</v>
      </c>
      <c r="D24" s="6" t="s">
        <v>30</v>
      </c>
      <c r="E24" s="6" t="s">
        <v>57</v>
      </c>
      <c r="F24" s="6" t="s">
        <v>182</v>
      </c>
      <c r="G24" s="4" t="s">
        <v>183</v>
      </c>
      <c r="H24" s="4" t="s">
        <v>51</v>
      </c>
      <c r="I24" s="7">
        <f t="shared" si="0"/>
        <v>3387</v>
      </c>
      <c r="J24" s="8">
        <v>3161</v>
      </c>
      <c r="K24" s="7">
        <f t="shared" si="6"/>
        <v>226</v>
      </c>
      <c r="L24" s="9">
        <f t="shared" si="2"/>
        <v>6.6725715972837316E-2</v>
      </c>
      <c r="M24" s="10">
        <v>151</v>
      </c>
      <c r="N24" s="10">
        <v>5</v>
      </c>
      <c r="O24" s="10"/>
      <c r="P24" s="10">
        <v>70</v>
      </c>
      <c r="Q24" s="10"/>
      <c r="R24" s="10"/>
      <c r="S24" s="10"/>
      <c r="T24" s="10"/>
      <c r="U24" s="10"/>
      <c r="V24" s="10"/>
      <c r="W24" s="10"/>
      <c r="X24" s="11">
        <v>20201024</v>
      </c>
      <c r="Y24" s="11">
        <v>11</v>
      </c>
      <c r="Z24" s="5" t="s">
        <v>75</v>
      </c>
      <c r="AA24" s="11" t="str">
        <f t="shared" si="3"/>
        <v>이형준</v>
      </c>
      <c r="AB24" s="4" t="s">
        <v>67</v>
      </c>
      <c r="AC24" s="12"/>
    </row>
    <row r="25" spans="1:29" s="13" customFormat="1" ht="20.100000000000001" customHeight="1" x14ac:dyDescent="0.3">
      <c r="A25" s="4">
        <v>19</v>
      </c>
      <c r="B25" s="5">
        <f t="shared" ref="B25:C40" si="7">B24</f>
        <v>10</v>
      </c>
      <c r="C25" s="5">
        <f t="shared" si="7"/>
        <v>24</v>
      </c>
      <c r="D25" s="6" t="s">
        <v>56</v>
      </c>
      <c r="E25" s="6" t="s">
        <v>60</v>
      </c>
      <c r="F25" s="6" t="s">
        <v>61</v>
      </c>
      <c r="G25" s="4" t="s">
        <v>62</v>
      </c>
      <c r="H25" s="4" t="s">
        <v>51</v>
      </c>
      <c r="I25" s="7">
        <f t="shared" si="0"/>
        <v>2113</v>
      </c>
      <c r="J25" s="8">
        <v>2111</v>
      </c>
      <c r="K25" s="7">
        <f t="shared" si="6"/>
        <v>2</v>
      </c>
      <c r="L25" s="9">
        <f t="shared" si="2"/>
        <v>9.4652153336488402E-4</v>
      </c>
      <c r="M25" s="10"/>
      <c r="N25" s="10"/>
      <c r="O25" s="10"/>
      <c r="P25" s="10"/>
      <c r="Q25" s="10">
        <v>2</v>
      </c>
      <c r="R25" s="10"/>
      <c r="S25" s="10"/>
      <c r="T25" s="10"/>
      <c r="U25" s="10"/>
      <c r="V25" s="10"/>
      <c r="W25" s="10"/>
      <c r="X25" s="11">
        <v>20201024</v>
      </c>
      <c r="Y25" s="11">
        <v>5</v>
      </c>
      <c r="Z25" s="5" t="s">
        <v>75</v>
      </c>
      <c r="AA25" s="11" t="str">
        <f t="shared" si="3"/>
        <v>이형준</v>
      </c>
      <c r="AB25" s="4" t="s">
        <v>67</v>
      </c>
      <c r="AC25" s="12"/>
    </row>
    <row r="26" spans="1:29" s="13" customFormat="1" ht="20.100000000000001" customHeight="1" x14ac:dyDescent="0.3">
      <c r="A26" s="4">
        <v>20</v>
      </c>
      <c r="B26" s="5">
        <f t="shared" si="7"/>
        <v>10</v>
      </c>
      <c r="C26" s="5">
        <f t="shared" si="7"/>
        <v>24</v>
      </c>
      <c r="D26" s="6" t="s">
        <v>110</v>
      </c>
      <c r="E26" s="6" t="s">
        <v>68</v>
      </c>
      <c r="F26" s="6" t="s">
        <v>174</v>
      </c>
      <c r="G26" s="4" t="s">
        <v>175</v>
      </c>
      <c r="H26" s="4" t="s">
        <v>71</v>
      </c>
      <c r="I26" s="7">
        <f t="shared" si="0"/>
        <v>2601</v>
      </c>
      <c r="J26" s="8">
        <v>2494</v>
      </c>
      <c r="K26" s="7">
        <f t="shared" si="6"/>
        <v>107</v>
      </c>
      <c r="L26" s="9">
        <f t="shared" si="2"/>
        <v>4.1138023836985775E-2</v>
      </c>
      <c r="M26" s="10">
        <v>54</v>
      </c>
      <c r="N26" s="10"/>
      <c r="O26" s="10"/>
      <c r="P26" s="10">
        <v>12</v>
      </c>
      <c r="Q26" s="10"/>
      <c r="R26" s="10"/>
      <c r="S26" s="10">
        <v>21</v>
      </c>
      <c r="T26" s="10">
        <v>2</v>
      </c>
      <c r="U26" s="10"/>
      <c r="V26" s="10"/>
      <c r="W26" s="10">
        <v>18</v>
      </c>
      <c r="X26" s="11">
        <v>20201023</v>
      </c>
      <c r="Y26" s="11">
        <v>10</v>
      </c>
      <c r="Z26" s="5" t="s">
        <v>76</v>
      </c>
      <c r="AA26" s="11" t="str">
        <f t="shared" si="3"/>
        <v>하선동</v>
      </c>
      <c r="AB26" s="4" t="s">
        <v>67</v>
      </c>
      <c r="AC26" s="12"/>
    </row>
    <row r="27" spans="1:29" s="13" customFormat="1" ht="20.100000000000001" customHeight="1" x14ac:dyDescent="0.3">
      <c r="A27" s="4">
        <v>21</v>
      </c>
      <c r="B27" s="5">
        <f t="shared" si="7"/>
        <v>10</v>
      </c>
      <c r="C27" s="5">
        <f t="shared" si="7"/>
        <v>24</v>
      </c>
      <c r="D27" s="6" t="s">
        <v>110</v>
      </c>
      <c r="E27" s="15"/>
      <c r="F27" s="4" t="s">
        <v>224</v>
      </c>
      <c r="G27" s="4" t="s">
        <v>183</v>
      </c>
      <c r="H27" s="4" t="s">
        <v>51</v>
      </c>
      <c r="I27" s="7">
        <f t="shared" si="0"/>
        <v>1343</v>
      </c>
      <c r="J27" s="8">
        <v>1250</v>
      </c>
      <c r="K27" s="7">
        <f t="shared" si="6"/>
        <v>93</v>
      </c>
      <c r="L27" s="9">
        <f t="shared" si="2"/>
        <v>6.9247952345495162E-2</v>
      </c>
      <c r="M27" s="10">
        <v>16</v>
      </c>
      <c r="N27" s="10">
        <v>3</v>
      </c>
      <c r="O27" s="10"/>
      <c r="P27" s="10">
        <v>71</v>
      </c>
      <c r="Q27" s="10">
        <v>3</v>
      </c>
      <c r="R27" s="10"/>
      <c r="S27" s="10"/>
      <c r="T27" s="10"/>
      <c r="U27" s="10"/>
      <c r="V27" s="10"/>
      <c r="W27" s="10"/>
      <c r="X27" s="11">
        <v>20201023</v>
      </c>
      <c r="Y27" s="11">
        <v>3</v>
      </c>
      <c r="Z27" s="5" t="s">
        <v>76</v>
      </c>
      <c r="AA27" s="11" t="str">
        <f t="shared" si="3"/>
        <v>하선동</v>
      </c>
      <c r="AB27" s="4" t="s">
        <v>53</v>
      </c>
      <c r="AC27" s="12"/>
    </row>
    <row r="28" spans="1:29" s="13" customFormat="1" ht="20.100000000000001" customHeight="1" x14ac:dyDescent="0.3">
      <c r="A28" s="4">
        <v>22</v>
      </c>
      <c r="B28" s="5">
        <f t="shared" si="7"/>
        <v>10</v>
      </c>
      <c r="C28" s="5">
        <f t="shared" si="7"/>
        <v>24</v>
      </c>
      <c r="D28" s="6" t="s">
        <v>110</v>
      </c>
      <c r="E28" s="15"/>
      <c r="F28" s="4" t="s">
        <v>224</v>
      </c>
      <c r="G28" s="4" t="s">
        <v>183</v>
      </c>
      <c r="H28" s="4" t="s">
        <v>51</v>
      </c>
      <c r="I28" s="7">
        <f t="shared" si="0"/>
        <v>83</v>
      </c>
      <c r="J28" s="8">
        <v>70</v>
      </c>
      <c r="K28" s="7">
        <f t="shared" si="6"/>
        <v>13</v>
      </c>
      <c r="L28" s="9">
        <f t="shared" si="2"/>
        <v>0.15662650602409639</v>
      </c>
      <c r="M28" s="10">
        <v>9</v>
      </c>
      <c r="N28" s="10">
        <v>1</v>
      </c>
      <c r="O28" s="10"/>
      <c r="P28" s="10">
        <v>2</v>
      </c>
      <c r="Q28" s="10">
        <v>1</v>
      </c>
      <c r="R28" s="10"/>
      <c r="S28" s="10"/>
      <c r="T28" s="10"/>
      <c r="U28" s="10"/>
      <c r="V28" s="10"/>
      <c r="W28" s="10"/>
      <c r="X28" s="11">
        <v>20201024</v>
      </c>
      <c r="Y28" s="11">
        <v>3</v>
      </c>
      <c r="Z28" s="5" t="s">
        <v>76</v>
      </c>
      <c r="AA28" s="11" t="str">
        <f t="shared" si="3"/>
        <v>하선동</v>
      </c>
      <c r="AB28" s="4" t="s">
        <v>53</v>
      </c>
      <c r="AC28" s="12"/>
    </row>
    <row r="29" spans="1:29" s="13" customFormat="1" ht="20.100000000000001" customHeight="1" x14ac:dyDescent="0.3">
      <c r="A29" s="4">
        <v>23</v>
      </c>
      <c r="B29" s="5">
        <f t="shared" si="7"/>
        <v>10</v>
      </c>
      <c r="C29" s="5">
        <f t="shared" si="7"/>
        <v>24</v>
      </c>
      <c r="D29" s="6" t="s">
        <v>56</v>
      </c>
      <c r="E29" s="6" t="s">
        <v>57</v>
      </c>
      <c r="F29" s="6" t="s">
        <v>105</v>
      </c>
      <c r="G29" s="4" t="s">
        <v>106</v>
      </c>
      <c r="H29" s="4" t="s">
        <v>51</v>
      </c>
      <c r="I29" s="7">
        <f t="shared" si="0"/>
        <v>1277</v>
      </c>
      <c r="J29" s="8">
        <v>1110</v>
      </c>
      <c r="K29" s="7">
        <f t="shared" si="6"/>
        <v>167</v>
      </c>
      <c r="L29" s="9">
        <f t="shared" si="2"/>
        <v>0.1307752545027408</v>
      </c>
      <c r="M29" s="10">
        <v>160</v>
      </c>
      <c r="N29" s="10"/>
      <c r="O29" s="10"/>
      <c r="P29" s="10">
        <v>7</v>
      </c>
      <c r="Q29" s="10"/>
      <c r="R29" s="10"/>
      <c r="S29" s="10"/>
      <c r="T29" s="10"/>
      <c r="U29" s="10"/>
      <c r="V29" s="10"/>
      <c r="W29" s="10"/>
      <c r="X29" s="11">
        <v>20201023</v>
      </c>
      <c r="Y29" s="11">
        <v>7</v>
      </c>
      <c r="Z29" s="5" t="s">
        <v>75</v>
      </c>
      <c r="AA29" s="11" t="str">
        <f t="shared" si="3"/>
        <v>이형준</v>
      </c>
      <c r="AB29" s="4" t="s">
        <v>53</v>
      </c>
      <c r="AC29" s="12"/>
    </row>
    <row r="30" spans="1:29" s="13" customFormat="1" ht="20.100000000000001" customHeight="1" x14ac:dyDescent="0.3">
      <c r="A30" s="4">
        <v>24</v>
      </c>
      <c r="B30" s="5">
        <f t="shared" si="7"/>
        <v>10</v>
      </c>
      <c r="C30" s="5">
        <f t="shared" si="7"/>
        <v>24</v>
      </c>
      <c r="D30" s="6" t="s">
        <v>56</v>
      </c>
      <c r="E30" s="6" t="s">
        <v>57</v>
      </c>
      <c r="F30" s="6" t="s">
        <v>105</v>
      </c>
      <c r="G30" s="4" t="s">
        <v>106</v>
      </c>
      <c r="H30" s="4" t="s">
        <v>51</v>
      </c>
      <c r="I30" s="7">
        <f t="shared" si="0"/>
        <v>596</v>
      </c>
      <c r="J30" s="8">
        <v>460</v>
      </c>
      <c r="K30" s="7">
        <f t="shared" si="6"/>
        <v>136</v>
      </c>
      <c r="L30" s="9">
        <f t="shared" si="2"/>
        <v>0.22818791946308725</v>
      </c>
      <c r="M30" s="10">
        <v>136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>
        <v>20201024</v>
      </c>
      <c r="Y30" s="11">
        <v>7</v>
      </c>
      <c r="Z30" s="5" t="s">
        <v>76</v>
      </c>
      <c r="AA30" s="11" t="str">
        <f t="shared" si="3"/>
        <v>하선동</v>
      </c>
      <c r="AB30" s="4" t="s">
        <v>53</v>
      </c>
      <c r="AC30" s="12"/>
    </row>
    <row r="31" spans="1:29" s="13" customFormat="1" ht="20.100000000000001" customHeight="1" x14ac:dyDescent="0.3">
      <c r="A31" s="4">
        <v>25</v>
      </c>
      <c r="B31" s="5">
        <f t="shared" si="7"/>
        <v>10</v>
      </c>
      <c r="C31" s="5">
        <f t="shared" si="7"/>
        <v>24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>
        <f t="shared" si="7"/>
        <v>10</v>
      </c>
      <c r="C32" s="5">
        <f t="shared" si="7"/>
        <v>24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7"/>
        <v>10</v>
      </c>
      <c r="C33" s="5">
        <f t="shared" si="7"/>
        <v>24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7"/>
        <v>10</v>
      </c>
      <c r="C34" s="5">
        <f t="shared" si="7"/>
        <v>24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7"/>
        <v>10</v>
      </c>
      <c r="C35" s="5">
        <f t="shared" si="7"/>
        <v>24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7"/>
        <v>10</v>
      </c>
      <c r="C36" s="5">
        <f t="shared" si="7"/>
        <v>24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7"/>
        <v>10</v>
      </c>
      <c r="C37" s="5">
        <f t="shared" si="7"/>
        <v>24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7"/>
        <v>10</v>
      </c>
      <c r="C38" s="5">
        <f t="shared" si="7"/>
        <v>24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7"/>
        <v>10</v>
      </c>
      <c r="C39" s="5">
        <f t="shared" si="7"/>
        <v>24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7"/>
        <v>10</v>
      </c>
      <c r="C40" s="5">
        <f t="shared" si="7"/>
        <v>24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ref="B41:C46" si="8">B40</f>
        <v>10</v>
      </c>
      <c r="C41" s="5">
        <f t="shared" si="8"/>
        <v>24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8"/>
        <v>10</v>
      </c>
      <c r="C42" s="5">
        <f t="shared" si="8"/>
        <v>24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8"/>
        <v>10</v>
      </c>
      <c r="C43" s="5">
        <f t="shared" si="8"/>
        <v>24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8"/>
        <v>10</v>
      </c>
      <c r="C44" s="5">
        <f t="shared" si="8"/>
        <v>24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8"/>
        <v>10</v>
      </c>
      <c r="C45" s="5">
        <f t="shared" si="8"/>
        <v>24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8"/>
        <v>10</v>
      </c>
      <c r="C46" s="5">
        <f t="shared" si="8"/>
        <v>24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38"/>
      <c r="B47" s="39"/>
      <c r="C47" s="39"/>
      <c r="D47" s="39"/>
      <c r="E47" s="39"/>
      <c r="F47" s="39"/>
      <c r="G47" s="39"/>
      <c r="H47" s="39"/>
      <c r="I47" s="29">
        <f t="shared" ref="I47:W47" si="9">SUM(I7:I46)</f>
        <v>38265</v>
      </c>
      <c r="J47" s="29">
        <f t="shared" si="9"/>
        <v>36598</v>
      </c>
      <c r="K47" s="29">
        <f t="shared" si="9"/>
        <v>1667</v>
      </c>
      <c r="L47" s="29" t="e">
        <f t="shared" si="9"/>
        <v>#DIV/0!</v>
      </c>
      <c r="M47" s="29">
        <f t="shared" si="9"/>
        <v>708</v>
      </c>
      <c r="N47" s="29">
        <f t="shared" si="9"/>
        <v>13</v>
      </c>
      <c r="O47" s="29">
        <f t="shared" si="9"/>
        <v>0</v>
      </c>
      <c r="P47" s="29">
        <f t="shared" si="9"/>
        <v>636</v>
      </c>
      <c r="Q47" s="29">
        <f t="shared" si="9"/>
        <v>117</v>
      </c>
      <c r="R47" s="29">
        <f t="shared" si="9"/>
        <v>0</v>
      </c>
      <c r="S47" s="29">
        <f t="shared" si="9"/>
        <v>21</v>
      </c>
      <c r="T47" s="29">
        <f t="shared" si="9"/>
        <v>154</v>
      </c>
      <c r="U47" s="29">
        <f t="shared" si="9"/>
        <v>0</v>
      </c>
      <c r="V47" s="29">
        <f t="shared" si="9"/>
        <v>0</v>
      </c>
      <c r="W47" s="29">
        <f t="shared" si="9"/>
        <v>18</v>
      </c>
      <c r="X47" s="30"/>
      <c r="Y47" s="31"/>
      <c r="Z47" s="31"/>
      <c r="AA47" s="31"/>
      <c r="AB47" s="31"/>
      <c r="AC47" s="31"/>
    </row>
    <row r="48" spans="1:29" s="16" customFormat="1" ht="13.5" x14ac:dyDescent="0.3">
      <c r="A48" s="38"/>
      <c r="B48" s="39"/>
      <c r="C48" s="39"/>
      <c r="D48" s="39"/>
      <c r="E48" s="39"/>
      <c r="F48" s="39"/>
      <c r="G48" s="39"/>
      <c r="H48" s="3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31"/>
      <c r="Y48" s="31"/>
      <c r="Z48" s="31"/>
      <c r="AA48" s="31"/>
      <c r="AB48" s="31"/>
      <c r="AC48" s="31"/>
    </row>
    <row r="49" spans="1:29" ht="20.100000000000001" customHeight="1" x14ac:dyDescent="0.3">
      <c r="A49" s="4">
        <v>2</v>
      </c>
      <c r="B49" s="5" t="str">
        <f t="shared" ref="B49:B62" si="10">LEFT($A$1,1)</f>
        <v>1</v>
      </c>
      <c r="C49" s="5">
        <v>24</v>
      </c>
      <c r="D49" s="6" t="s">
        <v>34</v>
      </c>
      <c r="E49" s="6" t="s">
        <v>225</v>
      </c>
      <c r="F49" s="6" t="s">
        <v>156</v>
      </c>
      <c r="G49" s="4"/>
      <c r="H49" s="4"/>
      <c r="I49" s="7">
        <f t="shared" ref="I49:I62" si="11">J49+K49</f>
        <v>50</v>
      </c>
      <c r="J49" s="14">
        <v>50</v>
      </c>
      <c r="K49" s="7">
        <f t="shared" ref="K49:K62" si="12">SUM(M49:W49)</f>
        <v>0</v>
      </c>
      <c r="L49" s="9">
        <f t="shared" ref="L49:L62" si="13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20201023</v>
      </c>
      <c r="Y49" s="11">
        <v>12</v>
      </c>
      <c r="Z49" s="5" t="s">
        <v>76</v>
      </c>
      <c r="AA49" s="11" t="str">
        <f t="shared" ref="AA49:AA64" si="14">IF($Z49="A","하선동",IF($Z49="B","이형준",""))</f>
        <v>하선동</v>
      </c>
      <c r="AB49" s="4" t="s">
        <v>58</v>
      </c>
      <c r="AC49" s="12"/>
    </row>
    <row r="50" spans="1:29" ht="20.100000000000001" customHeight="1" x14ac:dyDescent="0.3">
      <c r="A50" s="4">
        <v>3</v>
      </c>
      <c r="B50" s="5" t="str">
        <f t="shared" si="10"/>
        <v>1</v>
      </c>
      <c r="C50" s="5">
        <v>24</v>
      </c>
      <c r="D50" s="6"/>
      <c r="E50" s="6"/>
      <c r="F50" s="6"/>
      <c r="G50" s="4"/>
      <c r="H50" s="4"/>
      <c r="I50" s="7">
        <f t="shared" si="11"/>
        <v>0</v>
      </c>
      <c r="J50" s="8"/>
      <c r="K50" s="7">
        <f t="shared" si="12"/>
        <v>0</v>
      </c>
      <c r="L50" s="9" t="e">
        <f t="shared" si="13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si="14"/>
        <v/>
      </c>
      <c r="AB50" s="4"/>
      <c r="AC50" s="12"/>
    </row>
    <row r="51" spans="1:29" ht="20.100000000000001" customHeight="1" x14ac:dyDescent="0.3">
      <c r="A51" s="4">
        <v>4</v>
      </c>
      <c r="B51" s="5" t="str">
        <f t="shared" si="10"/>
        <v>1</v>
      </c>
      <c r="C51" s="5">
        <v>24</v>
      </c>
      <c r="D51" s="6"/>
      <c r="E51" s="6"/>
      <c r="F51" s="6"/>
      <c r="G51" s="4"/>
      <c r="H51" s="4"/>
      <c r="I51" s="7">
        <f t="shared" si="11"/>
        <v>0</v>
      </c>
      <c r="J51" s="8"/>
      <c r="K51" s="7">
        <f t="shared" si="12"/>
        <v>0</v>
      </c>
      <c r="L51" s="9" t="e">
        <f t="shared" si="13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4"/>
        <v/>
      </c>
      <c r="AB51" s="4"/>
      <c r="AC51" s="12"/>
    </row>
    <row r="52" spans="1:29" ht="20.100000000000001" customHeight="1" x14ac:dyDescent="0.3">
      <c r="A52" s="4">
        <v>5</v>
      </c>
      <c r="B52" s="5" t="str">
        <f t="shared" si="10"/>
        <v>1</v>
      </c>
      <c r="C52" s="5">
        <v>24</v>
      </c>
      <c r="D52" s="6"/>
      <c r="E52" s="6"/>
      <c r="F52" s="6"/>
      <c r="G52" s="4"/>
      <c r="H52" s="4"/>
      <c r="I52" s="7">
        <f t="shared" si="11"/>
        <v>0</v>
      </c>
      <c r="J52" s="8"/>
      <c r="K52" s="7">
        <f t="shared" si="12"/>
        <v>0</v>
      </c>
      <c r="L52" s="9" t="e">
        <f t="shared" si="13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/>
      <c r="AC52" s="12"/>
    </row>
    <row r="53" spans="1:29" ht="20.100000000000001" customHeight="1" x14ac:dyDescent="0.3">
      <c r="A53" s="4">
        <v>6</v>
      </c>
      <c r="B53" s="5" t="str">
        <f t="shared" si="10"/>
        <v>1</v>
      </c>
      <c r="C53" s="5">
        <v>24</v>
      </c>
      <c r="D53" s="6"/>
      <c r="E53" s="6"/>
      <c r="F53" s="6"/>
      <c r="G53" s="4"/>
      <c r="H53" s="4"/>
      <c r="I53" s="7">
        <f t="shared" si="11"/>
        <v>0</v>
      </c>
      <c r="J53" s="8"/>
      <c r="K53" s="7">
        <f t="shared" si="12"/>
        <v>0</v>
      </c>
      <c r="L53" s="9" t="e">
        <f t="shared" si="13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7</v>
      </c>
      <c r="B54" s="5" t="str">
        <f t="shared" si="10"/>
        <v>1</v>
      </c>
      <c r="C54" s="5">
        <v>24</v>
      </c>
      <c r="D54" s="6"/>
      <c r="E54" s="6"/>
      <c r="F54" s="6"/>
      <c r="G54" s="4"/>
      <c r="H54" s="4"/>
      <c r="I54" s="7">
        <f t="shared" si="11"/>
        <v>0</v>
      </c>
      <c r="J54" s="8"/>
      <c r="K54" s="7">
        <f t="shared" si="12"/>
        <v>0</v>
      </c>
      <c r="L54" s="9" t="e">
        <f t="shared" si="13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8</v>
      </c>
      <c r="B55" s="5" t="str">
        <f t="shared" si="10"/>
        <v>1</v>
      </c>
      <c r="C55" s="5">
        <v>24</v>
      </c>
      <c r="D55" s="6"/>
      <c r="E55" s="6"/>
      <c r="F55" s="6"/>
      <c r="G55" s="4"/>
      <c r="H55" s="4"/>
      <c r="I55" s="7">
        <f t="shared" si="11"/>
        <v>0</v>
      </c>
      <c r="J55" s="8"/>
      <c r="K55" s="7">
        <f t="shared" si="12"/>
        <v>0</v>
      </c>
      <c r="L55" s="9" t="e">
        <f t="shared" si="13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9</v>
      </c>
      <c r="B56" s="5" t="str">
        <f t="shared" si="10"/>
        <v>1</v>
      </c>
      <c r="C56" s="5">
        <v>24</v>
      </c>
      <c r="D56" s="6"/>
      <c r="E56" s="6"/>
      <c r="F56" s="6"/>
      <c r="G56" s="4"/>
      <c r="H56" s="4"/>
      <c r="I56" s="7">
        <f t="shared" si="11"/>
        <v>0</v>
      </c>
      <c r="J56" s="8"/>
      <c r="K56" s="7">
        <f t="shared" si="12"/>
        <v>0</v>
      </c>
      <c r="L56" s="9" t="e">
        <f t="shared" si="13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10</v>
      </c>
      <c r="B57" s="5" t="str">
        <f t="shared" si="10"/>
        <v>1</v>
      </c>
      <c r="C57" s="5">
        <v>24</v>
      </c>
      <c r="D57" s="6"/>
      <c r="E57" s="6"/>
      <c r="F57" s="6"/>
      <c r="G57" s="4"/>
      <c r="H57" s="4"/>
      <c r="I57" s="7">
        <f t="shared" si="11"/>
        <v>0</v>
      </c>
      <c r="J57" s="8"/>
      <c r="K57" s="7">
        <f t="shared" si="12"/>
        <v>0</v>
      </c>
      <c r="L57" s="9" t="e">
        <f t="shared" si="13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11</v>
      </c>
      <c r="B58" s="5" t="str">
        <f t="shared" si="10"/>
        <v>1</v>
      </c>
      <c r="C58" s="5">
        <v>24</v>
      </c>
      <c r="D58" s="6"/>
      <c r="E58" s="6"/>
      <c r="F58" s="6"/>
      <c r="G58" s="4"/>
      <c r="H58" s="4"/>
      <c r="I58" s="7">
        <f t="shared" si="11"/>
        <v>0</v>
      </c>
      <c r="J58" s="8"/>
      <c r="K58" s="7">
        <f t="shared" si="12"/>
        <v>0</v>
      </c>
      <c r="L58" s="9" t="e">
        <f t="shared" si="13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12</v>
      </c>
      <c r="B59" s="5" t="str">
        <f t="shared" si="10"/>
        <v>1</v>
      </c>
      <c r="C59" s="5">
        <v>24</v>
      </c>
      <c r="D59" s="6"/>
      <c r="E59" s="6"/>
      <c r="F59" s="6"/>
      <c r="G59" s="4"/>
      <c r="H59" s="4"/>
      <c r="I59" s="7">
        <f t="shared" si="11"/>
        <v>0</v>
      </c>
      <c r="J59" s="8"/>
      <c r="K59" s="7">
        <f t="shared" si="12"/>
        <v>0</v>
      </c>
      <c r="L59" s="9" t="e">
        <f t="shared" si="13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13</v>
      </c>
      <c r="B60" s="5" t="str">
        <f t="shared" si="10"/>
        <v>1</v>
      </c>
      <c r="C60" s="5">
        <v>24</v>
      </c>
      <c r="D60" s="6"/>
      <c r="E60" s="6"/>
      <c r="F60" s="6"/>
      <c r="G60" s="4"/>
      <c r="H60" s="4"/>
      <c r="I60" s="7">
        <f t="shared" si="11"/>
        <v>0</v>
      </c>
      <c r="J60" s="8"/>
      <c r="K60" s="7">
        <f t="shared" si="12"/>
        <v>0</v>
      </c>
      <c r="L60" s="9" t="e">
        <f t="shared" si="13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14</v>
      </c>
      <c r="B61" s="5" t="str">
        <f t="shared" si="10"/>
        <v>1</v>
      </c>
      <c r="C61" s="5">
        <v>24</v>
      </c>
      <c r="D61" s="6"/>
      <c r="E61" s="6"/>
      <c r="F61" s="6"/>
      <c r="G61" s="4"/>
      <c r="H61" s="4"/>
      <c r="I61" s="7">
        <f t="shared" si="11"/>
        <v>0</v>
      </c>
      <c r="J61" s="8"/>
      <c r="K61" s="7">
        <f t="shared" si="12"/>
        <v>0</v>
      </c>
      <c r="L61" s="9" t="e">
        <f t="shared" si="13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15</v>
      </c>
      <c r="B62" s="5" t="str">
        <f t="shared" si="10"/>
        <v>1</v>
      </c>
      <c r="C62" s="5">
        <v>24</v>
      </c>
      <c r="D62" s="6"/>
      <c r="E62" s="6"/>
      <c r="F62" s="6"/>
      <c r="G62" s="4"/>
      <c r="H62" s="4"/>
      <c r="I62" s="7">
        <f t="shared" si="11"/>
        <v>0</v>
      </c>
      <c r="J62" s="8"/>
      <c r="K62" s="7">
        <f t="shared" si="12"/>
        <v>0</v>
      </c>
      <c r="L62" s="9" t="e">
        <f t="shared" si="13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X63" s="11"/>
      <c r="Y63" s="11"/>
      <c r="Z63" s="5"/>
      <c r="AA63" s="11" t="str">
        <f t="shared" si="14"/>
        <v/>
      </c>
      <c r="AB63" s="4"/>
    </row>
    <row r="64" spans="1:29" ht="20.100000000000001" customHeight="1" x14ac:dyDescent="0.3">
      <c r="X64" s="11"/>
      <c r="Y64" s="11"/>
      <c r="Z64" s="5"/>
      <c r="AA64" s="11" t="str">
        <f t="shared" si="14"/>
        <v/>
      </c>
      <c r="AB64" s="4"/>
    </row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C46 AC7:AC12 D31:W46 AC26:AC46 A49:W62 AC49:AC62 D9:F9 I7:W12 I26:W30">
    <cfRule type="expression" dxfId="133" priority="159">
      <formula>$L7&gt;0.15</formula>
    </cfRule>
    <cfRule type="expression" dxfId="132" priority="160">
      <formula>AND($L7&gt;0.08,$L7&lt;0.15)</formula>
    </cfRule>
  </conditionalFormatting>
  <conditionalFormatting sqref="AC7:AC25 D9:F9 I7:W25">
    <cfRule type="expression" dxfId="131" priority="147">
      <formula>$L7&gt;0.15</formula>
    </cfRule>
    <cfRule type="expression" dxfId="130" priority="148">
      <formula>AND($L7&gt;0.08,$L7&lt;0.15)</formula>
    </cfRule>
  </conditionalFormatting>
  <conditionalFormatting sqref="AB49:AB54 X49:X54">
    <cfRule type="expression" dxfId="129" priority="117">
      <formula>$L49&gt;0.15</formula>
    </cfRule>
    <cfRule type="expression" dxfId="128" priority="118">
      <formula>AND($L49&gt;0.08,$L49&lt;0.15)</formula>
    </cfRule>
  </conditionalFormatting>
  <conditionalFormatting sqref="Y49:AA54">
    <cfRule type="expression" dxfId="127" priority="115">
      <formula>$L49&gt;0.15</formula>
    </cfRule>
    <cfRule type="expression" dxfId="126" priority="116">
      <formula>AND($L49&gt;0.08,$L49&lt;0.15)</formula>
    </cfRule>
  </conditionalFormatting>
  <conditionalFormatting sqref="Y37:AA46">
    <cfRule type="expression" dxfId="125" priority="119">
      <formula>$L37&gt;0.15</formula>
    </cfRule>
    <cfRule type="expression" dxfId="124" priority="120">
      <formula>AND($L37&gt;0.08,$L37&lt;0.15)</formula>
    </cfRule>
  </conditionalFormatting>
  <conditionalFormatting sqref="Y16:AA18 Y20:AA36">
    <cfRule type="expression" dxfId="123" priority="125">
      <formula>$L16&gt;0.15</formula>
    </cfRule>
    <cfRule type="expression" dxfId="122" priority="126">
      <formula>AND($L16&gt;0.08,$L16&lt;0.15)</formula>
    </cfRule>
  </conditionalFormatting>
  <conditionalFormatting sqref="AB55:AB64 X55:X64">
    <cfRule type="expression" dxfId="121" priority="113">
      <formula>$L55&gt;0.15</formula>
    </cfRule>
    <cfRule type="expression" dxfId="120" priority="114">
      <formula>AND($L55&gt;0.08,$L55&lt;0.15)</formula>
    </cfRule>
  </conditionalFormatting>
  <conditionalFormatting sqref="X20:X36 AB22:AB36">
    <cfRule type="expression" dxfId="119" priority="129">
      <formula>$L20&gt;0.15</formula>
    </cfRule>
    <cfRule type="expression" dxfId="118" priority="130">
      <formula>AND($L20&gt;0.08,$L20&lt;0.15)</formula>
    </cfRule>
  </conditionalFormatting>
  <conditionalFormatting sqref="X7:X19 AB7:AB21">
    <cfRule type="expression" dxfId="117" priority="127">
      <formula>$L7&gt;0.15</formula>
    </cfRule>
    <cfRule type="expression" dxfId="116" priority="128">
      <formula>AND($L7&gt;0.08,$L7&lt;0.15)</formula>
    </cfRule>
  </conditionalFormatting>
  <conditionalFormatting sqref="Y7:AA15 Y19:AA19">
    <cfRule type="expression" dxfId="115" priority="123">
      <formula>$L7&gt;0.15</formula>
    </cfRule>
    <cfRule type="expression" dxfId="114" priority="124">
      <formula>AND($L7&gt;0.08,$L7&lt;0.15)</formula>
    </cfRule>
  </conditionalFormatting>
  <conditionalFormatting sqref="AB37:AB46 X37:X46">
    <cfRule type="expression" dxfId="113" priority="121">
      <formula>$L37&gt;0.15</formula>
    </cfRule>
    <cfRule type="expression" dxfId="112" priority="122">
      <formula>AND($L37&gt;0.08,$L37&lt;0.15)</formula>
    </cfRule>
  </conditionalFormatting>
  <conditionalFormatting sqref="Y55:AA64">
    <cfRule type="expression" dxfId="111" priority="111">
      <formula>$L55&gt;0.15</formula>
    </cfRule>
    <cfRule type="expression" dxfId="110" priority="112">
      <formula>AND($L55&gt;0.08,$L55&lt;0.15)</formula>
    </cfRule>
  </conditionalFormatting>
  <conditionalFormatting sqref="D7:H7">
    <cfRule type="expression" dxfId="109" priority="109">
      <formula>$L7&gt;0.15</formula>
    </cfRule>
    <cfRule type="expression" dxfId="108" priority="110">
      <formula>AND($L7&gt;0.08,$L7&lt;0.15)</formula>
    </cfRule>
  </conditionalFormatting>
  <conditionalFormatting sqref="D8:H8">
    <cfRule type="expression" dxfId="107" priority="107">
      <formula>$L8&gt;0.15</formula>
    </cfRule>
    <cfRule type="expression" dxfId="106" priority="108">
      <formula>AND($L8&gt;0.08,$L8&lt;0.15)</formula>
    </cfRule>
  </conditionalFormatting>
  <conditionalFormatting sqref="G9:H9">
    <cfRule type="expression" dxfId="105" priority="105">
      <formula>$L9&gt;0.15</formula>
    </cfRule>
    <cfRule type="expression" dxfId="104" priority="106">
      <formula>AND($L9&gt;0.08,$L9&lt;0.15)</formula>
    </cfRule>
  </conditionalFormatting>
  <conditionalFormatting sqref="D10:H10">
    <cfRule type="expression" dxfId="103" priority="103">
      <formula>$L10&gt;0.15</formula>
    </cfRule>
    <cfRule type="expression" dxfId="102" priority="104">
      <formula>AND($L10&gt;0.08,$L10&lt;0.15)</formula>
    </cfRule>
  </conditionalFormatting>
  <conditionalFormatting sqref="D11:H11">
    <cfRule type="expression" dxfId="101" priority="101">
      <formula>$L11&gt;0.15</formula>
    </cfRule>
    <cfRule type="expression" dxfId="100" priority="102">
      <formula>AND($L11&gt;0.08,$L11&lt;0.15)</formula>
    </cfRule>
  </conditionalFormatting>
  <conditionalFormatting sqref="D11:H11">
    <cfRule type="expression" dxfId="99" priority="99">
      <formula>$L11&gt;0.15</formula>
    </cfRule>
    <cfRule type="expression" dxfId="98" priority="100">
      <formula>AND($L11&gt;0.08,$L11&lt;0.15)</formula>
    </cfRule>
  </conditionalFormatting>
  <conditionalFormatting sqref="D12:H12">
    <cfRule type="expression" dxfId="97" priority="97">
      <formula>$L12&gt;0.15</formula>
    </cfRule>
    <cfRule type="expression" dxfId="96" priority="98">
      <formula>AND($L12&gt;0.08,$L12&lt;0.15)</formula>
    </cfRule>
  </conditionalFormatting>
  <conditionalFormatting sqref="D12:H12">
    <cfRule type="expression" dxfId="95" priority="95">
      <formula>$L12&gt;0.15</formula>
    </cfRule>
    <cfRule type="expression" dxfId="94" priority="96">
      <formula>AND($L12&gt;0.08,$L12&lt;0.15)</formula>
    </cfRule>
  </conditionalFormatting>
  <conditionalFormatting sqref="G13:H13">
    <cfRule type="expression" dxfId="93" priority="87">
      <formula>$L13&gt;0.15</formula>
    </cfRule>
    <cfRule type="expression" dxfId="92" priority="88">
      <formula>AND($L13&gt;0.08,$L13&lt;0.15)</formula>
    </cfRule>
  </conditionalFormatting>
  <conditionalFormatting sqref="D13 F13">
    <cfRule type="expression" dxfId="91" priority="93">
      <formula>$L13&gt;0.15</formula>
    </cfRule>
    <cfRule type="expression" dxfId="90" priority="94">
      <formula>AND($L13&gt;0.08,$L13&lt;0.15)</formula>
    </cfRule>
  </conditionalFormatting>
  <conditionalFormatting sqref="E13">
    <cfRule type="expression" dxfId="89" priority="91">
      <formula>$L13&gt;0.15</formula>
    </cfRule>
    <cfRule type="expression" dxfId="88" priority="92">
      <formula>AND($L13&gt;0.08,$L13&lt;0.15)</formula>
    </cfRule>
  </conditionalFormatting>
  <conditionalFormatting sqref="E13">
    <cfRule type="expression" dxfId="87" priority="89">
      <formula>$L13&gt;0.15</formula>
    </cfRule>
    <cfRule type="expression" dxfId="86" priority="90">
      <formula>AND($L13&gt;0.08,$L13&lt;0.15)</formula>
    </cfRule>
  </conditionalFormatting>
  <conditionalFormatting sqref="G13:H13">
    <cfRule type="expression" dxfId="85" priority="85">
      <formula>$L13&gt;0.15</formula>
    </cfRule>
    <cfRule type="expression" dxfId="84" priority="86">
      <formula>AND($L13&gt;0.08,$L13&lt;0.15)</formula>
    </cfRule>
  </conditionalFormatting>
  <conditionalFormatting sqref="G14:H14">
    <cfRule type="expression" dxfId="83" priority="77">
      <formula>$L14&gt;0.15</formula>
    </cfRule>
    <cfRule type="expression" dxfId="82" priority="78">
      <formula>AND($L14&gt;0.08,$L14&lt;0.15)</formula>
    </cfRule>
  </conditionalFormatting>
  <conditionalFormatting sqref="D14 F14">
    <cfRule type="expression" dxfId="81" priority="83">
      <formula>$L14&gt;0.15</formula>
    </cfRule>
    <cfRule type="expression" dxfId="80" priority="84">
      <formula>AND($L14&gt;0.08,$L14&lt;0.15)</formula>
    </cfRule>
  </conditionalFormatting>
  <conditionalFormatting sqref="E14">
    <cfRule type="expression" dxfId="79" priority="81">
      <formula>$L14&gt;0.15</formula>
    </cfRule>
    <cfRule type="expression" dxfId="78" priority="82">
      <formula>AND($L14&gt;0.08,$L14&lt;0.15)</formula>
    </cfRule>
  </conditionalFormatting>
  <conditionalFormatting sqref="E14">
    <cfRule type="expression" dxfId="77" priority="79">
      <formula>$L14&gt;0.15</formula>
    </cfRule>
    <cfRule type="expression" dxfId="76" priority="80">
      <formula>AND($L14&gt;0.08,$L14&lt;0.15)</formula>
    </cfRule>
  </conditionalFormatting>
  <conditionalFormatting sqref="G14:H14">
    <cfRule type="expression" dxfId="75" priority="75">
      <formula>$L14&gt;0.15</formula>
    </cfRule>
    <cfRule type="expression" dxfId="74" priority="76">
      <formula>AND($L14&gt;0.08,$L14&lt;0.15)</formula>
    </cfRule>
  </conditionalFormatting>
  <conditionalFormatting sqref="G15:H15">
    <cfRule type="expression" dxfId="73" priority="67">
      <formula>$L15&gt;0.15</formula>
    </cfRule>
    <cfRule type="expression" dxfId="72" priority="68">
      <formula>AND($L15&gt;0.08,$L15&lt;0.15)</formula>
    </cfRule>
  </conditionalFormatting>
  <conditionalFormatting sqref="D15 F15">
    <cfRule type="expression" dxfId="71" priority="73">
      <formula>$L15&gt;0.15</formula>
    </cfRule>
    <cfRule type="expression" dxfId="70" priority="74">
      <formula>AND($L15&gt;0.08,$L15&lt;0.15)</formula>
    </cfRule>
  </conditionalFormatting>
  <conditionalFormatting sqref="E15">
    <cfRule type="expression" dxfId="69" priority="71">
      <formula>$L15&gt;0.15</formula>
    </cfRule>
    <cfRule type="expression" dxfId="68" priority="72">
      <formula>AND($L15&gt;0.08,$L15&lt;0.15)</formula>
    </cfRule>
  </conditionalFormatting>
  <conditionalFormatting sqref="E15">
    <cfRule type="expression" dxfId="67" priority="69">
      <formula>$L15&gt;0.15</formula>
    </cfRule>
    <cfRule type="expression" dxfId="66" priority="70">
      <formula>AND($L15&gt;0.08,$L15&lt;0.15)</formula>
    </cfRule>
  </conditionalFormatting>
  <conditionalFormatting sqref="G15:H15">
    <cfRule type="expression" dxfId="65" priority="65">
      <formula>$L15&gt;0.15</formula>
    </cfRule>
    <cfRule type="expression" dxfId="64" priority="66">
      <formula>AND($L15&gt;0.08,$L15&lt;0.15)</formula>
    </cfRule>
  </conditionalFormatting>
  <conditionalFormatting sqref="D16:H16">
    <cfRule type="expression" dxfId="63" priority="63">
      <formula>$L16&gt;0.15</formula>
    </cfRule>
    <cfRule type="expression" dxfId="62" priority="64">
      <formula>AND($L16&gt;0.08,$L16&lt;0.15)</formula>
    </cfRule>
  </conditionalFormatting>
  <conditionalFormatting sqref="D17:F17">
    <cfRule type="expression" dxfId="61" priority="61">
      <formula>$L17&gt;0.15</formula>
    </cfRule>
    <cfRule type="expression" dxfId="60" priority="62">
      <formula>AND($L17&gt;0.08,$L17&lt;0.15)</formula>
    </cfRule>
  </conditionalFormatting>
  <conditionalFormatting sqref="D17:F17">
    <cfRule type="expression" dxfId="59" priority="59">
      <formula>$L17&gt;0.15</formula>
    </cfRule>
    <cfRule type="expression" dxfId="58" priority="60">
      <formula>AND($L17&gt;0.08,$L17&lt;0.15)</formula>
    </cfRule>
  </conditionalFormatting>
  <conditionalFormatting sqref="G17:H17">
    <cfRule type="expression" dxfId="57" priority="57">
      <formula>$L17&gt;0.15</formula>
    </cfRule>
    <cfRule type="expression" dxfId="56" priority="58">
      <formula>AND($L17&gt;0.08,$L17&lt;0.15)</formula>
    </cfRule>
  </conditionalFormatting>
  <conditionalFormatting sqref="D18:F18">
    <cfRule type="expression" dxfId="55" priority="55">
      <formula>$L18&gt;0.15</formula>
    </cfRule>
    <cfRule type="expression" dxfId="54" priority="56">
      <formula>AND($L18&gt;0.08,$L18&lt;0.15)</formula>
    </cfRule>
  </conditionalFormatting>
  <conditionalFormatting sqref="D18:F18">
    <cfRule type="expression" dxfId="53" priority="53">
      <formula>$L18&gt;0.15</formula>
    </cfRule>
    <cfRule type="expression" dxfId="52" priority="54">
      <formula>AND($L18&gt;0.08,$L18&lt;0.15)</formula>
    </cfRule>
  </conditionalFormatting>
  <conditionalFormatting sqref="G18:H18">
    <cfRule type="expression" dxfId="51" priority="51">
      <formula>$L18&gt;0.15</formula>
    </cfRule>
    <cfRule type="expression" dxfId="50" priority="52">
      <formula>AND($L18&gt;0.08,$L18&lt;0.15)</formula>
    </cfRule>
  </conditionalFormatting>
  <conditionalFormatting sqref="D19:F19">
    <cfRule type="expression" dxfId="49" priority="49">
      <formula>$L19&gt;0.15</formula>
    </cfRule>
    <cfRule type="expression" dxfId="48" priority="50">
      <formula>AND($L19&gt;0.08,$L19&lt;0.15)</formula>
    </cfRule>
  </conditionalFormatting>
  <conditionalFormatting sqref="D19:F19">
    <cfRule type="expression" dxfId="47" priority="47">
      <formula>$L19&gt;0.15</formula>
    </cfRule>
    <cfRule type="expression" dxfId="46" priority="48">
      <formula>AND($L19&gt;0.08,$L19&lt;0.15)</formula>
    </cfRule>
  </conditionalFormatting>
  <conditionalFormatting sqref="G19:H19">
    <cfRule type="expression" dxfId="45" priority="45">
      <formula>$L19&gt;0.15</formula>
    </cfRule>
    <cfRule type="expression" dxfId="44" priority="46">
      <formula>AND($L19&gt;0.08,$L19&lt;0.15)</formula>
    </cfRule>
  </conditionalFormatting>
  <conditionalFormatting sqref="D20:F20">
    <cfRule type="expression" dxfId="43" priority="43">
      <formula>$L20&gt;0.15</formula>
    </cfRule>
    <cfRule type="expression" dxfId="42" priority="44">
      <formula>AND($L20&gt;0.08,$L20&lt;0.15)</formula>
    </cfRule>
  </conditionalFormatting>
  <conditionalFormatting sqref="D20:F20">
    <cfRule type="expression" dxfId="41" priority="41">
      <formula>$L20&gt;0.15</formula>
    </cfRule>
    <cfRule type="expression" dxfId="40" priority="42">
      <formula>AND($L20&gt;0.08,$L20&lt;0.15)</formula>
    </cfRule>
  </conditionalFormatting>
  <conditionalFormatting sqref="G20:H20">
    <cfRule type="expression" dxfId="39" priority="39">
      <formula>$L20&gt;0.15</formula>
    </cfRule>
    <cfRule type="expression" dxfId="38" priority="40">
      <formula>AND($L20&gt;0.08,$L20&lt;0.15)</formula>
    </cfRule>
  </conditionalFormatting>
  <conditionalFormatting sqref="D21:H21">
    <cfRule type="expression" dxfId="37" priority="37">
      <formula>$L21&gt;0.15</formula>
    </cfRule>
    <cfRule type="expression" dxfId="36" priority="38">
      <formula>AND($L21&gt;0.08,$L21&lt;0.15)</formula>
    </cfRule>
  </conditionalFormatting>
  <conditionalFormatting sqref="D21:H21">
    <cfRule type="expression" dxfId="35" priority="35">
      <formula>$L21&gt;0.15</formula>
    </cfRule>
    <cfRule type="expression" dxfId="34" priority="36">
      <formula>AND($L21&gt;0.08,$L21&lt;0.15)</formula>
    </cfRule>
  </conditionalFormatting>
  <conditionalFormatting sqref="D22:H22">
    <cfRule type="expression" dxfId="33" priority="33">
      <formula>$L22&gt;0.15</formula>
    </cfRule>
    <cfRule type="expression" dxfId="32" priority="34">
      <formula>AND($L22&gt;0.08,$L22&lt;0.15)</formula>
    </cfRule>
  </conditionalFormatting>
  <conditionalFormatting sqref="D23:H23">
    <cfRule type="expression" dxfId="31" priority="31">
      <formula>$L23&gt;0.15</formula>
    </cfRule>
    <cfRule type="expression" dxfId="30" priority="32">
      <formula>AND($L23&gt;0.08,$L23&lt;0.15)</formula>
    </cfRule>
  </conditionalFormatting>
  <conditionalFormatting sqref="D24:H24">
    <cfRule type="expression" dxfId="29" priority="29">
      <formula>$L24&gt;0.15</formula>
    </cfRule>
    <cfRule type="expression" dxfId="28" priority="30">
      <formula>AND($L24&gt;0.08,$L24&lt;0.15)</formula>
    </cfRule>
  </conditionalFormatting>
  <conditionalFormatting sqref="G25:H25">
    <cfRule type="expression" dxfId="27" priority="21">
      <formula>$L25&gt;0.15</formula>
    </cfRule>
    <cfRule type="expression" dxfId="26" priority="22">
      <formula>AND($L25&gt;0.08,$L25&lt;0.15)</formula>
    </cfRule>
  </conditionalFormatting>
  <conditionalFormatting sqref="D25 F25">
    <cfRule type="expression" dxfId="25" priority="27">
      <formula>$L25&gt;0.15</formula>
    </cfRule>
    <cfRule type="expression" dxfId="24" priority="28">
      <formula>AND($L25&gt;0.08,$L25&lt;0.15)</formula>
    </cfRule>
  </conditionalFormatting>
  <conditionalFormatting sqref="E25">
    <cfRule type="expression" dxfId="23" priority="25">
      <formula>$L25&gt;0.15</formula>
    </cfRule>
    <cfRule type="expression" dxfId="22" priority="26">
      <formula>AND($L25&gt;0.08,$L25&lt;0.15)</formula>
    </cfRule>
  </conditionalFormatting>
  <conditionalFormatting sqref="E25">
    <cfRule type="expression" dxfId="21" priority="23">
      <formula>$L25&gt;0.15</formula>
    </cfRule>
    <cfRule type="expression" dxfId="20" priority="24">
      <formula>AND($L25&gt;0.08,$L25&lt;0.15)</formula>
    </cfRule>
  </conditionalFormatting>
  <conditionalFormatting sqref="G25:H25">
    <cfRule type="expression" dxfId="19" priority="19">
      <formula>$L25&gt;0.15</formula>
    </cfRule>
    <cfRule type="expression" dxfId="18" priority="20">
      <formula>AND($L25&gt;0.08,$L25&lt;0.15)</formula>
    </cfRule>
  </conditionalFormatting>
  <conditionalFormatting sqref="D26:H26">
    <cfRule type="expression" dxfId="17" priority="17">
      <formula>$L26&gt;0.15</formula>
    </cfRule>
    <cfRule type="expression" dxfId="16" priority="18">
      <formula>AND($L26&gt;0.08,$L26&lt;0.15)</formula>
    </cfRule>
  </conditionalFormatting>
  <conditionalFormatting sqref="D27:F27">
    <cfRule type="expression" dxfId="15" priority="15">
      <formula>$L27&gt;0.15</formula>
    </cfRule>
    <cfRule type="expression" dxfId="14" priority="16">
      <formula>AND($L27&gt;0.08,$L27&lt;0.15)</formula>
    </cfRule>
  </conditionalFormatting>
  <conditionalFormatting sqref="D27:F27">
    <cfRule type="expression" dxfId="13" priority="13">
      <formula>$L27&gt;0.15</formula>
    </cfRule>
    <cfRule type="expression" dxfId="12" priority="14">
      <formula>AND($L27&gt;0.08,$L27&lt;0.15)</formula>
    </cfRule>
  </conditionalFormatting>
  <conditionalFormatting sqref="G27:H27">
    <cfRule type="expression" dxfId="11" priority="11">
      <formula>$L27&gt;0.15</formula>
    </cfRule>
    <cfRule type="expression" dxfId="10" priority="12">
      <formula>AND($L27&gt;0.08,$L27&lt;0.15)</formula>
    </cfRule>
  </conditionalFormatting>
  <conditionalFormatting sqref="D28:F28">
    <cfRule type="expression" dxfId="9" priority="9">
      <formula>$L28&gt;0.15</formula>
    </cfRule>
    <cfRule type="expression" dxfId="8" priority="10">
      <formula>AND($L28&gt;0.08,$L28&lt;0.15)</formula>
    </cfRule>
  </conditionalFormatting>
  <conditionalFormatting sqref="D28:F28">
    <cfRule type="expression" dxfId="7" priority="7">
      <formula>$L28&gt;0.15</formula>
    </cfRule>
    <cfRule type="expression" dxfId="6" priority="8">
      <formula>AND($L28&gt;0.08,$L28&lt;0.15)</formula>
    </cfRule>
  </conditionalFormatting>
  <conditionalFormatting sqref="G28:H28">
    <cfRule type="expression" dxfId="5" priority="5">
      <formula>$L28&gt;0.15</formula>
    </cfRule>
    <cfRule type="expression" dxfId="4" priority="6">
      <formula>AND($L28&gt;0.08,$L28&lt;0.15)</formula>
    </cfRule>
  </conditionalFormatting>
  <conditionalFormatting sqref="D29:H29">
    <cfRule type="expression" dxfId="3" priority="3">
      <formula>$L29&gt;0.15</formula>
    </cfRule>
    <cfRule type="expression" dxfId="2" priority="4">
      <formula>AND($L29&gt;0.08,$L29&lt;0.15)</formula>
    </cfRule>
  </conditionalFormatting>
  <conditionalFormatting sqref="D30:H30">
    <cfRule type="expression" dxfId="1" priority="1">
      <formula>$L30&gt;0.15</formula>
    </cfRule>
    <cfRule type="expression" dxfId="0" priority="2">
      <formula>AND($L30&gt;0.08,$L30&lt;0.15)</formula>
    </cfRule>
  </conditionalFormatting>
  <dataValidations count="3">
    <dataValidation allowBlank="1" showInputMessage="1" showErrorMessage="1" prompt="수식 계산_x000a_수치 입력 금지" sqref="K7:K46 K49:K62" xr:uid="{6F070C9E-643C-443B-BFEF-F2E171DCB50C}"/>
    <dataValidation type="whole" allowBlank="1" showInputMessage="1" showErrorMessage="1" errorTitle="입력값이 올바르지 않습니다." error="숫자만 쓰세요!" sqref="M7:W46 M49:W62" xr:uid="{F0AD64BE-25E9-4FFF-B0AD-ECC306577479}">
      <formula1>0</formula1>
      <formula2>20000</formula2>
    </dataValidation>
    <dataValidation type="list" allowBlank="1" showInputMessage="1" showErrorMessage="1" sqref="Z7:Z46 Z49:Z64" xr:uid="{E2C72AEA-3E3A-4A3E-9ADF-D8855970269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A3D3D1-A693-4871-B8C7-96CAC22AD262}">
          <x14:formula1>
            <xm:f>데이터!$B$4:$B$17</xm:f>
          </x14:formula1>
          <xm:sqref>D49:D62 D8:D12 D17:D24 D26:D46</xm:sqref>
        </x14:dataValidation>
        <x14:dataValidation type="list" allowBlank="1" showInputMessage="1" showErrorMessage="1" xr:uid="{4F5EAE83-29F3-42FC-912B-694957ECDF1A}">
          <x14:formula1>
            <xm:f>데이터!$C$4:$C$11</xm:f>
          </x14:formula1>
          <xm:sqref>AB49:AB64 AB7:AB46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10월19 일</vt:lpstr>
      <vt:lpstr>10월20일</vt:lpstr>
      <vt:lpstr>10월21일</vt:lpstr>
      <vt:lpstr>10월22일</vt:lpstr>
      <vt:lpstr>10월23일</vt:lpstr>
      <vt:lpstr>10월24일</vt:lpstr>
      <vt:lpstr>'10월19 일'!Print_Area</vt:lpstr>
      <vt:lpstr>'10월20일'!Print_Area</vt:lpstr>
      <vt:lpstr>'10월21일'!Print_Area</vt:lpstr>
      <vt:lpstr>'10월22일'!Print_Area</vt:lpstr>
      <vt:lpstr>'10월23일'!Print_Area</vt:lpstr>
      <vt:lpstr>'10월24일'!Print_Area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김서나</cp:lastModifiedBy>
  <cp:lastPrinted>2020-10-23T01:39:51Z</cp:lastPrinted>
  <dcterms:created xsi:type="dcterms:W3CDTF">2020-05-22T07:35:31Z</dcterms:created>
  <dcterms:modified xsi:type="dcterms:W3CDTF">2020-10-28T03:23:29Z</dcterms:modified>
</cp:coreProperties>
</file>