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0월\"/>
    </mc:Choice>
  </mc:AlternateContent>
  <xr:revisionPtr revIDLastSave="0" documentId="13_ncr:1_{92E50DD6-412E-4C86-A0F2-60BCF82B7E23}" xr6:coauthVersionLast="45" xr6:coauthVersionMax="45" xr10:uidLastSave="{00000000-0000-0000-0000-000000000000}"/>
  <bookViews>
    <workbookView xWindow="-120" yWindow="-120" windowWidth="29040" windowHeight="15840" firstSheet="1" activeTab="5" xr2:uid="{BD4EB5AE-10EB-483A-919C-3F380A3CAE8E}"/>
  </bookViews>
  <sheets>
    <sheet name="데이터" sheetId="4" state="hidden" r:id="rId1"/>
    <sheet name="10월26 일" sheetId="21" r:id="rId2"/>
    <sheet name="10월27일" sheetId="22" r:id="rId3"/>
    <sheet name="10월28일" sheetId="26" r:id="rId4"/>
    <sheet name="10월29일" sheetId="27" r:id="rId5"/>
    <sheet name="10월30일" sheetId="28" r:id="rId6"/>
  </sheets>
  <definedNames>
    <definedName name="_xlnm.Print_Area" localSheetId="1">'10월26 일'!$A$1:$AC$48</definedName>
    <definedName name="_xlnm.Print_Area" localSheetId="2">'10월27일'!$A$1:$AC$48</definedName>
    <definedName name="_xlnm.Print_Area" localSheetId="3">'10월28일'!$A$1:$AC$48</definedName>
    <definedName name="_xlnm.Print_Area" localSheetId="4">'10월29일'!$A$1:$AC$48</definedName>
    <definedName name="_xlnm.Print_Area" localSheetId="5">'10월30일'!$A$1:$AC$48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4" i="27" l="1"/>
  <c r="K24" i="27"/>
  <c r="L24" i="27" s="1"/>
  <c r="I24" i="27"/>
  <c r="AA23" i="27"/>
  <c r="K23" i="27"/>
  <c r="L23" i="27" s="1"/>
  <c r="I23" i="27"/>
  <c r="AA22" i="27"/>
  <c r="K22" i="27"/>
  <c r="L22" i="27" s="1"/>
  <c r="I22" i="27"/>
  <c r="AA49" i="27" l="1"/>
  <c r="AA50" i="22" l="1"/>
  <c r="K14" i="22" l="1"/>
  <c r="AA49" i="22"/>
  <c r="AA49" i="21" l="1"/>
  <c r="C8" i="21" l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B8" i="2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AA63" i="28" l="1"/>
  <c r="K63" i="28"/>
  <c r="L63" i="28" s="1"/>
  <c r="I63" i="28"/>
  <c r="C63" i="28"/>
  <c r="B63" i="28"/>
  <c r="AA62" i="28"/>
  <c r="K62" i="28"/>
  <c r="I62" i="28" s="1"/>
  <c r="L62" i="28" s="1"/>
  <c r="C62" i="28"/>
  <c r="B62" i="28"/>
  <c r="AA61" i="28"/>
  <c r="K61" i="28"/>
  <c r="I61" i="28"/>
  <c r="L61" i="28" s="1"/>
  <c r="C61" i="28"/>
  <c r="B61" i="28"/>
  <c r="AA60" i="28"/>
  <c r="K60" i="28"/>
  <c r="I60" i="28" s="1"/>
  <c r="L60" i="28" s="1"/>
  <c r="C60" i="28"/>
  <c r="B60" i="28"/>
  <c r="AA59" i="28"/>
  <c r="K59" i="28"/>
  <c r="I59" i="28"/>
  <c r="L59" i="28" s="1"/>
  <c r="C59" i="28"/>
  <c r="B59" i="28"/>
  <c r="AA58" i="28"/>
  <c r="K58" i="28"/>
  <c r="I58" i="28" s="1"/>
  <c r="L58" i="28" s="1"/>
  <c r="C58" i="28"/>
  <c r="B58" i="28"/>
  <c r="AA57" i="28"/>
  <c r="K57" i="28"/>
  <c r="L57" i="28" s="1"/>
  <c r="I57" i="28"/>
  <c r="C57" i="28"/>
  <c r="B57" i="28"/>
  <c r="AA56" i="28"/>
  <c r="K56" i="28"/>
  <c r="I56" i="28" s="1"/>
  <c r="L56" i="28" s="1"/>
  <c r="C56" i="28"/>
  <c r="B56" i="28"/>
  <c r="AA55" i="28"/>
  <c r="K55" i="28"/>
  <c r="L55" i="28" s="1"/>
  <c r="I55" i="28"/>
  <c r="C55" i="28"/>
  <c r="B55" i="28"/>
  <c r="AA54" i="28"/>
  <c r="K54" i="28"/>
  <c r="I54" i="28" s="1"/>
  <c r="L54" i="28" s="1"/>
  <c r="C54" i="28"/>
  <c r="B54" i="28"/>
  <c r="AA53" i="28"/>
  <c r="K53" i="28"/>
  <c r="L53" i="28" s="1"/>
  <c r="I53" i="28"/>
  <c r="C53" i="28"/>
  <c r="B53" i="28"/>
  <c r="AA52" i="28"/>
  <c r="K52" i="28"/>
  <c r="I52" i="28" s="1"/>
  <c r="L52" i="28" s="1"/>
  <c r="C52" i="28"/>
  <c r="B52" i="28"/>
  <c r="AA51" i="28"/>
  <c r="K51" i="28"/>
  <c r="L51" i="28" s="1"/>
  <c r="I51" i="28"/>
  <c r="C51" i="28"/>
  <c r="B51" i="28"/>
  <c r="AA50" i="28"/>
  <c r="I50" i="28"/>
  <c r="L50" i="28" s="1"/>
  <c r="C50" i="28"/>
  <c r="B50" i="28"/>
  <c r="AA49" i="28"/>
  <c r="K49" i="28"/>
  <c r="I49" i="28" s="1"/>
  <c r="C49" i="28"/>
  <c r="B49" i="28"/>
  <c r="W47" i="28"/>
  <c r="V47" i="28"/>
  <c r="U47" i="28"/>
  <c r="T47" i="28"/>
  <c r="S47" i="28"/>
  <c r="R47" i="28"/>
  <c r="Q47" i="28"/>
  <c r="P47" i="28"/>
  <c r="O47" i="28"/>
  <c r="N47" i="28"/>
  <c r="M47" i="28"/>
  <c r="J47" i="28"/>
  <c r="AA46" i="28"/>
  <c r="K46" i="28"/>
  <c r="I46" i="28" s="1"/>
  <c r="AA45" i="28"/>
  <c r="L45" i="28"/>
  <c r="K45" i="28"/>
  <c r="I45" i="28"/>
  <c r="AA44" i="28"/>
  <c r="K44" i="28"/>
  <c r="I44" i="28" s="1"/>
  <c r="AA43" i="28"/>
  <c r="L43" i="28"/>
  <c r="K43" i="28"/>
  <c r="I43" i="28"/>
  <c r="AA42" i="28"/>
  <c r="K42" i="28"/>
  <c r="I42" i="28" s="1"/>
  <c r="AA41" i="28"/>
  <c r="L41" i="28"/>
  <c r="K41" i="28"/>
  <c r="I41" i="28"/>
  <c r="AA40" i="28"/>
  <c r="K40" i="28"/>
  <c r="I40" i="28" s="1"/>
  <c r="AA39" i="28"/>
  <c r="K39" i="28"/>
  <c r="I39" i="28" s="1"/>
  <c r="L39" i="28" s="1"/>
  <c r="AA38" i="28"/>
  <c r="K38" i="28"/>
  <c r="I38" i="28" s="1"/>
  <c r="AA37" i="28"/>
  <c r="K37" i="28"/>
  <c r="I37" i="28" s="1"/>
  <c r="L37" i="28" s="1"/>
  <c r="AA36" i="28"/>
  <c r="K36" i="28"/>
  <c r="I36" i="28" s="1"/>
  <c r="AA35" i="28"/>
  <c r="K35" i="28"/>
  <c r="I35" i="28" s="1"/>
  <c r="L35" i="28" s="1"/>
  <c r="AA34" i="28"/>
  <c r="K34" i="28"/>
  <c r="I34" i="28" s="1"/>
  <c r="AA33" i="28"/>
  <c r="K33" i="28"/>
  <c r="I33" i="28" s="1"/>
  <c r="L33" i="28" s="1"/>
  <c r="AA32" i="28"/>
  <c r="K32" i="28"/>
  <c r="I32" i="28" s="1"/>
  <c r="AA31" i="28"/>
  <c r="K31" i="28"/>
  <c r="I31" i="28" s="1"/>
  <c r="L31" i="28" s="1"/>
  <c r="AA30" i="28"/>
  <c r="K30" i="28"/>
  <c r="I30" i="28" s="1"/>
  <c r="AA29" i="28"/>
  <c r="K29" i="28"/>
  <c r="I29" i="28" s="1"/>
  <c r="L29" i="28" s="1"/>
  <c r="AA28" i="28"/>
  <c r="K28" i="28"/>
  <c r="I28" i="28" s="1"/>
  <c r="AA27" i="28"/>
  <c r="K27" i="28"/>
  <c r="AA26" i="28"/>
  <c r="K26" i="28"/>
  <c r="I26" i="28" s="1"/>
  <c r="AA25" i="28"/>
  <c r="K25" i="28"/>
  <c r="AA24" i="28"/>
  <c r="K24" i="28"/>
  <c r="I24" i="28" s="1"/>
  <c r="AA23" i="28"/>
  <c r="K23" i="28"/>
  <c r="AA22" i="28"/>
  <c r="K22" i="28"/>
  <c r="I22" i="28" s="1"/>
  <c r="AA21" i="28"/>
  <c r="K21" i="28"/>
  <c r="AA20" i="28"/>
  <c r="K20" i="28"/>
  <c r="I20" i="28" s="1"/>
  <c r="AA19" i="28"/>
  <c r="K19" i="28"/>
  <c r="AA18" i="28"/>
  <c r="K18" i="28"/>
  <c r="I18" i="28" s="1"/>
  <c r="AA17" i="28"/>
  <c r="K17" i="28"/>
  <c r="AA16" i="28"/>
  <c r="K16" i="28"/>
  <c r="I16" i="28" s="1"/>
  <c r="AA15" i="28"/>
  <c r="K15" i="28"/>
  <c r="AA14" i="28"/>
  <c r="K14" i="28"/>
  <c r="I14" i="28" s="1"/>
  <c r="AA13" i="28"/>
  <c r="K13" i="28"/>
  <c r="AA12" i="28"/>
  <c r="K12" i="28"/>
  <c r="I12" i="28" s="1"/>
  <c r="AA11" i="28"/>
  <c r="K11" i="28"/>
  <c r="AA10" i="28"/>
  <c r="K10" i="28"/>
  <c r="I10" i="28" s="1"/>
  <c r="AA9" i="28"/>
  <c r="K9" i="28"/>
  <c r="B9" i="28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AA8" i="28"/>
  <c r="K8" i="28"/>
  <c r="I8" i="28" s="1"/>
  <c r="C8" i="28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B8" i="28"/>
  <c r="AA7" i="28"/>
  <c r="K7" i="28"/>
  <c r="C5" i="28"/>
  <c r="AA63" i="27"/>
  <c r="K63" i="27"/>
  <c r="L63" i="27" s="1"/>
  <c r="I63" i="27"/>
  <c r="C63" i="27"/>
  <c r="B63" i="27"/>
  <c r="AA62" i="27"/>
  <c r="K62" i="27"/>
  <c r="I62" i="27" s="1"/>
  <c r="L62" i="27" s="1"/>
  <c r="C62" i="27"/>
  <c r="B62" i="27"/>
  <c r="AA61" i="27"/>
  <c r="K61" i="27"/>
  <c r="L61" i="27" s="1"/>
  <c r="I61" i="27"/>
  <c r="C61" i="27"/>
  <c r="B61" i="27"/>
  <c r="AA60" i="27"/>
  <c r="K60" i="27"/>
  <c r="I60" i="27" s="1"/>
  <c r="L60" i="27" s="1"/>
  <c r="C60" i="27"/>
  <c r="B60" i="27"/>
  <c r="AA59" i="27"/>
  <c r="K59" i="27"/>
  <c r="L59" i="27" s="1"/>
  <c r="I59" i="27"/>
  <c r="C59" i="27"/>
  <c r="B59" i="27"/>
  <c r="AA58" i="27"/>
  <c r="K58" i="27"/>
  <c r="I58" i="27" s="1"/>
  <c r="L58" i="27" s="1"/>
  <c r="C58" i="27"/>
  <c r="B58" i="27"/>
  <c r="AA57" i="27"/>
  <c r="K57" i="27"/>
  <c r="L57" i="27" s="1"/>
  <c r="I57" i="27"/>
  <c r="C57" i="27"/>
  <c r="B57" i="27"/>
  <c r="AA56" i="27"/>
  <c r="L56" i="27"/>
  <c r="K56" i="27"/>
  <c r="I56" i="27"/>
  <c r="C56" i="27"/>
  <c r="B56" i="27"/>
  <c r="AA55" i="27"/>
  <c r="K55" i="27"/>
  <c r="L55" i="27" s="1"/>
  <c r="I55" i="27"/>
  <c r="C55" i="27"/>
  <c r="B55" i="27"/>
  <c r="AA54" i="27"/>
  <c r="L54" i="27"/>
  <c r="K54" i="27"/>
  <c r="I54" i="27"/>
  <c r="C54" i="27"/>
  <c r="B54" i="27"/>
  <c r="AA53" i="27"/>
  <c r="K53" i="27"/>
  <c r="L53" i="27" s="1"/>
  <c r="I53" i="27"/>
  <c r="C53" i="27"/>
  <c r="B53" i="27"/>
  <c r="AA52" i="27"/>
  <c r="L52" i="27"/>
  <c r="K52" i="27"/>
  <c r="I52" i="27"/>
  <c r="C52" i="27"/>
  <c r="B52" i="27"/>
  <c r="AA51" i="27"/>
  <c r="K51" i="27"/>
  <c r="L51" i="27" s="1"/>
  <c r="I51" i="27"/>
  <c r="C51" i="27"/>
  <c r="B51" i="27"/>
  <c r="AA50" i="27"/>
  <c r="K50" i="27"/>
  <c r="I50" i="27"/>
  <c r="L50" i="27" s="1"/>
  <c r="C50" i="27"/>
  <c r="B50" i="27"/>
  <c r="K49" i="27"/>
  <c r="L49" i="27" s="1"/>
  <c r="C49" i="27"/>
  <c r="B49" i="27"/>
  <c r="W47" i="27"/>
  <c r="V47" i="27"/>
  <c r="U47" i="27"/>
  <c r="T47" i="27"/>
  <c r="S47" i="27"/>
  <c r="R47" i="27"/>
  <c r="Q47" i="27"/>
  <c r="P47" i="27"/>
  <c r="O47" i="27"/>
  <c r="N47" i="27"/>
  <c r="M47" i="27"/>
  <c r="J47" i="27"/>
  <c r="AA46" i="27"/>
  <c r="K46" i="27"/>
  <c r="I46" i="27" s="1"/>
  <c r="AA45" i="27"/>
  <c r="K45" i="27"/>
  <c r="I45" i="27"/>
  <c r="L45" i="27" s="1"/>
  <c r="AA44" i="27"/>
  <c r="K44" i="27"/>
  <c r="I44" i="27" s="1"/>
  <c r="AA43" i="27"/>
  <c r="K43" i="27"/>
  <c r="I43" i="27" s="1"/>
  <c r="L43" i="27" s="1"/>
  <c r="AA42" i="27"/>
  <c r="K42" i="27"/>
  <c r="I42" i="27" s="1"/>
  <c r="AA41" i="27"/>
  <c r="K41" i="27"/>
  <c r="I41" i="27"/>
  <c r="L41" i="27" s="1"/>
  <c r="AA40" i="27"/>
  <c r="K40" i="27"/>
  <c r="I40" i="27" s="1"/>
  <c r="AA39" i="27"/>
  <c r="K39" i="27"/>
  <c r="I39" i="27" s="1"/>
  <c r="L39" i="27" s="1"/>
  <c r="AA38" i="27"/>
  <c r="K38" i="27"/>
  <c r="I38" i="27" s="1"/>
  <c r="AA37" i="27"/>
  <c r="K37" i="27"/>
  <c r="I37" i="27"/>
  <c r="L37" i="27" s="1"/>
  <c r="AA36" i="27"/>
  <c r="K36" i="27"/>
  <c r="I36" i="27" s="1"/>
  <c r="AA35" i="27"/>
  <c r="K35" i="27"/>
  <c r="I35" i="27"/>
  <c r="L35" i="27" s="1"/>
  <c r="AA34" i="27"/>
  <c r="K34" i="27"/>
  <c r="I34" i="27" s="1"/>
  <c r="AA33" i="27"/>
  <c r="L33" i="27"/>
  <c r="K33" i="27"/>
  <c r="I33" i="27"/>
  <c r="AA32" i="27"/>
  <c r="K32" i="27"/>
  <c r="I32" i="27" s="1"/>
  <c r="AA31" i="27"/>
  <c r="K31" i="27"/>
  <c r="I31" i="27" s="1"/>
  <c r="L31" i="27" s="1"/>
  <c r="AA30" i="27"/>
  <c r="K30" i="27"/>
  <c r="I30" i="27" s="1"/>
  <c r="AA29" i="27"/>
  <c r="K29" i="27"/>
  <c r="I29" i="27" s="1"/>
  <c r="L29" i="27" s="1"/>
  <c r="AA28" i="27"/>
  <c r="K28" i="27"/>
  <c r="I28" i="27" s="1"/>
  <c r="AA27" i="27"/>
  <c r="K27" i="27"/>
  <c r="I27" i="27" s="1"/>
  <c r="L27" i="27" s="1"/>
  <c r="AA26" i="27"/>
  <c r="K26" i="27"/>
  <c r="I26" i="27" s="1"/>
  <c r="AA25" i="27"/>
  <c r="K25" i="27"/>
  <c r="I25" i="27"/>
  <c r="L25" i="27" s="1"/>
  <c r="AA21" i="27"/>
  <c r="K21" i="27"/>
  <c r="I21" i="27" s="1"/>
  <c r="L21" i="27" s="1"/>
  <c r="AA20" i="27"/>
  <c r="K20" i="27"/>
  <c r="I20" i="27" s="1"/>
  <c r="AA19" i="27"/>
  <c r="K19" i="27"/>
  <c r="I19" i="27" s="1"/>
  <c r="L19" i="27" s="1"/>
  <c r="AA18" i="27"/>
  <c r="K18" i="27"/>
  <c r="I18" i="27" s="1"/>
  <c r="AA17" i="27"/>
  <c r="K17" i="27"/>
  <c r="I17" i="27"/>
  <c r="L17" i="27" s="1"/>
  <c r="AA16" i="27"/>
  <c r="K16" i="27"/>
  <c r="I16" i="27" s="1"/>
  <c r="AA15" i="27"/>
  <c r="K15" i="27"/>
  <c r="I15" i="27"/>
  <c r="L15" i="27" s="1"/>
  <c r="AA14" i="27"/>
  <c r="K14" i="27"/>
  <c r="I14" i="27" s="1"/>
  <c r="AA13" i="27"/>
  <c r="K13" i="27"/>
  <c r="I13" i="27"/>
  <c r="L13" i="27" s="1"/>
  <c r="AA12" i="27"/>
  <c r="K12" i="27"/>
  <c r="I12" i="27" s="1"/>
  <c r="AA11" i="27"/>
  <c r="K11" i="27"/>
  <c r="I11" i="27"/>
  <c r="L11" i="27" s="1"/>
  <c r="AA10" i="27"/>
  <c r="K10" i="27"/>
  <c r="AA9" i="27"/>
  <c r="K9" i="27"/>
  <c r="I9" i="27" s="1"/>
  <c r="L9" i="27" s="1"/>
  <c r="B9" i="27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AA8" i="27"/>
  <c r="K8" i="27"/>
  <c r="C8" i="27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C44" i="27" s="1"/>
  <c r="C45" i="27" s="1"/>
  <c r="C46" i="27" s="1"/>
  <c r="B8" i="27"/>
  <c r="AA7" i="27"/>
  <c r="K7" i="27"/>
  <c r="I7" i="27"/>
  <c r="L7" i="27" s="1"/>
  <c r="C5" i="27"/>
  <c r="AA63" i="26"/>
  <c r="K63" i="26"/>
  <c r="I63" i="26"/>
  <c r="L63" i="26" s="1"/>
  <c r="C63" i="26"/>
  <c r="B63" i="26"/>
  <c r="AA62" i="26"/>
  <c r="L62" i="26"/>
  <c r="K62" i="26"/>
  <c r="I62" i="26"/>
  <c r="C62" i="26"/>
  <c r="B62" i="26"/>
  <c r="AA61" i="26"/>
  <c r="K61" i="26"/>
  <c r="I61" i="26"/>
  <c r="L61" i="26" s="1"/>
  <c r="C61" i="26"/>
  <c r="B61" i="26"/>
  <c r="AA60" i="26"/>
  <c r="L60" i="26"/>
  <c r="K60" i="26"/>
  <c r="I60" i="26"/>
  <c r="C60" i="26"/>
  <c r="B60" i="26"/>
  <c r="AA59" i="26"/>
  <c r="K59" i="26"/>
  <c r="I59" i="26"/>
  <c r="L59" i="26" s="1"/>
  <c r="C59" i="26"/>
  <c r="B59" i="26"/>
  <c r="AA58" i="26"/>
  <c r="L58" i="26"/>
  <c r="K58" i="26"/>
  <c r="I58" i="26"/>
  <c r="C58" i="26"/>
  <c r="B58" i="26"/>
  <c r="AA57" i="26"/>
  <c r="K57" i="26"/>
  <c r="I57" i="26"/>
  <c r="L57" i="26" s="1"/>
  <c r="C57" i="26"/>
  <c r="B57" i="26"/>
  <c r="AA56" i="26"/>
  <c r="L56" i="26"/>
  <c r="K56" i="26"/>
  <c r="I56" i="26"/>
  <c r="C56" i="26"/>
  <c r="B56" i="26"/>
  <c r="AA55" i="26"/>
  <c r="K55" i="26"/>
  <c r="I55" i="26"/>
  <c r="L55" i="26" s="1"/>
  <c r="C55" i="26"/>
  <c r="B55" i="26"/>
  <c r="AA54" i="26"/>
  <c r="K54" i="26"/>
  <c r="I54" i="26" s="1"/>
  <c r="L54" i="26" s="1"/>
  <c r="C54" i="26"/>
  <c r="B54" i="26"/>
  <c r="AA53" i="26"/>
  <c r="K53" i="26"/>
  <c r="I53" i="26"/>
  <c r="L53" i="26" s="1"/>
  <c r="C53" i="26"/>
  <c r="B53" i="26"/>
  <c r="AA52" i="26"/>
  <c r="K52" i="26"/>
  <c r="I52" i="26" s="1"/>
  <c r="L52" i="26" s="1"/>
  <c r="C52" i="26"/>
  <c r="B52" i="26"/>
  <c r="AA51" i="26"/>
  <c r="K51" i="26"/>
  <c r="I51" i="26"/>
  <c r="L51" i="26" s="1"/>
  <c r="C51" i="26"/>
  <c r="B51" i="26"/>
  <c r="AA50" i="26"/>
  <c r="K50" i="26"/>
  <c r="I50" i="26" s="1"/>
  <c r="L50" i="26" s="1"/>
  <c r="C50" i="26"/>
  <c r="B50" i="26"/>
  <c r="AA49" i="26"/>
  <c r="K49" i="26"/>
  <c r="I49" i="26" s="1"/>
  <c r="L49" i="26" s="1"/>
  <c r="C49" i="26"/>
  <c r="B49" i="26"/>
  <c r="W47" i="26"/>
  <c r="V47" i="26"/>
  <c r="U47" i="26"/>
  <c r="T47" i="26"/>
  <c r="S47" i="26"/>
  <c r="R47" i="26"/>
  <c r="Q47" i="26"/>
  <c r="P47" i="26"/>
  <c r="O47" i="26"/>
  <c r="N47" i="26"/>
  <c r="M47" i="26"/>
  <c r="J47" i="26"/>
  <c r="AA46" i="26"/>
  <c r="K46" i="26"/>
  <c r="I46" i="26" s="1"/>
  <c r="AA45" i="26"/>
  <c r="K45" i="26"/>
  <c r="I45" i="26" s="1"/>
  <c r="L45" i="26" s="1"/>
  <c r="AA44" i="26"/>
  <c r="K44" i="26"/>
  <c r="I44" i="26" s="1"/>
  <c r="AA43" i="26"/>
  <c r="K43" i="26"/>
  <c r="I43" i="26" s="1"/>
  <c r="L43" i="26" s="1"/>
  <c r="AA42" i="26"/>
  <c r="K42" i="26"/>
  <c r="I42" i="26" s="1"/>
  <c r="AA41" i="26"/>
  <c r="K41" i="26"/>
  <c r="I41" i="26" s="1"/>
  <c r="L41" i="26" s="1"/>
  <c r="AA40" i="26"/>
  <c r="K40" i="26"/>
  <c r="I40" i="26" s="1"/>
  <c r="AA39" i="26"/>
  <c r="K39" i="26"/>
  <c r="I39" i="26" s="1"/>
  <c r="L39" i="26" s="1"/>
  <c r="AA38" i="26"/>
  <c r="K38" i="26"/>
  <c r="I38" i="26" s="1"/>
  <c r="AA37" i="26"/>
  <c r="K37" i="26"/>
  <c r="I37" i="26" s="1"/>
  <c r="L37" i="26" s="1"/>
  <c r="AA36" i="26"/>
  <c r="K36" i="26"/>
  <c r="I36" i="26" s="1"/>
  <c r="AA35" i="26"/>
  <c r="K35" i="26"/>
  <c r="AA34" i="26"/>
  <c r="K34" i="26"/>
  <c r="I34" i="26" s="1"/>
  <c r="AA33" i="26"/>
  <c r="K33" i="26"/>
  <c r="AA32" i="26"/>
  <c r="K32" i="26"/>
  <c r="I32" i="26" s="1"/>
  <c r="AA31" i="26"/>
  <c r="K31" i="26"/>
  <c r="AA30" i="26"/>
  <c r="K30" i="26"/>
  <c r="I30" i="26" s="1"/>
  <c r="AA29" i="26"/>
  <c r="K29" i="26"/>
  <c r="AA28" i="26"/>
  <c r="K28" i="26"/>
  <c r="I28" i="26" s="1"/>
  <c r="AA27" i="26"/>
  <c r="K27" i="26"/>
  <c r="AA26" i="26"/>
  <c r="K26" i="26"/>
  <c r="I26" i="26" s="1"/>
  <c r="AA25" i="26"/>
  <c r="K25" i="26"/>
  <c r="AA24" i="26"/>
  <c r="K24" i="26"/>
  <c r="I24" i="26" s="1"/>
  <c r="AA23" i="26"/>
  <c r="K23" i="26"/>
  <c r="AA22" i="26"/>
  <c r="K22" i="26"/>
  <c r="I22" i="26" s="1"/>
  <c r="AA21" i="26"/>
  <c r="K21" i="26"/>
  <c r="AA20" i="26"/>
  <c r="K20" i="26"/>
  <c r="I20" i="26" s="1"/>
  <c r="AA19" i="26"/>
  <c r="K19" i="26"/>
  <c r="AA18" i="26"/>
  <c r="K18" i="26"/>
  <c r="I18" i="26" s="1"/>
  <c r="AA17" i="26"/>
  <c r="K17" i="26"/>
  <c r="AA16" i="26"/>
  <c r="K16" i="26"/>
  <c r="I16" i="26" s="1"/>
  <c r="AA15" i="26"/>
  <c r="K15" i="26"/>
  <c r="AA14" i="26"/>
  <c r="K14" i="26"/>
  <c r="I14" i="26" s="1"/>
  <c r="AA13" i="26"/>
  <c r="K13" i="26"/>
  <c r="AA12" i="26"/>
  <c r="K12" i="26"/>
  <c r="I12" i="26" s="1"/>
  <c r="AA11" i="26"/>
  <c r="K11" i="26"/>
  <c r="AA10" i="26"/>
  <c r="K10" i="26"/>
  <c r="I10" i="26" s="1"/>
  <c r="AA9" i="26"/>
  <c r="K9" i="26"/>
  <c r="B9" i="26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AA8" i="26"/>
  <c r="K8" i="26"/>
  <c r="I8" i="26" s="1"/>
  <c r="C8" i="26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B8" i="26"/>
  <c r="AA7" i="26"/>
  <c r="K7" i="26"/>
  <c r="C5" i="26"/>
  <c r="B15" i="22"/>
  <c r="B16" i="22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C9" i="22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8" i="22"/>
  <c r="B9" i="22"/>
  <c r="B10" i="22"/>
  <c r="B11" i="22" s="1"/>
  <c r="B12" i="22" s="1"/>
  <c r="B13" i="22" s="1"/>
  <c r="B14" i="22" s="1"/>
  <c r="B8" i="22"/>
  <c r="L49" i="28" l="1"/>
  <c r="I7" i="28"/>
  <c r="L8" i="28"/>
  <c r="I9" i="28"/>
  <c r="L9" i="28" s="1"/>
  <c r="L10" i="28"/>
  <c r="I11" i="28"/>
  <c r="L11" i="28" s="1"/>
  <c r="L12" i="28"/>
  <c r="I13" i="28"/>
  <c r="L13" i="28" s="1"/>
  <c r="L14" i="28"/>
  <c r="I15" i="28"/>
  <c r="L15" i="28" s="1"/>
  <c r="L16" i="28"/>
  <c r="I17" i="28"/>
  <c r="L17" i="28" s="1"/>
  <c r="L18" i="28"/>
  <c r="I19" i="28"/>
  <c r="L19" i="28" s="1"/>
  <c r="L20" i="28"/>
  <c r="I21" i="28"/>
  <c r="L21" i="28" s="1"/>
  <c r="L22" i="28"/>
  <c r="I23" i="28"/>
  <c r="L23" i="28" s="1"/>
  <c r="L24" i="28"/>
  <c r="I25" i="28"/>
  <c r="L25" i="28" s="1"/>
  <c r="L26" i="28"/>
  <c r="I27" i="28"/>
  <c r="L27" i="28" s="1"/>
  <c r="L28" i="28"/>
  <c r="L30" i="28"/>
  <c r="L32" i="28"/>
  <c r="L34" i="28"/>
  <c r="L36" i="28"/>
  <c r="L38" i="28"/>
  <c r="L40" i="28"/>
  <c r="L42" i="28"/>
  <c r="L44" i="28"/>
  <c r="L46" i="28"/>
  <c r="K47" i="28"/>
  <c r="I8" i="27"/>
  <c r="L8" i="27" s="1"/>
  <c r="K47" i="27"/>
  <c r="I10" i="27"/>
  <c r="L12" i="27"/>
  <c r="L14" i="27"/>
  <c r="L16" i="27"/>
  <c r="L18" i="27"/>
  <c r="L20" i="27"/>
  <c r="L26" i="27"/>
  <c r="L28" i="27"/>
  <c r="L30" i="27"/>
  <c r="L32" i="27"/>
  <c r="L34" i="27"/>
  <c r="L36" i="27"/>
  <c r="L38" i="27"/>
  <c r="L40" i="27"/>
  <c r="L42" i="27"/>
  <c r="L44" i="27"/>
  <c r="L46" i="27"/>
  <c r="I7" i="26"/>
  <c r="L8" i="26"/>
  <c r="I9" i="26"/>
  <c r="L9" i="26" s="1"/>
  <c r="L10" i="26"/>
  <c r="I11" i="26"/>
  <c r="L11" i="26" s="1"/>
  <c r="L12" i="26"/>
  <c r="I13" i="26"/>
  <c r="L13" i="26" s="1"/>
  <c r="L14" i="26"/>
  <c r="I15" i="26"/>
  <c r="L15" i="26" s="1"/>
  <c r="L16" i="26"/>
  <c r="I17" i="26"/>
  <c r="L17" i="26" s="1"/>
  <c r="L18" i="26"/>
  <c r="I19" i="26"/>
  <c r="L19" i="26" s="1"/>
  <c r="L20" i="26"/>
  <c r="I21" i="26"/>
  <c r="L21" i="26" s="1"/>
  <c r="L22" i="26"/>
  <c r="I23" i="26"/>
  <c r="L23" i="26" s="1"/>
  <c r="L24" i="26"/>
  <c r="I25" i="26"/>
  <c r="L25" i="26" s="1"/>
  <c r="L26" i="26"/>
  <c r="I27" i="26"/>
  <c r="L27" i="26" s="1"/>
  <c r="L28" i="26"/>
  <c r="I29" i="26"/>
  <c r="L29" i="26" s="1"/>
  <c r="L30" i="26"/>
  <c r="I31" i="26"/>
  <c r="L31" i="26" s="1"/>
  <c r="L32" i="26"/>
  <c r="I33" i="26"/>
  <c r="L33" i="26" s="1"/>
  <c r="L34" i="26"/>
  <c r="I35" i="26"/>
  <c r="L35" i="26" s="1"/>
  <c r="L36" i="26"/>
  <c r="L38" i="26"/>
  <c r="L40" i="26"/>
  <c r="L42" i="26"/>
  <c r="L44" i="26"/>
  <c r="L46" i="26"/>
  <c r="K47" i="26"/>
  <c r="I47" i="27" l="1"/>
  <c r="I47" i="28"/>
  <c r="L7" i="28"/>
  <c r="L47" i="28" s="1"/>
  <c r="L10" i="27"/>
  <c r="L47" i="27" s="1"/>
  <c r="I47" i="26"/>
  <c r="L7" i="26"/>
  <c r="L47" i="26" s="1"/>
  <c r="AA63" i="22" l="1"/>
  <c r="K63" i="22"/>
  <c r="L63" i="22" s="1"/>
  <c r="I63" i="22"/>
  <c r="C63" i="22"/>
  <c r="B63" i="22"/>
  <c r="AA62" i="22"/>
  <c r="L62" i="22"/>
  <c r="K62" i="22"/>
  <c r="I62" i="22"/>
  <c r="C62" i="22"/>
  <c r="B62" i="22"/>
  <c r="AA61" i="22"/>
  <c r="K61" i="22"/>
  <c r="L61" i="22" s="1"/>
  <c r="I61" i="22"/>
  <c r="C61" i="22"/>
  <c r="B61" i="22"/>
  <c r="AA60" i="22"/>
  <c r="L60" i="22"/>
  <c r="K60" i="22"/>
  <c r="I60" i="22"/>
  <c r="C60" i="22"/>
  <c r="B60" i="22"/>
  <c r="AA59" i="22"/>
  <c r="K59" i="22"/>
  <c r="L59" i="22" s="1"/>
  <c r="I59" i="22"/>
  <c r="C59" i="22"/>
  <c r="B59" i="22"/>
  <c r="AA58" i="22"/>
  <c r="L58" i="22"/>
  <c r="K58" i="22"/>
  <c r="I58" i="22"/>
  <c r="C58" i="22"/>
  <c r="B58" i="22"/>
  <c r="AA57" i="22"/>
  <c r="K57" i="22"/>
  <c r="L57" i="22" s="1"/>
  <c r="I57" i="22"/>
  <c r="C57" i="22"/>
  <c r="B57" i="22"/>
  <c r="AA56" i="22"/>
  <c r="L56" i="22"/>
  <c r="K56" i="22"/>
  <c r="I56" i="22"/>
  <c r="C56" i="22"/>
  <c r="B56" i="22"/>
  <c r="AA55" i="22"/>
  <c r="K55" i="22"/>
  <c r="L55" i="22" s="1"/>
  <c r="I55" i="22"/>
  <c r="C55" i="22"/>
  <c r="B55" i="22"/>
  <c r="AA54" i="22"/>
  <c r="L54" i="22"/>
  <c r="K54" i="22"/>
  <c r="I54" i="22"/>
  <c r="C54" i="22"/>
  <c r="B54" i="22"/>
  <c r="AA53" i="22"/>
  <c r="K53" i="22"/>
  <c r="L53" i="22" s="1"/>
  <c r="I53" i="22"/>
  <c r="C53" i="22"/>
  <c r="B53" i="22"/>
  <c r="AA52" i="22"/>
  <c r="L52" i="22"/>
  <c r="K52" i="22"/>
  <c r="I52" i="22"/>
  <c r="C52" i="22"/>
  <c r="B52" i="22"/>
  <c r="AA51" i="22"/>
  <c r="K51" i="22"/>
  <c r="L51" i="22" s="1"/>
  <c r="I51" i="22"/>
  <c r="C51" i="22"/>
  <c r="B51" i="22"/>
  <c r="K50" i="22"/>
  <c r="I50" i="22"/>
  <c r="L50" i="22" s="1"/>
  <c r="C50" i="22"/>
  <c r="B50" i="22"/>
  <c r="L49" i="22"/>
  <c r="C49" i="22"/>
  <c r="B49" i="22"/>
  <c r="W47" i="22"/>
  <c r="V47" i="22"/>
  <c r="U47" i="22"/>
  <c r="T47" i="22"/>
  <c r="S47" i="22"/>
  <c r="R47" i="22"/>
  <c r="Q47" i="22"/>
  <c r="P47" i="22"/>
  <c r="O47" i="22"/>
  <c r="N47" i="22"/>
  <c r="M47" i="22"/>
  <c r="J47" i="22"/>
  <c r="AA46" i="22"/>
  <c r="K46" i="22"/>
  <c r="I46" i="22" s="1"/>
  <c r="AA45" i="22"/>
  <c r="K45" i="22"/>
  <c r="I45" i="22" s="1"/>
  <c r="AA44" i="22"/>
  <c r="K44" i="22"/>
  <c r="I44" i="22" s="1"/>
  <c r="AA43" i="22"/>
  <c r="K43" i="22"/>
  <c r="I43" i="22"/>
  <c r="AA42" i="22"/>
  <c r="K42" i="22"/>
  <c r="I42" i="22" s="1"/>
  <c r="AA41" i="22"/>
  <c r="K41" i="22"/>
  <c r="AA40" i="22"/>
  <c r="K40" i="22"/>
  <c r="I40" i="22" s="1"/>
  <c r="AA39" i="22"/>
  <c r="K39" i="22"/>
  <c r="I39" i="22"/>
  <c r="AA38" i="22"/>
  <c r="K38" i="22"/>
  <c r="I38" i="22" s="1"/>
  <c r="AA37" i="22"/>
  <c r="K37" i="22"/>
  <c r="I37" i="22" s="1"/>
  <c r="AA36" i="22"/>
  <c r="K36" i="22"/>
  <c r="I36" i="22" s="1"/>
  <c r="AA35" i="22"/>
  <c r="K35" i="22"/>
  <c r="I35" i="22"/>
  <c r="AA34" i="22"/>
  <c r="K34" i="22"/>
  <c r="I34" i="22" s="1"/>
  <c r="AA33" i="22"/>
  <c r="K33" i="22"/>
  <c r="AA32" i="22"/>
  <c r="K32" i="22"/>
  <c r="I32" i="22" s="1"/>
  <c r="AA31" i="22"/>
  <c r="K31" i="22"/>
  <c r="I31" i="22"/>
  <c r="AA30" i="22"/>
  <c r="K30" i="22"/>
  <c r="I30" i="22" s="1"/>
  <c r="AA29" i="22"/>
  <c r="K29" i="22"/>
  <c r="I29" i="22" s="1"/>
  <c r="AA28" i="22"/>
  <c r="K28" i="22"/>
  <c r="I28" i="22" s="1"/>
  <c r="AA27" i="22"/>
  <c r="K27" i="22"/>
  <c r="I27" i="22"/>
  <c r="AA26" i="22"/>
  <c r="K26" i="22"/>
  <c r="I26" i="22" s="1"/>
  <c r="AA22" i="22"/>
  <c r="K22" i="22"/>
  <c r="I22" i="22" s="1"/>
  <c r="AA21" i="22"/>
  <c r="K21" i="22"/>
  <c r="I21" i="22" s="1"/>
  <c r="AA20" i="22"/>
  <c r="K20" i="22"/>
  <c r="I20" i="22" s="1"/>
  <c r="AA19" i="22"/>
  <c r="K19" i="22"/>
  <c r="I19" i="22" s="1"/>
  <c r="AA18" i="22"/>
  <c r="K18" i="22"/>
  <c r="I18" i="22" s="1"/>
  <c r="AA17" i="22"/>
  <c r="K17" i="22"/>
  <c r="I17" i="22"/>
  <c r="AA16" i="22"/>
  <c r="K16" i="22"/>
  <c r="I16" i="22" s="1"/>
  <c r="AA15" i="22"/>
  <c r="K15" i="22"/>
  <c r="I15" i="22"/>
  <c r="AA14" i="22"/>
  <c r="I14" i="22"/>
  <c r="AA13" i="22"/>
  <c r="K13" i="22"/>
  <c r="I13" i="22" s="1"/>
  <c r="AA12" i="22"/>
  <c r="K12" i="22"/>
  <c r="I12" i="22" s="1"/>
  <c r="AA11" i="22"/>
  <c r="K11" i="22"/>
  <c r="AA10" i="22"/>
  <c r="K10" i="22"/>
  <c r="I10" i="22" s="1"/>
  <c r="AA9" i="22"/>
  <c r="K9" i="22"/>
  <c r="AA8" i="22"/>
  <c r="K8" i="22"/>
  <c r="I8" i="22" s="1"/>
  <c r="AA7" i="22"/>
  <c r="K7" i="22"/>
  <c r="I7" i="22" s="1"/>
  <c r="C5" i="22"/>
  <c r="L41" i="22" l="1"/>
  <c r="L17" i="22"/>
  <c r="L27" i="22"/>
  <c r="L35" i="22"/>
  <c r="L43" i="22"/>
  <c r="L29" i="22"/>
  <c r="L37" i="22"/>
  <c r="L45" i="22"/>
  <c r="L31" i="22"/>
  <c r="I33" i="22"/>
  <c r="L33" i="22" s="1"/>
  <c r="L39" i="22"/>
  <c r="I41" i="22"/>
  <c r="L21" i="22"/>
  <c r="L19" i="22"/>
  <c r="L15" i="22"/>
  <c r="L13" i="22"/>
  <c r="I11" i="22"/>
  <c r="L11" i="22" s="1"/>
  <c r="I9" i="22"/>
  <c r="L9" i="22" s="1"/>
  <c r="L7" i="22"/>
  <c r="L12" i="22"/>
  <c r="L14" i="22"/>
  <c r="L22" i="22"/>
  <c r="L28" i="22"/>
  <c r="L32" i="22"/>
  <c r="L40" i="22"/>
  <c r="L16" i="22"/>
  <c r="L18" i="22"/>
  <c r="L26" i="22"/>
  <c r="L42" i="22"/>
  <c r="L44" i="22"/>
  <c r="K47" i="22"/>
  <c r="L8" i="22"/>
  <c r="L10" i="22"/>
  <c r="L20" i="22"/>
  <c r="L30" i="22"/>
  <c r="L34" i="22"/>
  <c r="L36" i="22"/>
  <c r="L38" i="22"/>
  <c r="L46" i="22"/>
  <c r="AA63" i="21"/>
  <c r="K63" i="21"/>
  <c r="L63" i="21" s="1"/>
  <c r="I63" i="21"/>
  <c r="C63" i="21"/>
  <c r="B63" i="21"/>
  <c r="AA62" i="21"/>
  <c r="K62" i="21"/>
  <c r="I62" i="21" s="1"/>
  <c r="L62" i="21" s="1"/>
  <c r="C62" i="21"/>
  <c r="B62" i="21"/>
  <c r="AA61" i="21"/>
  <c r="K61" i="21"/>
  <c r="L61" i="21" s="1"/>
  <c r="I61" i="21"/>
  <c r="C61" i="21"/>
  <c r="B61" i="21"/>
  <c r="AA60" i="21"/>
  <c r="K60" i="21"/>
  <c r="I60" i="21" s="1"/>
  <c r="L60" i="21" s="1"/>
  <c r="C60" i="21"/>
  <c r="B60" i="21"/>
  <c r="AA59" i="21"/>
  <c r="K59" i="21"/>
  <c r="L59" i="21" s="1"/>
  <c r="I59" i="21"/>
  <c r="C59" i="21"/>
  <c r="B59" i="21"/>
  <c r="AA58" i="21"/>
  <c r="K58" i="21"/>
  <c r="I58" i="21" s="1"/>
  <c r="L58" i="21" s="1"/>
  <c r="C58" i="21"/>
  <c r="B58" i="21"/>
  <c r="AA57" i="21"/>
  <c r="K57" i="21"/>
  <c r="L57" i="21" s="1"/>
  <c r="I57" i="21"/>
  <c r="C57" i="21"/>
  <c r="B57" i="21"/>
  <c r="AA56" i="21"/>
  <c r="K56" i="21"/>
  <c r="I56" i="21" s="1"/>
  <c r="L56" i="21" s="1"/>
  <c r="C56" i="21"/>
  <c r="B56" i="21"/>
  <c r="AA55" i="21"/>
  <c r="K55" i="21"/>
  <c r="L55" i="21" s="1"/>
  <c r="I55" i="21"/>
  <c r="C55" i="21"/>
  <c r="B55" i="21"/>
  <c r="AA54" i="21"/>
  <c r="K54" i="21"/>
  <c r="I54" i="21" s="1"/>
  <c r="L54" i="21" s="1"/>
  <c r="C54" i="21"/>
  <c r="B54" i="21"/>
  <c r="AA53" i="21"/>
  <c r="K53" i="21"/>
  <c r="I53" i="21"/>
  <c r="C53" i="21"/>
  <c r="B53" i="21"/>
  <c r="AA52" i="21"/>
  <c r="K52" i="21"/>
  <c r="I52" i="21" s="1"/>
  <c r="L52" i="21" s="1"/>
  <c r="C52" i="21"/>
  <c r="B52" i="21"/>
  <c r="AA51" i="21"/>
  <c r="K51" i="21"/>
  <c r="I51" i="21"/>
  <c r="C51" i="21"/>
  <c r="B51" i="21"/>
  <c r="AA50" i="21"/>
  <c r="K50" i="21"/>
  <c r="I50" i="21" s="1"/>
  <c r="L50" i="21" s="1"/>
  <c r="C50" i="21"/>
  <c r="B50" i="21"/>
  <c r="K49" i="21"/>
  <c r="I49" i="21" s="1"/>
  <c r="C49" i="21"/>
  <c r="B49" i="21"/>
  <c r="W47" i="21"/>
  <c r="V47" i="21"/>
  <c r="U47" i="21"/>
  <c r="T47" i="21"/>
  <c r="S47" i="21"/>
  <c r="R47" i="21"/>
  <c r="Q47" i="21"/>
  <c r="P47" i="21"/>
  <c r="O47" i="21"/>
  <c r="N47" i="21"/>
  <c r="M47" i="21"/>
  <c r="J47" i="21"/>
  <c r="AA46" i="21"/>
  <c r="K46" i="21"/>
  <c r="I46" i="21" s="1"/>
  <c r="AA45" i="21"/>
  <c r="K45" i="21"/>
  <c r="I45" i="21"/>
  <c r="L45" i="21" s="1"/>
  <c r="AA44" i="21"/>
  <c r="K44" i="21"/>
  <c r="I44" i="21" s="1"/>
  <c r="AA43" i="21"/>
  <c r="K43" i="21"/>
  <c r="I43" i="21"/>
  <c r="L43" i="21" s="1"/>
  <c r="AA42" i="21"/>
  <c r="K42" i="21"/>
  <c r="I42" i="21" s="1"/>
  <c r="AA41" i="21"/>
  <c r="K41" i="21"/>
  <c r="I41" i="21"/>
  <c r="L41" i="21" s="1"/>
  <c r="AA40" i="21"/>
  <c r="K40" i="21"/>
  <c r="I40" i="21" s="1"/>
  <c r="AA39" i="21"/>
  <c r="K39" i="21"/>
  <c r="I39" i="21"/>
  <c r="L39" i="21" s="1"/>
  <c r="AA38" i="21"/>
  <c r="K38" i="21"/>
  <c r="I38" i="21" s="1"/>
  <c r="AA37" i="21"/>
  <c r="K37" i="21"/>
  <c r="I37" i="21"/>
  <c r="L37" i="21" s="1"/>
  <c r="AA36" i="21"/>
  <c r="K36" i="21"/>
  <c r="I36" i="21" s="1"/>
  <c r="AA35" i="21"/>
  <c r="K35" i="21"/>
  <c r="I35" i="21"/>
  <c r="L35" i="21" s="1"/>
  <c r="AA34" i="21"/>
  <c r="K34" i="21"/>
  <c r="I34" i="21" s="1"/>
  <c r="AA33" i="21"/>
  <c r="K33" i="21"/>
  <c r="AA32" i="21"/>
  <c r="K32" i="21"/>
  <c r="I32" i="21" s="1"/>
  <c r="AA31" i="21"/>
  <c r="K31" i="21"/>
  <c r="I31" i="21" s="1"/>
  <c r="AA30" i="21"/>
  <c r="K30" i="21"/>
  <c r="I30" i="21" s="1"/>
  <c r="AA29" i="21"/>
  <c r="K29" i="21"/>
  <c r="I29" i="21"/>
  <c r="AA28" i="21"/>
  <c r="K28" i="21"/>
  <c r="I28" i="21" s="1"/>
  <c r="AA27" i="21"/>
  <c r="K27" i="21"/>
  <c r="I27" i="21" s="1"/>
  <c r="AA26" i="21"/>
  <c r="K26" i="21"/>
  <c r="I26" i="21" s="1"/>
  <c r="AA25" i="21"/>
  <c r="K25" i="21"/>
  <c r="I25" i="21"/>
  <c r="AA24" i="21"/>
  <c r="K24" i="21"/>
  <c r="I24" i="21" s="1"/>
  <c r="AA23" i="21"/>
  <c r="K23" i="21"/>
  <c r="I23" i="21" s="1"/>
  <c r="AA22" i="21"/>
  <c r="K22" i="21"/>
  <c r="I22" i="21" s="1"/>
  <c r="AA21" i="21"/>
  <c r="K21" i="21"/>
  <c r="I21" i="21"/>
  <c r="AA20" i="21"/>
  <c r="K20" i="21"/>
  <c r="I20" i="21" s="1"/>
  <c r="AA19" i="21"/>
  <c r="K19" i="21"/>
  <c r="I19" i="21"/>
  <c r="AA18" i="21"/>
  <c r="K18" i="21"/>
  <c r="I18" i="21" s="1"/>
  <c r="AA17" i="21"/>
  <c r="K17" i="21"/>
  <c r="I17" i="21"/>
  <c r="AA16" i="21"/>
  <c r="K16" i="21"/>
  <c r="I16" i="21" s="1"/>
  <c r="AA15" i="21"/>
  <c r="K15" i="21"/>
  <c r="I15" i="21" s="1"/>
  <c r="AA14" i="21"/>
  <c r="K14" i="21"/>
  <c r="I14" i="21" s="1"/>
  <c r="AA13" i="21"/>
  <c r="K13" i="21"/>
  <c r="I13" i="21"/>
  <c r="AA12" i="21"/>
  <c r="K12" i="21"/>
  <c r="I12" i="21" s="1"/>
  <c r="AA11" i="21"/>
  <c r="K11" i="21"/>
  <c r="AA10" i="21"/>
  <c r="K10" i="21"/>
  <c r="I10" i="21" s="1"/>
  <c r="AA9" i="21"/>
  <c r="K9" i="21"/>
  <c r="AA8" i="21"/>
  <c r="K8" i="21"/>
  <c r="I8" i="21" s="1"/>
  <c r="AA7" i="21"/>
  <c r="K7" i="21"/>
  <c r="I7" i="21" s="1"/>
  <c r="C5" i="21"/>
  <c r="B5" i="21"/>
  <c r="I47" i="22" l="1"/>
  <c r="L47" i="22"/>
  <c r="L53" i="21"/>
  <c r="I33" i="21"/>
  <c r="L33" i="21" s="1"/>
  <c r="L31" i="21"/>
  <c r="L29" i="21"/>
  <c r="L27" i="21"/>
  <c r="L25" i="21"/>
  <c r="L23" i="21"/>
  <c r="L21" i="21"/>
  <c r="L19" i="21"/>
  <c r="L17" i="21"/>
  <c r="L15" i="21"/>
  <c r="L13" i="21"/>
  <c r="L51" i="21"/>
  <c r="L49" i="21"/>
  <c r="I11" i="21"/>
  <c r="L11" i="21" s="1"/>
  <c r="I9" i="21"/>
  <c r="L9" i="21" s="1"/>
  <c r="L7" i="21"/>
  <c r="L8" i="21"/>
  <c r="L14" i="21"/>
  <c r="L16" i="21"/>
  <c r="L18" i="21"/>
  <c r="L20" i="21"/>
  <c r="L22" i="21"/>
  <c r="L24" i="21"/>
  <c r="L30" i="21"/>
  <c r="L32" i="21"/>
  <c r="L36" i="21"/>
  <c r="L38" i="21"/>
  <c r="L40" i="21"/>
  <c r="K47" i="21"/>
  <c r="L10" i="21"/>
  <c r="L12" i="21"/>
  <c r="L26" i="21"/>
  <c r="L28" i="21"/>
  <c r="L34" i="21"/>
  <c r="L42" i="21"/>
  <c r="L44" i="21"/>
  <c r="L46" i="21"/>
  <c r="I47" i="21" l="1"/>
  <c r="L47" i="21"/>
</calcChain>
</file>

<file path=xl/sharedStrings.xml><?xml version="1.0" encoding="utf-8"?>
<sst xmlns="http://schemas.openxmlformats.org/spreadsheetml/2006/main" count="1009" uniqueCount="192">
  <si>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</si>
  <si>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</si>
  <si>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</si>
  <si>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</si>
  <si>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</si>
  <si>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</si>
  <si>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</si>
  <si>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</si>
  <si>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</si>
  <si>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</si>
  <si>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</si>
  <si>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</si>
  <si>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</si>
  <si>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</si>
  <si>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</si>
  <si>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</si>
  <si>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</si>
  <si>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</si>
  <si>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</si>
  <si>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</si>
  <si>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</si>
  <si>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</si>
  <si>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</si>
  <si>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</si>
  <si>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</si>
  <si>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</si>
  <si>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</si>
  <si>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</si>
  <si>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</si>
  <si>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</si>
  <si>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</si>
  <si>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</si>
  <si>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</si>
  <si>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</si>
  <si>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</si>
  <si>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</si>
  <si>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</si>
  <si>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</si>
  <si>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</si>
  <si>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</si>
  <si>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</si>
  <si>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</si>
  <si>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</si>
  <si>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</si>
  <si>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</si>
  <si>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</si>
  <si>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</si>
  <si>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</si>
  <si>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</si>
  <si>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</si>
  <si>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HIC</t>
    <phoneticPr fontId="4" type="noConversion"/>
  </si>
  <si>
    <t>B/K</t>
    <phoneticPr fontId="4" type="noConversion"/>
  </si>
  <si>
    <t>COVER</t>
    <phoneticPr fontId="4" type="noConversion"/>
  </si>
  <si>
    <t>이은실</t>
  </si>
  <si>
    <t>샘플</t>
    <phoneticPr fontId="4" type="noConversion"/>
  </si>
  <si>
    <t>SGF2030</t>
    <phoneticPr fontId="4" type="noConversion"/>
  </si>
  <si>
    <t>N/P</t>
    <phoneticPr fontId="4" type="noConversion"/>
  </si>
  <si>
    <t>월</t>
    <phoneticPr fontId="4" type="noConversion"/>
  </si>
  <si>
    <t>10월 26일</t>
    <phoneticPr fontId="4" type="noConversion"/>
  </si>
  <si>
    <t>10월 27일</t>
    <phoneticPr fontId="4" type="noConversion"/>
  </si>
  <si>
    <t>10월 28일</t>
    <phoneticPr fontId="4" type="noConversion"/>
  </si>
  <si>
    <t>10월 29일</t>
    <phoneticPr fontId="4" type="noConversion"/>
  </si>
  <si>
    <t>10월 30일</t>
    <phoneticPr fontId="4" type="noConversion"/>
  </si>
  <si>
    <t>HDB08QL-102B1</t>
    <phoneticPr fontId="4" type="noConversion"/>
  </si>
  <si>
    <t>BASE</t>
    <phoneticPr fontId="4" type="noConversion"/>
  </si>
  <si>
    <t>SGF2041</t>
    <phoneticPr fontId="4" type="noConversion"/>
  </si>
  <si>
    <t>지아</t>
  </si>
  <si>
    <t>SST</t>
    <phoneticPr fontId="4" type="noConversion"/>
  </si>
  <si>
    <t>BASE</t>
    <phoneticPr fontId="4" type="noConversion"/>
  </si>
  <si>
    <t>KR6458AB456CA</t>
    <phoneticPr fontId="4" type="noConversion"/>
  </si>
  <si>
    <t>SGF2033</t>
    <phoneticPr fontId="4" type="noConversion"/>
  </si>
  <si>
    <t>A</t>
    <phoneticPr fontId="4" type="noConversion"/>
  </si>
  <si>
    <t>B</t>
    <phoneticPr fontId="4" type="noConversion"/>
  </si>
  <si>
    <t>ACTUATOR</t>
    <phoneticPr fontId="4" type="noConversion"/>
  </si>
  <si>
    <t>AMB1901D-JAA-R2</t>
    <phoneticPr fontId="4" type="noConversion"/>
  </si>
  <si>
    <t>SGF2030</t>
  </si>
  <si>
    <t>AMM0892A-KAB-R1</t>
    <phoneticPr fontId="4" type="noConversion"/>
  </si>
  <si>
    <t>ADAPTER</t>
    <phoneticPr fontId="4" type="noConversion"/>
  </si>
  <si>
    <t>KR6414AGA414QB</t>
    <phoneticPr fontId="4" type="noConversion"/>
  </si>
  <si>
    <t>SF2255</t>
    <phoneticPr fontId="4" type="noConversion"/>
  </si>
  <si>
    <t>IV</t>
    <phoneticPr fontId="4" type="noConversion"/>
  </si>
  <si>
    <t>NP595-352-012#LB-1</t>
    <phoneticPr fontId="4" type="noConversion"/>
  </si>
  <si>
    <t>AYE</t>
    <phoneticPr fontId="4" type="noConversion"/>
  </si>
  <si>
    <t>SGP2030R</t>
  </si>
  <si>
    <t>SGP2030R</t>
    <phoneticPr fontId="4" type="noConversion"/>
  </si>
  <si>
    <t>N/P</t>
    <phoneticPr fontId="4" type="noConversion"/>
  </si>
  <si>
    <t>샘플</t>
    <phoneticPr fontId="4" type="noConversion"/>
  </si>
  <si>
    <t>STOPPER</t>
    <phoneticPr fontId="4" type="noConversion"/>
  </si>
  <si>
    <t>KR6197-D475PA</t>
    <phoneticPr fontId="4" type="noConversion"/>
  </si>
  <si>
    <t>SF2255</t>
    <phoneticPr fontId="4" type="noConversion"/>
  </si>
  <si>
    <t>수연</t>
  </si>
  <si>
    <t>K-JR01903-D180ZA</t>
    <phoneticPr fontId="4" type="noConversion"/>
  </si>
  <si>
    <t>SGP2020R</t>
  </si>
  <si>
    <t>MASH 파손부 사상</t>
    <phoneticPr fontId="4" type="noConversion"/>
  </si>
  <si>
    <t>박소연</t>
  </si>
  <si>
    <t>AMB0172A-KAA-R2</t>
    <phoneticPr fontId="4" type="noConversion"/>
  </si>
  <si>
    <t>SGF2033</t>
  </si>
  <si>
    <t>김춘화</t>
  </si>
  <si>
    <t>NP413-187-092#IN-B</t>
    <phoneticPr fontId="4" type="noConversion"/>
  </si>
  <si>
    <t>게이트 파손</t>
    <phoneticPr fontId="4" type="noConversion"/>
  </si>
  <si>
    <t>AYE</t>
    <phoneticPr fontId="4" type="noConversion"/>
  </si>
  <si>
    <t>ADAPTER</t>
    <phoneticPr fontId="4" type="noConversion"/>
  </si>
  <si>
    <t>NP504-556-126#LB-1</t>
    <phoneticPr fontId="4" type="noConversion"/>
  </si>
  <si>
    <t>BOTTOM</t>
    <phoneticPr fontId="4" type="noConversion"/>
  </si>
  <si>
    <t>HR03B-374A2</t>
    <phoneticPr fontId="4" type="noConversion"/>
  </si>
  <si>
    <t>HR03B-374A1</t>
    <phoneticPr fontId="4" type="noConversion"/>
  </si>
  <si>
    <t>SGF203</t>
    <phoneticPr fontId="4" type="noConversion"/>
  </si>
  <si>
    <t>HDBF05-M02B1</t>
    <phoneticPr fontId="4" type="noConversion"/>
  </si>
  <si>
    <t>SLIDER</t>
    <phoneticPr fontId="4" type="noConversion"/>
  </si>
  <si>
    <t>SGF2041</t>
    <phoneticPr fontId="4" type="noConversion"/>
  </si>
  <si>
    <t>N/P</t>
    <phoneticPr fontId="4" type="noConversion"/>
  </si>
  <si>
    <t>A</t>
    <phoneticPr fontId="4" type="noConversion"/>
  </si>
  <si>
    <t>NP413-254-056#IN-A</t>
    <phoneticPr fontId="4" type="noConversion"/>
  </si>
  <si>
    <t>I/V</t>
    <phoneticPr fontId="4" type="noConversion"/>
  </si>
  <si>
    <t>AYE</t>
    <phoneticPr fontId="4" type="noConversion"/>
  </si>
  <si>
    <t>B</t>
    <phoneticPr fontId="4" type="noConversion"/>
  </si>
  <si>
    <t>SHAFT</t>
    <phoneticPr fontId="4" type="noConversion"/>
  </si>
  <si>
    <t>KR6197-06KA</t>
    <phoneticPr fontId="4" type="noConversion"/>
  </si>
  <si>
    <t>LATCH</t>
    <phoneticPr fontId="4" type="noConversion"/>
  </si>
  <si>
    <t>SST</t>
    <phoneticPr fontId="4" type="noConversion"/>
  </si>
  <si>
    <t>KR6303-E07</t>
    <phoneticPr fontId="4" type="noConversion"/>
  </si>
  <si>
    <t>NP413-77549#IN-B</t>
    <phoneticPr fontId="4" type="noConversion"/>
  </si>
  <si>
    <t>BASE</t>
    <phoneticPr fontId="4" type="noConversion"/>
  </si>
  <si>
    <t>HR03B-374A1</t>
    <phoneticPr fontId="4" type="noConversion"/>
  </si>
  <si>
    <t xml:space="preserve">SGF2033 </t>
    <phoneticPr fontId="4" type="noConversion"/>
  </si>
  <si>
    <t>B</t>
    <phoneticPr fontId="4" type="noConversion"/>
  </si>
  <si>
    <t>LH-01A1</t>
    <phoneticPr fontId="4" type="noConversion"/>
  </si>
  <si>
    <t>SGF2050</t>
  </si>
  <si>
    <t>RIVET</t>
    <phoneticPr fontId="4" type="noConversion"/>
  </si>
  <si>
    <t>RTP</t>
  </si>
  <si>
    <t>Y/L</t>
    <phoneticPr fontId="4" type="noConversion"/>
  </si>
  <si>
    <t>RV1.0-1.2HD-1.15A1</t>
    <phoneticPr fontId="4" type="noConversion"/>
  </si>
  <si>
    <t>A</t>
    <phoneticPr fontId="4" type="noConversion"/>
  </si>
  <si>
    <t>NP413-082-092#GP</t>
    <phoneticPr fontId="4" type="noConversion"/>
  </si>
  <si>
    <t>HDBF05-M02B1</t>
  </si>
  <si>
    <t>HDBF05-M01B1</t>
    <phoneticPr fontId="4" type="noConversion"/>
  </si>
  <si>
    <t>HIC</t>
    <phoneticPr fontId="4" type="noConversion"/>
  </si>
  <si>
    <t>SLIDER</t>
    <phoneticPr fontId="4" type="noConversion"/>
  </si>
  <si>
    <t>HDB08QL-102S2</t>
    <phoneticPr fontId="4" type="noConversion"/>
  </si>
  <si>
    <t>샘플(A.B.C.D.)</t>
    <phoneticPr fontId="4" type="noConversion"/>
  </si>
  <si>
    <t>A</t>
    <phoneticPr fontId="4" type="noConversion"/>
  </si>
  <si>
    <t>B</t>
    <phoneticPr fontId="4" type="noConversion"/>
  </si>
  <si>
    <t>HR03B-374A3</t>
  </si>
  <si>
    <t>SGF2030</t>
    <phoneticPr fontId="4" type="noConversion"/>
  </si>
  <si>
    <t>HDB08QL-102S2</t>
    <phoneticPr fontId="4" type="noConversion"/>
  </si>
  <si>
    <t>SLIDER</t>
    <phoneticPr fontId="4" type="noConversion"/>
  </si>
  <si>
    <t>HSF05-M01B1</t>
    <phoneticPr fontId="4" type="noConversion"/>
  </si>
  <si>
    <t>SGF2041</t>
    <phoneticPr fontId="4" type="noConversion"/>
  </si>
  <si>
    <t>기타= 색상상이</t>
    <phoneticPr fontId="4" type="noConversion"/>
  </si>
  <si>
    <t>ADAPTER</t>
    <phoneticPr fontId="4" type="noConversion"/>
  </si>
  <si>
    <t>SST</t>
    <phoneticPr fontId="4" type="noConversion"/>
  </si>
  <si>
    <t>K-AR3544-1A</t>
  </si>
  <si>
    <t>K-AR3542-1A</t>
    <phoneticPr fontId="4" type="noConversion"/>
  </si>
  <si>
    <t>L/G</t>
    <phoneticPr fontId="4" type="noConversion"/>
  </si>
  <si>
    <t>SST</t>
    <phoneticPr fontId="4" type="noConversion"/>
  </si>
  <si>
    <t>B</t>
    <phoneticPr fontId="4" type="noConversion"/>
  </si>
  <si>
    <t>A</t>
    <phoneticPr fontId="4" type="noConversion"/>
  </si>
  <si>
    <t>K-AR3540-1A</t>
    <phoneticPr fontId="4" type="noConversion"/>
  </si>
  <si>
    <t>SGF2030</t>
    <phoneticPr fontId="4" type="noConversion"/>
  </si>
  <si>
    <t>HR03B-374A1</t>
    <phoneticPr fontId="4" type="noConversion"/>
  </si>
  <si>
    <t>SGF2033</t>
    <phoneticPr fontId="4" type="noConversion"/>
  </si>
  <si>
    <t>K-AR3538-1A</t>
    <phoneticPr fontId="4" type="noConversion"/>
  </si>
  <si>
    <t>SGF2041</t>
    <phoneticPr fontId="4" type="noConversion"/>
  </si>
  <si>
    <t>HSF05-M01B1(증)</t>
    <phoneticPr fontId="4" type="noConversion"/>
  </si>
  <si>
    <t>SLIDER</t>
    <phoneticPr fontId="4" type="noConversion"/>
  </si>
  <si>
    <t>K-AR3545-1A</t>
    <phoneticPr fontId="4" type="noConversion"/>
  </si>
  <si>
    <t>K-AR3539-1A</t>
    <phoneticPr fontId="4" type="noConversion"/>
  </si>
  <si>
    <t>샘플 1.2.3.4 CAV</t>
    <phoneticPr fontId="4" type="noConversion"/>
  </si>
  <si>
    <t xml:space="preserve">샘플 </t>
    <phoneticPr fontId="4" type="noConversion"/>
  </si>
  <si>
    <t>HR03B-374A2</t>
    <phoneticPr fontId="4" type="noConversion"/>
  </si>
  <si>
    <t>HIC</t>
    <phoneticPr fontId="4" type="noConversion"/>
  </si>
  <si>
    <t>BOTTOM</t>
    <phoneticPr fontId="4" type="noConversion"/>
  </si>
  <si>
    <t>SGF2033</t>
    <phoneticPr fontId="4" type="noConversion"/>
  </si>
  <si>
    <t>B/K</t>
    <phoneticPr fontId="4" type="noConversion"/>
  </si>
  <si>
    <t>A</t>
    <phoneticPr fontId="4" type="noConversion"/>
  </si>
  <si>
    <t>B</t>
    <phoneticPr fontId="4" type="noConversion"/>
  </si>
  <si>
    <t>HDB75-M01A2(4C)</t>
    <phoneticPr fontId="4" type="noConversion"/>
  </si>
  <si>
    <t>SLIDER</t>
    <phoneticPr fontId="4" type="noConversion"/>
  </si>
  <si>
    <t xml:space="preserve">SGF2030 </t>
    <phoneticPr fontId="4" type="noConversion"/>
  </si>
  <si>
    <t>N/P</t>
    <phoneticPr fontId="4" type="noConversion"/>
  </si>
  <si>
    <t>아람</t>
    <phoneticPr fontId="4" type="noConversion"/>
  </si>
  <si>
    <t>PATTERN</t>
    <phoneticPr fontId="4" type="noConversion"/>
  </si>
  <si>
    <t>A</t>
    <phoneticPr fontId="4" type="noConversion"/>
  </si>
  <si>
    <t>RTP</t>
    <phoneticPr fontId="4" type="noConversion"/>
  </si>
  <si>
    <t>B</t>
    <phoneticPr fontId="4" type="noConversion"/>
  </si>
  <si>
    <t>AMB0450A-KAA-R2</t>
    <phoneticPr fontId="4" type="noConversion"/>
  </si>
  <si>
    <t>STOPPER</t>
    <phoneticPr fontId="4" type="noConversion"/>
  </si>
  <si>
    <t>AMB1915B-KAA-R1</t>
    <phoneticPr fontId="4" type="noConversion"/>
  </si>
  <si>
    <t>SGF2041</t>
    <phoneticPr fontId="4" type="noConversion"/>
  </si>
  <si>
    <t>HOLDER</t>
    <phoneticPr fontId="4" type="noConversion"/>
  </si>
  <si>
    <t>SW-003228</t>
    <phoneticPr fontId="4" type="noConversion"/>
  </si>
  <si>
    <t xml:space="preserve">141R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</si>
</sst>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8" fillId="0" borderId="16" xfId="0" applyNumberFormat="1" applyFont="1" applyBorder="1" applyAlignment="1" applyProtection="1">
      <alignment horizontal="center" vertical="center"/>
      <protection locked="0"/>
    </xf>
    <xf numFmtId="0" fontId="6" fillId="0" borderId="16" xfId="3" applyFont="1" applyBorder="1" applyAlignment="1" applyProtection="1">
      <alignment horizontal="center" vertical="center" wrapText="1" shrinkToFit="1"/>
      <protection locked="0"/>
    </xf>
    <xf numFmtId="0" fontId="6" fillId="0" borderId="16" xfId="0" applyFont="1" applyBorder="1" applyAlignment="1" applyProtection="1">
      <alignment horizontal="center" vertical="center" shrinkToFit="1"/>
      <protection locked="0"/>
    </xf>
    <xf numFmtId="41" fontId="6" fillId="0" borderId="16" xfId="4" applyFont="1" applyBorder="1" applyAlignment="1" applyProtection="1">
      <alignment horizontal="center" vertical="center" shrinkToFit="1"/>
    </xf>
    <xf numFmtId="41" fontId="6" fillId="0" borderId="16" xfId="0" applyNumberFormat="1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16" xfId="3" applyFont="1" applyBorder="1" applyAlignment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35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0"/>
  </cols>
  <sheetData>
    <row r="3" spans="2:3" ht="15" customHeight="1" x14ac:dyDescent="0.3">
      <c r="B3" s="19" t="s">
        <v>28</v>
      </c>
      <c r="C3" s="19" t="s">
        <v>29</v>
      </c>
    </row>
    <row r="4" spans="2:3" ht="15" customHeight="1" x14ac:dyDescent="0.3">
      <c r="B4" s="21"/>
      <c r="C4" s="21" t="s">
        <v>35</v>
      </c>
    </row>
    <row r="5" spans="2:3" ht="15" customHeight="1" x14ac:dyDescent="0.3">
      <c r="B5" s="21" t="s">
        <v>30</v>
      </c>
      <c r="C5" s="21" t="s">
        <v>31</v>
      </c>
    </row>
    <row r="6" spans="2:3" ht="15" customHeight="1" x14ac:dyDescent="0.3">
      <c r="B6" s="21" t="s">
        <v>32</v>
      </c>
      <c r="C6" s="21" t="s">
        <v>33</v>
      </c>
    </row>
    <row r="7" spans="2:3" ht="15" customHeight="1" x14ac:dyDescent="0.3">
      <c r="B7" s="21" t="s">
        <v>34</v>
      </c>
      <c r="C7" s="21" t="s">
        <v>37</v>
      </c>
    </row>
    <row r="8" spans="2:3" ht="15" customHeight="1" x14ac:dyDescent="0.3">
      <c r="B8" s="21" t="s">
        <v>36</v>
      </c>
      <c r="C8" s="21" t="s">
        <v>39</v>
      </c>
    </row>
    <row r="9" spans="2:3" ht="15" customHeight="1" x14ac:dyDescent="0.3">
      <c r="B9" s="21" t="s">
        <v>38</v>
      </c>
      <c r="C9" s="21" t="s">
        <v>41</v>
      </c>
    </row>
    <row r="10" spans="2:3" ht="15" customHeight="1" x14ac:dyDescent="0.3">
      <c r="B10" s="21" t="s">
        <v>40</v>
      </c>
      <c r="C10" s="21"/>
    </row>
    <row r="11" spans="2:3" ht="15" customHeight="1" x14ac:dyDescent="0.3">
      <c r="B11" s="21" t="s">
        <v>42</v>
      </c>
      <c r="C11" s="21"/>
    </row>
    <row r="12" spans="2:3" ht="15" customHeight="1" x14ac:dyDescent="0.3">
      <c r="B12" s="21" t="s">
        <v>43</v>
      </c>
      <c r="C12" s="21"/>
    </row>
    <row r="13" spans="2:3" ht="15" customHeight="1" x14ac:dyDescent="0.3">
      <c r="B13" s="21" t="s">
        <v>44</v>
      </c>
      <c r="C13" s="21"/>
    </row>
    <row r="14" spans="2:3" ht="15" customHeight="1" x14ac:dyDescent="0.3">
      <c r="B14" s="21" t="s">
        <v>45</v>
      </c>
      <c r="C14" s="21"/>
    </row>
    <row r="15" spans="2:3" ht="15" customHeight="1" x14ac:dyDescent="0.3">
      <c r="B15" s="21" t="s">
        <v>48</v>
      </c>
      <c r="C15" s="21"/>
    </row>
    <row r="16" spans="2:3" ht="15" customHeight="1" x14ac:dyDescent="0.3">
      <c r="B16" s="21" t="s">
        <v>49</v>
      </c>
      <c r="C16" s="21"/>
    </row>
    <row r="17" spans="2:3" ht="15" customHeight="1" x14ac:dyDescent="0.3">
      <c r="B17" s="21"/>
      <c r="C17" s="21"/>
    </row>
    <row r="18" spans="2:3" ht="15" customHeight="1" x14ac:dyDescent="0.3">
      <c r="B18" s="21"/>
      <c r="C18" s="21"/>
    </row>
    <row r="19" spans="2:3" ht="15" customHeight="1" x14ac:dyDescent="0.3">
      <c r="B19" s="21"/>
      <c r="C19" s="21"/>
    </row>
    <row r="20" spans="2:3" ht="15" customHeight="1" x14ac:dyDescent="0.3">
      <c r="B20" s="21"/>
      <c r="C20" s="21"/>
    </row>
    <row r="21" spans="2:3" ht="15" customHeight="1" x14ac:dyDescent="0.3">
      <c r="B21" s="21"/>
      <c r="C21" s="21"/>
    </row>
    <row r="22" spans="2:3" ht="15" customHeight="1" x14ac:dyDescent="0.3">
      <c r="B22" s="21"/>
      <c r="C22" s="21"/>
    </row>
    <row r="23" spans="2:3" ht="15" customHeight="1" x14ac:dyDescent="0.3">
      <c r="B23" s="21"/>
      <c r="C23" s="21"/>
    </row>
    <row r="24" spans="2:3" ht="15" customHeight="1" x14ac:dyDescent="0.3">
      <c r="B24" s="21"/>
      <c r="C24" s="21"/>
    </row>
    <row r="25" spans="2:3" ht="15" customHeight="1" x14ac:dyDescent="0.3">
      <c r="B25" s="21"/>
      <c r="C25" s="2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1D91-9D31-4A63-950D-A6523AF6219E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33" sqref="D33:H33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2" t="s">
        <v>58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</row>
    <row r="2" spans="1:29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</row>
    <row r="3" spans="1:29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</row>
    <row r="5" spans="1:29" s="2" customFormat="1" ht="17.25" thickTop="1" x14ac:dyDescent="0.3">
      <c r="A5" s="36" t="s">
        <v>1</v>
      </c>
      <c r="B5" s="57" t="str">
        <f>MID($A$1,2,1)</f>
        <v>0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 t="s">
        <v>12</v>
      </c>
      <c r="Y5" s="39"/>
      <c r="Z5" s="39"/>
      <c r="AA5" s="39" t="s">
        <v>13</v>
      </c>
      <c r="AB5" s="39" t="s">
        <v>14</v>
      </c>
      <c r="AC5" s="60" t="s">
        <v>15</v>
      </c>
    </row>
    <row r="6" spans="1:29" s="2" customFormat="1" ht="17.25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20</v>
      </c>
      <c r="R6" s="3" t="s">
        <v>21</v>
      </c>
      <c r="S6" s="22" t="s">
        <v>22</v>
      </c>
      <c r="T6" s="3" t="s">
        <v>23</v>
      </c>
      <c r="U6" s="3" t="s">
        <v>46</v>
      </c>
      <c r="V6" s="3" t="s">
        <v>47</v>
      </c>
      <c r="W6" s="22" t="s">
        <v>24</v>
      </c>
      <c r="X6" s="22" t="s">
        <v>25</v>
      </c>
      <c r="Y6" s="22" t="s">
        <v>26</v>
      </c>
      <c r="Z6" s="22" t="s">
        <v>27</v>
      </c>
      <c r="AA6" s="59"/>
      <c r="AB6" s="59"/>
      <c r="AC6" s="59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26</v>
      </c>
      <c r="D7" s="6" t="s">
        <v>50</v>
      </c>
      <c r="E7" s="6" t="s">
        <v>64</v>
      </c>
      <c r="F7" s="6" t="s">
        <v>63</v>
      </c>
      <c r="G7" s="4" t="s">
        <v>65</v>
      </c>
      <c r="H7" s="4" t="s">
        <v>51</v>
      </c>
      <c r="I7" s="7">
        <f t="shared" ref="I7:I46" si="0">J7+K7</f>
        <v>2399</v>
      </c>
      <c r="J7" s="8">
        <v>2350</v>
      </c>
      <c r="K7" s="7">
        <f t="shared" ref="K7:K16" si="1">SUM(M7:W7)</f>
        <v>49</v>
      </c>
      <c r="L7" s="9">
        <f t="shared" ref="L7:L46" si="2">K7/I7</f>
        <v>2.0425177157148811E-2</v>
      </c>
      <c r="M7" s="10"/>
      <c r="N7" s="10"/>
      <c r="O7" s="10"/>
      <c r="P7" s="10">
        <v>4</v>
      </c>
      <c r="Q7" s="10"/>
      <c r="R7" s="10"/>
      <c r="S7" s="10"/>
      <c r="T7" s="10"/>
      <c r="U7" s="10">
        <v>45</v>
      </c>
      <c r="V7" s="10"/>
      <c r="W7" s="10"/>
      <c r="X7" s="11">
        <v>20201026</v>
      </c>
      <c r="Y7" s="11">
        <v>15</v>
      </c>
      <c r="Z7" s="5" t="s">
        <v>71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26</v>
      </c>
      <c r="D8" s="6" t="s">
        <v>50</v>
      </c>
      <c r="E8" s="6" t="s">
        <v>64</v>
      </c>
      <c r="F8" s="6" t="s">
        <v>63</v>
      </c>
      <c r="G8" s="4" t="s">
        <v>65</v>
      </c>
      <c r="H8" s="4" t="s">
        <v>51</v>
      </c>
      <c r="I8" s="7">
        <f t="shared" si="0"/>
        <v>6084</v>
      </c>
      <c r="J8" s="8">
        <v>6020</v>
      </c>
      <c r="K8" s="7">
        <f t="shared" si="1"/>
        <v>64</v>
      </c>
      <c r="L8" s="9">
        <f t="shared" si="2"/>
        <v>1.0519395134779751E-2</v>
      </c>
      <c r="M8" s="10"/>
      <c r="N8" s="10"/>
      <c r="O8" s="10"/>
      <c r="P8" s="10">
        <v>45</v>
      </c>
      <c r="Q8" s="10"/>
      <c r="R8" s="10"/>
      <c r="S8" s="10"/>
      <c r="T8" s="10"/>
      <c r="U8" s="10">
        <v>19</v>
      </c>
      <c r="V8" s="10"/>
      <c r="W8" s="10"/>
      <c r="X8" s="11">
        <v>20201026</v>
      </c>
      <c r="Y8" s="11">
        <v>15</v>
      </c>
      <c r="Z8" s="5" t="s">
        <v>72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10</v>
      </c>
      <c r="C9" s="5">
        <f t="shared" si="4"/>
        <v>26</v>
      </c>
      <c r="D9" s="6" t="s">
        <v>67</v>
      </c>
      <c r="E9" s="6" t="s">
        <v>68</v>
      </c>
      <c r="F9" s="6" t="s">
        <v>69</v>
      </c>
      <c r="G9" s="4" t="s">
        <v>70</v>
      </c>
      <c r="H9" s="4" t="s">
        <v>51</v>
      </c>
      <c r="I9" s="7">
        <f t="shared" si="0"/>
        <v>1123</v>
      </c>
      <c r="J9" s="8">
        <v>1030</v>
      </c>
      <c r="K9" s="7">
        <f t="shared" si="1"/>
        <v>93</v>
      </c>
      <c r="L9" s="9">
        <f t="shared" si="2"/>
        <v>8.2813891362422079E-2</v>
      </c>
      <c r="M9" s="10">
        <v>91</v>
      </c>
      <c r="N9" s="10"/>
      <c r="O9" s="10"/>
      <c r="P9" s="10"/>
      <c r="Q9" s="10">
        <v>2</v>
      </c>
      <c r="R9" s="10"/>
      <c r="S9" s="10"/>
      <c r="T9" s="10"/>
      <c r="U9" s="10"/>
      <c r="V9" s="10"/>
      <c r="W9" s="10"/>
      <c r="X9" s="11">
        <v>20201026</v>
      </c>
      <c r="Y9" s="11">
        <v>7</v>
      </c>
      <c r="Z9" s="5" t="s">
        <v>72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26</v>
      </c>
      <c r="D10" s="6" t="s">
        <v>67</v>
      </c>
      <c r="E10" s="6" t="s">
        <v>68</v>
      </c>
      <c r="F10" s="6" t="s">
        <v>69</v>
      </c>
      <c r="G10" s="4" t="s">
        <v>70</v>
      </c>
      <c r="H10" s="4" t="s">
        <v>51</v>
      </c>
      <c r="I10" s="7">
        <f t="shared" si="0"/>
        <v>437</v>
      </c>
      <c r="J10" s="8">
        <v>420</v>
      </c>
      <c r="K10" s="7">
        <f t="shared" si="1"/>
        <v>17</v>
      </c>
      <c r="L10" s="9">
        <f t="shared" si="2"/>
        <v>3.8901601830663615E-2</v>
      </c>
      <c r="M10" s="10">
        <v>16</v>
      </c>
      <c r="N10" s="10"/>
      <c r="O10" s="10"/>
      <c r="P10" s="10">
        <v>1</v>
      </c>
      <c r="Q10" s="10"/>
      <c r="R10" s="10"/>
      <c r="S10" s="10"/>
      <c r="T10" s="10"/>
      <c r="U10" s="10"/>
      <c r="V10" s="10"/>
      <c r="W10" s="10"/>
      <c r="X10" s="11">
        <v>20201026</v>
      </c>
      <c r="Y10" s="11">
        <v>7</v>
      </c>
      <c r="Z10" s="5" t="s">
        <v>71</v>
      </c>
      <c r="AA10" s="11" t="str">
        <f t="shared" si="3"/>
        <v>하선동</v>
      </c>
      <c r="AB10" s="4" t="s">
        <v>66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26</v>
      </c>
      <c r="D11" s="25" t="s">
        <v>30</v>
      </c>
      <c r="E11" s="25" t="s">
        <v>73</v>
      </c>
      <c r="F11" s="25" t="s">
        <v>74</v>
      </c>
      <c r="G11" s="26" t="s">
        <v>75</v>
      </c>
      <c r="H11" s="26" t="s">
        <v>51</v>
      </c>
      <c r="I11" s="27">
        <f t="shared" si="0"/>
        <v>249</v>
      </c>
      <c r="J11" s="28">
        <v>245</v>
      </c>
      <c r="K11" s="27">
        <f t="shared" si="1"/>
        <v>4</v>
      </c>
      <c r="L11" s="9">
        <f t="shared" si="2"/>
        <v>1.6064257028112448E-2</v>
      </c>
      <c r="M11" s="10"/>
      <c r="N11" s="10"/>
      <c r="O11" s="10"/>
      <c r="P11" s="10">
        <v>4</v>
      </c>
      <c r="Q11" s="10"/>
      <c r="R11" s="10"/>
      <c r="S11" s="10"/>
      <c r="T11" s="10"/>
      <c r="U11" s="10"/>
      <c r="V11" s="10"/>
      <c r="W11" s="10"/>
      <c r="X11" s="29">
        <v>20201026</v>
      </c>
      <c r="Y11" s="29">
        <v>14</v>
      </c>
      <c r="Z11" s="30" t="s">
        <v>72</v>
      </c>
      <c r="AA11" s="29" t="str">
        <f t="shared" si="3"/>
        <v>이형준</v>
      </c>
      <c r="AB11" s="26" t="s">
        <v>66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26</v>
      </c>
      <c r="D12" s="6" t="s">
        <v>67</v>
      </c>
      <c r="E12" s="6" t="s">
        <v>87</v>
      </c>
      <c r="F12" s="6" t="s">
        <v>88</v>
      </c>
      <c r="G12" s="4" t="s">
        <v>89</v>
      </c>
      <c r="H12" s="4" t="s">
        <v>51</v>
      </c>
      <c r="I12" s="7">
        <f t="shared" si="0"/>
        <v>2052</v>
      </c>
      <c r="J12" s="8">
        <v>2052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20201026</v>
      </c>
      <c r="Y12" s="11">
        <v>5</v>
      </c>
      <c r="Z12" s="5" t="s">
        <v>72</v>
      </c>
      <c r="AA12" s="11" t="str">
        <f t="shared" si="3"/>
        <v>이형준</v>
      </c>
      <c r="AB12" s="4" t="s">
        <v>90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26</v>
      </c>
      <c r="D13" s="6" t="s">
        <v>67</v>
      </c>
      <c r="E13" s="4" t="s">
        <v>87</v>
      </c>
      <c r="F13" s="4" t="s">
        <v>91</v>
      </c>
      <c r="G13" s="4" t="s">
        <v>92</v>
      </c>
      <c r="H13" s="4" t="s">
        <v>51</v>
      </c>
      <c r="I13" s="7">
        <f t="shared" si="0"/>
        <v>874</v>
      </c>
      <c r="J13" s="8">
        <v>872</v>
      </c>
      <c r="K13" s="7">
        <f t="shared" si="1"/>
        <v>2</v>
      </c>
      <c r="L13" s="9">
        <f t="shared" si="2"/>
        <v>2.2883295194508009E-3</v>
      </c>
      <c r="M13" s="10"/>
      <c r="N13" s="10"/>
      <c r="O13" s="10"/>
      <c r="P13" s="10"/>
      <c r="Q13" s="10">
        <v>2</v>
      </c>
      <c r="R13" s="10"/>
      <c r="S13" s="10"/>
      <c r="T13" s="10"/>
      <c r="U13" s="10"/>
      <c r="V13" s="10"/>
      <c r="W13" s="10"/>
      <c r="X13" s="11">
        <v>20200912</v>
      </c>
      <c r="Y13" s="11">
        <v>14</v>
      </c>
      <c r="Z13" s="5" t="s">
        <v>71</v>
      </c>
      <c r="AA13" s="11" t="str">
        <f t="shared" si="3"/>
        <v>하선동</v>
      </c>
      <c r="AB13" s="4" t="s">
        <v>90</v>
      </c>
      <c r="AC13" s="12" t="s">
        <v>93</v>
      </c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26</v>
      </c>
      <c r="D14" s="6" t="s">
        <v>67</v>
      </c>
      <c r="E14" s="4" t="s">
        <v>87</v>
      </c>
      <c r="F14" s="4" t="s">
        <v>91</v>
      </c>
      <c r="G14" s="4" t="s">
        <v>92</v>
      </c>
      <c r="H14" s="4" t="s">
        <v>51</v>
      </c>
      <c r="I14" s="7">
        <f t="shared" si="0"/>
        <v>347</v>
      </c>
      <c r="J14" s="8">
        <v>347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20200917</v>
      </c>
      <c r="Y14" s="11">
        <v>14</v>
      </c>
      <c r="Z14" s="5" t="s">
        <v>72</v>
      </c>
      <c r="AA14" s="11" t="str">
        <f t="shared" si="3"/>
        <v>이형준</v>
      </c>
      <c r="AB14" s="4" t="s">
        <v>90</v>
      </c>
      <c r="AC14" s="12" t="s">
        <v>93</v>
      </c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26</v>
      </c>
      <c r="D15" s="6" t="s">
        <v>67</v>
      </c>
      <c r="E15" s="4" t="s">
        <v>87</v>
      </c>
      <c r="F15" s="4" t="s">
        <v>91</v>
      </c>
      <c r="G15" s="4" t="s">
        <v>92</v>
      </c>
      <c r="H15" s="4" t="s">
        <v>51</v>
      </c>
      <c r="I15" s="7">
        <f t="shared" si="0"/>
        <v>653</v>
      </c>
      <c r="J15" s="8">
        <v>645</v>
      </c>
      <c r="K15" s="7">
        <f t="shared" si="1"/>
        <v>8</v>
      </c>
      <c r="L15" s="9">
        <f t="shared" si="2"/>
        <v>1.2251148545176111E-2</v>
      </c>
      <c r="M15" s="10"/>
      <c r="N15" s="10"/>
      <c r="O15" s="10"/>
      <c r="P15" s="10"/>
      <c r="Q15" s="10">
        <v>8</v>
      </c>
      <c r="R15" s="10"/>
      <c r="S15" s="10"/>
      <c r="T15" s="10"/>
      <c r="U15" s="10"/>
      <c r="V15" s="10"/>
      <c r="W15" s="10"/>
      <c r="X15" s="11">
        <v>20200917</v>
      </c>
      <c r="Y15" s="11">
        <v>14</v>
      </c>
      <c r="Z15" s="5" t="s">
        <v>71</v>
      </c>
      <c r="AA15" s="11" t="str">
        <f t="shared" si="3"/>
        <v>하선동</v>
      </c>
      <c r="AB15" s="4" t="s">
        <v>90</v>
      </c>
      <c r="AC15" s="12" t="s">
        <v>93</v>
      </c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26</v>
      </c>
      <c r="D16" s="6" t="s">
        <v>67</v>
      </c>
      <c r="E16" s="4" t="s">
        <v>87</v>
      </c>
      <c r="F16" s="4" t="s">
        <v>91</v>
      </c>
      <c r="G16" s="4" t="s">
        <v>92</v>
      </c>
      <c r="H16" s="4" t="s">
        <v>51</v>
      </c>
      <c r="I16" s="7">
        <f t="shared" si="0"/>
        <v>181</v>
      </c>
      <c r="J16" s="8">
        <v>177</v>
      </c>
      <c r="K16" s="7">
        <f t="shared" si="1"/>
        <v>4</v>
      </c>
      <c r="L16" s="9">
        <f t="shared" si="2"/>
        <v>2.2099447513812154E-2</v>
      </c>
      <c r="M16" s="10"/>
      <c r="N16" s="10"/>
      <c r="O16" s="10"/>
      <c r="P16" s="10"/>
      <c r="Q16" s="10">
        <v>4</v>
      </c>
      <c r="R16" s="10"/>
      <c r="S16" s="10"/>
      <c r="T16" s="10"/>
      <c r="U16" s="10"/>
      <c r="V16" s="10"/>
      <c r="W16" s="10"/>
      <c r="X16" s="11">
        <v>20200915</v>
      </c>
      <c r="Y16" s="11">
        <v>14</v>
      </c>
      <c r="Z16" s="5" t="s">
        <v>72</v>
      </c>
      <c r="AA16" s="11" t="str">
        <f t="shared" si="3"/>
        <v>이형준</v>
      </c>
      <c r="AB16" s="4" t="s">
        <v>90</v>
      </c>
      <c r="AC16" s="12" t="s">
        <v>93</v>
      </c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26</v>
      </c>
      <c r="D17" s="6" t="s">
        <v>67</v>
      </c>
      <c r="E17" s="4" t="s">
        <v>87</v>
      </c>
      <c r="F17" s="4" t="s">
        <v>91</v>
      </c>
      <c r="G17" s="4" t="s">
        <v>92</v>
      </c>
      <c r="H17" s="4" t="s">
        <v>51</v>
      </c>
      <c r="I17" s="7">
        <f t="shared" si="0"/>
        <v>1196</v>
      </c>
      <c r="J17" s="8">
        <v>1195</v>
      </c>
      <c r="K17" s="7">
        <f t="shared" ref="K17:K18" si="5">SUM(M17:W17)</f>
        <v>1</v>
      </c>
      <c r="L17" s="9">
        <f t="shared" si="2"/>
        <v>8.3612040133779263E-4</v>
      </c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1">
        <v>20200916</v>
      </c>
      <c r="Y17" s="11">
        <v>14</v>
      </c>
      <c r="Z17" s="5" t="s">
        <v>72</v>
      </c>
      <c r="AA17" s="11" t="str">
        <f t="shared" si="3"/>
        <v>이형준</v>
      </c>
      <c r="AB17" s="4" t="s">
        <v>90</v>
      </c>
      <c r="AC17" s="12" t="s">
        <v>93</v>
      </c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26</v>
      </c>
      <c r="D18" s="6" t="s">
        <v>67</v>
      </c>
      <c r="E18" s="4" t="s">
        <v>87</v>
      </c>
      <c r="F18" s="4" t="s">
        <v>91</v>
      </c>
      <c r="G18" s="4" t="s">
        <v>92</v>
      </c>
      <c r="H18" s="4" t="s">
        <v>51</v>
      </c>
      <c r="I18" s="7">
        <f t="shared" si="0"/>
        <v>535</v>
      </c>
      <c r="J18" s="8">
        <v>534</v>
      </c>
      <c r="K18" s="7">
        <f t="shared" si="5"/>
        <v>1</v>
      </c>
      <c r="L18" s="9">
        <f t="shared" si="2"/>
        <v>1.869158878504673E-3</v>
      </c>
      <c r="M18" s="10"/>
      <c r="N18" s="10"/>
      <c r="O18" s="10"/>
      <c r="P18" s="10"/>
      <c r="Q18" s="10">
        <v>1</v>
      </c>
      <c r="R18" s="10"/>
      <c r="S18" s="10"/>
      <c r="T18" s="10"/>
      <c r="U18" s="10"/>
      <c r="V18" s="10"/>
      <c r="W18" s="10"/>
      <c r="X18" s="11">
        <v>20200913</v>
      </c>
      <c r="Y18" s="11">
        <v>14</v>
      </c>
      <c r="Z18" s="5" t="s">
        <v>71</v>
      </c>
      <c r="AA18" s="11" t="str">
        <f t="shared" si="3"/>
        <v>하선동</v>
      </c>
      <c r="AB18" s="4" t="s">
        <v>90</v>
      </c>
      <c r="AC18" s="12" t="s">
        <v>93</v>
      </c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26</v>
      </c>
      <c r="D19" s="25" t="s">
        <v>30</v>
      </c>
      <c r="E19" s="25" t="s">
        <v>73</v>
      </c>
      <c r="F19" s="25" t="s">
        <v>74</v>
      </c>
      <c r="G19" s="26" t="s">
        <v>75</v>
      </c>
      <c r="H19" s="26" t="s">
        <v>51</v>
      </c>
      <c r="I19" s="27">
        <f t="shared" si="0"/>
        <v>422</v>
      </c>
      <c r="J19" s="28">
        <v>420</v>
      </c>
      <c r="K19" s="27">
        <f t="shared" ref="K19:K46" si="6">SUM(M19:W19)</f>
        <v>2</v>
      </c>
      <c r="L19" s="9">
        <f t="shared" si="2"/>
        <v>4.7393364928909956E-3</v>
      </c>
      <c r="M19" s="10"/>
      <c r="N19" s="10"/>
      <c r="O19" s="10"/>
      <c r="P19" s="10">
        <v>2</v>
      </c>
      <c r="Q19" s="10"/>
      <c r="R19" s="10"/>
      <c r="S19" s="10"/>
      <c r="T19" s="10"/>
      <c r="U19" s="10"/>
      <c r="V19" s="10"/>
      <c r="W19" s="10"/>
      <c r="X19" s="29">
        <v>20201024</v>
      </c>
      <c r="Y19" s="29">
        <v>14</v>
      </c>
      <c r="Z19" s="30" t="s">
        <v>72</v>
      </c>
      <c r="AA19" s="29" t="str">
        <f t="shared" si="3"/>
        <v>이형준</v>
      </c>
      <c r="AB19" s="26" t="s">
        <v>90</v>
      </c>
      <c r="AC19" s="12" t="s">
        <v>93</v>
      </c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26</v>
      </c>
      <c r="D20" s="25" t="s">
        <v>30</v>
      </c>
      <c r="E20" s="25" t="s">
        <v>73</v>
      </c>
      <c r="F20" s="25" t="s">
        <v>74</v>
      </c>
      <c r="G20" s="26" t="s">
        <v>75</v>
      </c>
      <c r="H20" s="26" t="s">
        <v>51</v>
      </c>
      <c r="I20" s="27">
        <f t="shared" si="0"/>
        <v>1213</v>
      </c>
      <c r="J20" s="28">
        <v>1203</v>
      </c>
      <c r="K20" s="27">
        <f t="shared" si="6"/>
        <v>10</v>
      </c>
      <c r="L20" s="9">
        <f t="shared" si="2"/>
        <v>8.2440230832646327E-3</v>
      </c>
      <c r="M20" s="10"/>
      <c r="N20" s="10"/>
      <c r="O20" s="10"/>
      <c r="P20" s="10">
        <v>8</v>
      </c>
      <c r="Q20" s="10">
        <v>2</v>
      </c>
      <c r="R20" s="10"/>
      <c r="S20" s="10"/>
      <c r="T20" s="10"/>
      <c r="U20" s="10"/>
      <c r="V20" s="10"/>
      <c r="W20" s="10"/>
      <c r="X20" s="29">
        <v>20201026</v>
      </c>
      <c r="Y20" s="29">
        <v>14</v>
      </c>
      <c r="Z20" s="30" t="s">
        <v>71</v>
      </c>
      <c r="AA20" s="29" t="str">
        <f t="shared" si="3"/>
        <v>하선동</v>
      </c>
      <c r="AB20" s="26" t="s">
        <v>90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26</v>
      </c>
      <c r="D21" s="6" t="s">
        <v>67</v>
      </c>
      <c r="E21" s="4" t="s">
        <v>87</v>
      </c>
      <c r="F21" s="4" t="s">
        <v>91</v>
      </c>
      <c r="G21" s="4" t="s">
        <v>92</v>
      </c>
      <c r="H21" s="4" t="s">
        <v>51</v>
      </c>
      <c r="I21" s="7">
        <f t="shared" si="0"/>
        <v>240</v>
      </c>
      <c r="J21" s="8">
        <v>240</v>
      </c>
      <c r="K21" s="7">
        <f t="shared" si="6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20201009</v>
      </c>
      <c r="Y21" s="11">
        <v>14</v>
      </c>
      <c r="Z21" s="5" t="s">
        <v>71</v>
      </c>
      <c r="AA21" s="11" t="str">
        <f t="shared" si="3"/>
        <v>하선동</v>
      </c>
      <c r="AB21" s="4" t="s">
        <v>90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26</v>
      </c>
      <c r="D22" s="25" t="s">
        <v>30</v>
      </c>
      <c r="E22" s="25" t="s">
        <v>73</v>
      </c>
      <c r="F22" s="25" t="s">
        <v>74</v>
      </c>
      <c r="G22" s="26" t="s">
        <v>75</v>
      </c>
      <c r="H22" s="26" t="s">
        <v>51</v>
      </c>
      <c r="I22" s="27">
        <f t="shared" si="0"/>
        <v>1433</v>
      </c>
      <c r="J22" s="28">
        <v>1401</v>
      </c>
      <c r="K22" s="27">
        <f t="shared" si="6"/>
        <v>32</v>
      </c>
      <c r="L22" s="9">
        <f t="shared" si="2"/>
        <v>2.2330774598743892E-2</v>
      </c>
      <c r="M22" s="10">
        <v>3</v>
      </c>
      <c r="N22" s="10"/>
      <c r="O22" s="10"/>
      <c r="P22" s="10">
        <v>15</v>
      </c>
      <c r="Q22" s="10">
        <v>14</v>
      </c>
      <c r="R22" s="10"/>
      <c r="S22" s="10"/>
      <c r="T22" s="10"/>
      <c r="U22" s="10"/>
      <c r="V22" s="10"/>
      <c r="W22" s="10"/>
      <c r="X22" s="29">
        <v>20201026</v>
      </c>
      <c r="Y22" s="29">
        <v>14</v>
      </c>
      <c r="Z22" s="30" t="s">
        <v>71</v>
      </c>
      <c r="AA22" s="29" t="str">
        <f t="shared" si="3"/>
        <v>하선동</v>
      </c>
      <c r="AB22" s="26" t="s">
        <v>94</v>
      </c>
      <c r="AC22" s="24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26</v>
      </c>
      <c r="D23" s="25" t="s">
        <v>30</v>
      </c>
      <c r="E23" s="25" t="s">
        <v>73</v>
      </c>
      <c r="F23" s="25" t="s">
        <v>74</v>
      </c>
      <c r="G23" s="26" t="s">
        <v>75</v>
      </c>
      <c r="H23" s="26" t="s">
        <v>51</v>
      </c>
      <c r="I23" s="27">
        <f t="shared" si="0"/>
        <v>2367</v>
      </c>
      <c r="J23" s="28">
        <v>2247</v>
      </c>
      <c r="K23" s="27">
        <f t="shared" si="6"/>
        <v>120</v>
      </c>
      <c r="L23" s="9">
        <f t="shared" si="2"/>
        <v>5.0697084917617236E-2</v>
      </c>
      <c r="M23" s="10"/>
      <c r="N23" s="10"/>
      <c r="O23" s="10"/>
      <c r="P23" s="10">
        <v>89</v>
      </c>
      <c r="Q23" s="10">
        <v>23</v>
      </c>
      <c r="R23" s="10"/>
      <c r="S23" s="10"/>
      <c r="T23" s="10">
        <v>2</v>
      </c>
      <c r="U23" s="10"/>
      <c r="V23" s="10"/>
      <c r="W23" s="10">
        <v>6</v>
      </c>
      <c r="X23" s="29">
        <v>20201026</v>
      </c>
      <c r="Y23" s="29">
        <v>14</v>
      </c>
      <c r="Z23" s="30" t="s">
        <v>72</v>
      </c>
      <c r="AA23" s="29" t="str">
        <f t="shared" si="3"/>
        <v>이형준</v>
      </c>
      <c r="AB23" s="26" t="s">
        <v>94</v>
      </c>
      <c r="AC23" s="24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26</v>
      </c>
      <c r="D24" s="6" t="s">
        <v>30</v>
      </c>
      <c r="E24" s="6" t="s">
        <v>68</v>
      </c>
      <c r="F24" s="6" t="s">
        <v>95</v>
      </c>
      <c r="G24" s="4" t="s">
        <v>96</v>
      </c>
      <c r="H24" s="4" t="s">
        <v>51</v>
      </c>
      <c r="I24" s="7">
        <f t="shared" si="0"/>
        <v>643</v>
      </c>
      <c r="J24" s="8">
        <v>592</v>
      </c>
      <c r="K24" s="7">
        <f t="shared" si="6"/>
        <v>51</v>
      </c>
      <c r="L24" s="9">
        <f t="shared" si="2"/>
        <v>7.9315707620528766E-2</v>
      </c>
      <c r="M24" s="10">
        <v>19</v>
      </c>
      <c r="N24" s="10"/>
      <c r="O24" s="10"/>
      <c r="P24" s="10">
        <v>21</v>
      </c>
      <c r="Q24" s="10"/>
      <c r="R24" s="10"/>
      <c r="S24" s="10"/>
      <c r="T24" s="10"/>
      <c r="U24" s="10">
        <v>11</v>
      </c>
      <c r="V24" s="10"/>
      <c r="W24" s="10"/>
      <c r="X24" s="11">
        <v>20201026</v>
      </c>
      <c r="Y24" s="11">
        <v>11</v>
      </c>
      <c r="Z24" s="5" t="s">
        <v>72</v>
      </c>
      <c r="AA24" s="11" t="str">
        <f t="shared" si="3"/>
        <v>이형준</v>
      </c>
      <c r="AB24" s="26" t="s">
        <v>94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10</v>
      </c>
      <c r="C25" s="5">
        <f t="shared" si="7"/>
        <v>26</v>
      </c>
      <c r="D25" s="6" t="s">
        <v>67</v>
      </c>
      <c r="E25" s="6" t="s">
        <v>68</v>
      </c>
      <c r="F25" s="6" t="s">
        <v>69</v>
      </c>
      <c r="G25" s="4" t="s">
        <v>70</v>
      </c>
      <c r="H25" s="4" t="s">
        <v>51</v>
      </c>
      <c r="I25" s="7">
        <f t="shared" si="0"/>
        <v>1455</v>
      </c>
      <c r="J25" s="8">
        <v>1272</v>
      </c>
      <c r="K25" s="7">
        <f t="shared" si="6"/>
        <v>183</v>
      </c>
      <c r="L25" s="9">
        <f t="shared" si="2"/>
        <v>0.12577319587628866</v>
      </c>
      <c r="M25" s="10">
        <v>120</v>
      </c>
      <c r="N25" s="10"/>
      <c r="O25" s="10"/>
      <c r="P25" s="10">
        <v>30</v>
      </c>
      <c r="Q25" s="10">
        <v>33</v>
      </c>
      <c r="R25" s="10"/>
      <c r="S25" s="10"/>
      <c r="T25" s="10"/>
      <c r="U25" s="10"/>
      <c r="V25" s="10"/>
      <c r="W25" s="10"/>
      <c r="X25" s="11">
        <v>20201026</v>
      </c>
      <c r="Y25" s="11">
        <v>7</v>
      </c>
      <c r="Z25" s="5" t="s">
        <v>72</v>
      </c>
      <c r="AA25" s="11" t="str">
        <f t="shared" si="3"/>
        <v>이형준</v>
      </c>
      <c r="AB25" s="26" t="s">
        <v>94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10</v>
      </c>
      <c r="C26" s="5">
        <f t="shared" si="7"/>
        <v>26</v>
      </c>
      <c r="D26" s="6" t="s">
        <v>30</v>
      </c>
      <c r="E26" s="6" t="s">
        <v>68</v>
      </c>
      <c r="F26" s="6" t="s">
        <v>95</v>
      </c>
      <c r="G26" s="4" t="s">
        <v>96</v>
      </c>
      <c r="H26" s="4" t="s">
        <v>51</v>
      </c>
      <c r="I26" s="7">
        <f t="shared" si="0"/>
        <v>782</v>
      </c>
      <c r="J26" s="8">
        <v>750</v>
      </c>
      <c r="K26" s="7">
        <f t="shared" si="6"/>
        <v>32</v>
      </c>
      <c r="L26" s="9">
        <f t="shared" si="2"/>
        <v>4.0920716112531973E-2</v>
      </c>
      <c r="M26" s="10">
        <v>20</v>
      </c>
      <c r="N26" s="10">
        <v>2</v>
      </c>
      <c r="O26" s="10"/>
      <c r="P26" s="10">
        <v>10</v>
      </c>
      <c r="Q26" s="10"/>
      <c r="R26" s="10"/>
      <c r="S26" s="10"/>
      <c r="T26" s="10"/>
      <c r="U26" s="10"/>
      <c r="V26" s="10"/>
      <c r="W26" s="10"/>
      <c r="X26" s="11">
        <v>20201024</v>
      </c>
      <c r="Y26" s="11">
        <v>11</v>
      </c>
      <c r="Z26" s="5" t="s">
        <v>72</v>
      </c>
      <c r="AA26" s="11" t="str">
        <f t="shared" si="3"/>
        <v>이형준</v>
      </c>
      <c r="AB26" s="4" t="s">
        <v>97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10</v>
      </c>
      <c r="C27" s="5">
        <f t="shared" si="7"/>
        <v>26</v>
      </c>
      <c r="D27" s="6" t="s">
        <v>30</v>
      </c>
      <c r="E27" s="6" t="s">
        <v>68</v>
      </c>
      <c r="F27" s="6" t="s">
        <v>95</v>
      </c>
      <c r="G27" s="4" t="s">
        <v>96</v>
      </c>
      <c r="H27" s="4" t="s">
        <v>51</v>
      </c>
      <c r="I27" s="7">
        <f t="shared" si="0"/>
        <v>2283</v>
      </c>
      <c r="J27" s="8">
        <v>1868</v>
      </c>
      <c r="K27" s="7">
        <f t="shared" si="6"/>
        <v>415</v>
      </c>
      <c r="L27" s="9">
        <f t="shared" si="2"/>
        <v>0.18177836180464302</v>
      </c>
      <c r="M27" s="10">
        <v>133</v>
      </c>
      <c r="N27" s="10">
        <v>14</v>
      </c>
      <c r="O27" s="10"/>
      <c r="P27" s="10">
        <v>54</v>
      </c>
      <c r="Q27" s="10">
        <v>10</v>
      </c>
      <c r="R27" s="10">
        <v>102</v>
      </c>
      <c r="S27" s="10"/>
      <c r="T27" s="10">
        <v>82</v>
      </c>
      <c r="U27" s="10">
        <v>20</v>
      </c>
      <c r="V27" s="10"/>
      <c r="W27" s="10"/>
      <c r="X27" s="11">
        <v>20201026</v>
      </c>
      <c r="Y27" s="11">
        <v>11</v>
      </c>
      <c r="Z27" s="5" t="s">
        <v>71</v>
      </c>
      <c r="AA27" s="11" t="str">
        <f t="shared" si="3"/>
        <v>하선동</v>
      </c>
      <c r="AB27" s="4" t="s">
        <v>97</v>
      </c>
      <c r="AC27" s="12" t="s">
        <v>99</v>
      </c>
    </row>
    <row r="28" spans="1:29" s="13" customFormat="1" ht="20.100000000000001" customHeight="1" x14ac:dyDescent="0.3">
      <c r="A28" s="4">
        <v>22</v>
      </c>
      <c r="B28" s="5">
        <f t="shared" si="7"/>
        <v>10</v>
      </c>
      <c r="C28" s="5">
        <f t="shared" si="7"/>
        <v>26</v>
      </c>
      <c r="D28" s="6" t="s">
        <v>82</v>
      </c>
      <c r="E28" s="15" t="s">
        <v>64</v>
      </c>
      <c r="F28" s="4" t="s">
        <v>98</v>
      </c>
      <c r="G28" s="4" t="s">
        <v>84</v>
      </c>
      <c r="H28" s="4" t="s">
        <v>51</v>
      </c>
      <c r="I28" s="7">
        <f t="shared" si="0"/>
        <v>2425</v>
      </c>
      <c r="J28" s="8">
        <v>2270</v>
      </c>
      <c r="K28" s="7">
        <f t="shared" si="6"/>
        <v>155</v>
      </c>
      <c r="L28" s="9">
        <f t="shared" si="2"/>
        <v>6.3917525773195871E-2</v>
      </c>
      <c r="M28" s="10"/>
      <c r="N28" s="10">
        <v>35</v>
      </c>
      <c r="O28" s="10"/>
      <c r="P28" s="10">
        <v>33</v>
      </c>
      <c r="Q28" s="10"/>
      <c r="R28" s="10"/>
      <c r="S28" s="10"/>
      <c r="T28" s="10">
        <v>87</v>
      </c>
      <c r="U28" s="10"/>
      <c r="V28" s="10"/>
      <c r="W28" s="10"/>
      <c r="X28" s="11">
        <v>20200923</v>
      </c>
      <c r="Y28" s="11">
        <v>15</v>
      </c>
      <c r="Z28" s="5" t="s">
        <v>71</v>
      </c>
      <c r="AA28" s="11" t="str">
        <f t="shared" si="3"/>
        <v>하선동</v>
      </c>
      <c r="AB28" s="4" t="s">
        <v>97</v>
      </c>
      <c r="AC28" s="12" t="s">
        <v>99</v>
      </c>
    </row>
    <row r="29" spans="1:29" s="13" customFormat="1" ht="20.100000000000001" customHeight="1" x14ac:dyDescent="0.3">
      <c r="A29" s="4">
        <v>23</v>
      </c>
      <c r="B29" s="5">
        <f t="shared" si="7"/>
        <v>10</v>
      </c>
      <c r="C29" s="5">
        <f t="shared" si="7"/>
        <v>26</v>
      </c>
      <c r="D29" s="6" t="s">
        <v>67</v>
      </c>
      <c r="E29" s="6" t="s">
        <v>87</v>
      </c>
      <c r="F29" s="6" t="s">
        <v>88</v>
      </c>
      <c r="G29" s="4" t="s">
        <v>89</v>
      </c>
      <c r="H29" s="4" t="s">
        <v>51</v>
      </c>
      <c r="I29" s="7">
        <f t="shared" si="0"/>
        <v>604</v>
      </c>
      <c r="J29" s="8">
        <v>600</v>
      </c>
      <c r="K29" s="7">
        <f t="shared" si="6"/>
        <v>4</v>
      </c>
      <c r="L29" s="9">
        <f t="shared" si="2"/>
        <v>6.6225165562913907E-3</v>
      </c>
      <c r="M29" s="10"/>
      <c r="N29" s="10"/>
      <c r="O29" s="10"/>
      <c r="P29" s="10"/>
      <c r="Q29" s="10">
        <v>4</v>
      </c>
      <c r="R29" s="10"/>
      <c r="S29" s="10"/>
      <c r="T29" s="10"/>
      <c r="U29" s="10"/>
      <c r="V29" s="10"/>
      <c r="W29" s="10"/>
      <c r="X29" s="11">
        <v>20201024</v>
      </c>
      <c r="Y29" s="11">
        <v>5</v>
      </c>
      <c r="Z29" s="5" t="s">
        <v>71</v>
      </c>
      <c r="AA29" s="11" t="str">
        <f t="shared" si="3"/>
        <v>하선동</v>
      </c>
      <c r="AB29" s="4" t="s">
        <v>97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10</v>
      </c>
      <c r="C30" s="5">
        <f t="shared" si="7"/>
        <v>26</v>
      </c>
      <c r="D30" s="6" t="s">
        <v>67</v>
      </c>
      <c r="E30" s="6" t="s">
        <v>87</v>
      </c>
      <c r="F30" s="6" t="s">
        <v>88</v>
      </c>
      <c r="G30" s="4" t="s">
        <v>89</v>
      </c>
      <c r="H30" s="4" t="s">
        <v>51</v>
      </c>
      <c r="I30" s="7">
        <f t="shared" si="0"/>
        <v>2802</v>
      </c>
      <c r="J30" s="8">
        <v>2792</v>
      </c>
      <c r="K30" s="7">
        <f t="shared" si="6"/>
        <v>10</v>
      </c>
      <c r="L30" s="9">
        <f t="shared" si="2"/>
        <v>3.5688793718772305E-3</v>
      </c>
      <c r="M30" s="10"/>
      <c r="N30" s="10"/>
      <c r="O30" s="10"/>
      <c r="P30" s="10"/>
      <c r="Q30" s="10">
        <v>10</v>
      </c>
      <c r="R30" s="10"/>
      <c r="S30" s="10"/>
      <c r="T30" s="10"/>
      <c r="U30" s="10"/>
      <c r="V30" s="10"/>
      <c r="W30" s="10"/>
      <c r="X30" s="11">
        <v>20201026</v>
      </c>
      <c r="Y30" s="11">
        <v>5</v>
      </c>
      <c r="Z30" s="5" t="s">
        <v>71</v>
      </c>
      <c r="AA30" s="11" t="str">
        <f t="shared" si="3"/>
        <v>하선동</v>
      </c>
      <c r="AB30" s="4" t="s">
        <v>97</v>
      </c>
      <c r="AC30" s="12"/>
    </row>
    <row r="31" spans="1:29" s="13" customFormat="1" ht="20.100000000000001" customHeight="1" x14ac:dyDescent="0.3">
      <c r="A31" s="4">
        <v>25</v>
      </c>
      <c r="B31" s="5">
        <f t="shared" si="7"/>
        <v>10</v>
      </c>
      <c r="C31" s="5">
        <f t="shared" si="7"/>
        <v>26</v>
      </c>
      <c r="D31" s="6" t="s">
        <v>67</v>
      </c>
      <c r="E31" s="6" t="s">
        <v>68</v>
      </c>
      <c r="F31" s="6" t="s">
        <v>69</v>
      </c>
      <c r="G31" s="4" t="s">
        <v>70</v>
      </c>
      <c r="H31" s="4" t="s">
        <v>51</v>
      </c>
      <c r="I31" s="7">
        <f t="shared" si="0"/>
        <v>417</v>
      </c>
      <c r="J31" s="8">
        <v>320</v>
      </c>
      <c r="K31" s="7">
        <f t="shared" si="6"/>
        <v>97</v>
      </c>
      <c r="L31" s="9">
        <f t="shared" si="2"/>
        <v>0.23261390887290168</v>
      </c>
      <c r="M31" s="10">
        <v>93</v>
      </c>
      <c r="N31" s="10"/>
      <c r="O31" s="10"/>
      <c r="P31" s="10">
        <v>4</v>
      </c>
      <c r="Q31" s="10"/>
      <c r="R31" s="10"/>
      <c r="S31" s="10"/>
      <c r="T31" s="10"/>
      <c r="U31" s="10"/>
      <c r="V31" s="10"/>
      <c r="W31" s="10"/>
      <c r="X31" s="11">
        <v>20201024</v>
      </c>
      <c r="Y31" s="11">
        <v>7</v>
      </c>
      <c r="Z31" s="5" t="s">
        <v>72</v>
      </c>
      <c r="AA31" s="11" t="str">
        <f t="shared" si="3"/>
        <v>이형준</v>
      </c>
      <c r="AB31" s="4" t="s">
        <v>53</v>
      </c>
      <c r="AC31" s="12"/>
    </row>
    <row r="32" spans="1:29" s="13" customFormat="1" ht="20.100000000000001" customHeight="1" x14ac:dyDescent="0.3">
      <c r="A32" s="4">
        <v>26</v>
      </c>
      <c r="B32" s="5">
        <f t="shared" si="7"/>
        <v>10</v>
      </c>
      <c r="C32" s="5">
        <f t="shared" si="7"/>
        <v>26</v>
      </c>
      <c r="D32" s="6" t="s">
        <v>67</v>
      </c>
      <c r="E32" s="6" t="s">
        <v>68</v>
      </c>
      <c r="F32" s="6" t="s">
        <v>69</v>
      </c>
      <c r="G32" s="4" t="s">
        <v>70</v>
      </c>
      <c r="H32" s="4" t="s">
        <v>51</v>
      </c>
      <c r="I32" s="7">
        <f t="shared" si="0"/>
        <v>1963</v>
      </c>
      <c r="J32" s="8">
        <v>1770</v>
      </c>
      <c r="K32" s="7">
        <f t="shared" si="6"/>
        <v>193</v>
      </c>
      <c r="L32" s="9">
        <f t="shared" si="2"/>
        <v>9.8318899643402957E-2</v>
      </c>
      <c r="M32" s="10">
        <v>175</v>
      </c>
      <c r="N32" s="10"/>
      <c r="O32" s="10"/>
      <c r="P32" s="10">
        <v>13</v>
      </c>
      <c r="Q32" s="10">
        <v>5</v>
      </c>
      <c r="R32" s="10"/>
      <c r="S32" s="10"/>
      <c r="T32" s="10"/>
      <c r="U32" s="10"/>
      <c r="V32" s="10"/>
      <c r="W32" s="10"/>
      <c r="X32" s="11">
        <v>20201026</v>
      </c>
      <c r="Y32" s="11">
        <v>7</v>
      </c>
      <c r="Z32" s="5" t="s">
        <v>71</v>
      </c>
      <c r="AA32" s="11" t="str">
        <f t="shared" si="3"/>
        <v>하선동</v>
      </c>
      <c r="AB32" s="4" t="s">
        <v>53</v>
      </c>
      <c r="AC32" s="12"/>
    </row>
    <row r="33" spans="1:29" s="13" customFormat="1" ht="20.100000000000001" customHeight="1" x14ac:dyDescent="0.3">
      <c r="A33" s="4">
        <v>27</v>
      </c>
      <c r="B33" s="5">
        <f t="shared" si="7"/>
        <v>10</v>
      </c>
      <c r="C33" s="5">
        <f t="shared" si="7"/>
        <v>26</v>
      </c>
      <c r="D33" s="6" t="s">
        <v>100</v>
      </c>
      <c r="E33" s="6" t="s">
        <v>101</v>
      </c>
      <c r="F33" s="6" t="s">
        <v>102</v>
      </c>
      <c r="G33" s="4" t="s">
        <v>83</v>
      </c>
      <c r="H33" s="4" t="s">
        <v>56</v>
      </c>
      <c r="I33" s="7">
        <f t="shared" si="0"/>
        <v>117</v>
      </c>
      <c r="J33" s="8"/>
      <c r="K33" s="7">
        <f t="shared" si="6"/>
        <v>117</v>
      </c>
      <c r="L33" s="9">
        <f t="shared" si="2"/>
        <v>1</v>
      </c>
      <c r="M33" s="10">
        <v>74</v>
      </c>
      <c r="N33" s="10"/>
      <c r="O33" s="10"/>
      <c r="P33" s="10">
        <v>6</v>
      </c>
      <c r="Q33" s="10">
        <v>5</v>
      </c>
      <c r="R33" s="10"/>
      <c r="S33" s="10">
        <v>32</v>
      </c>
      <c r="T33" s="10"/>
      <c r="U33" s="10"/>
      <c r="V33" s="10"/>
      <c r="W33" s="10"/>
      <c r="X33" s="11">
        <v>20201023</v>
      </c>
      <c r="Y33" s="11">
        <v>10</v>
      </c>
      <c r="Z33" s="5" t="s">
        <v>72</v>
      </c>
      <c r="AA33" s="11" t="str">
        <f t="shared" si="3"/>
        <v>이형준</v>
      </c>
      <c r="AB33" s="4" t="s">
        <v>53</v>
      </c>
      <c r="AC33" s="12"/>
    </row>
    <row r="34" spans="1:29" s="13" customFormat="1" ht="20.100000000000001" customHeight="1" x14ac:dyDescent="0.3">
      <c r="A34" s="4">
        <v>28</v>
      </c>
      <c r="B34" s="5">
        <f t="shared" si="7"/>
        <v>10</v>
      </c>
      <c r="C34" s="5">
        <f t="shared" si="7"/>
        <v>26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10</v>
      </c>
      <c r="C35" s="5">
        <f t="shared" si="7"/>
        <v>26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10</v>
      </c>
      <c r="C36" s="5">
        <f t="shared" si="7"/>
        <v>26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10</v>
      </c>
      <c r="C37" s="5">
        <f t="shared" si="7"/>
        <v>26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10</v>
      </c>
      <c r="C38" s="5">
        <f t="shared" si="7"/>
        <v>26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10</v>
      </c>
      <c r="C39" s="5">
        <f t="shared" si="7"/>
        <v>26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10</v>
      </c>
      <c r="C40" s="5">
        <f t="shared" si="7"/>
        <v>26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10</v>
      </c>
      <c r="C41" s="5">
        <f t="shared" si="8"/>
        <v>26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10</v>
      </c>
      <c r="C42" s="5">
        <f t="shared" si="8"/>
        <v>26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10</v>
      </c>
      <c r="C43" s="5">
        <f t="shared" si="8"/>
        <v>26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10</v>
      </c>
      <c r="C44" s="5">
        <f t="shared" si="8"/>
        <v>26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10</v>
      </c>
      <c r="C45" s="5">
        <f t="shared" si="8"/>
        <v>26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10</v>
      </c>
      <c r="C46" s="5">
        <f t="shared" si="8"/>
        <v>26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W47" si="9">SUM(I7:I46)</f>
        <v>35296</v>
      </c>
      <c r="J47" s="31">
        <f t="shared" si="9"/>
        <v>33632</v>
      </c>
      <c r="K47" s="31">
        <f t="shared" si="9"/>
        <v>1664</v>
      </c>
      <c r="L47" s="31" t="e">
        <f t="shared" si="9"/>
        <v>#DIV/0!</v>
      </c>
      <c r="M47" s="31">
        <f t="shared" si="9"/>
        <v>744</v>
      </c>
      <c r="N47" s="31">
        <f t="shared" si="9"/>
        <v>51</v>
      </c>
      <c r="O47" s="31">
        <f t="shared" si="9"/>
        <v>0</v>
      </c>
      <c r="P47" s="31">
        <f t="shared" si="9"/>
        <v>339</v>
      </c>
      <c r="Q47" s="31">
        <f t="shared" si="9"/>
        <v>124</v>
      </c>
      <c r="R47" s="31">
        <f t="shared" si="9"/>
        <v>102</v>
      </c>
      <c r="S47" s="31">
        <f t="shared" si="9"/>
        <v>32</v>
      </c>
      <c r="T47" s="31">
        <f t="shared" si="9"/>
        <v>171</v>
      </c>
      <c r="U47" s="31">
        <f t="shared" si="9"/>
        <v>95</v>
      </c>
      <c r="V47" s="31">
        <f t="shared" si="9"/>
        <v>0</v>
      </c>
      <c r="W47" s="31">
        <f t="shared" si="9"/>
        <v>6</v>
      </c>
      <c r="X47" s="32"/>
      <c r="Y47" s="33"/>
      <c r="Z47" s="33"/>
      <c r="AA47" s="33"/>
      <c r="AB47" s="33"/>
      <c r="AC47" s="33"/>
    </row>
    <row r="48" spans="1:29" s="16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3"/>
      <c r="Y48" s="33"/>
      <c r="Z48" s="33"/>
      <c r="AA48" s="33"/>
      <c r="AB48" s="33"/>
      <c r="AC48" s="33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30</v>
      </c>
      <c r="E49" s="6" t="s">
        <v>64</v>
      </c>
      <c r="F49" s="6" t="s">
        <v>76</v>
      </c>
      <c r="G49" s="4"/>
      <c r="H49" s="4"/>
      <c r="I49" s="7">
        <f t="shared" ref="I49:I63" si="10">J49+K49</f>
        <v>31</v>
      </c>
      <c r="J49" s="8">
        <v>15</v>
      </c>
      <c r="K49" s="7">
        <f t="shared" ref="K49:K63" si="11">SUM(M49:W49)</f>
        <v>16</v>
      </c>
      <c r="L49" s="9">
        <f t="shared" ref="L49:L63" si="12">K49/I49</f>
        <v>0.5161290322580645</v>
      </c>
      <c r="M49" s="10"/>
      <c r="N49" s="10"/>
      <c r="O49" s="10"/>
      <c r="P49" s="10"/>
      <c r="Q49" s="10"/>
      <c r="R49" s="10"/>
      <c r="S49" s="10">
        <v>3</v>
      </c>
      <c r="T49" s="10">
        <v>1</v>
      </c>
      <c r="U49" s="10">
        <v>12</v>
      </c>
      <c r="V49" s="10"/>
      <c r="W49" s="10"/>
      <c r="X49" s="11">
        <v>20201026</v>
      </c>
      <c r="Y49" s="11">
        <v>9</v>
      </c>
      <c r="Z49" s="5" t="s">
        <v>71</v>
      </c>
      <c r="AA49" s="11" t="str">
        <f t="shared" ref="AA49:AA63" si="13">IF($Z49="A","하선동",IF($Z49="B","이형준",""))</f>
        <v>하선동</v>
      </c>
      <c r="AB49" s="4" t="s">
        <v>66</v>
      </c>
      <c r="AC49" s="12" t="s">
        <v>86</v>
      </c>
    </row>
    <row r="50" spans="1:29" ht="20.100000000000001" customHeight="1" x14ac:dyDescent="0.3">
      <c r="A50" s="4">
        <v>2</v>
      </c>
      <c r="B50" s="5" t="str">
        <f t="shared" ref="B50:B63" si="14">LEFT($A$1,1)</f>
        <v>1</v>
      </c>
      <c r="C50" s="5" t="str">
        <f t="shared" ref="C50:C63" si="15">MID($A$1,4,2)</f>
        <v xml:space="preserve"> 2</v>
      </c>
      <c r="D50" s="6" t="s">
        <v>67</v>
      </c>
      <c r="E50" s="6" t="s">
        <v>77</v>
      </c>
      <c r="F50" s="6" t="s">
        <v>78</v>
      </c>
      <c r="G50" s="4" t="s">
        <v>79</v>
      </c>
      <c r="H50" s="4" t="s">
        <v>80</v>
      </c>
      <c r="I50" s="7">
        <f t="shared" si="10"/>
        <v>60</v>
      </c>
      <c r="J50" s="14">
        <v>50</v>
      </c>
      <c r="K50" s="7">
        <f t="shared" si="11"/>
        <v>10</v>
      </c>
      <c r="L50" s="9">
        <f t="shared" si="12"/>
        <v>0.16666666666666666</v>
      </c>
      <c r="M50" s="10"/>
      <c r="N50" s="10"/>
      <c r="O50" s="10"/>
      <c r="P50" s="10"/>
      <c r="Q50" s="10"/>
      <c r="R50" s="10"/>
      <c r="S50" s="10">
        <v>10</v>
      </c>
      <c r="T50" s="10"/>
      <c r="U50" s="10"/>
      <c r="V50" s="10"/>
      <c r="W50" s="10"/>
      <c r="X50" s="11">
        <v>20201026</v>
      </c>
      <c r="Y50" s="11">
        <v>2</v>
      </c>
      <c r="Z50" s="5" t="s">
        <v>71</v>
      </c>
      <c r="AA50" s="11" t="str">
        <f t="shared" si="13"/>
        <v>하선동</v>
      </c>
      <c r="AB50" s="4" t="s">
        <v>66</v>
      </c>
      <c r="AC50" s="12" t="s">
        <v>86</v>
      </c>
    </row>
    <row r="51" spans="1:29" ht="20.100000000000001" customHeight="1" x14ac:dyDescent="0.3">
      <c r="A51" s="4">
        <v>3</v>
      </c>
      <c r="B51" s="5" t="str">
        <f t="shared" si="14"/>
        <v>1</v>
      </c>
      <c r="C51" s="5" t="str">
        <f t="shared" si="15"/>
        <v xml:space="preserve"> 2</v>
      </c>
      <c r="D51" s="6" t="s">
        <v>82</v>
      </c>
      <c r="E51" s="6" t="s">
        <v>77</v>
      </c>
      <c r="F51" s="6" t="s">
        <v>81</v>
      </c>
      <c r="G51" s="4" t="s">
        <v>84</v>
      </c>
      <c r="H51" s="4" t="s">
        <v>85</v>
      </c>
      <c r="I51" s="7">
        <f t="shared" si="10"/>
        <v>51</v>
      </c>
      <c r="J51" s="8">
        <v>50</v>
      </c>
      <c r="K51" s="7">
        <f t="shared" si="11"/>
        <v>1</v>
      </c>
      <c r="L51" s="9">
        <f t="shared" si="12"/>
        <v>1.9607843137254902E-2</v>
      </c>
      <c r="M51" s="10"/>
      <c r="N51" s="10"/>
      <c r="O51" s="10"/>
      <c r="P51" s="10"/>
      <c r="Q51" s="10"/>
      <c r="R51" s="10"/>
      <c r="S51" s="10">
        <v>1</v>
      </c>
      <c r="T51" s="10"/>
      <c r="U51" s="10"/>
      <c r="V51" s="10"/>
      <c r="W51" s="10"/>
      <c r="X51" s="11">
        <v>20201026</v>
      </c>
      <c r="Y51" s="11">
        <v>10</v>
      </c>
      <c r="Z51" s="5" t="s">
        <v>71</v>
      </c>
      <c r="AA51" s="11" t="str">
        <f t="shared" si="13"/>
        <v>하선동</v>
      </c>
      <c r="AB51" s="4" t="s">
        <v>66</v>
      </c>
      <c r="AC51" s="12" t="s">
        <v>86</v>
      </c>
    </row>
    <row r="52" spans="1:29" ht="20.100000000000001" customHeight="1" x14ac:dyDescent="0.3">
      <c r="A52" s="4">
        <v>4</v>
      </c>
      <c r="B52" s="5" t="str">
        <f t="shared" si="14"/>
        <v>1</v>
      </c>
      <c r="C52" s="5" t="str">
        <f t="shared" si="15"/>
        <v xml:space="preserve"> 2</v>
      </c>
      <c r="D52" s="6" t="s">
        <v>50</v>
      </c>
      <c r="E52" s="6" t="s">
        <v>103</v>
      </c>
      <c r="F52" s="6" t="s">
        <v>104</v>
      </c>
      <c r="G52" s="4" t="s">
        <v>106</v>
      </c>
      <c r="H52" s="4" t="s">
        <v>51</v>
      </c>
      <c r="I52" s="7">
        <f t="shared" si="10"/>
        <v>50</v>
      </c>
      <c r="J52" s="8">
        <v>50</v>
      </c>
      <c r="K52" s="7">
        <f t="shared" si="11"/>
        <v>0</v>
      </c>
      <c r="L52" s="9">
        <f t="shared" si="12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20201026</v>
      </c>
      <c r="Y52" s="11">
        <v>15</v>
      </c>
      <c r="Z52" s="5" t="s">
        <v>71</v>
      </c>
      <c r="AA52" s="11" t="str">
        <f t="shared" si="13"/>
        <v>하선동</v>
      </c>
      <c r="AB52" s="4" t="s">
        <v>53</v>
      </c>
      <c r="AC52" s="12" t="s">
        <v>86</v>
      </c>
    </row>
    <row r="53" spans="1:29" ht="20.100000000000001" customHeight="1" x14ac:dyDescent="0.3">
      <c r="A53" s="4">
        <v>5</v>
      </c>
      <c r="B53" s="5" t="str">
        <f t="shared" si="14"/>
        <v>1</v>
      </c>
      <c r="C53" s="5" t="str">
        <f t="shared" si="15"/>
        <v xml:space="preserve"> 2</v>
      </c>
      <c r="D53" s="6" t="s">
        <v>50</v>
      </c>
      <c r="E53" s="6" t="s">
        <v>64</v>
      </c>
      <c r="F53" s="6" t="s">
        <v>105</v>
      </c>
      <c r="G53" s="4" t="s">
        <v>106</v>
      </c>
      <c r="H53" s="4" t="s">
        <v>51</v>
      </c>
      <c r="I53" s="7">
        <f t="shared" si="10"/>
        <v>60</v>
      </c>
      <c r="J53" s="8">
        <v>60</v>
      </c>
      <c r="K53" s="7">
        <f t="shared" si="11"/>
        <v>0</v>
      </c>
      <c r="L53" s="9">
        <f t="shared" si="12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20201026</v>
      </c>
      <c r="Y53" s="11">
        <v>13</v>
      </c>
      <c r="Z53" s="5" t="s">
        <v>71</v>
      </c>
      <c r="AA53" s="11" t="str">
        <f t="shared" si="13"/>
        <v>하선동</v>
      </c>
      <c r="AB53" s="4" t="s">
        <v>53</v>
      </c>
      <c r="AC53" s="12" t="s">
        <v>86</v>
      </c>
    </row>
    <row r="54" spans="1:29" ht="20.100000000000001" customHeight="1" x14ac:dyDescent="0.3">
      <c r="A54" s="4">
        <v>6</v>
      </c>
      <c r="B54" s="5" t="str">
        <f t="shared" si="14"/>
        <v>1</v>
      </c>
      <c r="C54" s="5" t="str">
        <f t="shared" si="15"/>
        <v xml:space="preserve"> 2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4"/>
        <v>1</v>
      </c>
      <c r="C55" s="5" t="str">
        <f t="shared" si="15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4"/>
        <v>1</v>
      </c>
      <c r="C56" s="5" t="str">
        <f t="shared" si="15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4"/>
        <v>1</v>
      </c>
      <c r="C57" s="5" t="str">
        <f t="shared" si="15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4"/>
        <v>1</v>
      </c>
      <c r="C58" s="5" t="str">
        <f t="shared" si="15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4"/>
        <v>1</v>
      </c>
      <c r="C59" s="5" t="str">
        <f t="shared" si="15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4"/>
        <v>1</v>
      </c>
      <c r="C60" s="5" t="str">
        <f t="shared" si="15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4"/>
        <v>1</v>
      </c>
      <c r="C61" s="5" t="str">
        <f t="shared" si="15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4"/>
        <v>1</v>
      </c>
      <c r="C62" s="5" t="str">
        <f t="shared" si="15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4"/>
        <v>1</v>
      </c>
      <c r="C63" s="5" t="str">
        <f t="shared" si="15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46 D28:AA28 I7:AC12 I26:AC27 D34:AC46 I29:AA30 AB28:AC30 I31:AC33">
    <cfRule type="expression" dxfId="351" priority="91">
      <formula>$L7&gt;0.15</formula>
    </cfRule>
    <cfRule type="expression" dxfId="350" priority="92">
      <formula>AND($L7&gt;0.08,$L7&lt;0.15)</formula>
    </cfRule>
  </conditionalFormatting>
  <conditionalFormatting sqref="A49:AC63">
    <cfRule type="expression" dxfId="349" priority="89">
      <formula>$L49&gt;0.15</formula>
    </cfRule>
    <cfRule type="expression" dxfId="348" priority="90">
      <formula>AND($L49&gt;0.08,$L49&lt;0.15)</formula>
    </cfRule>
  </conditionalFormatting>
  <conditionalFormatting sqref="D28:H28">
    <cfRule type="expression" dxfId="347" priority="81">
      <formula>$L28&gt;0.15</formula>
    </cfRule>
    <cfRule type="expression" dxfId="346" priority="82">
      <formula>AND($L28&gt;0.08,$L28&lt;0.15)</formula>
    </cfRule>
  </conditionalFormatting>
  <conditionalFormatting sqref="I7:AC12 D13:AC13 I19:AA20 D14:AA18 AB14:AC20 D21:AC21 I22:AC25">
    <cfRule type="expression" dxfId="345" priority="77">
      <formula>$L7&gt;0.15</formula>
    </cfRule>
    <cfRule type="expression" dxfId="344" priority="78">
      <formula>AND($L7&gt;0.08,$L7&lt;0.15)</formula>
    </cfRule>
  </conditionalFormatting>
  <conditionalFormatting sqref="D7:H7">
    <cfRule type="expression" dxfId="343" priority="75">
      <formula>$L7&gt;0.15</formula>
    </cfRule>
    <cfRule type="expression" dxfId="342" priority="76">
      <formula>AND($L7&gt;0.08,$L7&lt;0.15)</formula>
    </cfRule>
  </conditionalFormatting>
  <conditionalFormatting sqref="H8">
    <cfRule type="expression" dxfId="341" priority="73">
      <formula>$L8&gt;0.15</formula>
    </cfRule>
    <cfRule type="expression" dxfId="340" priority="74">
      <formula>AND($L8&gt;0.08,$L8&lt;0.15)</formula>
    </cfRule>
  </conditionalFormatting>
  <conditionalFormatting sqref="B7:C46">
    <cfRule type="expression" dxfId="339" priority="71">
      <formula>$L7&gt;0.15</formula>
    </cfRule>
    <cfRule type="expression" dxfId="338" priority="72">
      <formula>AND($L7&gt;0.08,$L7&lt;0.15)</formula>
    </cfRule>
  </conditionalFormatting>
  <conditionalFormatting sqref="D8:G8">
    <cfRule type="expression" dxfId="337" priority="69">
      <formula>$L8&gt;0.15</formula>
    </cfRule>
    <cfRule type="expression" dxfId="336" priority="70">
      <formula>AND($L8&gt;0.08,$L8&lt;0.15)</formula>
    </cfRule>
  </conditionalFormatting>
  <conditionalFormatting sqref="D9:H9">
    <cfRule type="expression" dxfId="335" priority="67">
      <formula>$L9&gt;0.15</formula>
    </cfRule>
    <cfRule type="expression" dxfId="334" priority="68">
      <formula>AND($L9&gt;0.08,$L9&lt;0.15)</formula>
    </cfRule>
  </conditionalFormatting>
  <conditionalFormatting sqref="D10:H10">
    <cfRule type="expression" dxfId="333" priority="65">
      <formula>$L10&gt;0.15</formula>
    </cfRule>
    <cfRule type="expression" dxfId="332" priority="66">
      <formula>AND($L10&gt;0.08,$L10&lt;0.15)</formula>
    </cfRule>
  </conditionalFormatting>
  <conditionalFormatting sqref="D11:H11">
    <cfRule type="expression" dxfId="331" priority="63">
      <formula>$L11&gt;0.15</formula>
    </cfRule>
    <cfRule type="expression" dxfId="330" priority="64">
      <formula>AND($L11&gt;0.08,$L11&lt;0.15)</formula>
    </cfRule>
  </conditionalFormatting>
  <conditionalFormatting sqref="D11:H11">
    <cfRule type="expression" dxfId="329" priority="61">
      <formula>$L11&gt;0.15</formula>
    </cfRule>
    <cfRule type="expression" dxfId="328" priority="62">
      <formula>AND($L11&gt;0.08,$L11&lt;0.15)</formula>
    </cfRule>
  </conditionalFormatting>
  <conditionalFormatting sqref="G12:H12">
    <cfRule type="expression" dxfId="327" priority="53">
      <formula>$L12&gt;0.15</formula>
    </cfRule>
    <cfRule type="expression" dxfId="326" priority="54">
      <formula>AND($L12&gt;0.08,$L12&lt;0.15)</formula>
    </cfRule>
  </conditionalFormatting>
  <conditionalFormatting sqref="D12 F12">
    <cfRule type="expression" dxfId="325" priority="59">
      <formula>$L12&gt;0.15</formula>
    </cfRule>
    <cfRule type="expression" dxfId="324" priority="60">
      <formula>AND($L12&gt;0.08,$L12&lt;0.15)</formula>
    </cfRule>
  </conditionalFormatting>
  <conditionalFormatting sqref="E12">
    <cfRule type="expression" dxfId="323" priority="57">
      <formula>$L12&gt;0.15</formula>
    </cfRule>
    <cfRule type="expression" dxfId="322" priority="58">
      <formula>AND($L12&gt;0.08,$L12&lt;0.15)</formula>
    </cfRule>
  </conditionalFormatting>
  <conditionalFormatting sqref="E12">
    <cfRule type="expression" dxfId="321" priority="55">
      <formula>$L12&gt;0.15</formula>
    </cfRule>
    <cfRule type="expression" dxfId="320" priority="56">
      <formula>AND($L12&gt;0.08,$L12&lt;0.15)</formula>
    </cfRule>
  </conditionalFormatting>
  <conditionalFormatting sqref="G12:H12">
    <cfRule type="expression" dxfId="319" priority="51">
      <formula>$L12&gt;0.15</formula>
    </cfRule>
    <cfRule type="expression" dxfId="318" priority="52">
      <formula>AND($L12&gt;0.08,$L12&lt;0.15)</formula>
    </cfRule>
  </conditionalFormatting>
  <conditionalFormatting sqref="D19:H19">
    <cfRule type="expression" dxfId="317" priority="49">
      <formula>$L19&gt;0.15</formula>
    </cfRule>
    <cfRule type="expression" dxfId="316" priority="50">
      <formula>AND($L19&gt;0.08,$L19&lt;0.15)</formula>
    </cfRule>
  </conditionalFormatting>
  <conditionalFormatting sqref="D19:H19">
    <cfRule type="expression" dxfId="315" priority="47">
      <formula>$L19&gt;0.15</formula>
    </cfRule>
    <cfRule type="expression" dxfId="314" priority="48">
      <formula>AND($L19&gt;0.08,$L19&lt;0.15)</formula>
    </cfRule>
  </conditionalFormatting>
  <conditionalFormatting sqref="D20:H20">
    <cfRule type="expression" dxfId="313" priority="45">
      <formula>$L20&gt;0.15</formula>
    </cfRule>
    <cfRule type="expression" dxfId="312" priority="46">
      <formula>AND($L20&gt;0.08,$L20&lt;0.15)</formula>
    </cfRule>
  </conditionalFormatting>
  <conditionalFormatting sqref="D20:H20">
    <cfRule type="expression" dxfId="311" priority="43">
      <formula>$L20&gt;0.15</formula>
    </cfRule>
    <cfRule type="expression" dxfId="310" priority="44">
      <formula>AND($L20&gt;0.08,$L20&lt;0.15)</formula>
    </cfRule>
  </conditionalFormatting>
  <conditionalFormatting sqref="D22:H22">
    <cfRule type="expression" dxfId="309" priority="41">
      <formula>$L22&gt;0.15</formula>
    </cfRule>
    <cfRule type="expression" dxfId="308" priority="42">
      <formula>AND($L22&gt;0.08,$L22&lt;0.15)</formula>
    </cfRule>
  </conditionalFormatting>
  <conditionalFormatting sqref="D22:H22">
    <cfRule type="expression" dxfId="307" priority="39">
      <formula>$L22&gt;0.15</formula>
    </cfRule>
    <cfRule type="expression" dxfId="306" priority="40">
      <formula>AND($L22&gt;0.08,$L22&lt;0.15)</formula>
    </cfRule>
  </conditionalFormatting>
  <conditionalFormatting sqref="D23:H23">
    <cfRule type="expression" dxfId="305" priority="37">
      <formula>$L23&gt;0.15</formula>
    </cfRule>
    <cfRule type="expression" dxfId="304" priority="38">
      <formula>AND($L23&gt;0.08,$L23&lt;0.15)</formula>
    </cfRule>
  </conditionalFormatting>
  <conditionalFormatting sqref="D23:H23">
    <cfRule type="expression" dxfId="303" priority="35">
      <formula>$L23&gt;0.15</formula>
    </cfRule>
    <cfRule type="expression" dxfId="302" priority="36">
      <formula>AND($L23&gt;0.08,$L23&lt;0.15)</formula>
    </cfRule>
  </conditionalFormatting>
  <conditionalFormatting sqref="D25:H25">
    <cfRule type="expression" dxfId="301" priority="33">
      <formula>$L25&gt;0.15</formula>
    </cfRule>
    <cfRule type="expression" dxfId="300" priority="34">
      <formula>AND($L25&gt;0.08,$L25&lt;0.15)</formula>
    </cfRule>
  </conditionalFormatting>
  <conditionalFormatting sqref="D24:H24">
    <cfRule type="expression" dxfId="299" priority="31">
      <formula>$L24&gt;0.15</formula>
    </cfRule>
    <cfRule type="expression" dxfId="298" priority="32">
      <formula>AND($L24&gt;0.08,$L24&lt;0.15)</formula>
    </cfRule>
  </conditionalFormatting>
  <conditionalFormatting sqref="D26:H26">
    <cfRule type="expression" dxfId="297" priority="29">
      <formula>$L26&gt;0.15</formula>
    </cfRule>
    <cfRule type="expression" dxfId="296" priority="30">
      <formula>AND($L26&gt;0.08,$L26&lt;0.15)</formula>
    </cfRule>
  </conditionalFormatting>
  <conditionalFormatting sqref="D27:H27">
    <cfRule type="expression" dxfId="295" priority="27">
      <formula>$L27&gt;0.15</formula>
    </cfRule>
    <cfRule type="expression" dxfId="294" priority="28">
      <formula>AND($L27&gt;0.08,$L27&lt;0.15)</formula>
    </cfRule>
  </conditionalFormatting>
  <conditionalFormatting sqref="G29:H29">
    <cfRule type="expression" dxfId="293" priority="19">
      <formula>$L29&gt;0.15</formula>
    </cfRule>
    <cfRule type="expression" dxfId="292" priority="20">
      <formula>AND($L29&gt;0.08,$L29&lt;0.15)</formula>
    </cfRule>
  </conditionalFormatting>
  <conditionalFormatting sqref="D29 F29">
    <cfRule type="expression" dxfId="291" priority="25">
      <formula>$L29&gt;0.15</formula>
    </cfRule>
    <cfRule type="expression" dxfId="290" priority="26">
      <formula>AND($L29&gt;0.08,$L29&lt;0.15)</formula>
    </cfRule>
  </conditionalFormatting>
  <conditionalFormatting sqref="E29">
    <cfRule type="expression" dxfId="289" priority="23">
      <formula>$L29&gt;0.15</formula>
    </cfRule>
    <cfRule type="expression" dxfId="288" priority="24">
      <formula>AND($L29&gt;0.08,$L29&lt;0.15)</formula>
    </cfRule>
  </conditionalFormatting>
  <conditionalFormatting sqref="E29">
    <cfRule type="expression" dxfId="287" priority="21">
      <formula>$L29&gt;0.15</formula>
    </cfRule>
    <cfRule type="expression" dxfId="286" priority="22">
      <formula>AND($L29&gt;0.08,$L29&lt;0.15)</formula>
    </cfRule>
  </conditionalFormatting>
  <conditionalFormatting sqref="G29:H29">
    <cfRule type="expression" dxfId="285" priority="17">
      <formula>$L29&gt;0.15</formula>
    </cfRule>
    <cfRule type="expression" dxfId="284" priority="18">
      <formula>AND($L29&gt;0.08,$L29&lt;0.15)</formula>
    </cfRule>
  </conditionalFormatting>
  <conditionalFormatting sqref="G30:H30">
    <cfRule type="expression" dxfId="283" priority="9">
      <formula>$L30&gt;0.15</formula>
    </cfRule>
    <cfRule type="expression" dxfId="282" priority="10">
      <formula>AND($L30&gt;0.08,$L30&lt;0.15)</formula>
    </cfRule>
  </conditionalFormatting>
  <conditionalFormatting sqref="D30 F30">
    <cfRule type="expression" dxfId="281" priority="15">
      <formula>$L30&gt;0.15</formula>
    </cfRule>
    <cfRule type="expression" dxfId="280" priority="16">
      <formula>AND($L30&gt;0.08,$L30&lt;0.15)</formula>
    </cfRule>
  </conditionalFormatting>
  <conditionalFormatting sqref="E30">
    <cfRule type="expression" dxfId="279" priority="13">
      <formula>$L30&gt;0.15</formula>
    </cfRule>
    <cfRule type="expression" dxfId="278" priority="14">
      <formula>AND($L30&gt;0.08,$L30&lt;0.15)</formula>
    </cfRule>
  </conditionalFormatting>
  <conditionalFormatting sqref="E30">
    <cfRule type="expression" dxfId="277" priority="11">
      <formula>$L30&gt;0.15</formula>
    </cfRule>
    <cfRule type="expression" dxfId="276" priority="12">
      <formula>AND($L30&gt;0.08,$L30&lt;0.15)</formula>
    </cfRule>
  </conditionalFormatting>
  <conditionalFormatting sqref="G30:H30">
    <cfRule type="expression" dxfId="275" priority="7">
      <formula>$L30&gt;0.15</formula>
    </cfRule>
    <cfRule type="expression" dxfId="274" priority="8">
      <formula>AND($L30&gt;0.08,$L30&lt;0.15)</formula>
    </cfRule>
  </conditionalFormatting>
  <conditionalFormatting sqref="D31:H31">
    <cfRule type="expression" dxfId="273" priority="5">
      <formula>$L31&gt;0.15</formula>
    </cfRule>
    <cfRule type="expression" dxfId="272" priority="6">
      <formula>AND($L31&gt;0.08,$L31&lt;0.15)</formula>
    </cfRule>
  </conditionalFormatting>
  <conditionalFormatting sqref="D32:H32">
    <cfRule type="expression" dxfId="271" priority="3">
      <formula>$L32&gt;0.15</formula>
    </cfRule>
    <cfRule type="expression" dxfId="270" priority="4">
      <formula>AND($L32&gt;0.08,$L32&lt;0.15)</formula>
    </cfRule>
  </conditionalFormatting>
  <conditionalFormatting sqref="D33:H33">
    <cfRule type="expression" dxfId="269" priority="1">
      <formula>$L33&gt;0.15</formula>
    </cfRule>
    <cfRule type="expression" dxfId="268" priority="2">
      <formula>AND($L33&gt;0.08,$L33&lt;0.15)</formula>
    </cfRule>
  </conditionalFormatting>
  <dataValidations count="3">
    <dataValidation type="list" allowBlank="1" showInputMessage="1" showErrorMessage="1" sqref="Z7:Z46 Z49:Z63" xr:uid="{D8F8FC7D-8B5A-4E5B-84BC-FBE787196FA8}">
      <formula1>"A, B"</formula1>
    </dataValidation>
    <dataValidation type="whole" allowBlank="1" showInputMessage="1" showErrorMessage="1" errorTitle="입력값이 올바르지 않습니다." error="숫자만 쓰세요!" sqref="M7:W46 M49:W63" xr:uid="{BA9FF899-7AE2-428B-BCD9-34A3C1A8ACE4}">
      <formula1>0</formula1>
      <formula2>20000</formula2>
    </dataValidation>
    <dataValidation allowBlank="1" showInputMessage="1" showErrorMessage="1" prompt="수식 계산_x000a_수치 입력 금지" sqref="K7:K46 K49:K63" xr:uid="{0F01B4EA-4CBA-4776-A15A-EA294476508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81B681-E79C-47EE-8591-807D0B4882DD}">
          <x14:formula1>
            <xm:f>데이터!$C$4:$C$11</xm:f>
          </x14:formula1>
          <xm:sqref>AB7:AB46 AB49:AB63</xm:sqref>
        </x14:dataValidation>
        <x14:dataValidation type="list" allowBlank="1" showInputMessage="1" showErrorMessage="1" xr:uid="{88018B2E-4F78-480A-B2A9-3292085D8E00}">
          <x14:formula1>
            <xm:f>데이터!$B$4:$B$17</xm:f>
          </x14:formula1>
          <xm:sqref>D49:D63 D13:D18 D21 D28 D34:D46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FB16-DE3F-43D7-ADE7-D6C125E2B2C3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23" sqref="D23:AB25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2" t="s">
        <v>59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</row>
    <row r="2" spans="1:29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</row>
    <row r="3" spans="1:29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</row>
    <row r="5" spans="1:29" s="2" customFormat="1" ht="17.25" thickTop="1" x14ac:dyDescent="0.3">
      <c r="A5" s="36" t="s">
        <v>1</v>
      </c>
      <c r="B5" s="57" t="s">
        <v>57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 t="s">
        <v>12</v>
      </c>
      <c r="Y5" s="39"/>
      <c r="Z5" s="39"/>
      <c r="AA5" s="39" t="s">
        <v>13</v>
      </c>
      <c r="AB5" s="39" t="s">
        <v>14</v>
      </c>
      <c r="AC5" s="60" t="s">
        <v>15</v>
      </c>
    </row>
    <row r="6" spans="1:29" s="2" customFormat="1" ht="17.25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9"/>
      <c r="AB6" s="59"/>
      <c r="AC6" s="59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27</v>
      </c>
      <c r="D7" s="6" t="s">
        <v>50</v>
      </c>
      <c r="E7" s="6" t="s">
        <v>108</v>
      </c>
      <c r="F7" s="6" t="s">
        <v>107</v>
      </c>
      <c r="G7" s="4" t="s">
        <v>109</v>
      </c>
      <c r="H7" s="4" t="s">
        <v>110</v>
      </c>
      <c r="I7" s="7">
        <f t="shared" ref="I7:I22" si="0">J7+K7</f>
        <v>937</v>
      </c>
      <c r="J7" s="8">
        <v>830</v>
      </c>
      <c r="K7" s="7">
        <f t="shared" ref="K7:K16" si="1">SUM(M7:W7)</f>
        <v>107</v>
      </c>
      <c r="L7" s="9">
        <f t="shared" ref="L7:L22" si="2">K7/I7</f>
        <v>0.11419423692636073</v>
      </c>
      <c r="M7" s="10"/>
      <c r="N7" s="10"/>
      <c r="O7" s="10"/>
      <c r="P7" s="10">
        <v>1</v>
      </c>
      <c r="Q7" s="10">
        <v>3</v>
      </c>
      <c r="R7" s="10"/>
      <c r="S7" s="10">
        <v>103</v>
      </c>
      <c r="T7" s="10"/>
      <c r="U7" s="10"/>
      <c r="V7" s="10"/>
      <c r="W7" s="10"/>
      <c r="X7" s="11">
        <v>20201027</v>
      </c>
      <c r="Y7" s="11">
        <v>1</v>
      </c>
      <c r="Z7" s="5" t="s">
        <v>111</v>
      </c>
      <c r="AA7" s="11" t="str">
        <f t="shared" ref="AA7:AA22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27</v>
      </c>
      <c r="D8" s="6" t="s">
        <v>114</v>
      </c>
      <c r="E8" s="6"/>
      <c r="F8" s="6" t="s">
        <v>112</v>
      </c>
      <c r="G8" s="4" t="s">
        <v>109</v>
      </c>
      <c r="H8" s="4" t="s">
        <v>113</v>
      </c>
      <c r="I8" s="7">
        <f t="shared" si="0"/>
        <v>1131</v>
      </c>
      <c r="J8" s="8">
        <v>1050</v>
      </c>
      <c r="K8" s="7">
        <f t="shared" si="1"/>
        <v>81</v>
      </c>
      <c r="L8" s="9">
        <f t="shared" si="2"/>
        <v>7.161803713527852E-2</v>
      </c>
      <c r="M8" s="10">
        <v>31</v>
      </c>
      <c r="N8" s="10"/>
      <c r="O8" s="10"/>
      <c r="P8" s="10">
        <v>11</v>
      </c>
      <c r="Q8" s="10">
        <v>19</v>
      </c>
      <c r="R8" s="10"/>
      <c r="S8" s="10">
        <v>20</v>
      </c>
      <c r="T8" s="10"/>
      <c r="U8" s="10"/>
      <c r="V8" s="10"/>
      <c r="W8" s="10"/>
      <c r="X8" s="11">
        <v>20201027</v>
      </c>
      <c r="Y8" s="11">
        <v>6</v>
      </c>
      <c r="Z8" s="5" t="s">
        <v>111</v>
      </c>
      <c r="AA8" s="11" t="str">
        <f t="shared" si="3"/>
        <v>하선동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B46" si="4">B8</f>
        <v>10</v>
      </c>
      <c r="C9" s="5">
        <f t="shared" ref="C9:C46" si="5">C8</f>
        <v>27</v>
      </c>
      <c r="D9" s="6" t="s">
        <v>114</v>
      </c>
      <c r="E9" s="6"/>
      <c r="F9" s="6" t="s">
        <v>112</v>
      </c>
      <c r="G9" s="4" t="s">
        <v>109</v>
      </c>
      <c r="H9" s="4" t="s">
        <v>113</v>
      </c>
      <c r="I9" s="7">
        <f t="shared" si="0"/>
        <v>2479</v>
      </c>
      <c r="J9" s="8">
        <v>2130</v>
      </c>
      <c r="K9" s="7">
        <f t="shared" si="1"/>
        <v>349</v>
      </c>
      <c r="L9" s="9">
        <f t="shared" si="2"/>
        <v>0.14078257361839452</v>
      </c>
      <c r="M9" s="10">
        <v>236</v>
      </c>
      <c r="N9" s="10"/>
      <c r="O9" s="10"/>
      <c r="P9" s="10">
        <v>21</v>
      </c>
      <c r="Q9" s="10">
        <v>68</v>
      </c>
      <c r="R9" s="10"/>
      <c r="S9" s="10">
        <v>18</v>
      </c>
      <c r="T9" s="10"/>
      <c r="U9" s="10"/>
      <c r="V9" s="10">
        <v>6</v>
      </c>
      <c r="W9" s="10"/>
      <c r="X9" s="11">
        <v>20201027</v>
      </c>
      <c r="Y9" s="11">
        <v>6</v>
      </c>
      <c r="Z9" s="5" t="s">
        <v>115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27</v>
      </c>
      <c r="D10" s="6" t="s">
        <v>67</v>
      </c>
      <c r="E10" s="6" t="s">
        <v>87</v>
      </c>
      <c r="F10" s="6" t="s">
        <v>88</v>
      </c>
      <c r="G10" s="4" t="s">
        <v>79</v>
      </c>
      <c r="H10" s="4" t="s">
        <v>51</v>
      </c>
      <c r="I10" s="7">
        <f t="shared" si="0"/>
        <v>4083</v>
      </c>
      <c r="J10" s="8">
        <v>4050</v>
      </c>
      <c r="K10" s="7">
        <f t="shared" si="1"/>
        <v>33</v>
      </c>
      <c r="L10" s="9">
        <f t="shared" si="2"/>
        <v>8.0822924320352683E-3</v>
      </c>
      <c r="M10" s="10"/>
      <c r="N10" s="10"/>
      <c r="O10" s="10"/>
      <c r="P10" s="10"/>
      <c r="Q10" s="10">
        <v>33</v>
      </c>
      <c r="R10" s="10"/>
      <c r="S10" s="10"/>
      <c r="T10" s="10"/>
      <c r="U10" s="10"/>
      <c r="V10" s="10"/>
      <c r="W10" s="10"/>
      <c r="X10" s="11">
        <v>20201026</v>
      </c>
      <c r="Y10" s="11">
        <v>5</v>
      </c>
      <c r="Z10" s="5" t="s">
        <v>115</v>
      </c>
      <c r="AA10" s="11" t="str">
        <f t="shared" si="3"/>
        <v>이형준</v>
      </c>
      <c r="AB10" s="4" t="s">
        <v>90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27</v>
      </c>
      <c r="D11" s="6" t="s">
        <v>67</v>
      </c>
      <c r="E11" s="6" t="s">
        <v>87</v>
      </c>
      <c r="F11" s="6" t="s">
        <v>88</v>
      </c>
      <c r="G11" s="4" t="s">
        <v>79</v>
      </c>
      <c r="H11" s="4" t="s">
        <v>51</v>
      </c>
      <c r="I11" s="7">
        <f t="shared" si="0"/>
        <v>2052</v>
      </c>
      <c r="J11" s="8">
        <v>2044</v>
      </c>
      <c r="K11" s="7">
        <f t="shared" si="1"/>
        <v>8</v>
      </c>
      <c r="L11" s="9">
        <f t="shared" si="2"/>
        <v>3.8986354775828458E-3</v>
      </c>
      <c r="M11" s="10"/>
      <c r="N11" s="10"/>
      <c r="O11" s="10"/>
      <c r="P11" s="10"/>
      <c r="Q11" s="10">
        <v>8</v>
      </c>
      <c r="R11" s="10"/>
      <c r="S11" s="10"/>
      <c r="T11" s="10"/>
      <c r="U11" s="10"/>
      <c r="V11" s="10"/>
      <c r="W11" s="10"/>
      <c r="X11" s="11">
        <v>20201027</v>
      </c>
      <c r="Y11" s="11">
        <v>5</v>
      </c>
      <c r="Z11" s="5" t="s">
        <v>111</v>
      </c>
      <c r="AA11" s="11" t="str">
        <f t="shared" si="3"/>
        <v>하선동</v>
      </c>
      <c r="AB11" s="4" t="s">
        <v>90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27</v>
      </c>
      <c r="D12" s="6" t="s">
        <v>67</v>
      </c>
      <c r="E12" s="4" t="s">
        <v>116</v>
      </c>
      <c r="F12" s="4" t="s">
        <v>117</v>
      </c>
      <c r="G12" s="4"/>
      <c r="H12" s="4"/>
      <c r="I12" s="7">
        <f t="shared" si="0"/>
        <v>20829</v>
      </c>
      <c r="J12" s="8">
        <v>20000</v>
      </c>
      <c r="K12" s="7">
        <f t="shared" si="1"/>
        <v>829</v>
      </c>
      <c r="L12" s="9">
        <f t="shared" si="2"/>
        <v>3.9800278457919246E-2</v>
      </c>
      <c r="M12" s="10">
        <v>829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20200929</v>
      </c>
      <c r="Y12" s="11">
        <v>4</v>
      </c>
      <c r="Z12" s="5" t="s">
        <v>111</v>
      </c>
      <c r="AA12" s="11" t="str">
        <f t="shared" si="3"/>
        <v>하선동</v>
      </c>
      <c r="AB12" s="4" t="s">
        <v>90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27</v>
      </c>
      <c r="D13" s="25" t="s">
        <v>30</v>
      </c>
      <c r="E13" s="25" t="s">
        <v>73</v>
      </c>
      <c r="F13" s="25" t="s">
        <v>74</v>
      </c>
      <c r="G13" s="26" t="s">
        <v>75</v>
      </c>
      <c r="H13" s="26" t="s">
        <v>51</v>
      </c>
      <c r="I13" s="7">
        <f t="shared" si="0"/>
        <v>2036</v>
      </c>
      <c r="J13" s="8">
        <v>2020</v>
      </c>
      <c r="K13" s="7">
        <f t="shared" si="1"/>
        <v>16</v>
      </c>
      <c r="L13" s="9">
        <f t="shared" si="2"/>
        <v>7.8585461689587421E-3</v>
      </c>
      <c r="M13" s="10"/>
      <c r="N13" s="10"/>
      <c r="O13" s="10"/>
      <c r="P13" s="10">
        <v>13</v>
      </c>
      <c r="Q13" s="10">
        <v>3</v>
      </c>
      <c r="R13" s="10"/>
      <c r="S13" s="10"/>
      <c r="T13" s="10"/>
      <c r="U13" s="10"/>
      <c r="V13" s="10"/>
      <c r="W13" s="10"/>
      <c r="X13" s="11">
        <v>20201027</v>
      </c>
      <c r="Y13" s="11">
        <v>14</v>
      </c>
      <c r="Z13" s="5" t="s">
        <v>111</v>
      </c>
      <c r="AA13" s="11" t="str">
        <f t="shared" si="3"/>
        <v>하선동</v>
      </c>
      <c r="AB13" s="4" t="s">
        <v>90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27</v>
      </c>
      <c r="D14" s="6" t="s">
        <v>82</v>
      </c>
      <c r="E14" s="15" t="s">
        <v>64</v>
      </c>
      <c r="F14" s="4" t="s">
        <v>121</v>
      </c>
      <c r="G14" s="4" t="s">
        <v>96</v>
      </c>
      <c r="H14" s="4" t="s">
        <v>51</v>
      </c>
      <c r="I14" s="7">
        <f t="shared" si="0"/>
        <v>873</v>
      </c>
      <c r="J14" s="8">
        <v>755</v>
      </c>
      <c r="K14" s="7">
        <f t="shared" si="1"/>
        <v>118</v>
      </c>
      <c r="L14" s="9">
        <f t="shared" si="2"/>
        <v>0.13516609392898052</v>
      </c>
      <c r="M14" s="10">
        <v>10</v>
      </c>
      <c r="N14" s="10"/>
      <c r="O14" s="10"/>
      <c r="P14" s="10">
        <v>30</v>
      </c>
      <c r="Q14" s="10"/>
      <c r="R14" s="10"/>
      <c r="S14" s="10"/>
      <c r="T14" s="10">
        <v>78</v>
      </c>
      <c r="U14" s="10"/>
      <c r="V14" s="10"/>
      <c r="W14" s="10"/>
      <c r="X14" s="11">
        <v>20201027</v>
      </c>
      <c r="Y14" s="11">
        <v>3</v>
      </c>
      <c r="Z14" s="5" t="s">
        <v>115</v>
      </c>
      <c r="AA14" s="11" t="str">
        <f t="shared" si="3"/>
        <v>이형준</v>
      </c>
      <c r="AB14" s="4" t="s">
        <v>94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27</v>
      </c>
      <c r="D15" s="6" t="s">
        <v>50</v>
      </c>
      <c r="E15" s="6" t="s">
        <v>122</v>
      </c>
      <c r="F15" s="6" t="s">
        <v>123</v>
      </c>
      <c r="G15" s="4" t="s">
        <v>124</v>
      </c>
      <c r="H15" s="4" t="s">
        <v>51</v>
      </c>
      <c r="I15" s="7">
        <f t="shared" si="0"/>
        <v>1146</v>
      </c>
      <c r="J15" s="8">
        <v>919</v>
      </c>
      <c r="K15" s="7">
        <f t="shared" si="1"/>
        <v>227</v>
      </c>
      <c r="L15" s="9">
        <f t="shared" si="2"/>
        <v>0.19808027923211169</v>
      </c>
      <c r="M15" s="10">
        <v>218</v>
      </c>
      <c r="N15" s="10"/>
      <c r="O15" s="10"/>
      <c r="P15" s="10">
        <v>7</v>
      </c>
      <c r="Q15" s="10">
        <v>2</v>
      </c>
      <c r="R15" s="10"/>
      <c r="S15" s="10"/>
      <c r="T15" s="10"/>
      <c r="U15" s="10"/>
      <c r="V15" s="10"/>
      <c r="W15" s="10"/>
      <c r="X15" s="11">
        <v>20201027</v>
      </c>
      <c r="Y15" s="11">
        <v>13</v>
      </c>
      <c r="Z15" s="5" t="s">
        <v>125</v>
      </c>
      <c r="AA15" s="11" t="str">
        <f t="shared" si="3"/>
        <v>이형준</v>
      </c>
      <c r="AB15" s="4" t="s">
        <v>94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27</v>
      </c>
      <c r="D16" s="6" t="s">
        <v>30</v>
      </c>
      <c r="E16" s="6" t="s">
        <v>64</v>
      </c>
      <c r="F16" s="6" t="s">
        <v>95</v>
      </c>
      <c r="G16" s="4" t="s">
        <v>96</v>
      </c>
      <c r="H16" s="4" t="s">
        <v>51</v>
      </c>
      <c r="I16" s="7">
        <f t="shared" si="0"/>
        <v>2765</v>
      </c>
      <c r="J16" s="8">
        <v>2691</v>
      </c>
      <c r="K16" s="7">
        <f t="shared" si="1"/>
        <v>74</v>
      </c>
      <c r="L16" s="9">
        <f t="shared" si="2"/>
        <v>2.6763110307414104E-2</v>
      </c>
      <c r="M16" s="10">
        <v>4</v>
      </c>
      <c r="N16" s="10"/>
      <c r="O16" s="10"/>
      <c r="P16" s="10">
        <v>68</v>
      </c>
      <c r="Q16" s="10">
        <v>2</v>
      </c>
      <c r="R16" s="10"/>
      <c r="S16" s="10"/>
      <c r="T16" s="10"/>
      <c r="U16" s="10"/>
      <c r="V16" s="10"/>
      <c r="W16" s="10"/>
      <c r="X16" s="11">
        <v>20201027</v>
      </c>
      <c r="Y16" s="11">
        <v>15</v>
      </c>
      <c r="Z16" s="5" t="s">
        <v>125</v>
      </c>
      <c r="AA16" s="11" t="str">
        <f t="shared" si="3"/>
        <v>이형준</v>
      </c>
      <c r="AB16" s="4" t="s">
        <v>94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27</v>
      </c>
      <c r="D17" s="6" t="s">
        <v>50</v>
      </c>
      <c r="E17" s="6" t="s">
        <v>118</v>
      </c>
      <c r="F17" s="6" t="s">
        <v>126</v>
      </c>
      <c r="G17" s="4" t="s">
        <v>127</v>
      </c>
      <c r="H17" s="4" t="s">
        <v>51</v>
      </c>
      <c r="I17" s="7">
        <f t="shared" si="0"/>
        <v>3100</v>
      </c>
      <c r="J17" s="8">
        <v>3100</v>
      </c>
      <c r="K17" s="7">
        <f t="shared" ref="K17:K18" si="6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20201026</v>
      </c>
      <c r="Y17" s="11">
        <v>4</v>
      </c>
      <c r="Z17" s="5" t="s">
        <v>125</v>
      </c>
      <c r="AA17" s="11" t="str">
        <f t="shared" si="3"/>
        <v>이형준</v>
      </c>
      <c r="AB17" s="4" t="s">
        <v>97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27</v>
      </c>
      <c r="D18" s="6" t="s">
        <v>82</v>
      </c>
      <c r="E18" s="6"/>
      <c r="F18" s="6" t="s">
        <v>133</v>
      </c>
      <c r="G18" s="4"/>
      <c r="H18" s="4"/>
      <c r="I18" s="7">
        <f t="shared" si="0"/>
        <v>4189</v>
      </c>
      <c r="J18" s="8">
        <v>3881</v>
      </c>
      <c r="K18" s="7">
        <f t="shared" si="6"/>
        <v>308</v>
      </c>
      <c r="L18" s="9">
        <f t="shared" si="2"/>
        <v>7.3525901169730248E-2</v>
      </c>
      <c r="M18" s="10">
        <v>94</v>
      </c>
      <c r="N18" s="10"/>
      <c r="O18" s="10"/>
      <c r="P18" s="10">
        <v>137</v>
      </c>
      <c r="Q18" s="10">
        <v>6</v>
      </c>
      <c r="R18" s="10">
        <v>48</v>
      </c>
      <c r="S18" s="10">
        <v>8</v>
      </c>
      <c r="T18" s="10"/>
      <c r="U18" s="10">
        <v>15</v>
      </c>
      <c r="V18" s="10"/>
      <c r="W18" s="10"/>
      <c r="X18" s="11">
        <v>20200922</v>
      </c>
      <c r="Y18" s="11">
        <v>1</v>
      </c>
      <c r="Z18" s="5" t="s">
        <v>125</v>
      </c>
      <c r="AA18" s="11" t="str">
        <f t="shared" si="3"/>
        <v>이형준</v>
      </c>
      <c r="AB18" s="4" t="s">
        <v>97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27</v>
      </c>
      <c r="D19" s="6"/>
      <c r="E19" s="6" t="s">
        <v>128</v>
      </c>
      <c r="F19" s="6" t="s">
        <v>131</v>
      </c>
      <c r="G19" s="4" t="s">
        <v>129</v>
      </c>
      <c r="H19" s="4" t="s">
        <v>130</v>
      </c>
      <c r="I19" s="7">
        <f t="shared" si="0"/>
        <v>13520</v>
      </c>
      <c r="J19" s="8">
        <v>13500</v>
      </c>
      <c r="K19" s="7">
        <f>SUM(M19:W19)</f>
        <v>20</v>
      </c>
      <c r="L19" s="9">
        <f t="shared" si="2"/>
        <v>1.4792899408284023E-3</v>
      </c>
      <c r="M19" s="10">
        <v>20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20201020</v>
      </c>
      <c r="Y19" s="11">
        <v>2</v>
      </c>
      <c r="Z19" s="5" t="s">
        <v>125</v>
      </c>
      <c r="AA19" s="11" t="str">
        <f t="shared" si="3"/>
        <v>이형준</v>
      </c>
      <c r="AB19" s="4" t="s">
        <v>97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27</v>
      </c>
      <c r="D20" s="6" t="s">
        <v>50</v>
      </c>
      <c r="E20" s="6" t="s">
        <v>122</v>
      </c>
      <c r="F20" s="6" t="s">
        <v>134</v>
      </c>
      <c r="G20" s="4" t="s">
        <v>65</v>
      </c>
      <c r="H20" s="4" t="s">
        <v>56</v>
      </c>
      <c r="I20" s="7">
        <f t="shared" si="0"/>
        <v>1174</v>
      </c>
      <c r="J20" s="8">
        <v>1084</v>
      </c>
      <c r="K20" s="7">
        <f>SUM(M20:W20)</f>
        <v>90</v>
      </c>
      <c r="L20" s="9">
        <f t="shared" si="2"/>
        <v>7.6660988074957415E-2</v>
      </c>
      <c r="M20" s="10">
        <v>85</v>
      </c>
      <c r="N20" s="10"/>
      <c r="O20" s="10"/>
      <c r="P20" s="10">
        <v>5</v>
      </c>
      <c r="Q20" s="10"/>
      <c r="R20" s="10"/>
      <c r="S20" s="10"/>
      <c r="T20" s="10"/>
      <c r="U20" s="10"/>
      <c r="V20" s="10"/>
      <c r="W20" s="10"/>
      <c r="X20" s="11">
        <v>20201027</v>
      </c>
      <c r="Y20" s="11">
        <v>1</v>
      </c>
      <c r="Z20" s="5" t="s">
        <v>132</v>
      </c>
      <c r="AA20" s="11" t="str">
        <f t="shared" si="3"/>
        <v>하선동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27</v>
      </c>
      <c r="D21" s="6" t="s">
        <v>67</v>
      </c>
      <c r="E21" s="6" t="s">
        <v>64</v>
      </c>
      <c r="F21" s="6" t="s">
        <v>69</v>
      </c>
      <c r="G21" s="4" t="s">
        <v>70</v>
      </c>
      <c r="H21" s="4" t="s">
        <v>51</v>
      </c>
      <c r="I21" s="7">
        <f t="shared" si="0"/>
        <v>1525</v>
      </c>
      <c r="J21" s="8">
        <v>1440</v>
      </c>
      <c r="K21" s="7">
        <f>SUM(M21:W21)</f>
        <v>85</v>
      </c>
      <c r="L21" s="9">
        <f t="shared" si="2"/>
        <v>5.5737704918032788E-2</v>
      </c>
      <c r="M21" s="10">
        <v>65</v>
      </c>
      <c r="N21" s="10"/>
      <c r="O21" s="10"/>
      <c r="P21" s="10">
        <v>5</v>
      </c>
      <c r="Q21" s="10">
        <v>15</v>
      </c>
      <c r="R21" s="10"/>
      <c r="S21" s="10"/>
      <c r="T21" s="10"/>
      <c r="U21" s="10"/>
      <c r="V21" s="10"/>
      <c r="W21" s="10"/>
      <c r="X21" s="11">
        <v>20201027</v>
      </c>
      <c r="Y21" s="11">
        <v>7</v>
      </c>
      <c r="Z21" s="5" t="s">
        <v>132</v>
      </c>
      <c r="AA21" s="11" t="str">
        <f t="shared" si="3"/>
        <v>하선동</v>
      </c>
      <c r="AB21" s="4" t="s">
        <v>53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27</v>
      </c>
      <c r="D22" s="6" t="s">
        <v>50</v>
      </c>
      <c r="E22" s="6" t="s">
        <v>122</v>
      </c>
      <c r="F22" s="6" t="s">
        <v>135</v>
      </c>
      <c r="G22" s="4" t="s">
        <v>162</v>
      </c>
      <c r="H22" s="4" t="s">
        <v>51</v>
      </c>
      <c r="I22" s="7">
        <f t="shared" si="0"/>
        <v>1790</v>
      </c>
      <c r="J22" s="8">
        <v>1675</v>
      </c>
      <c r="K22" s="7">
        <f>SUM(M22:W22)</f>
        <v>115</v>
      </c>
      <c r="L22" s="9">
        <f t="shared" si="2"/>
        <v>6.4245810055865923E-2</v>
      </c>
      <c r="M22" s="10"/>
      <c r="N22" s="10"/>
      <c r="O22" s="10"/>
      <c r="P22" s="10">
        <v>115</v>
      </c>
      <c r="Q22" s="10"/>
      <c r="R22" s="10"/>
      <c r="S22" s="10"/>
      <c r="T22" s="10"/>
      <c r="U22" s="10"/>
      <c r="V22" s="10"/>
      <c r="W22" s="10"/>
      <c r="X22" s="11">
        <v>20201021</v>
      </c>
      <c r="Y22" s="11">
        <v>15</v>
      </c>
      <c r="Z22" s="5" t="s">
        <v>125</v>
      </c>
      <c r="AA22" s="11" t="str">
        <f t="shared" si="3"/>
        <v>이형준</v>
      </c>
      <c r="AB22" s="4" t="s">
        <v>53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27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27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27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27</v>
      </c>
      <c r="D26" s="6"/>
      <c r="E26" s="6"/>
      <c r="F26" s="6"/>
      <c r="G26" s="4"/>
      <c r="H26" s="4"/>
      <c r="I26" s="7">
        <f t="shared" ref="I26:I46" si="7">J26+K26</f>
        <v>0</v>
      </c>
      <c r="J26" s="8"/>
      <c r="K26" s="7">
        <f t="shared" ref="K26:K46" si="8">SUM(M26:W26)</f>
        <v>0</v>
      </c>
      <c r="L26" s="9" t="e">
        <f t="shared" ref="L26:L46" si="9">K26/I26</f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ref="AA26:AA46" si="10">IF($Z26="A","하선동",IF($Z26="B","이형준",""))</f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27</v>
      </c>
      <c r="D27" s="6"/>
      <c r="E27" s="6"/>
      <c r="F27" s="6"/>
      <c r="G27" s="4"/>
      <c r="H27" s="4"/>
      <c r="I27" s="7">
        <f t="shared" si="7"/>
        <v>0</v>
      </c>
      <c r="J27" s="8"/>
      <c r="K27" s="7">
        <f t="shared" si="8"/>
        <v>0</v>
      </c>
      <c r="L27" s="9" t="e">
        <f t="shared" si="9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10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27</v>
      </c>
      <c r="D28" s="6"/>
      <c r="E28" s="15"/>
      <c r="F28" s="4"/>
      <c r="G28" s="4"/>
      <c r="H28" s="4"/>
      <c r="I28" s="7">
        <f t="shared" si="7"/>
        <v>0</v>
      </c>
      <c r="J28" s="8"/>
      <c r="K28" s="7">
        <f t="shared" si="8"/>
        <v>0</v>
      </c>
      <c r="L28" s="9" t="e">
        <f t="shared" si="9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10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27</v>
      </c>
      <c r="D29" s="6"/>
      <c r="E29" s="6"/>
      <c r="F29" s="4"/>
      <c r="G29" s="4"/>
      <c r="H29" s="4"/>
      <c r="I29" s="7">
        <f t="shared" si="7"/>
        <v>0</v>
      </c>
      <c r="J29" s="8"/>
      <c r="K29" s="7">
        <f t="shared" si="8"/>
        <v>0</v>
      </c>
      <c r="L29" s="9" t="e">
        <f t="shared" si="9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10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27</v>
      </c>
      <c r="D30" s="6"/>
      <c r="E30" s="6"/>
      <c r="F30" s="6"/>
      <c r="G30" s="4"/>
      <c r="H30" s="4"/>
      <c r="I30" s="7">
        <f t="shared" si="7"/>
        <v>0</v>
      </c>
      <c r="J30" s="8"/>
      <c r="K30" s="7">
        <f t="shared" si="8"/>
        <v>0</v>
      </c>
      <c r="L30" s="9" t="e">
        <f t="shared" si="9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10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27</v>
      </c>
      <c r="D31" s="6"/>
      <c r="E31" s="4"/>
      <c r="F31" s="4"/>
      <c r="G31" s="4"/>
      <c r="H31" s="4"/>
      <c r="I31" s="7">
        <f t="shared" si="7"/>
        <v>0</v>
      </c>
      <c r="J31" s="8"/>
      <c r="K31" s="7">
        <f t="shared" si="8"/>
        <v>0</v>
      </c>
      <c r="L31" s="9" t="e">
        <f t="shared" si="9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10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27</v>
      </c>
      <c r="D32" s="6"/>
      <c r="E32" s="4"/>
      <c r="F32" s="4"/>
      <c r="G32" s="4"/>
      <c r="H32" s="4"/>
      <c r="I32" s="7">
        <f t="shared" si="7"/>
        <v>0</v>
      </c>
      <c r="J32" s="8"/>
      <c r="K32" s="7">
        <f t="shared" si="8"/>
        <v>0</v>
      </c>
      <c r="L32" s="9" t="e">
        <f t="shared" si="9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10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27</v>
      </c>
      <c r="D33" s="6"/>
      <c r="E33" s="6"/>
      <c r="F33" s="6"/>
      <c r="G33" s="4"/>
      <c r="H33" s="4"/>
      <c r="I33" s="7">
        <f t="shared" si="7"/>
        <v>0</v>
      </c>
      <c r="J33" s="8"/>
      <c r="K33" s="7">
        <f t="shared" si="8"/>
        <v>0</v>
      </c>
      <c r="L33" s="9" t="e">
        <f t="shared" si="9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10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5"/>
        <v>27</v>
      </c>
      <c r="D34" s="6"/>
      <c r="E34" s="6"/>
      <c r="F34" s="6"/>
      <c r="G34" s="4"/>
      <c r="H34" s="4"/>
      <c r="I34" s="7">
        <f t="shared" si="7"/>
        <v>0</v>
      </c>
      <c r="J34" s="8"/>
      <c r="K34" s="7">
        <f t="shared" si="8"/>
        <v>0</v>
      </c>
      <c r="L34" s="9" t="e">
        <f t="shared" si="9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10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5"/>
        <v>27</v>
      </c>
      <c r="D35" s="6"/>
      <c r="E35" s="6"/>
      <c r="F35" s="6"/>
      <c r="G35" s="4"/>
      <c r="H35" s="4"/>
      <c r="I35" s="7">
        <f t="shared" si="7"/>
        <v>0</v>
      </c>
      <c r="J35" s="8"/>
      <c r="K35" s="7">
        <f t="shared" si="8"/>
        <v>0</v>
      </c>
      <c r="L35" s="9" t="e">
        <f t="shared" si="9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10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5"/>
        <v>27</v>
      </c>
      <c r="D36" s="6"/>
      <c r="E36" s="6"/>
      <c r="F36" s="6"/>
      <c r="G36" s="4"/>
      <c r="H36" s="4"/>
      <c r="I36" s="7">
        <f t="shared" si="7"/>
        <v>0</v>
      </c>
      <c r="J36" s="8"/>
      <c r="K36" s="7">
        <f t="shared" si="8"/>
        <v>0</v>
      </c>
      <c r="L36" s="9" t="e">
        <f t="shared" si="9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10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5"/>
        <v>27</v>
      </c>
      <c r="D37" s="6"/>
      <c r="E37" s="6"/>
      <c r="F37" s="6"/>
      <c r="G37" s="4"/>
      <c r="H37" s="4"/>
      <c r="I37" s="7">
        <f t="shared" si="7"/>
        <v>0</v>
      </c>
      <c r="J37" s="8"/>
      <c r="K37" s="7">
        <f t="shared" si="8"/>
        <v>0</v>
      </c>
      <c r="L37" s="9" t="e">
        <f t="shared" si="9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10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5"/>
        <v>27</v>
      </c>
      <c r="D38" s="6"/>
      <c r="E38" s="6"/>
      <c r="F38" s="6"/>
      <c r="G38" s="4"/>
      <c r="H38" s="4"/>
      <c r="I38" s="7">
        <f t="shared" si="7"/>
        <v>0</v>
      </c>
      <c r="J38" s="8"/>
      <c r="K38" s="7">
        <f t="shared" si="8"/>
        <v>0</v>
      </c>
      <c r="L38" s="9" t="e">
        <f t="shared" si="9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10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5"/>
        <v>27</v>
      </c>
      <c r="D39" s="6"/>
      <c r="E39" s="4"/>
      <c r="F39" s="4"/>
      <c r="G39" s="4"/>
      <c r="H39" s="4"/>
      <c r="I39" s="7">
        <f t="shared" si="7"/>
        <v>0</v>
      </c>
      <c r="J39" s="8"/>
      <c r="K39" s="7">
        <f t="shared" si="8"/>
        <v>0</v>
      </c>
      <c r="L39" s="9" t="e">
        <f t="shared" si="9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10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5"/>
        <v>27</v>
      </c>
      <c r="D40" s="6"/>
      <c r="E40" s="4"/>
      <c r="F40" s="4"/>
      <c r="G40" s="4"/>
      <c r="H40" s="4"/>
      <c r="I40" s="7">
        <f t="shared" si="7"/>
        <v>0</v>
      </c>
      <c r="J40" s="8"/>
      <c r="K40" s="7">
        <f t="shared" si="8"/>
        <v>0</v>
      </c>
      <c r="L40" s="9" t="e">
        <f t="shared" si="9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10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5"/>
        <v>27</v>
      </c>
      <c r="D41" s="6"/>
      <c r="E41" s="6"/>
      <c r="F41" s="6"/>
      <c r="G41" s="4"/>
      <c r="H41" s="4"/>
      <c r="I41" s="7">
        <f t="shared" si="7"/>
        <v>0</v>
      </c>
      <c r="J41" s="8"/>
      <c r="K41" s="7">
        <f t="shared" si="8"/>
        <v>0</v>
      </c>
      <c r="L41" s="9" t="e">
        <f t="shared" si="9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10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5"/>
        <v>27</v>
      </c>
      <c r="D42" s="6"/>
      <c r="E42" s="6"/>
      <c r="F42" s="6"/>
      <c r="G42" s="4"/>
      <c r="H42" s="4"/>
      <c r="I42" s="7">
        <f t="shared" si="7"/>
        <v>0</v>
      </c>
      <c r="J42" s="8"/>
      <c r="K42" s="7">
        <f t="shared" si="8"/>
        <v>0</v>
      </c>
      <c r="L42" s="9" t="e">
        <f t="shared" si="9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10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5"/>
        <v>27</v>
      </c>
      <c r="D43" s="6"/>
      <c r="E43" s="6"/>
      <c r="F43" s="6"/>
      <c r="G43" s="4"/>
      <c r="H43" s="4"/>
      <c r="I43" s="7">
        <f t="shared" si="7"/>
        <v>0</v>
      </c>
      <c r="J43" s="8"/>
      <c r="K43" s="7">
        <f t="shared" si="8"/>
        <v>0</v>
      </c>
      <c r="L43" s="9" t="e">
        <f t="shared" si="9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10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5"/>
        <v>27</v>
      </c>
      <c r="D44" s="6"/>
      <c r="E44" s="6"/>
      <c r="F44" s="6"/>
      <c r="G44" s="4"/>
      <c r="H44" s="4"/>
      <c r="I44" s="7">
        <f t="shared" si="7"/>
        <v>0</v>
      </c>
      <c r="J44" s="8"/>
      <c r="K44" s="7">
        <f t="shared" si="8"/>
        <v>0</v>
      </c>
      <c r="L44" s="9" t="e">
        <f t="shared" si="9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10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5"/>
        <v>27</v>
      </c>
      <c r="D45" s="6"/>
      <c r="E45" s="6"/>
      <c r="F45" s="6"/>
      <c r="G45" s="4"/>
      <c r="H45" s="4"/>
      <c r="I45" s="7">
        <f t="shared" si="7"/>
        <v>0</v>
      </c>
      <c r="J45" s="8"/>
      <c r="K45" s="7">
        <f t="shared" si="8"/>
        <v>0</v>
      </c>
      <c r="L45" s="9" t="e">
        <f t="shared" si="9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10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5"/>
        <v>27</v>
      </c>
      <c r="D46" s="6"/>
      <c r="E46" s="6"/>
      <c r="F46" s="6"/>
      <c r="G46" s="4"/>
      <c r="H46" s="4"/>
      <c r="I46" s="7">
        <f t="shared" si="7"/>
        <v>0</v>
      </c>
      <c r="J46" s="8"/>
      <c r="K46" s="7">
        <f t="shared" si="8"/>
        <v>0</v>
      </c>
      <c r="L46" s="9" t="e">
        <f t="shared" si="9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10"/>
        <v/>
      </c>
      <c r="AB46" s="4"/>
      <c r="AC46" s="12"/>
    </row>
    <row r="47" spans="1:29" s="16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W47" si="11">SUM(I7:I46)</f>
        <v>63629</v>
      </c>
      <c r="J47" s="31">
        <f t="shared" si="11"/>
        <v>61169</v>
      </c>
      <c r="K47" s="31">
        <f t="shared" si="11"/>
        <v>2460</v>
      </c>
      <c r="L47" s="31" t="e">
        <f t="shared" si="11"/>
        <v>#DIV/0!</v>
      </c>
      <c r="M47" s="31">
        <f t="shared" si="11"/>
        <v>1592</v>
      </c>
      <c r="N47" s="31">
        <f t="shared" si="11"/>
        <v>0</v>
      </c>
      <c r="O47" s="31">
        <f t="shared" si="11"/>
        <v>0</v>
      </c>
      <c r="P47" s="31">
        <f t="shared" si="11"/>
        <v>413</v>
      </c>
      <c r="Q47" s="31">
        <f t="shared" si="11"/>
        <v>159</v>
      </c>
      <c r="R47" s="31">
        <f t="shared" si="11"/>
        <v>48</v>
      </c>
      <c r="S47" s="31">
        <f t="shared" si="11"/>
        <v>149</v>
      </c>
      <c r="T47" s="31">
        <f t="shared" si="11"/>
        <v>78</v>
      </c>
      <c r="U47" s="31">
        <f t="shared" si="11"/>
        <v>15</v>
      </c>
      <c r="V47" s="31">
        <f t="shared" si="11"/>
        <v>6</v>
      </c>
      <c r="W47" s="31">
        <f t="shared" si="11"/>
        <v>0</v>
      </c>
      <c r="X47" s="32"/>
      <c r="Y47" s="33"/>
      <c r="Z47" s="33"/>
      <c r="AA47" s="33"/>
      <c r="AB47" s="33"/>
      <c r="AC47" s="33"/>
    </row>
    <row r="48" spans="1:29" s="16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3"/>
      <c r="Y48" s="33"/>
      <c r="Z48" s="33"/>
      <c r="AA48" s="33"/>
      <c r="AB48" s="33"/>
      <c r="AC48" s="33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119</v>
      </c>
      <c r="E49" s="6" t="s">
        <v>118</v>
      </c>
      <c r="F49" s="6" t="s">
        <v>120</v>
      </c>
      <c r="G49" s="4"/>
      <c r="H49" s="4"/>
      <c r="I49" s="7"/>
      <c r="J49" s="8">
        <v>160</v>
      </c>
      <c r="K49" s="7"/>
      <c r="L49" s="9" t="e">
        <f t="shared" ref="L49:L63" si="12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20201027</v>
      </c>
      <c r="Y49" s="11">
        <v>8</v>
      </c>
      <c r="Z49" s="5" t="s">
        <v>111</v>
      </c>
      <c r="AA49" s="11" t="str">
        <f t="shared" ref="AA49:AA50" si="13">IF($Z49="A","하선동",IF($Z49="B","이형준",""))</f>
        <v>하선동</v>
      </c>
      <c r="AB49" s="4" t="s">
        <v>90</v>
      </c>
      <c r="AC49" s="12" t="s">
        <v>54</v>
      </c>
    </row>
    <row r="50" spans="1:29" ht="20.100000000000001" customHeight="1" x14ac:dyDescent="0.3">
      <c r="A50" s="4">
        <v>2</v>
      </c>
      <c r="B50" s="5" t="str">
        <f t="shared" ref="B50:B63" si="14">LEFT($A$1,1)</f>
        <v>1</v>
      </c>
      <c r="C50" s="5" t="str">
        <f t="shared" ref="C50:C63" si="15">MID($A$1,4,2)</f>
        <v xml:space="preserve"> 2</v>
      </c>
      <c r="D50" s="6" t="s">
        <v>136</v>
      </c>
      <c r="E50" s="6" t="s">
        <v>137</v>
      </c>
      <c r="F50" s="6" t="s">
        <v>138</v>
      </c>
      <c r="G50" s="4" t="s">
        <v>75</v>
      </c>
      <c r="H50" s="4" t="s">
        <v>56</v>
      </c>
      <c r="I50" s="7">
        <f t="shared" ref="I50:I63" si="16">J50+K50</f>
        <v>200</v>
      </c>
      <c r="J50" s="14">
        <v>200</v>
      </c>
      <c r="K50" s="7">
        <f t="shared" ref="K50:K63" si="17">SUM(M50:W50)</f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20201027</v>
      </c>
      <c r="Y50" s="11">
        <v>2</v>
      </c>
      <c r="Z50" s="5" t="s">
        <v>132</v>
      </c>
      <c r="AA50" s="11" t="str">
        <f t="shared" si="13"/>
        <v>하선동</v>
      </c>
      <c r="AB50" s="4" t="s">
        <v>53</v>
      </c>
      <c r="AC50" s="12" t="s">
        <v>139</v>
      </c>
    </row>
    <row r="51" spans="1:29" ht="20.100000000000001" customHeight="1" x14ac:dyDescent="0.3">
      <c r="A51" s="4">
        <v>3</v>
      </c>
      <c r="B51" s="5" t="str">
        <f t="shared" si="14"/>
        <v>1</v>
      </c>
      <c r="C51" s="5" t="str">
        <f t="shared" si="15"/>
        <v xml:space="preserve"> 2</v>
      </c>
      <c r="D51" s="6"/>
      <c r="E51" s="6"/>
      <c r="F51" s="6"/>
      <c r="G51" s="4"/>
      <c r="H51" s="4"/>
      <c r="I51" s="7">
        <f t="shared" si="16"/>
        <v>0</v>
      </c>
      <c r="J51" s="8"/>
      <c r="K51" s="7">
        <f t="shared" si="17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ref="AA51:AA63" si="18">IF($Z51="A","하선동",IF($Z51="B","이형준",""))</f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4"/>
        <v>1</v>
      </c>
      <c r="C52" s="5" t="str">
        <f t="shared" si="15"/>
        <v xml:space="preserve"> 2</v>
      </c>
      <c r="D52" s="6"/>
      <c r="E52" s="6"/>
      <c r="F52" s="6"/>
      <c r="G52" s="4"/>
      <c r="H52" s="4"/>
      <c r="I52" s="7">
        <f t="shared" si="16"/>
        <v>0</v>
      </c>
      <c r="J52" s="8"/>
      <c r="K52" s="7">
        <f t="shared" si="17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8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4"/>
        <v>1</v>
      </c>
      <c r="C53" s="5" t="str">
        <f t="shared" si="15"/>
        <v xml:space="preserve"> 2</v>
      </c>
      <c r="D53" s="6"/>
      <c r="E53" s="6"/>
      <c r="F53" s="6"/>
      <c r="G53" s="4"/>
      <c r="H53" s="4"/>
      <c r="I53" s="7">
        <f t="shared" si="16"/>
        <v>0</v>
      </c>
      <c r="J53" s="8"/>
      <c r="K53" s="7">
        <f t="shared" si="17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8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4"/>
        <v>1</v>
      </c>
      <c r="C54" s="5" t="str">
        <f t="shared" si="15"/>
        <v xml:space="preserve"> 2</v>
      </c>
      <c r="D54" s="6"/>
      <c r="E54" s="6"/>
      <c r="F54" s="6"/>
      <c r="G54" s="4"/>
      <c r="H54" s="4"/>
      <c r="I54" s="7">
        <f t="shared" si="16"/>
        <v>0</v>
      </c>
      <c r="J54" s="8"/>
      <c r="K54" s="7">
        <f t="shared" si="17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8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4"/>
        <v>1</v>
      </c>
      <c r="C55" s="5" t="str">
        <f t="shared" si="15"/>
        <v xml:space="preserve"> 2</v>
      </c>
      <c r="D55" s="6"/>
      <c r="E55" s="6"/>
      <c r="F55" s="6"/>
      <c r="G55" s="4"/>
      <c r="H55" s="4"/>
      <c r="I55" s="7">
        <f t="shared" si="16"/>
        <v>0</v>
      </c>
      <c r="J55" s="8"/>
      <c r="K55" s="7">
        <f t="shared" si="17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8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4"/>
        <v>1</v>
      </c>
      <c r="C56" s="5" t="str">
        <f t="shared" si="15"/>
        <v xml:space="preserve"> 2</v>
      </c>
      <c r="D56" s="6"/>
      <c r="E56" s="6"/>
      <c r="F56" s="6"/>
      <c r="G56" s="4"/>
      <c r="H56" s="4"/>
      <c r="I56" s="7">
        <f t="shared" si="16"/>
        <v>0</v>
      </c>
      <c r="J56" s="8"/>
      <c r="K56" s="7">
        <f t="shared" si="17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8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4"/>
        <v>1</v>
      </c>
      <c r="C57" s="5" t="str">
        <f t="shared" si="15"/>
        <v xml:space="preserve"> 2</v>
      </c>
      <c r="D57" s="6"/>
      <c r="E57" s="6"/>
      <c r="F57" s="6"/>
      <c r="G57" s="4"/>
      <c r="H57" s="4"/>
      <c r="I57" s="7">
        <f t="shared" si="16"/>
        <v>0</v>
      </c>
      <c r="J57" s="8"/>
      <c r="K57" s="7">
        <f t="shared" si="17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8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4"/>
        <v>1</v>
      </c>
      <c r="C58" s="5" t="str">
        <f t="shared" si="15"/>
        <v xml:space="preserve"> 2</v>
      </c>
      <c r="D58" s="6"/>
      <c r="E58" s="6"/>
      <c r="F58" s="6"/>
      <c r="G58" s="4"/>
      <c r="H58" s="4"/>
      <c r="I58" s="7">
        <f t="shared" si="16"/>
        <v>0</v>
      </c>
      <c r="J58" s="8"/>
      <c r="K58" s="7">
        <f t="shared" si="17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8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4"/>
        <v>1</v>
      </c>
      <c r="C59" s="5" t="str">
        <f t="shared" si="15"/>
        <v xml:space="preserve"> 2</v>
      </c>
      <c r="D59" s="6"/>
      <c r="E59" s="6"/>
      <c r="F59" s="6"/>
      <c r="G59" s="4"/>
      <c r="H59" s="4"/>
      <c r="I59" s="7">
        <f t="shared" si="16"/>
        <v>0</v>
      </c>
      <c r="J59" s="8"/>
      <c r="K59" s="7">
        <f t="shared" si="17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8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4"/>
        <v>1</v>
      </c>
      <c r="C60" s="5" t="str">
        <f t="shared" si="15"/>
        <v xml:space="preserve"> 2</v>
      </c>
      <c r="D60" s="6"/>
      <c r="E60" s="6"/>
      <c r="F60" s="6"/>
      <c r="G60" s="4"/>
      <c r="H60" s="4"/>
      <c r="I60" s="7">
        <f t="shared" si="16"/>
        <v>0</v>
      </c>
      <c r="J60" s="8"/>
      <c r="K60" s="7">
        <f t="shared" si="17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8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4"/>
        <v>1</v>
      </c>
      <c r="C61" s="5" t="str">
        <f t="shared" si="15"/>
        <v xml:space="preserve"> 2</v>
      </c>
      <c r="D61" s="6"/>
      <c r="E61" s="6"/>
      <c r="F61" s="6"/>
      <c r="G61" s="4"/>
      <c r="H61" s="4"/>
      <c r="I61" s="7">
        <f t="shared" si="16"/>
        <v>0</v>
      </c>
      <c r="J61" s="8"/>
      <c r="K61" s="7">
        <f t="shared" si="17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8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4"/>
        <v>1</v>
      </c>
      <c r="C62" s="5" t="str">
        <f t="shared" si="15"/>
        <v xml:space="preserve"> 2</v>
      </c>
      <c r="D62" s="6"/>
      <c r="E62" s="6"/>
      <c r="F62" s="6"/>
      <c r="G62" s="4"/>
      <c r="H62" s="4"/>
      <c r="I62" s="7">
        <f t="shared" si="16"/>
        <v>0</v>
      </c>
      <c r="J62" s="8"/>
      <c r="K62" s="7">
        <f t="shared" si="17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8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4"/>
        <v>1</v>
      </c>
      <c r="C63" s="5" t="str">
        <f t="shared" si="15"/>
        <v xml:space="preserve"> 2</v>
      </c>
      <c r="D63" s="6"/>
      <c r="E63" s="6"/>
      <c r="F63" s="6"/>
      <c r="G63" s="4"/>
      <c r="H63" s="4"/>
      <c r="I63" s="7">
        <f t="shared" si="16"/>
        <v>0</v>
      </c>
      <c r="J63" s="8"/>
      <c r="K63" s="7">
        <f t="shared" si="17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8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7 I8:AC8 D9:AC9 AB8:AB9 D12:AA12 I10:AC10 I11:AA11 AC11:AC12 AB11:AB13 A8:C22 A26:AC46 D22:AC22">
    <cfRule type="expression" dxfId="267" priority="69">
      <formula>$L7&gt;0.15</formula>
    </cfRule>
    <cfRule type="expression" dxfId="266" priority="70">
      <formula>AND($L7&gt;0.08,$L7&lt;0.15)</formula>
    </cfRule>
  </conditionalFormatting>
  <conditionalFormatting sqref="A51:AC63 A49:Z50 AB49:AC50">
    <cfRule type="expression" dxfId="265" priority="67">
      <formula>$L49&gt;0.15</formula>
    </cfRule>
    <cfRule type="expression" dxfId="264" priority="68">
      <formula>AND($L49&gt;0.08,$L49&lt;0.15)</formula>
    </cfRule>
  </conditionalFormatting>
  <conditionalFormatting sqref="D8:H8">
    <cfRule type="expression" dxfId="263" priority="65">
      <formula>$L8&gt;0.15</formula>
    </cfRule>
    <cfRule type="expression" dxfId="262" priority="66">
      <formula>AND($L8&gt;0.08,$L8&lt;0.15)</formula>
    </cfRule>
  </conditionalFormatting>
  <conditionalFormatting sqref="D26:G26">
    <cfRule type="expression" dxfId="261" priority="63">
      <formula>$L26&gt;0.15</formula>
    </cfRule>
    <cfRule type="expression" dxfId="260" priority="64">
      <formula>AND($L26&gt;0.08,$L26&lt;0.15)</formula>
    </cfRule>
  </conditionalFormatting>
  <conditionalFormatting sqref="H26">
    <cfRule type="expression" dxfId="259" priority="61">
      <formula>$L26&gt;0.15</formula>
    </cfRule>
    <cfRule type="expression" dxfId="258" priority="62">
      <formula>AND($L26&gt;0.08,$L26&lt;0.15)</formula>
    </cfRule>
  </conditionalFormatting>
  <conditionalFormatting sqref="D28:H28">
    <cfRule type="expression" dxfId="257" priority="59">
      <formula>$L28&gt;0.15</formula>
    </cfRule>
    <cfRule type="expression" dxfId="256" priority="60">
      <formula>AND($L28&gt;0.08,$L28&lt;0.15)</formula>
    </cfRule>
  </conditionalFormatting>
  <conditionalFormatting sqref="D29:H29">
    <cfRule type="expression" dxfId="255" priority="57">
      <formula>$L29&gt;0.15</formula>
    </cfRule>
    <cfRule type="expression" dxfId="254" priority="58">
      <formula>AND($L29&gt;0.08,$L29&lt;0.15)</formula>
    </cfRule>
  </conditionalFormatting>
  <conditionalFormatting sqref="D7:AC9 D15:AA15 I10:AC10 I11:AA11 D12:AA12 AB11:AC13 I13:AA13 I14:AC14 I16:AA16 AB15:AC16 D17:AC20 I21:AC21">
    <cfRule type="expression" dxfId="253" priority="55">
      <formula>$L7&gt;0.15</formula>
    </cfRule>
    <cfRule type="expression" dxfId="252" priority="56">
      <formula>AND($L7&gt;0.08,$L7&lt;0.15)</formula>
    </cfRule>
  </conditionalFormatting>
  <conditionalFormatting sqref="D9:H9">
    <cfRule type="expression" dxfId="251" priority="53">
      <formula>$L9&gt;0.15</formula>
    </cfRule>
    <cfRule type="expression" dxfId="250" priority="54">
      <formula>AND($L9&gt;0.08,$L9&lt;0.15)</formula>
    </cfRule>
  </conditionalFormatting>
  <conditionalFormatting sqref="G10:H10">
    <cfRule type="expression" dxfId="249" priority="45">
      <formula>$L10&gt;0.15</formula>
    </cfRule>
    <cfRule type="expression" dxfId="248" priority="46">
      <formula>AND($L10&gt;0.08,$L10&lt;0.15)</formula>
    </cfRule>
  </conditionalFormatting>
  <conditionalFormatting sqref="D10 F10">
    <cfRule type="expression" dxfId="247" priority="51">
      <formula>$L10&gt;0.15</formula>
    </cfRule>
    <cfRule type="expression" dxfId="246" priority="52">
      <formula>AND($L10&gt;0.08,$L10&lt;0.15)</formula>
    </cfRule>
  </conditionalFormatting>
  <conditionalFormatting sqref="E10">
    <cfRule type="expression" dxfId="245" priority="49">
      <formula>$L10&gt;0.15</formula>
    </cfRule>
    <cfRule type="expression" dxfId="244" priority="50">
      <formula>AND($L10&gt;0.08,$L10&lt;0.15)</formula>
    </cfRule>
  </conditionalFormatting>
  <conditionalFormatting sqref="E10">
    <cfRule type="expression" dxfId="243" priority="47">
      <formula>$L10&gt;0.15</formula>
    </cfRule>
    <cfRule type="expression" dxfId="242" priority="48">
      <formula>AND($L10&gt;0.08,$L10&lt;0.15)</formula>
    </cfRule>
  </conditionalFormatting>
  <conditionalFormatting sqref="G10:H10">
    <cfRule type="expression" dxfId="241" priority="43">
      <formula>$L10&gt;0.15</formula>
    </cfRule>
    <cfRule type="expression" dxfId="240" priority="44">
      <formula>AND($L10&gt;0.08,$L10&lt;0.15)</formula>
    </cfRule>
  </conditionalFormatting>
  <conditionalFormatting sqref="G11:H11">
    <cfRule type="expression" dxfId="239" priority="35">
      <formula>$L11&gt;0.15</formula>
    </cfRule>
    <cfRule type="expression" dxfId="238" priority="36">
      <formula>AND($L11&gt;0.08,$L11&lt;0.15)</formula>
    </cfRule>
  </conditionalFormatting>
  <conditionalFormatting sqref="D11 F11">
    <cfRule type="expression" dxfId="237" priority="41">
      <formula>$L11&gt;0.15</formula>
    </cfRule>
    <cfRule type="expression" dxfId="236" priority="42">
      <formula>AND($L11&gt;0.08,$L11&lt;0.15)</formula>
    </cfRule>
  </conditionalFormatting>
  <conditionalFormatting sqref="E11">
    <cfRule type="expression" dxfId="235" priority="39">
      <formula>$L11&gt;0.15</formula>
    </cfRule>
    <cfRule type="expression" dxfId="234" priority="40">
      <formula>AND($L11&gt;0.08,$L11&lt;0.15)</formula>
    </cfRule>
  </conditionalFormatting>
  <conditionalFormatting sqref="E11">
    <cfRule type="expression" dxfId="233" priority="37">
      <formula>$L11&gt;0.15</formula>
    </cfRule>
    <cfRule type="expression" dxfId="232" priority="38">
      <formula>AND($L11&gt;0.08,$L11&lt;0.15)</formula>
    </cfRule>
  </conditionalFormatting>
  <conditionalFormatting sqref="G11:H11">
    <cfRule type="expression" dxfId="231" priority="33">
      <formula>$L11&gt;0.15</formula>
    </cfRule>
    <cfRule type="expression" dxfId="230" priority="34">
      <formula>AND($L11&gt;0.08,$L11&lt;0.15)</formula>
    </cfRule>
  </conditionalFormatting>
  <conditionalFormatting sqref="D13:H13">
    <cfRule type="expression" dxfId="229" priority="31">
      <formula>$L13&gt;0.15</formula>
    </cfRule>
    <cfRule type="expression" dxfId="228" priority="32">
      <formula>AND($L13&gt;0.08,$L13&lt;0.15)</formula>
    </cfRule>
  </conditionalFormatting>
  <conditionalFormatting sqref="D13:H13">
    <cfRule type="expression" dxfId="227" priority="29">
      <formula>$L13&gt;0.15</formula>
    </cfRule>
    <cfRule type="expression" dxfId="226" priority="30">
      <formula>AND($L13&gt;0.08,$L13&lt;0.15)</formula>
    </cfRule>
  </conditionalFormatting>
  <conditionalFormatting sqref="AA49:AA50">
    <cfRule type="expression" dxfId="225" priority="27">
      <formula>$L49&gt;0.15</formula>
    </cfRule>
    <cfRule type="expression" dxfId="224" priority="28">
      <formula>AND($L49&gt;0.08,$L49&lt;0.15)</formula>
    </cfRule>
  </conditionalFormatting>
  <conditionalFormatting sqref="D14:F14">
    <cfRule type="expression" dxfId="223" priority="25">
      <formula>$L14&gt;0.15</formula>
    </cfRule>
    <cfRule type="expression" dxfId="222" priority="26">
      <formula>AND($L14&gt;0.08,$L14&lt;0.15)</formula>
    </cfRule>
  </conditionalFormatting>
  <conditionalFormatting sqref="D14:F14">
    <cfRule type="expression" dxfId="221" priority="23">
      <formula>$L14&gt;0.15</formula>
    </cfRule>
    <cfRule type="expression" dxfId="220" priority="24">
      <formula>AND($L14&gt;0.08,$L14&lt;0.15)</formula>
    </cfRule>
  </conditionalFormatting>
  <conditionalFormatting sqref="G14:H14">
    <cfRule type="expression" dxfId="219" priority="21">
      <formula>$L14&gt;0.15</formula>
    </cfRule>
    <cfRule type="expression" dxfId="218" priority="22">
      <formula>AND($L14&gt;0.08,$L14&lt;0.15)</formula>
    </cfRule>
  </conditionalFormatting>
  <conditionalFormatting sqref="D16:H16">
    <cfRule type="expression" dxfId="217" priority="19">
      <formula>$L16&gt;0.15</formula>
    </cfRule>
    <cfRule type="expression" dxfId="216" priority="20">
      <formula>AND($L16&gt;0.08,$L16&lt;0.15)</formula>
    </cfRule>
  </conditionalFormatting>
  <conditionalFormatting sqref="G20:H20">
    <cfRule type="expression" dxfId="215" priority="17">
      <formula>$L20&gt;0.15</formula>
    </cfRule>
    <cfRule type="expression" dxfId="214" priority="18">
      <formula>AND($L20&gt;0.08,$L20&lt;0.15)</formula>
    </cfRule>
  </conditionalFormatting>
  <conditionalFormatting sqref="D21:H21">
    <cfRule type="expression" dxfId="213" priority="15">
      <formula>$L21&gt;0.15</formula>
    </cfRule>
    <cfRule type="expression" dxfId="212" priority="16">
      <formula>AND($L21&gt;0.08,$L21&lt;0.15)</formula>
    </cfRule>
  </conditionalFormatting>
  <dataValidations count="3">
    <dataValidation allowBlank="1" showInputMessage="1" showErrorMessage="1" prompt="수식 계산_x000a_수치 입력 금지" sqref="K49:K63 K7:K22 K26:K46" xr:uid="{6AADC520-7CBC-40F0-82B6-E4CB964115DC}"/>
    <dataValidation type="whole" allowBlank="1" showInputMessage="1" showErrorMessage="1" errorTitle="입력값이 올바르지 않습니다." error="숫자만 쓰세요!" sqref="M49:W63 M7:W22 M26:W46" xr:uid="{6505B76C-F4B4-47A6-B5A2-52BCAA013BC1}">
      <formula1>0</formula1>
      <formula2>20000</formula2>
    </dataValidation>
    <dataValidation type="list" allowBlank="1" showInputMessage="1" showErrorMessage="1" sqref="Z49:Z63 Z7:Z22 Z26:Z46" xr:uid="{4391B1BB-2ED7-4FBD-9C94-1EE1389DD60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7000000}">
            <xm:f>'10월29일'!$L22&gt;0.15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14:cfRule type="expression" priority="96" id="{00000000-000E-0000-0200-000038000000}">
            <xm:f>AND('10월29일'!$L22&gt;0.08,'10월29일'!$L22&lt;0.15)</xm:f>
            <x14:dxf>
              <font>
                <color rgb="FFFF0000"/>
              </font>
            </x14:dxf>
          </x14:cfRule>
          <xm:sqref>A23:C25 AC23:AC25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A82CF4-42C7-4967-8CCB-820A15FC0C96}">
          <x14:formula1>
            <xm:f>데이터!$B$4:$B$17</xm:f>
          </x14:formula1>
          <xm:sqref>D49:D63 D7:D9 D12 D15 D17:D20 D22 D26:D46</xm:sqref>
        </x14:dataValidation>
        <x14:dataValidation type="list" allowBlank="1" showInputMessage="1" showErrorMessage="1" xr:uid="{ED3AC968-3D9B-4A12-A737-7D3727F434C6}">
          <x14:formula1>
            <xm:f>데이터!$C$4:$C$11</xm:f>
          </x14:formula1>
          <xm:sqref>AB49:AB63 AB7:AB22 AB26:AB46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B2E9-FA78-40F1-A2FB-D1C13CB57F4B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24" sqref="D24:H24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2" t="s">
        <v>60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</row>
    <row r="2" spans="1:29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</row>
    <row r="3" spans="1:29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</row>
    <row r="5" spans="1:29" s="2" customFormat="1" ht="17.25" thickTop="1" x14ac:dyDescent="0.3">
      <c r="A5" s="36" t="s">
        <v>1</v>
      </c>
      <c r="B5" s="57" t="s">
        <v>57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 t="s">
        <v>12</v>
      </c>
      <c r="Y5" s="39"/>
      <c r="Z5" s="39"/>
      <c r="AA5" s="39" t="s">
        <v>13</v>
      </c>
      <c r="AB5" s="39" t="s">
        <v>14</v>
      </c>
      <c r="AC5" s="60" t="s">
        <v>15</v>
      </c>
    </row>
    <row r="6" spans="1:29" s="2" customFormat="1" ht="17.25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9"/>
      <c r="AB6" s="59"/>
      <c r="AC6" s="59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28</v>
      </c>
      <c r="D7" s="6" t="s">
        <v>82</v>
      </c>
      <c r="E7" s="6" t="s">
        <v>77</v>
      </c>
      <c r="F7" s="6" t="s">
        <v>112</v>
      </c>
      <c r="G7" s="4" t="s">
        <v>65</v>
      </c>
      <c r="H7" s="4" t="s">
        <v>113</v>
      </c>
      <c r="I7" s="7">
        <f t="shared" ref="I7:I46" si="0">J7+K7</f>
        <v>2194</v>
      </c>
      <c r="J7" s="8">
        <v>1830</v>
      </c>
      <c r="K7" s="7">
        <f t="shared" ref="K7:K16" si="1">SUM(M7:W7)</f>
        <v>364</v>
      </c>
      <c r="L7" s="9">
        <f t="shared" ref="L7:L46" si="2">K7/I7</f>
        <v>0.16590701914311759</v>
      </c>
      <c r="M7" s="10">
        <v>259</v>
      </c>
      <c r="N7" s="10"/>
      <c r="O7" s="10"/>
      <c r="P7" s="10">
        <v>49</v>
      </c>
      <c r="Q7" s="10">
        <v>44</v>
      </c>
      <c r="R7" s="10"/>
      <c r="S7" s="10">
        <v>9</v>
      </c>
      <c r="T7" s="10"/>
      <c r="U7" s="10"/>
      <c r="V7" s="10">
        <v>3</v>
      </c>
      <c r="W7" s="10"/>
      <c r="X7" s="11">
        <v>20201028</v>
      </c>
      <c r="Y7" s="11">
        <v>6</v>
      </c>
      <c r="Z7" s="5" t="s">
        <v>140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28</v>
      </c>
      <c r="D8" s="6" t="s">
        <v>82</v>
      </c>
      <c r="E8" s="6" t="s">
        <v>77</v>
      </c>
      <c r="F8" s="6" t="s">
        <v>112</v>
      </c>
      <c r="G8" s="4" t="s">
        <v>65</v>
      </c>
      <c r="H8" s="4" t="s">
        <v>113</v>
      </c>
      <c r="I8" s="7">
        <f t="shared" si="0"/>
        <v>2261</v>
      </c>
      <c r="J8" s="8">
        <v>1850</v>
      </c>
      <c r="K8" s="7">
        <f t="shared" si="1"/>
        <v>411</v>
      </c>
      <c r="L8" s="9">
        <f t="shared" si="2"/>
        <v>0.18177797434763379</v>
      </c>
      <c r="M8" s="10">
        <v>268</v>
      </c>
      <c r="N8" s="10"/>
      <c r="O8" s="10"/>
      <c r="P8" s="10">
        <v>59</v>
      </c>
      <c r="Q8" s="10">
        <v>55</v>
      </c>
      <c r="R8" s="10">
        <v>13</v>
      </c>
      <c r="S8" s="10">
        <v>16</v>
      </c>
      <c r="T8" s="10"/>
      <c r="U8" s="10"/>
      <c r="V8" s="10"/>
      <c r="W8" s="10"/>
      <c r="X8" s="11">
        <v>20201028</v>
      </c>
      <c r="Y8" s="11">
        <v>6</v>
      </c>
      <c r="Z8" s="5" t="s">
        <v>141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10</v>
      </c>
      <c r="C9" s="5">
        <f t="shared" si="4"/>
        <v>28</v>
      </c>
      <c r="D9" s="6" t="s">
        <v>50</v>
      </c>
      <c r="E9" s="6" t="s">
        <v>64</v>
      </c>
      <c r="F9" s="6" t="s">
        <v>105</v>
      </c>
      <c r="G9" s="4" t="s">
        <v>124</v>
      </c>
      <c r="H9" s="4" t="s">
        <v>51</v>
      </c>
      <c r="I9" s="7">
        <f t="shared" si="0"/>
        <v>713</v>
      </c>
      <c r="J9" s="8">
        <v>705</v>
      </c>
      <c r="K9" s="7">
        <f t="shared" si="1"/>
        <v>8</v>
      </c>
      <c r="L9" s="9">
        <f t="shared" si="2"/>
        <v>1.1220196353436185E-2</v>
      </c>
      <c r="M9" s="10"/>
      <c r="N9" s="10"/>
      <c r="O9" s="10"/>
      <c r="P9" s="10">
        <v>1</v>
      </c>
      <c r="Q9" s="10">
        <v>7</v>
      </c>
      <c r="R9" s="10"/>
      <c r="S9" s="10"/>
      <c r="T9" s="10"/>
      <c r="U9" s="10"/>
      <c r="V9" s="10"/>
      <c r="W9" s="10"/>
      <c r="X9" s="11">
        <v>20201028</v>
      </c>
      <c r="Y9" s="11">
        <v>13</v>
      </c>
      <c r="Z9" s="5" t="s">
        <v>141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28</v>
      </c>
      <c r="D10" s="6" t="s">
        <v>82</v>
      </c>
      <c r="E10" s="6" t="s">
        <v>77</v>
      </c>
      <c r="F10" s="6" t="s">
        <v>102</v>
      </c>
      <c r="G10" s="4" t="s">
        <v>83</v>
      </c>
      <c r="H10" s="4" t="s">
        <v>56</v>
      </c>
      <c r="I10" s="7">
        <f t="shared" si="0"/>
        <v>268</v>
      </c>
      <c r="J10" s="8">
        <v>220</v>
      </c>
      <c r="K10" s="7">
        <f t="shared" si="1"/>
        <v>48</v>
      </c>
      <c r="L10" s="9">
        <f t="shared" si="2"/>
        <v>0.17910447761194029</v>
      </c>
      <c r="M10" s="10"/>
      <c r="N10" s="10"/>
      <c r="O10" s="10"/>
      <c r="P10" s="10"/>
      <c r="Q10" s="10">
        <v>3</v>
      </c>
      <c r="R10" s="10"/>
      <c r="S10" s="10">
        <v>10</v>
      </c>
      <c r="T10" s="10"/>
      <c r="U10" s="10"/>
      <c r="V10" s="10"/>
      <c r="W10" s="10">
        <v>35</v>
      </c>
      <c r="X10" s="11">
        <v>20201028</v>
      </c>
      <c r="Y10" s="11">
        <v>10</v>
      </c>
      <c r="Z10" s="5" t="s">
        <v>141</v>
      </c>
      <c r="AA10" s="11" t="str">
        <f t="shared" si="3"/>
        <v>이형준</v>
      </c>
      <c r="AB10" s="4" t="s">
        <v>66</v>
      </c>
      <c r="AC10" s="12" t="s">
        <v>148</v>
      </c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28</v>
      </c>
      <c r="D11" s="6" t="s">
        <v>50</v>
      </c>
      <c r="E11" s="6" t="s">
        <v>64</v>
      </c>
      <c r="F11" s="6" t="s">
        <v>105</v>
      </c>
      <c r="G11" s="4" t="s">
        <v>124</v>
      </c>
      <c r="H11" s="4" t="s">
        <v>51</v>
      </c>
      <c r="I11" s="7">
        <f t="shared" si="0"/>
        <v>987</v>
      </c>
      <c r="J11" s="8">
        <v>945</v>
      </c>
      <c r="K11" s="7">
        <f t="shared" si="1"/>
        <v>42</v>
      </c>
      <c r="L11" s="9">
        <f t="shared" si="2"/>
        <v>4.2553191489361701E-2</v>
      </c>
      <c r="M11" s="10"/>
      <c r="N11" s="10"/>
      <c r="O11" s="10"/>
      <c r="P11" s="10">
        <v>4</v>
      </c>
      <c r="Q11" s="10"/>
      <c r="R11" s="10">
        <v>38</v>
      </c>
      <c r="S11" s="10"/>
      <c r="T11" s="10"/>
      <c r="U11" s="10"/>
      <c r="V11" s="10"/>
      <c r="W11" s="10"/>
      <c r="X11" s="11">
        <v>20201028</v>
      </c>
      <c r="Y11" s="11">
        <v>13</v>
      </c>
      <c r="Z11" s="5" t="s">
        <v>140</v>
      </c>
      <c r="AA11" s="11" t="str">
        <f t="shared" si="3"/>
        <v>하선동</v>
      </c>
      <c r="AB11" s="4" t="s">
        <v>90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28</v>
      </c>
      <c r="D12" s="6" t="s">
        <v>50</v>
      </c>
      <c r="E12" s="6" t="s">
        <v>77</v>
      </c>
      <c r="F12" s="4" t="s">
        <v>142</v>
      </c>
      <c r="G12" s="4" t="s">
        <v>143</v>
      </c>
      <c r="H12" s="4" t="s">
        <v>56</v>
      </c>
      <c r="I12" s="7">
        <f t="shared" si="0"/>
        <v>3344</v>
      </c>
      <c r="J12" s="8">
        <v>3330</v>
      </c>
      <c r="K12" s="7">
        <f t="shared" si="1"/>
        <v>14</v>
      </c>
      <c r="L12" s="9">
        <f t="shared" si="2"/>
        <v>4.1866028708133973E-3</v>
      </c>
      <c r="M12" s="10"/>
      <c r="N12" s="10"/>
      <c r="O12" s="10"/>
      <c r="P12" s="10"/>
      <c r="Q12" s="10"/>
      <c r="R12" s="10"/>
      <c r="S12" s="10">
        <v>14</v>
      </c>
      <c r="T12" s="10"/>
      <c r="U12" s="10"/>
      <c r="V12" s="10"/>
      <c r="W12" s="10"/>
      <c r="X12" s="11">
        <v>20201027</v>
      </c>
      <c r="Y12" s="11">
        <v>12</v>
      </c>
      <c r="Z12" s="5" t="s">
        <v>141</v>
      </c>
      <c r="AA12" s="11" t="str">
        <f t="shared" si="3"/>
        <v>이형준</v>
      </c>
      <c r="AB12" s="4" t="s">
        <v>90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28</v>
      </c>
      <c r="D13" s="6" t="s">
        <v>50</v>
      </c>
      <c r="E13" s="6" t="s">
        <v>77</v>
      </c>
      <c r="F13" s="4" t="s">
        <v>142</v>
      </c>
      <c r="G13" s="4" t="s">
        <v>143</v>
      </c>
      <c r="H13" s="4" t="s">
        <v>56</v>
      </c>
      <c r="I13" s="7">
        <f t="shared" si="0"/>
        <v>2710</v>
      </c>
      <c r="J13" s="8">
        <v>2700</v>
      </c>
      <c r="K13" s="7">
        <f t="shared" si="1"/>
        <v>10</v>
      </c>
      <c r="L13" s="9">
        <f t="shared" si="2"/>
        <v>3.6900369003690036E-3</v>
      </c>
      <c r="M13" s="10"/>
      <c r="N13" s="10"/>
      <c r="O13" s="10"/>
      <c r="P13" s="10"/>
      <c r="Q13" s="10"/>
      <c r="R13" s="10"/>
      <c r="S13" s="10">
        <v>10</v>
      </c>
      <c r="T13" s="10"/>
      <c r="U13" s="10"/>
      <c r="V13" s="10"/>
      <c r="W13" s="10"/>
      <c r="X13" s="11">
        <v>20201028</v>
      </c>
      <c r="Y13" s="11">
        <v>12</v>
      </c>
      <c r="Z13" s="5" t="s">
        <v>140</v>
      </c>
      <c r="AA13" s="11" t="str">
        <f t="shared" si="3"/>
        <v>하선동</v>
      </c>
      <c r="AB13" s="4" t="s">
        <v>90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28</v>
      </c>
      <c r="D14" s="6" t="s">
        <v>50</v>
      </c>
      <c r="E14" s="6" t="s">
        <v>145</v>
      </c>
      <c r="F14" s="6" t="s">
        <v>144</v>
      </c>
      <c r="G14" s="4" t="s">
        <v>143</v>
      </c>
      <c r="H14" s="4" t="s">
        <v>56</v>
      </c>
      <c r="I14" s="7">
        <f t="shared" si="0"/>
        <v>4248</v>
      </c>
      <c r="J14" s="8">
        <v>4230</v>
      </c>
      <c r="K14" s="7">
        <f t="shared" si="1"/>
        <v>18</v>
      </c>
      <c r="L14" s="9">
        <f t="shared" si="2"/>
        <v>4.2372881355932203E-3</v>
      </c>
      <c r="M14" s="10"/>
      <c r="N14" s="10"/>
      <c r="O14" s="10"/>
      <c r="P14" s="10"/>
      <c r="Q14" s="10"/>
      <c r="R14" s="10"/>
      <c r="S14" s="10">
        <v>18</v>
      </c>
      <c r="T14" s="10"/>
      <c r="U14" s="10"/>
      <c r="V14" s="10"/>
      <c r="W14" s="10"/>
      <c r="X14" s="11">
        <v>20201028</v>
      </c>
      <c r="Y14" s="11">
        <v>2</v>
      </c>
      <c r="Z14" s="5" t="s">
        <v>140</v>
      </c>
      <c r="AA14" s="11" t="str">
        <f t="shared" si="3"/>
        <v>하선동</v>
      </c>
      <c r="AB14" s="4" t="s">
        <v>90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28</v>
      </c>
      <c r="D15" s="6" t="s">
        <v>50</v>
      </c>
      <c r="E15" s="6" t="s">
        <v>145</v>
      </c>
      <c r="F15" s="6" t="s">
        <v>144</v>
      </c>
      <c r="G15" s="4" t="s">
        <v>143</v>
      </c>
      <c r="H15" s="4" t="s">
        <v>56</v>
      </c>
      <c r="I15" s="7">
        <f t="shared" si="0"/>
        <v>5006</v>
      </c>
      <c r="J15" s="8">
        <v>4961</v>
      </c>
      <c r="K15" s="7">
        <f t="shared" si="1"/>
        <v>45</v>
      </c>
      <c r="L15" s="9">
        <f t="shared" si="2"/>
        <v>8.9892129444666402E-3</v>
      </c>
      <c r="M15" s="10"/>
      <c r="N15" s="10"/>
      <c r="O15" s="10"/>
      <c r="P15" s="10"/>
      <c r="Q15" s="10"/>
      <c r="R15" s="10"/>
      <c r="S15" s="10">
        <v>33</v>
      </c>
      <c r="T15" s="10">
        <v>12</v>
      </c>
      <c r="U15" s="10"/>
      <c r="V15" s="10"/>
      <c r="W15" s="10"/>
      <c r="X15" s="11">
        <v>20201028</v>
      </c>
      <c r="Y15" s="11">
        <v>2</v>
      </c>
      <c r="Z15" s="5" t="s">
        <v>140</v>
      </c>
      <c r="AA15" s="11" t="str">
        <f t="shared" si="3"/>
        <v>하선동</v>
      </c>
      <c r="AB15" s="4" t="s">
        <v>94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28</v>
      </c>
      <c r="D16" s="6" t="s">
        <v>30</v>
      </c>
      <c r="E16" s="6" t="s">
        <v>64</v>
      </c>
      <c r="F16" s="6" t="s">
        <v>95</v>
      </c>
      <c r="G16" s="4" t="s">
        <v>96</v>
      </c>
      <c r="H16" s="4" t="s">
        <v>51</v>
      </c>
      <c r="I16" s="7">
        <f t="shared" si="0"/>
        <v>1743</v>
      </c>
      <c r="J16" s="8">
        <v>1708</v>
      </c>
      <c r="K16" s="7">
        <f t="shared" si="1"/>
        <v>35</v>
      </c>
      <c r="L16" s="9">
        <f t="shared" si="2"/>
        <v>2.0080321285140562E-2</v>
      </c>
      <c r="M16" s="10">
        <v>3</v>
      </c>
      <c r="N16" s="10"/>
      <c r="O16" s="10"/>
      <c r="P16" s="10">
        <v>22</v>
      </c>
      <c r="Q16" s="10">
        <v>4</v>
      </c>
      <c r="R16" s="10"/>
      <c r="S16" s="10"/>
      <c r="T16" s="10"/>
      <c r="U16" s="10"/>
      <c r="V16" s="10"/>
      <c r="W16" s="10">
        <v>6</v>
      </c>
      <c r="X16" s="11">
        <v>20201028</v>
      </c>
      <c r="Y16" s="11">
        <v>15</v>
      </c>
      <c r="Z16" s="5" t="s">
        <v>141</v>
      </c>
      <c r="AA16" s="11" t="str">
        <f t="shared" si="3"/>
        <v>이형준</v>
      </c>
      <c r="AB16" s="4" t="s">
        <v>94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28</v>
      </c>
      <c r="D17" s="6" t="s">
        <v>50</v>
      </c>
      <c r="E17" s="6" t="s">
        <v>64</v>
      </c>
      <c r="F17" s="6" t="s">
        <v>105</v>
      </c>
      <c r="G17" s="4" t="s">
        <v>124</v>
      </c>
      <c r="H17" s="4" t="s">
        <v>51</v>
      </c>
      <c r="I17" s="7">
        <f t="shared" si="0"/>
        <v>2242</v>
      </c>
      <c r="J17" s="8">
        <v>2154</v>
      </c>
      <c r="K17" s="7">
        <f t="shared" ref="K17:K18" si="5">SUM(M17:W17)</f>
        <v>88</v>
      </c>
      <c r="L17" s="9">
        <f t="shared" si="2"/>
        <v>3.9250669045495096E-2</v>
      </c>
      <c r="M17" s="10">
        <v>2</v>
      </c>
      <c r="N17" s="10"/>
      <c r="O17" s="10"/>
      <c r="P17" s="10">
        <v>12</v>
      </c>
      <c r="Q17" s="10">
        <v>2</v>
      </c>
      <c r="R17" s="10">
        <v>72</v>
      </c>
      <c r="S17" s="10"/>
      <c r="T17" s="10"/>
      <c r="U17" s="10"/>
      <c r="V17" s="10"/>
      <c r="W17" s="10"/>
      <c r="X17" s="11">
        <v>20201028</v>
      </c>
      <c r="Y17" s="11">
        <v>13</v>
      </c>
      <c r="Z17" s="5" t="s">
        <v>141</v>
      </c>
      <c r="AA17" s="11" t="str">
        <f t="shared" si="3"/>
        <v>이형준</v>
      </c>
      <c r="AB17" s="4" t="s">
        <v>94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28</v>
      </c>
      <c r="D18" s="6" t="s">
        <v>50</v>
      </c>
      <c r="E18" s="6" t="s">
        <v>64</v>
      </c>
      <c r="F18" s="6" t="s">
        <v>146</v>
      </c>
      <c r="G18" s="4" t="s">
        <v>147</v>
      </c>
      <c r="H18" s="4" t="s">
        <v>51</v>
      </c>
      <c r="I18" s="7">
        <f t="shared" si="0"/>
        <v>4856</v>
      </c>
      <c r="J18" s="8">
        <v>4843</v>
      </c>
      <c r="K18" s="7">
        <f t="shared" si="5"/>
        <v>13</v>
      </c>
      <c r="L18" s="9">
        <f t="shared" si="2"/>
        <v>2.6771004942339376E-3</v>
      </c>
      <c r="M18" s="10"/>
      <c r="N18" s="10"/>
      <c r="O18" s="10"/>
      <c r="P18" s="10">
        <v>8</v>
      </c>
      <c r="Q18" s="10">
        <v>5</v>
      </c>
      <c r="R18" s="10"/>
      <c r="S18" s="10"/>
      <c r="T18" s="10"/>
      <c r="U18" s="10"/>
      <c r="V18" s="10"/>
      <c r="W18" s="10"/>
      <c r="X18" s="11">
        <v>20201027</v>
      </c>
      <c r="Y18" s="11">
        <v>4</v>
      </c>
      <c r="Z18" s="5" t="s">
        <v>141</v>
      </c>
      <c r="AA18" s="11" t="str">
        <f t="shared" si="3"/>
        <v>이형준</v>
      </c>
      <c r="AB18" s="4" t="s">
        <v>97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28</v>
      </c>
      <c r="D19" s="6" t="s">
        <v>50</v>
      </c>
      <c r="E19" s="6" t="s">
        <v>64</v>
      </c>
      <c r="F19" s="6" t="s">
        <v>146</v>
      </c>
      <c r="G19" s="4" t="s">
        <v>147</v>
      </c>
      <c r="H19" s="4" t="s">
        <v>51</v>
      </c>
      <c r="I19" s="7">
        <f t="shared" si="0"/>
        <v>5111</v>
      </c>
      <c r="J19" s="8">
        <v>5092</v>
      </c>
      <c r="K19" s="7">
        <f t="shared" ref="K19:K46" si="6">SUM(M19:W19)</f>
        <v>19</v>
      </c>
      <c r="L19" s="9">
        <f t="shared" si="2"/>
        <v>3.7174721189591076E-3</v>
      </c>
      <c r="M19" s="10"/>
      <c r="N19" s="10"/>
      <c r="O19" s="10"/>
      <c r="P19" s="10">
        <v>14</v>
      </c>
      <c r="Q19" s="10">
        <v>5</v>
      </c>
      <c r="R19" s="10"/>
      <c r="S19" s="10"/>
      <c r="T19" s="10"/>
      <c r="U19" s="10"/>
      <c r="V19" s="10"/>
      <c r="W19" s="10"/>
      <c r="X19" s="11">
        <v>20201028</v>
      </c>
      <c r="Y19" s="11">
        <v>4</v>
      </c>
      <c r="Z19" s="5" t="s">
        <v>140</v>
      </c>
      <c r="AA19" s="11" t="str">
        <f t="shared" si="3"/>
        <v>하선동</v>
      </c>
      <c r="AB19" s="4" t="s">
        <v>97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28</v>
      </c>
      <c r="D20" s="6" t="s">
        <v>30</v>
      </c>
      <c r="E20" s="6" t="s">
        <v>64</v>
      </c>
      <c r="F20" s="6" t="s">
        <v>95</v>
      </c>
      <c r="G20" s="4" t="s">
        <v>96</v>
      </c>
      <c r="H20" s="4" t="s">
        <v>51</v>
      </c>
      <c r="I20" s="7">
        <f t="shared" si="0"/>
        <v>3117</v>
      </c>
      <c r="J20" s="8">
        <v>3077</v>
      </c>
      <c r="K20" s="7">
        <f t="shared" si="6"/>
        <v>40</v>
      </c>
      <c r="L20" s="9">
        <f t="shared" si="2"/>
        <v>1.2832852101379532E-2</v>
      </c>
      <c r="M20" s="10">
        <v>4</v>
      </c>
      <c r="N20" s="10"/>
      <c r="O20" s="10"/>
      <c r="P20" s="10">
        <v>32</v>
      </c>
      <c r="Q20" s="10">
        <v>4</v>
      </c>
      <c r="R20" s="10"/>
      <c r="S20" s="10"/>
      <c r="T20" s="10"/>
      <c r="U20" s="10"/>
      <c r="V20" s="10"/>
      <c r="W20" s="10"/>
      <c r="X20" s="11">
        <v>20201028</v>
      </c>
      <c r="Y20" s="11">
        <v>15</v>
      </c>
      <c r="Z20" s="5" t="s">
        <v>140</v>
      </c>
      <c r="AA20" s="11" t="str">
        <f t="shared" si="3"/>
        <v>하선동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28</v>
      </c>
      <c r="D21" s="6" t="s">
        <v>82</v>
      </c>
      <c r="E21" s="6" t="s">
        <v>77</v>
      </c>
      <c r="F21" s="6" t="s">
        <v>112</v>
      </c>
      <c r="G21" s="4" t="s">
        <v>65</v>
      </c>
      <c r="H21" s="4" t="s">
        <v>113</v>
      </c>
      <c r="I21" s="7">
        <f t="shared" si="0"/>
        <v>406</v>
      </c>
      <c r="J21" s="8">
        <v>360</v>
      </c>
      <c r="K21" s="7">
        <f t="shared" si="6"/>
        <v>46</v>
      </c>
      <c r="L21" s="9">
        <f t="shared" si="2"/>
        <v>0.11330049261083744</v>
      </c>
      <c r="M21" s="10">
        <v>17</v>
      </c>
      <c r="N21" s="10">
        <v>12</v>
      </c>
      <c r="O21" s="10"/>
      <c r="P21" s="10">
        <v>3</v>
      </c>
      <c r="Q21" s="10">
        <v>8</v>
      </c>
      <c r="R21" s="10"/>
      <c r="S21" s="10">
        <v>6</v>
      </c>
      <c r="T21" s="10"/>
      <c r="U21" s="10"/>
      <c r="V21" s="10"/>
      <c r="W21" s="10"/>
      <c r="X21" s="11">
        <v>20201027</v>
      </c>
      <c r="Y21" s="11">
        <v>6</v>
      </c>
      <c r="Z21" s="5" t="s">
        <v>141</v>
      </c>
      <c r="AA21" s="11" t="str">
        <f t="shared" si="3"/>
        <v>이형준</v>
      </c>
      <c r="AB21" s="4" t="s">
        <v>53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28</v>
      </c>
      <c r="D22" s="6" t="s">
        <v>67</v>
      </c>
      <c r="E22" s="6" t="s">
        <v>64</v>
      </c>
      <c r="F22" s="6" t="s">
        <v>69</v>
      </c>
      <c r="G22" s="4" t="s">
        <v>70</v>
      </c>
      <c r="H22" s="4" t="s">
        <v>51</v>
      </c>
      <c r="I22" s="7">
        <f t="shared" si="0"/>
        <v>835</v>
      </c>
      <c r="J22" s="8">
        <v>835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20201028</v>
      </c>
      <c r="Y22" s="11">
        <v>7</v>
      </c>
      <c r="Z22" s="5" t="s">
        <v>140</v>
      </c>
      <c r="AA22" s="11" t="str">
        <f t="shared" si="3"/>
        <v>하선동</v>
      </c>
      <c r="AB22" s="4" t="s">
        <v>53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28</v>
      </c>
      <c r="D23" s="6" t="s">
        <v>67</v>
      </c>
      <c r="E23" s="6" t="s">
        <v>64</v>
      </c>
      <c r="F23" s="6" t="s">
        <v>69</v>
      </c>
      <c r="G23" s="4" t="s">
        <v>70</v>
      </c>
      <c r="H23" s="4" t="s">
        <v>51</v>
      </c>
      <c r="I23" s="7">
        <f t="shared" si="0"/>
        <v>803</v>
      </c>
      <c r="J23" s="8">
        <v>750</v>
      </c>
      <c r="K23" s="7">
        <f t="shared" si="6"/>
        <v>53</v>
      </c>
      <c r="L23" s="9">
        <f t="shared" si="2"/>
        <v>6.6002490660024907E-2</v>
      </c>
      <c r="M23" s="10">
        <v>38</v>
      </c>
      <c r="N23" s="10"/>
      <c r="O23" s="10"/>
      <c r="P23" s="10">
        <v>11</v>
      </c>
      <c r="Q23" s="10">
        <v>4</v>
      </c>
      <c r="R23" s="10"/>
      <c r="S23" s="10"/>
      <c r="T23" s="10"/>
      <c r="U23" s="10"/>
      <c r="V23" s="10"/>
      <c r="W23" s="10"/>
      <c r="X23" s="11">
        <v>20201027</v>
      </c>
      <c r="Y23" s="11">
        <v>7</v>
      </c>
      <c r="Z23" s="5" t="s">
        <v>141</v>
      </c>
      <c r="AA23" s="11" t="str">
        <f t="shared" si="3"/>
        <v>이형준</v>
      </c>
      <c r="AB23" s="4" t="s">
        <v>53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28</v>
      </c>
      <c r="D24" s="6" t="s">
        <v>82</v>
      </c>
      <c r="E24" s="15" t="s">
        <v>64</v>
      </c>
      <c r="F24" s="4" t="s">
        <v>121</v>
      </c>
      <c r="G24" s="4" t="s">
        <v>96</v>
      </c>
      <c r="H24" s="4" t="s">
        <v>51</v>
      </c>
      <c r="I24" s="7">
        <f t="shared" si="0"/>
        <v>1030</v>
      </c>
      <c r="J24" s="8">
        <v>900</v>
      </c>
      <c r="K24" s="7">
        <f t="shared" si="6"/>
        <v>130</v>
      </c>
      <c r="L24" s="9">
        <f t="shared" si="2"/>
        <v>0.12621359223300971</v>
      </c>
      <c r="M24" s="10">
        <v>52</v>
      </c>
      <c r="N24" s="10"/>
      <c r="O24" s="10"/>
      <c r="P24" s="10">
        <v>51</v>
      </c>
      <c r="Q24" s="10"/>
      <c r="R24" s="10">
        <v>27</v>
      </c>
      <c r="S24" s="10"/>
      <c r="T24" s="10"/>
      <c r="U24" s="10"/>
      <c r="V24" s="10"/>
      <c r="W24" s="10"/>
      <c r="X24" s="11">
        <v>20201028</v>
      </c>
      <c r="Y24" s="11">
        <v>3</v>
      </c>
      <c r="Z24" s="5" t="s">
        <v>140</v>
      </c>
      <c r="AA24" s="11" t="str">
        <f t="shared" si="3"/>
        <v>하선동</v>
      </c>
      <c r="AB24" s="4" t="s">
        <v>53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4"/>
        <v>28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6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4"/>
        <v>28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6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4"/>
        <v>28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4"/>
        <v>28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4"/>
        <v>28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4"/>
        <v>28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4"/>
        <v>28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4"/>
        <v>28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4"/>
        <v>28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4"/>
        <v>28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4"/>
        <v>28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4"/>
        <v>28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4"/>
        <v>28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4"/>
        <v>28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4"/>
        <v>28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4"/>
        <v>28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4"/>
        <v>28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4"/>
        <v>28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4"/>
        <v>28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4"/>
        <v>28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4"/>
        <v>28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4"/>
        <v>28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W47" si="7">SUM(I7:I46)</f>
        <v>41874</v>
      </c>
      <c r="J47" s="31">
        <f t="shared" si="7"/>
        <v>40490</v>
      </c>
      <c r="K47" s="31">
        <f t="shared" si="7"/>
        <v>1384</v>
      </c>
      <c r="L47" s="31" t="e">
        <f t="shared" si="7"/>
        <v>#DIV/0!</v>
      </c>
      <c r="M47" s="31">
        <f t="shared" si="7"/>
        <v>643</v>
      </c>
      <c r="N47" s="31">
        <f t="shared" si="7"/>
        <v>12</v>
      </c>
      <c r="O47" s="31">
        <f t="shared" si="7"/>
        <v>0</v>
      </c>
      <c r="P47" s="31">
        <f t="shared" si="7"/>
        <v>266</v>
      </c>
      <c r="Q47" s="31">
        <f t="shared" si="7"/>
        <v>141</v>
      </c>
      <c r="R47" s="31">
        <f t="shared" si="7"/>
        <v>150</v>
      </c>
      <c r="S47" s="31">
        <f t="shared" si="7"/>
        <v>116</v>
      </c>
      <c r="T47" s="31">
        <f t="shared" si="7"/>
        <v>12</v>
      </c>
      <c r="U47" s="31">
        <f t="shared" si="7"/>
        <v>0</v>
      </c>
      <c r="V47" s="31">
        <f t="shared" si="7"/>
        <v>3</v>
      </c>
      <c r="W47" s="31">
        <f t="shared" si="7"/>
        <v>41</v>
      </c>
      <c r="X47" s="32"/>
      <c r="Y47" s="33"/>
      <c r="Z47" s="33"/>
      <c r="AA47" s="33"/>
      <c r="AB47" s="33"/>
      <c r="AC47" s="33"/>
    </row>
    <row r="48" spans="1:29" s="16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3"/>
      <c r="Y48" s="33"/>
      <c r="Z48" s="33"/>
      <c r="AA48" s="33"/>
      <c r="AB48" s="33"/>
      <c r="AC48" s="33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150</v>
      </c>
      <c r="E49" s="6" t="s">
        <v>149</v>
      </c>
      <c r="F49" s="6" t="s">
        <v>151</v>
      </c>
      <c r="G49" s="4" t="s">
        <v>96</v>
      </c>
      <c r="H49" s="4" t="s">
        <v>51</v>
      </c>
      <c r="I49" s="7">
        <f t="shared" ref="I49:I63" si="8">J49+K49</f>
        <v>50</v>
      </c>
      <c r="J49" s="8">
        <v>50</v>
      </c>
      <c r="K49" s="7">
        <f t="shared" ref="K49:K63" si="9">SUM(M49:W49)</f>
        <v>0</v>
      </c>
      <c r="L49" s="9">
        <f t="shared" ref="L49:L63" si="10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20201026</v>
      </c>
      <c r="Y49" s="11">
        <v>8</v>
      </c>
      <c r="Z49" s="5" t="s">
        <v>140</v>
      </c>
      <c r="AA49" s="11" t="str">
        <f>IF($Z49="A","하선동",IF($Z49="B","이형준",""))</f>
        <v>하선동</v>
      </c>
      <c r="AB49" s="4" t="s">
        <v>53</v>
      </c>
      <c r="AC49" s="12" t="s">
        <v>54</v>
      </c>
    </row>
    <row r="50" spans="1:29" ht="20.100000000000001" customHeight="1" x14ac:dyDescent="0.3">
      <c r="A50" s="4">
        <v>2</v>
      </c>
      <c r="B50" s="5" t="str">
        <f t="shared" ref="B50:B63" si="11">LEFT($A$1,1)</f>
        <v>1</v>
      </c>
      <c r="C50" s="5" t="str">
        <f t="shared" ref="C50:C63" si="12">MID($A$1,4,2)</f>
        <v xml:space="preserve"> 2</v>
      </c>
      <c r="D50" s="6"/>
      <c r="E50" s="6"/>
      <c r="F50" s="6"/>
      <c r="G50" s="4"/>
      <c r="H50" s="4"/>
      <c r="I50" s="7">
        <f t="shared" si="8"/>
        <v>0</v>
      </c>
      <c r="J50" s="14"/>
      <c r="K50" s="7">
        <f t="shared" si="9"/>
        <v>0</v>
      </c>
      <c r="L50" s="9" t="e">
        <f t="shared" si="10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3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1"/>
        <v>1</v>
      </c>
      <c r="C51" s="5" t="str">
        <f t="shared" si="12"/>
        <v xml:space="preserve"> 2</v>
      </c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3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1"/>
        <v>1</v>
      </c>
      <c r="C52" s="5" t="str">
        <f t="shared" si="12"/>
        <v xml:space="preserve"> 2</v>
      </c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3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1"/>
        <v>1</v>
      </c>
      <c r="C53" s="5" t="str">
        <f t="shared" si="12"/>
        <v xml:space="preserve"> 2</v>
      </c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3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1"/>
        <v>1</v>
      </c>
      <c r="C54" s="5" t="str">
        <f t="shared" si="12"/>
        <v xml:space="preserve"> 2</v>
      </c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1"/>
        <v>1</v>
      </c>
      <c r="C55" s="5" t="str">
        <f t="shared" si="12"/>
        <v xml:space="preserve"> 2</v>
      </c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1"/>
        <v>1</v>
      </c>
      <c r="C56" s="5" t="str">
        <f t="shared" si="12"/>
        <v xml:space="preserve"> 2</v>
      </c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1"/>
        <v>1</v>
      </c>
      <c r="C57" s="5" t="str">
        <f t="shared" si="12"/>
        <v xml:space="preserve"> 2</v>
      </c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1"/>
        <v>1</v>
      </c>
      <c r="C58" s="5" t="str">
        <f t="shared" si="12"/>
        <v xml:space="preserve"> 2</v>
      </c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1"/>
        <v>1</v>
      </c>
      <c r="C59" s="5" t="str">
        <f t="shared" si="12"/>
        <v xml:space="preserve"> 2</v>
      </c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1"/>
        <v>1</v>
      </c>
      <c r="C60" s="5" t="str">
        <f t="shared" si="12"/>
        <v xml:space="preserve"> 2</v>
      </c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1"/>
        <v>1</v>
      </c>
      <c r="C61" s="5" t="str">
        <f t="shared" si="12"/>
        <v xml:space="preserve"> 2</v>
      </c>
      <c r="D61" s="6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1"/>
        <v>1</v>
      </c>
      <c r="C62" s="5" t="str">
        <f t="shared" si="12"/>
        <v xml:space="preserve"> 2</v>
      </c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1"/>
        <v>1</v>
      </c>
      <c r="C63" s="5" t="str">
        <f t="shared" si="12"/>
        <v xml:space="preserve"> 2</v>
      </c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D12 D26:AC46 A7:C46 I7:AC11 F12:AA12 AC12 AB12:AB14">
    <cfRule type="expression" dxfId="209" priority="59">
      <formula>$L7&gt;0.15</formula>
    </cfRule>
    <cfRule type="expression" dxfId="208" priority="60">
      <formula>AND($L7&gt;0.08,$L7&lt;0.15)</formula>
    </cfRule>
  </conditionalFormatting>
  <conditionalFormatting sqref="A49:AC63">
    <cfRule type="expression" dxfId="207" priority="57">
      <formula>$L49&gt;0.15</formula>
    </cfRule>
    <cfRule type="expression" dxfId="206" priority="58">
      <formula>AND($L49&gt;0.08,$L49&lt;0.15)</formula>
    </cfRule>
  </conditionalFormatting>
  <conditionalFormatting sqref="D26:G26">
    <cfRule type="expression" dxfId="205" priority="53">
      <formula>$L26&gt;0.15</formula>
    </cfRule>
    <cfRule type="expression" dxfId="204" priority="54">
      <formula>AND($L26&gt;0.08,$L26&lt;0.15)</formula>
    </cfRule>
  </conditionalFormatting>
  <conditionalFormatting sqref="H26">
    <cfRule type="expression" dxfId="203" priority="51">
      <formula>$L26&gt;0.15</formula>
    </cfRule>
    <cfRule type="expression" dxfId="202" priority="52">
      <formula>AND($L26&gt;0.08,$L26&lt;0.15)</formula>
    </cfRule>
  </conditionalFormatting>
  <conditionalFormatting sqref="D28:H28">
    <cfRule type="expression" dxfId="201" priority="49">
      <formula>$L28&gt;0.15</formula>
    </cfRule>
    <cfRule type="expression" dxfId="200" priority="50">
      <formula>AND($L28&gt;0.08,$L28&lt;0.15)</formula>
    </cfRule>
  </conditionalFormatting>
  <conditionalFormatting sqref="D29:H29">
    <cfRule type="expression" dxfId="199" priority="47">
      <formula>$L29&gt;0.15</formula>
    </cfRule>
    <cfRule type="expression" dxfId="198" priority="48">
      <formula>AND($L29&gt;0.08,$L29&lt;0.15)</formula>
    </cfRule>
  </conditionalFormatting>
  <conditionalFormatting sqref="I7:AC11 D12 F12:AA12 G13:AA13 D14:AA14 AB12:AC14 D15:AC15 I16:AC17 D18:AC18 D25:AC25 I20:AA20 D19:AA19 AB19:AC20 I21:AC24">
    <cfRule type="expression" dxfId="197" priority="45">
      <formula>$L7&gt;0.15</formula>
    </cfRule>
    <cfRule type="expression" dxfId="196" priority="46">
      <formula>AND($L7&gt;0.08,$L7&lt;0.15)</formula>
    </cfRule>
  </conditionalFormatting>
  <conditionalFormatting sqref="D7:H7 E8">
    <cfRule type="expression" dxfId="195" priority="43">
      <formula>$L7&gt;0.15</formula>
    </cfRule>
    <cfRule type="expression" dxfId="194" priority="44">
      <formula>AND($L7&gt;0.08,$L7&lt;0.15)</formula>
    </cfRule>
  </conditionalFormatting>
  <conditionalFormatting sqref="D7:H7 E8">
    <cfRule type="expression" dxfId="193" priority="41">
      <formula>$L7&gt;0.15</formula>
    </cfRule>
    <cfRule type="expression" dxfId="192" priority="42">
      <formula>AND($L7&gt;0.08,$L7&lt;0.15)</formula>
    </cfRule>
  </conditionalFormatting>
  <conditionalFormatting sqref="D8 F8:H8">
    <cfRule type="expression" dxfId="191" priority="39">
      <formula>$L8&gt;0.15</formula>
    </cfRule>
    <cfRule type="expression" dxfId="190" priority="40">
      <formula>AND($L8&gt;0.08,$L8&lt;0.15)</formula>
    </cfRule>
  </conditionalFormatting>
  <conditionalFormatting sqref="D8 F8:H8">
    <cfRule type="expression" dxfId="189" priority="37">
      <formula>$L8&gt;0.15</formula>
    </cfRule>
    <cfRule type="expression" dxfId="188" priority="38">
      <formula>AND($L8&gt;0.08,$L8&lt;0.15)</formula>
    </cfRule>
  </conditionalFormatting>
  <conditionalFormatting sqref="D9:H9">
    <cfRule type="expression" dxfId="187" priority="35">
      <formula>$L9&gt;0.15</formula>
    </cfRule>
    <cfRule type="expression" dxfId="186" priority="36">
      <formula>AND($L9&gt;0.08,$L9&lt;0.15)</formula>
    </cfRule>
  </conditionalFormatting>
  <conditionalFormatting sqref="D10:H10">
    <cfRule type="expression" dxfId="185" priority="33">
      <formula>$L10&gt;0.15</formula>
    </cfRule>
    <cfRule type="expression" dxfId="184" priority="34">
      <formula>AND($L10&gt;0.08,$L10&lt;0.15)</formula>
    </cfRule>
  </conditionalFormatting>
  <conditionalFormatting sqref="D11:H11">
    <cfRule type="expression" dxfId="183" priority="31">
      <formula>$L11&gt;0.15</formula>
    </cfRule>
    <cfRule type="expression" dxfId="182" priority="32">
      <formula>AND($L11&gt;0.08,$L11&lt;0.15)</formula>
    </cfRule>
  </conditionalFormatting>
  <conditionalFormatting sqref="E12">
    <cfRule type="expression" dxfId="181" priority="29">
      <formula>$L12&gt;0.15</formula>
    </cfRule>
    <cfRule type="expression" dxfId="180" priority="30">
      <formula>AND($L12&gt;0.08,$L12&lt;0.15)</formula>
    </cfRule>
  </conditionalFormatting>
  <conditionalFormatting sqref="D13 F13">
    <cfRule type="expression" dxfId="179" priority="27">
      <formula>$L13&gt;0.15</formula>
    </cfRule>
    <cfRule type="expression" dxfId="178" priority="28">
      <formula>AND($L13&gt;0.08,$L13&lt;0.15)</formula>
    </cfRule>
  </conditionalFormatting>
  <conditionalFormatting sqref="D13 F13">
    <cfRule type="expression" dxfId="177" priority="25">
      <formula>$L13&gt;0.15</formula>
    </cfRule>
    <cfRule type="expression" dxfId="176" priority="26">
      <formula>AND($L13&gt;0.08,$L13&lt;0.15)</formula>
    </cfRule>
  </conditionalFormatting>
  <conditionalFormatting sqref="E13">
    <cfRule type="expression" dxfId="175" priority="23">
      <formula>$L13&gt;0.15</formula>
    </cfRule>
    <cfRule type="expression" dxfId="174" priority="24">
      <formula>AND($L13&gt;0.08,$L13&lt;0.15)</formula>
    </cfRule>
  </conditionalFormatting>
  <conditionalFormatting sqref="G13:H13">
    <cfRule type="expression" dxfId="173" priority="21">
      <formula>$L13&gt;0.15</formula>
    </cfRule>
    <cfRule type="expression" dxfId="172" priority="22">
      <formula>AND($L13&gt;0.08,$L13&lt;0.15)</formula>
    </cfRule>
  </conditionalFormatting>
  <conditionalFormatting sqref="D16:H16">
    <cfRule type="expression" dxfId="171" priority="19">
      <formula>$L16&gt;0.15</formula>
    </cfRule>
    <cfRule type="expression" dxfId="170" priority="20">
      <formula>AND($L16&gt;0.08,$L16&lt;0.15)</formula>
    </cfRule>
  </conditionalFormatting>
  <conditionalFormatting sqref="D17:H17">
    <cfRule type="expression" dxfId="169" priority="17">
      <formula>$L17&gt;0.15</formula>
    </cfRule>
    <cfRule type="expression" dxfId="168" priority="18">
      <formula>AND($L17&gt;0.08,$L17&lt;0.15)</formula>
    </cfRule>
  </conditionalFormatting>
  <conditionalFormatting sqref="D20:H20">
    <cfRule type="expression" dxfId="167" priority="15">
      <formula>$L20&gt;0.15</formula>
    </cfRule>
    <cfRule type="expression" dxfId="166" priority="16">
      <formula>AND($L20&gt;0.08,$L20&lt;0.15)</formula>
    </cfRule>
  </conditionalFormatting>
  <conditionalFormatting sqref="D21:H21">
    <cfRule type="expression" dxfId="165" priority="13">
      <formula>$L21&gt;0.15</formula>
    </cfRule>
    <cfRule type="expression" dxfId="164" priority="14">
      <formula>AND($L21&gt;0.08,$L21&lt;0.15)</formula>
    </cfRule>
  </conditionalFormatting>
  <conditionalFormatting sqref="D21:H21">
    <cfRule type="expression" dxfId="163" priority="11">
      <formula>$L21&gt;0.15</formula>
    </cfRule>
    <cfRule type="expression" dxfId="162" priority="12">
      <formula>AND($L21&gt;0.08,$L21&lt;0.15)</formula>
    </cfRule>
  </conditionalFormatting>
  <conditionalFormatting sqref="D22:H22">
    <cfRule type="expression" dxfId="161" priority="9">
      <formula>$L22&gt;0.15</formula>
    </cfRule>
    <cfRule type="expression" dxfId="160" priority="10">
      <formula>AND($L22&gt;0.08,$L22&lt;0.15)</formula>
    </cfRule>
  </conditionalFormatting>
  <conditionalFormatting sqref="D23:H23">
    <cfRule type="expression" dxfId="159" priority="7">
      <formula>$L23&gt;0.15</formula>
    </cfRule>
    <cfRule type="expression" dxfId="158" priority="8">
      <formula>AND($L23&gt;0.08,$L23&lt;0.15)</formula>
    </cfRule>
  </conditionalFormatting>
  <conditionalFormatting sqref="D24:F24">
    <cfRule type="expression" dxfId="157" priority="5">
      <formula>$L24&gt;0.15</formula>
    </cfRule>
    <cfRule type="expression" dxfId="156" priority="6">
      <formula>AND($L24&gt;0.08,$L24&lt;0.15)</formula>
    </cfRule>
  </conditionalFormatting>
  <conditionalFormatting sqref="D24:F24">
    <cfRule type="expression" dxfId="155" priority="3">
      <formula>$L24&gt;0.15</formula>
    </cfRule>
    <cfRule type="expression" dxfId="154" priority="4">
      <formula>AND($L24&gt;0.08,$L24&lt;0.15)</formula>
    </cfRule>
  </conditionalFormatting>
  <conditionalFormatting sqref="G24:H24">
    <cfRule type="expression" dxfId="153" priority="1">
      <formula>$L24&gt;0.15</formula>
    </cfRule>
    <cfRule type="expression" dxfId="152" priority="2">
      <formula>AND($L24&gt;0.08,$L24&lt;0.15)</formula>
    </cfRule>
  </conditionalFormatting>
  <dataValidations count="3">
    <dataValidation type="list" allowBlank="1" showInputMessage="1" showErrorMessage="1" sqref="Z7:Z46 Z49:Z63" xr:uid="{A535BB4A-596C-4C3F-AE03-F8F8ECE3EA0A}">
      <formula1>"A, B"</formula1>
    </dataValidation>
    <dataValidation type="whole" allowBlank="1" showInputMessage="1" showErrorMessage="1" errorTitle="입력값이 올바르지 않습니다." error="숫자만 쓰세요!" sqref="M7:W46 M49:W63" xr:uid="{036916CB-D10D-4301-A608-16D06FE7EFCB}">
      <formula1>0</formula1>
      <formula2>20000</formula2>
    </dataValidation>
    <dataValidation allowBlank="1" showInputMessage="1" showErrorMessage="1" prompt="수식 계산_x000a_수치 입력 금지" sqref="K7:K46 K49:K63" xr:uid="{FD6C6073-76A8-4E64-BE45-0672DEE4116A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E48C91-1263-494C-A452-439773D09784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1C848FF9-1833-4D23-B0C6-AC84DC506FD4}">
          <x14:formula1>
            <xm:f>데이터!$B$4:$B$17</xm:f>
          </x14:formula1>
          <xm:sqref>D49:D63 D7:D9 D11:D15 D17:D19 D21 D25:D46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5D2D-5830-4692-B75B-07B8ABB91DD6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E22" sqref="E22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2" t="s">
        <v>61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</row>
    <row r="2" spans="1:29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</row>
    <row r="3" spans="1:29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</row>
    <row r="5" spans="1:29" s="2" customFormat="1" ht="17.25" thickTop="1" x14ac:dyDescent="0.3">
      <c r="A5" s="36" t="s">
        <v>1</v>
      </c>
      <c r="B5" s="57" t="s">
        <v>57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 t="s">
        <v>12</v>
      </c>
      <c r="Y5" s="39"/>
      <c r="Z5" s="39"/>
      <c r="AA5" s="39" t="s">
        <v>13</v>
      </c>
      <c r="AB5" s="39" t="s">
        <v>14</v>
      </c>
      <c r="AC5" s="60" t="s">
        <v>15</v>
      </c>
    </row>
    <row r="6" spans="1:29" s="2" customFormat="1" ht="17.25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9"/>
      <c r="AB6" s="59"/>
      <c r="AC6" s="59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29</v>
      </c>
      <c r="D7" s="6" t="s">
        <v>154</v>
      </c>
      <c r="E7" s="6" t="s">
        <v>153</v>
      </c>
      <c r="F7" s="6" t="s">
        <v>152</v>
      </c>
      <c r="G7" s="4" t="s">
        <v>75</v>
      </c>
      <c r="H7" s="4" t="s">
        <v>51</v>
      </c>
      <c r="I7" s="7">
        <f t="shared" ref="I7:I46" si="0">J7+K7</f>
        <v>410</v>
      </c>
      <c r="J7" s="8">
        <v>410</v>
      </c>
      <c r="K7" s="7">
        <f t="shared" ref="K7:K16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20201029</v>
      </c>
      <c r="Y7" s="11">
        <v>5</v>
      </c>
      <c r="Z7" s="5" t="s">
        <v>155</v>
      </c>
      <c r="AA7" s="11" t="str">
        <f t="shared" ref="AA7:AA46" si="3">IF($Z7="A","하선동",IF($Z7="B","이형준",""))</f>
        <v>이형준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29</v>
      </c>
      <c r="D8" s="25" t="s">
        <v>30</v>
      </c>
      <c r="E8" s="25" t="s">
        <v>73</v>
      </c>
      <c r="F8" s="25" t="s">
        <v>74</v>
      </c>
      <c r="G8" s="26" t="s">
        <v>75</v>
      </c>
      <c r="H8" s="26" t="s">
        <v>51</v>
      </c>
      <c r="I8" s="7">
        <f t="shared" si="0"/>
        <v>532</v>
      </c>
      <c r="J8" s="8">
        <v>530</v>
      </c>
      <c r="K8" s="7">
        <f t="shared" si="1"/>
        <v>2</v>
      </c>
      <c r="L8" s="9">
        <f t="shared" si="2"/>
        <v>3.7593984962406013E-3</v>
      </c>
      <c r="M8" s="10">
        <v>1</v>
      </c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1">
        <v>20201029</v>
      </c>
      <c r="Y8" s="11">
        <v>14</v>
      </c>
      <c r="Z8" s="5" t="s">
        <v>156</v>
      </c>
      <c r="AA8" s="11" t="str">
        <f t="shared" si="3"/>
        <v>하선동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10</v>
      </c>
      <c r="C9" s="5">
        <f t="shared" si="4"/>
        <v>29</v>
      </c>
      <c r="D9" s="25" t="s">
        <v>30</v>
      </c>
      <c r="E9" s="25" t="s">
        <v>73</v>
      </c>
      <c r="F9" s="25" t="s">
        <v>74</v>
      </c>
      <c r="G9" s="26" t="s">
        <v>75</v>
      </c>
      <c r="H9" s="26" t="s">
        <v>51</v>
      </c>
      <c r="I9" s="7">
        <f t="shared" si="0"/>
        <v>2365</v>
      </c>
      <c r="J9" s="8">
        <v>2350</v>
      </c>
      <c r="K9" s="7">
        <f t="shared" si="1"/>
        <v>15</v>
      </c>
      <c r="L9" s="9">
        <f t="shared" si="2"/>
        <v>6.3424947145877377E-3</v>
      </c>
      <c r="M9" s="10">
        <v>8</v>
      </c>
      <c r="N9" s="10"/>
      <c r="O9" s="10"/>
      <c r="P9" s="10">
        <v>7</v>
      </c>
      <c r="Q9" s="10"/>
      <c r="R9" s="10"/>
      <c r="S9" s="10"/>
      <c r="T9" s="10"/>
      <c r="U9" s="10"/>
      <c r="V9" s="10"/>
      <c r="W9" s="10"/>
      <c r="X9" s="11">
        <v>20201029</v>
      </c>
      <c r="Y9" s="11">
        <v>14</v>
      </c>
      <c r="Z9" s="5" t="s">
        <v>155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29</v>
      </c>
      <c r="D10" s="25" t="s">
        <v>30</v>
      </c>
      <c r="E10" s="25" t="s">
        <v>73</v>
      </c>
      <c r="F10" s="25" t="s">
        <v>74</v>
      </c>
      <c r="G10" s="26" t="s">
        <v>75</v>
      </c>
      <c r="H10" s="26" t="s">
        <v>51</v>
      </c>
      <c r="I10" s="7">
        <f t="shared" si="0"/>
        <v>1156</v>
      </c>
      <c r="J10" s="8">
        <v>1080</v>
      </c>
      <c r="K10" s="7">
        <f t="shared" si="1"/>
        <v>76</v>
      </c>
      <c r="L10" s="9">
        <f t="shared" si="2"/>
        <v>6.5743944636678195E-2</v>
      </c>
      <c r="M10" s="10">
        <v>5</v>
      </c>
      <c r="N10" s="10"/>
      <c r="O10" s="10"/>
      <c r="P10" s="10">
        <v>1</v>
      </c>
      <c r="Q10" s="10">
        <v>2</v>
      </c>
      <c r="R10" s="10">
        <v>68</v>
      </c>
      <c r="S10" s="10"/>
      <c r="T10" s="10"/>
      <c r="U10" s="10"/>
      <c r="V10" s="10"/>
      <c r="W10" s="10"/>
      <c r="X10" s="11">
        <v>20201028</v>
      </c>
      <c r="Y10" s="11">
        <v>14</v>
      </c>
      <c r="Z10" s="5" t="s">
        <v>155</v>
      </c>
      <c r="AA10" s="11" t="str">
        <f t="shared" si="3"/>
        <v>이형준</v>
      </c>
      <c r="AB10" s="4" t="s">
        <v>66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29</v>
      </c>
      <c r="D11" s="6" t="s">
        <v>67</v>
      </c>
      <c r="E11" s="6" t="s">
        <v>64</v>
      </c>
      <c r="F11" s="6" t="s">
        <v>69</v>
      </c>
      <c r="G11" s="4" t="s">
        <v>70</v>
      </c>
      <c r="H11" s="4" t="s">
        <v>51</v>
      </c>
      <c r="I11" s="7">
        <f t="shared" si="0"/>
        <v>845</v>
      </c>
      <c r="J11" s="8">
        <v>840</v>
      </c>
      <c r="K11" s="7">
        <f t="shared" si="1"/>
        <v>5</v>
      </c>
      <c r="L11" s="9">
        <f t="shared" si="2"/>
        <v>5.9171597633136093E-3</v>
      </c>
      <c r="M11" s="10">
        <v>2</v>
      </c>
      <c r="N11" s="10"/>
      <c r="O11" s="10"/>
      <c r="P11" s="10">
        <v>3</v>
      </c>
      <c r="Q11" s="10"/>
      <c r="R11" s="10"/>
      <c r="S11" s="10"/>
      <c r="T11" s="10"/>
      <c r="U11" s="10"/>
      <c r="V11" s="10"/>
      <c r="W11" s="10"/>
      <c r="X11" s="11">
        <v>20201029</v>
      </c>
      <c r="Y11" s="11">
        <v>7</v>
      </c>
      <c r="Z11" s="5" t="s">
        <v>156</v>
      </c>
      <c r="AA11" s="11" t="str">
        <f t="shared" si="3"/>
        <v>하선동</v>
      </c>
      <c r="AB11" s="4" t="s">
        <v>66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29</v>
      </c>
      <c r="D12" s="6" t="s">
        <v>67</v>
      </c>
      <c r="E12" s="6" t="s">
        <v>64</v>
      </c>
      <c r="F12" s="6" t="s">
        <v>69</v>
      </c>
      <c r="G12" s="4" t="s">
        <v>70</v>
      </c>
      <c r="H12" s="4" t="s">
        <v>51</v>
      </c>
      <c r="I12" s="7">
        <f t="shared" si="0"/>
        <v>2084</v>
      </c>
      <c r="J12" s="8">
        <v>1990</v>
      </c>
      <c r="K12" s="7">
        <f t="shared" si="1"/>
        <v>94</v>
      </c>
      <c r="L12" s="9">
        <f t="shared" si="2"/>
        <v>4.5105566218809984E-2</v>
      </c>
      <c r="M12" s="10">
        <v>83</v>
      </c>
      <c r="N12" s="10"/>
      <c r="O12" s="10"/>
      <c r="P12" s="10">
        <v>10</v>
      </c>
      <c r="Q12" s="10">
        <v>1</v>
      </c>
      <c r="R12" s="10"/>
      <c r="S12" s="10"/>
      <c r="T12" s="10"/>
      <c r="U12" s="10"/>
      <c r="V12" s="10"/>
      <c r="W12" s="10"/>
      <c r="X12" s="11">
        <v>20201029</v>
      </c>
      <c r="Y12" s="11">
        <v>7</v>
      </c>
      <c r="Z12" s="5" t="s">
        <v>155</v>
      </c>
      <c r="AA12" s="11" t="str">
        <f t="shared" si="3"/>
        <v>이형준</v>
      </c>
      <c r="AB12" s="4" t="s">
        <v>66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29</v>
      </c>
      <c r="D13" s="6" t="s">
        <v>50</v>
      </c>
      <c r="E13" s="6" t="s">
        <v>77</v>
      </c>
      <c r="F13" s="4" t="s">
        <v>142</v>
      </c>
      <c r="G13" s="4" t="s">
        <v>55</v>
      </c>
      <c r="H13" s="4" t="s">
        <v>56</v>
      </c>
      <c r="I13" s="7">
        <f t="shared" si="0"/>
        <v>3600</v>
      </c>
      <c r="J13" s="8">
        <v>3600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20201028</v>
      </c>
      <c r="Y13" s="11">
        <v>12</v>
      </c>
      <c r="Z13" s="5" t="s">
        <v>155</v>
      </c>
      <c r="AA13" s="11" t="str">
        <f t="shared" si="3"/>
        <v>이형준</v>
      </c>
      <c r="AB13" s="4" t="s">
        <v>90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29</v>
      </c>
      <c r="D14" s="6" t="s">
        <v>50</v>
      </c>
      <c r="E14" s="6" t="s">
        <v>77</v>
      </c>
      <c r="F14" s="4" t="s">
        <v>142</v>
      </c>
      <c r="G14" s="4" t="s">
        <v>55</v>
      </c>
      <c r="H14" s="4" t="s">
        <v>56</v>
      </c>
      <c r="I14" s="7">
        <f t="shared" si="0"/>
        <v>2560</v>
      </c>
      <c r="J14" s="8">
        <v>2560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20201029</v>
      </c>
      <c r="Y14" s="11">
        <v>12</v>
      </c>
      <c r="Z14" s="5" t="s">
        <v>156</v>
      </c>
      <c r="AA14" s="11" t="str">
        <f t="shared" si="3"/>
        <v>하선동</v>
      </c>
      <c r="AB14" s="4" t="s">
        <v>90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29</v>
      </c>
      <c r="D15" s="6" t="s">
        <v>154</v>
      </c>
      <c r="E15" s="6" t="s">
        <v>52</v>
      </c>
      <c r="F15" s="6" t="s">
        <v>157</v>
      </c>
      <c r="G15" s="4" t="s">
        <v>158</v>
      </c>
      <c r="H15" s="4" t="s">
        <v>51</v>
      </c>
      <c r="I15" s="7">
        <f t="shared" si="0"/>
        <v>484</v>
      </c>
      <c r="J15" s="8">
        <v>484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20201029</v>
      </c>
      <c r="Y15" s="11">
        <v>5</v>
      </c>
      <c r="Z15" s="5" t="s">
        <v>156</v>
      </c>
      <c r="AA15" s="11" t="str">
        <f t="shared" si="3"/>
        <v>하선동</v>
      </c>
      <c r="AB15" s="4" t="s">
        <v>90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29</v>
      </c>
      <c r="D16" s="25" t="s">
        <v>30</v>
      </c>
      <c r="E16" s="25" t="s">
        <v>73</v>
      </c>
      <c r="F16" s="25" t="s">
        <v>74</v>
      </c>
      <c r="G16" s="26" t="s">
        <v>75</v>
      </c>
      <c r="H16" s="26" t="s">
        <v>51</v>
      </c>
      <c r="I16" s="7">
        <f t="shared" si="0"/>
        <v>1126</v>
      </c>
      <c r="J16" s="8">
        <v>1126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20201027</v>
      </c>
      <c r="Y16" s="11">
        <v>14</v>
      </c>
      <c r="Z16" s="5" t="s">
        <v>155</v>
      </c>
      <c r="AA16" s="11" t="str">
        <f t="shared" si="3"/>
        <v>이형준</v>
      </c>
      <c r="AB16" s="4" t="s">
        <v>90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29</v>
      </c>
      <c r="D17" s="6" t="s">
        <v>50</v>
      </c>
      <c r="E17" s="6" t="s">
        <v>64</v>
      </c>
      <c r="F17" s="6" t="s">
        <v>159</v>
      </c>
      <c r="G17" s="4" t="s">
        <v>160</v>
      </c>
      <c r="H17" s="4" t="s">
        <v>51</v>
      </c>
      <c r="I17" s="7">
        <f t="shared" si="0"/>
        <v>1883</v>
      </c>
      <c r="J17" s="8">
        <v>1883</v>
      </c>
      <c r="K17" s="7">
        <f t="shared" ref="K17:K18" si="5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20201029</v>
      </c>
      <c r="Y17" s="11">
        <v>13</v>
      </c>
      <c r="Z17" s="5" t="s">
        <v>156</v>
      </c>
      <c r="AA17" s="11" t="str">
        <f t="shared" si="3"/>
        <v>하선동</v>
      </c>
      <c r="AB17" s="4" t="s">
        <v>90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29</v>
      </c>
      <c r="D18" s="6" t="s">
        <v>30</v>
      </c>
      <c r="E18" s="6" t="s">
        <v>64</v>
      </c>
      <c r="F18" s="6" t="s">
        <v>95</v>
      </c>
      <c r="G18" s="4" t="s">
        <v>96</v>
      </c>
      <c r="H18" s="4" t="s">
        <v>51</v>
      </c>
      <c r="I18" s="7">
        <f t="shared" si="0"/>
        <v>2922</v>
      </c>
      <c r="J18" s="8">
        <v>2854</v>
      </c>
      <c r="K18" s="7">
        <f t="shared" si="5"/>
        <v>68</v>
      </c>
      <c r="L18" s="9">
        <f t="shared" si="2"/>
        <v>2.3271731690622861E-2</v>
      </c>
      <c r="M18" s="10">
        <v>3</v>
      </c>
      <c r="N18" s="10"/>
      <c r="O18" s="10"/>
      <c r="P18" s="10">
        <v>8</v>
      </c>
      <c r="Q18" s="10">
        <v>4</v>
      </c>
      <c r="R18" s="10"/>
      <c r="S18" s="10"/>
      <c r="T18" s="10"/>
      <c r="U18" s="10"/>
      <c r="V18" s="10"/>
      <c r="W18" s="10">
        <v>53</v>
      </c>
      <c r="X18" s="11">
        <v>20201029</v>
      </c>
      <c r="Y18" s="11">
        <v>15</v>
      </c>
      <c r="Z18" s="5" t="s">
        <v>156</v>
      </c>
      <c r="AA18" s="11" t="str">
        <f t="shared" si="3"/>
        <v>하선동</v>
      </c>
      <c r="AB18" s="4" t="s">
        <v>94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29</v>
      </c>
      <c r="D19" s="6" t="s">
        <v>154</v>
      </c>
      <c r="E19" s="4" t="s">
        <v>64</v>
      </c>
      <c r="F19" s="4" t="s">
        <v>161</v>
      </c>
      <c r="G19" s="26" t="s">
        <v>75</v>
      </c>
      <c r="H19" s="4" t="s">
        <v>51</v>
      </c>
      <c r="I19" s="7">
        <f t="shared" si="0"/>
        <v>412</v>
      </c>
      <c r="J19" s="8">
        <v>410</v>
      </c>
      <c r="K19" s="7">
        <f t="shared" ref="K19:K46" si="6">SUM(M19:W19)</f>
        <v>2</v>
      </c>
      <c r="L19" s="9">
        <f t="shared" si="2"/>
        <v>4.8543689320388345E-3</v>
      </c>
      <c r="M19" s="10">
        <v>1</v>
      </c>
      <c r="N19" s="10"/>
      <c r="O19" s="10"/>
      <c r="P19" s="10">
        <v>1</v>
      </c>
      <c r="Q19" s="10"/>
      <c r="R19" s="10"/>
      <c r="S19" s="10"/>
      <c r="T19" s="10"/>
      <c r="U19" s="10"/>
      <c r="V19" s="10"/>
      <c r="W19" s="10"/>
      <c r="X19" s="11">
        <v>20201029</v>
      </c>
      <c r="Y19" s="11">
        <v>8</v>
      </c>
      <c r="Z19" s="5" t="s">
        <v>156</v>
      </c>
      <c r="AA19" s="11" t="str">
        <f t="shared" si="3"/>
        <v>하선동</v>
      </c>
      <c r="AB19" s="4" t="s">
        <v>94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29</v>
      </c>
      <c r="D20" s="6" t="s">
        <v>50</v>
      </c>
      <c r="E20" s="25" t="s">
        <v>73</v>
      </c>
      <c r="F20" s="6" t="s">
        <v>159</v>
      </c>
      <c r="G20" s="4" t="s">
        <v>160</v>
      </c>
      <c r="H20" s="4" t="s">
        <v>51</v>
      </c>
      <c r="I20" s="7">
        <f t="shared" si="0"/>
        <v>2422</v>
      </c>
      <c r="J20" s="8">
        <v>2396</v>
      </c>
      <c r="K20" s="7">
        <f t="shared" si="6"/>
        <v>26</v>
      </c>
      <c r="L20" s="9">
        <f t="shared" si="2"/>
        <v>1.0734929810074319E-2</v>
      </c>
      <c r="M20" s="10"/>
      <c r="N20" s="10"/>
      <c r="O20" s="10"/>
      <c r="P20" s="10">
        <v>17</v>
      </c>
      <c r="Q20" s="10">
        <v>9</v>
      </c>
      <c r="R20" s="10"/>
      <c r="S20" s="10"/>
      <c r="T20" s="10"/>
      <c r="U20" s="10"/>
      <c r="V20" s="10"/>
      <c r="W20" s="10"/>
      <c r="X20" s="11">
        <v>20201029</v>
      </c>
      <c r="Y20" s="11">
        <v>13</v>
      </c>
      <c r="Z20" s="5" t="s">
        <v>156</v>
      </c>
      <c r="AA20" s="11" t="str">
        <f t="shared" si="3"/>
        <v>하선동</v>
      </c>
      <c r="AB20" s="4" t="s">
        <v>94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29</v>
      </c>
      <c r="D21" s="25" t="s">
        <v>30</v>
      </c>
      <c r="E21" s="25" t="s">
        <v>73</v>
      </c>
      <c r="F21" s="25" t="s">
        <v>74</v>
      </c>
      <c r="G21" s="26" t="s">
        <v>75</v>
      </c>
      <c r="H21" s="26" t="s">
        <v>51</v>
      </c>
      <c r="I21" s="7">
        <f t="shared" si="0"/>
        <v>1508</v>
      </c>
      <c r="J21" s="8">
        <v>1452</v>
      </c>
      <c r="K21" s="7">
        <f t="shared" si="6"/>
        <v>56</v>
      </c>
      <c r="L21" s="9">
        <f t="shared" si="2"/>
        <v>3.7135278514588858E-2</v>
      </c>
      <c r="M21" s="10"/>
      <c r="N21" s="10"/>
      <c r="O21" s="10"/>
      <c r="P21" s="10">
        <v>7</v>
      </c>
      <c r="Q21" s="10"/>
      <c r="R21" s="10">
        <v>49</v>
      </c>
      <c r="S21" s="10"/>
      <c r="T21" s="10"/>
      <c r="U21" s="10"/>
      <c r="V21" s="10"/>
      <c r="W21" s="10"/>
      <c r="X21" s="11">
        <v>20201027</v>
      </c>
      <c r="Y21" s="11">
        <v>14</v>
      </c>
      <c r="Z21" s="5" t="s">
        <v>155</v>
      </c>
      <c r="AA21" s="11" t="str">
        <f t="shared" si="3"/>
        <v>이형준</v>
      </c>
      <c r="AB21" s="4" t="s">
        <v>94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29</v>
      </c>
      <c r="D22" s="6" t="s">
        <v>67</v>
      </c>
      <c r="E22" s="6" t="s">
        <v>87</v>
      </c>
      <c r="F22" s="6" t="s">
        <v>88</v>
      </c>
      <c r="G22" s="4" t="s">
        <v>79</v>
      </c>
      <c r="H22" s="4" t="s">
        <v>51</v>
      </c>
      <c r="I22" s="7">
        <f>J22+K22</f>
        <v>4042</v>
      </c>
      <c r="J22" s="8">
        <v>4040</v>
      </c>
      <c r="K22" s="7">
        <f>SUM(M22:W22)</f>
        <v>2</v>
      </c>
      <c r="L22" s="9">
        <f>K22/I22</f>
        <v>4.9480455220188031E-4</v>
      </c>
      <c r="M22" s="10"/>
      <c r="N22" s="10"/>
      <c r="O22" s="10"/>
      <c r="P22" s="10"/>
      <c r="Q22" s="10">
        <v>2</v>
      </c>
      <c r="R22" s="10"/>
      <c r="S22" s="10"/>
      <c r="T22" s="10"/>
      <c r="U22" s="10"/>
      <c r="V22" s="10"/>
      <c r="W22" s="10"/>
      <c r="X22" s="11">
        <v>20201027</v>
      </c>
      <c r="Y22" s="11">
        <v>5</v>
      </c>
      <c r="Z22" s="5" t="s">
        <v>156</v>
      </c>
      <c r="AA22" s="11" t="str">
        <f>IF($Z22="A","하선동",IF($Z22="B","이형준",""))</f>
        <v>하선동</v>
      </c>
      <c r="AB22" s="4" t="s">
        <v>97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29</v>
      </c>
      <c r="D23" s="6" t="s">
        <v>30</v>
      </c>
      <c r="E23" s="6" t="s">
        <v>64</v>
      </c>
      <c r="F23" s="6" t="s">
        <v>95</v>
      </c>
      <c r="G23" s="4" t="s">
        <v>96</v>
      </c>
      <c r="H23" s="4" t="s">
        <v>51</v>
      </c>
      <c r="I23" s="7">
        <f>J23+K23</f>
        <v>1051</v>
      </c>
      <c r="J23" s="8">
        <v>1026</v>
      </c>
      <c r="K23" s="7">
        <f>SUM(M23:W23)</f>
        <v>25</v>
      </c>
      <c r="L23" s="9">
        <f>K23/I23</f>
        <v>2.3786869647954328E-2</v>
      </c>
      <c r="M23" s="10">
        <v>1</v>
      </c>
      <c r="N23" s="10"/>
      <c r="O23" s="10"/>
      <c r="P23" s="10">
        <v>24</v>
      </c>
      <c r="Q23" s="10"/>
      <c r="R23" s="10"/>
      <c r="S23" s="10"/>
      <c r="T23" s="10"/>
      <c r="U23" s="10"/>
      <c r="V23" s="10"/>
      <c r="W23" s="10"/>
      <c r="X23" s="11">
        <v>20201028</v>
      </c>
      <c r="Y23" s="11">
        <v>15</v>
      </c>
      <c r="Z23" s="5" t="s">
        <v>155</v>
      </c>
      <c r="AA23" s="11" t="str">
        <f>IF($Z23="A","하선동",IF($Z23="B","이형준",""))</f>
        <v>이형준</v>
      </c>
      <c r="AB23" s="4" t="s">
        <v>97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29</v>
      </c>
      <c r="D24" s="6" t="s">
        <v>30</v>
      </c>
      <c r="E24" s="6" t="s">
        <v>64</v>
      </c>
      <c r="F24" s="6" t="s">
        <v>95</v>
      </c>
      <c r="G24" s="4" t="s">
        <v>96</v>
      </c>
      <c r="H24" s="4" t="s">
        <v>51</v>
      </c>
      <c r="I24" s="7">
        <f>J24+K24</f>
        <v>1876</v>
      </c>
      <c r="J24" s="8">
        <v>1751</v>
      </c>
      <c r="K24" s="7">
        <f>SUM(M24:W24)</f>
        <v>125</v>
      </c>
      <c r="L24" s="9">
        <f>K24/I24</f>
        <v>6.6631130063965885E-2</v>
      </c>
      <c r="M24" s="10">
        <v>1</v>
      </c>
      <c r="N24" s="10"/>
      <c r="O24" s="10"/>
      <c r="P24" s="10">
        <v>17</v>
      </c>
      <c r="Q24" s="10">
        <v>2</v>
      </c>
      <c r="R24" s="10"/>
      <c r="S24" s="10"/>
      <c r="T24" s="10"/>
      <c r="U24" s="10">
        <v>105</v>
      </c>
      <c r="V24" s="10"/>
      <c r="W24" s="10"/>
      <c r="X24" s="11">
        <v>20201029</v>
      </c>
      <c r="Y24" s="11">
        <v>15</v>
      </c>
      <c r="Z24" s="5" t="s">
        <v>156</v>
      </c>
      <c r="AA24" s="11" t="str">
        <f>IF($Z24="A","하선동",IF($Z24="B","이형준",""))</f>
        <v>하선동</v>
      </c>
      <c r="AB24" s="4" t="s">
        <v>97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4"/>
        <v>29</v>
      </c>
      <c r="D25" s="6" t="s">
        <v>50</v>
      </c>
      <c r="E25" s="6" t="s">
        <v>64</v>
      </c>
      <c r="F25" s="6" t="s">
        <v>163</v>
      </c>
      <c r="G25" s="4" t="s">
        <v>162</v>
      </c>
      <c r="H25" s="4" t="s">
        <v>51</v>
      </c>
      <c r="I25" s="7">
        <f t="shared" si="0"/>
        <v>5001</v>
      </c>
      <c r="J25" s="8">
        <v>4987</v>
      </c>
      <c r="K25" s="7">
        <f t="shared" si="6"/>
        <v>14</v>
      </c>
      <c r="L25" s="9">
        <f t="shared" si="2"/>
        <v>2.7994401119776045E-3</v>
      </c>
      <c r="M25" s="10"/>
      <c r="N25" s="10"/>
      <c r="O25" s="10"/>
      <c r="P25" s="10">
        <v>9</v>
      </c>
      <c r="Q25" s="10">
        <v>5</v>
      </c>
      <c r="R25" s="10"/>
      <c r="S25" s="10"/>
      <c r="T25" s="10"/>
      <c r="U25" s="10"/>
      <c r="V25" s="10"/>
      <c r="W25" s="10"/>
      <c r="X25" s="11">
        <v>20201028</v>
      </c>
      <c r="Y25" s="11">
        <v>4</v>
      </c>
      <c r="Z25" s="5" t="s">
        <v>155</v>
      </c>
      <c r="AA25" s="11" t="str">
        <f t="shared" si="3"/>
        <v>이형준</v>
      </c>
      <c r="AB25" s="4" t="s">
        <v>97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4"/>
        <v>29</v>
      </c>
      <c r="D26" s="6" t="s">
        <v>50</v>
      </c>
      <c r="E26" s="6" t="s">
        <v>64</v>
      </c>
      <c r="F26" s="6" t="s">
        <v>163</v>
      </c>
      <c r="G26" s="4" t="s">
        <v>162</v>
      </c>
      <c r="H26" s="4" t="s">
        <v>51</v>
      </c>
      <c r="I26" s="7">
        <f t="shared" si="0"/>
        <v>3155</v>
      </c>
      <c r="J26" s="8">
        <v>3137</v>
      </c>
      <c r="K26" s="7">
        <f t="shared" si="6"/>
        <v>18</v>
      </c>
      <c r="L26" s="9">
        <f t="shared" si="2"/>
        <v>5.7052297939778132E-3</v>
      </c>
      <c r="M26" s="10"/>
      <c r="N26" s="10"/>
      <c r="O26" s="10"/>
      <c r="P26" s="10">
        <v>11</v>
      </c>
      <c r="Q26" s="10">
        <v>7</v>
      </c>
      <c r="R26" s="10"/>
      <c r="S26" s="10"/>
      <c r="T26" s="10"/>
      <c r="U26" s="10"/>
      <c r="V26" s="10"/>
      <c r="W26" s="10"/>
      <c r="X26" s="11">
        <v>20201029</v>
      </c>
      <c r="Y26" s="11">
        <v>4</v>
      </c>
      <c r="Z26" s="5" t="s">
        <v>156</v>
      </c>
      <c r="AA26" s="11" t="str">
        <f t="shared" si="3"/>
        <v>하선동</v>
      </c>
      <c r="AB26" s="4" t="s">
        <v>97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4"/>
        <v>29</v>
      </c>
      <c r="D27" s="6" t="s">
        <v>67</v>
      </c>
      <c r="E27" s="6" t="s">
        <v>64</v>
      </c>
      <c r="F27" s="6" t="s">
        <v>69</v>
      </c>
      <c r="G27" s="4" t="s">
        <v>70</v>
      </c>
      <c r="H27" s="4" t="s">
        <v>51</v>
      </c>
      <c r="I27" s="7">
        <f t="shared" si="0"/>
        <v>1815</v>
      </c>
      <c r="J27" s="8">
        <v>1754</v>
      </c>
      <c r="K27" s="7">
        <f t="shared" si="6"/>
        <v>61</v>
      </c>
      <c r="L27" s="9">
        <f t="shared" si="2"/>
        <v>3.3608815426997243E-2</v>
      </c>
      <c r="M27" s="10"/>
      <c r="N27" s="10"/>
      <c r="O27" s="10"/>
      <c r="P27" s="10">
        <v>61</v>
      </c>
      <c r="Q27" s="10"/>
      <c r="R27" s="10"/>
      <c r="S27" s="10"/>
      <c r="T27" s="10"/>
      <c r="U27" s="10"/>
      <c r="V27" s="10"/>
      <c r="W27" s="10"/>
      <c r="X27" s="11">
        <v>20201027</v>
      </c>
      <c r="Y27" s="11">
        <v>7</v>
      </c>
      <c r="Z27" s="5" t="s">
        <v>155</v>
      </c>
      <c r="AA27" s="11" t="str">
        <f t="shared" si="3"/>
        <v>이형준</v>
      </c>
      <c r="AB27" s="4" t="s">
        <v>97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4"/>
        <v>29</v>
      </c>
      <c r="D28" s="6" t="s">
        <v>82</v>
      </c>
      <c r="E28" s="6" t="s">
        <v>77</v>
      </c>
      <c r="F28" s="6" t="s">
        <v>112</v>
      </c>
      <c r="G28" s="4" t="s">
        <v>65</v>
      </c>
      <c r="H28" s="4" t="s">
        <v>113</v>
      </c>
      <c r="I28" s="7">
        <f t="shared" si="0"/>
        <v>510</v>
      </c>
      <c r="J28" s="8">
        <v>435</v>
      </c>
      <c r="K28" s="7">
        <f t="shared" si="6"/>
        <v>75</v>
      </c>
      <c r="L28" s="9">
        <f t="shared" si="2"/>
        <v>0.14705882352941177</v>
      </c>
      <c r="M28" s="10">
        <v>43</v>
      </c>
      <c r="N28" s="10"/>
      <c r="O28" s="10"/>
      <c r="P28" s="10">
        <v>5</v>
      </c>
      <c r="Q28" s="10">
        <v>21</v>
      </c>
      <c r="R28" s="10"/>
      <c r="S28" s="10">
        <v>6</v>
      </c>
      <c r="T28" s="10"/>
      <c r="U28" s="10"/>
      <c r="V28" s="10"/>
      <c r="W28" s="10"/>
      <c r="X28" s="11">
        <v>20201027</v>
      </c>
      <c r="Y28" s="11">
        <v>6</v>
      </c>
      <c r="Z28" s="5" t="s">
        <v>155</v>
      </c>
      <c r="AA28" s="11" t="str">
        <f t="shared" si="3"/>
        <v>이형준</v>
      </c>
      <c r="AB28" s="4" t="s">
        <v>53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4"/>
        <v>29</v>
      </c>
      <c r="D29" s="6" t="s">
        <v>82</v>
      </c>
      <c r="E29" s="6" t="s">
        <v>77</v>
      </c>
      <c r="F29" s="6" t="s">
        <v>112</v>
      </c>
      <c r="G29" s="4" t="s">
        <v>65</v>
      </c>
      <c r="H29" s="4" t="s">
        <v>113</v>
      </c>
      <c r="I29" s="7">
        <f t="shared" si="0"/>
        <v>386</v>
      </c>
      <c r="J29" s="8">
        <v>325</v>
      </c>
      <c r="K29" s="7">
        <f t="shared" si="6"/>
        <v>61</v>
      </c>
      <c r="L29" s="9">
        <f t="shared" si="2"/>
        <v>0.15803108808290156</v>
      </c>
      <c r="M29" s="10">
        <v>31</v>
      </c>
      <c r="N29" s="10"/>
      <c r="O29" s="10"/>
      <c r="P29" s="10">
        <v>3</v>
      </c>
      <c r="Q29" s="10">
        <v>19</v>
      </c>
      <c r="R29" s="10"/>
      <c r="S29" s="10">
        <v>8</v>
      </c>
      <c r="T29" s="10"/>
      <c r="U29" s="10"/>
      <c r="V29" s="10"/>
      <c r="W29" s="10"/>
      <c r="X29" s="11">
        <v>20201028</v>
      </c>
      <c r="Y29" s="11">
        <v>6</v>
      </c>
      <c r="Z29" s="5" t="s">
        <v>155</v>
      </c>
      <c r="AA29" s="11" t="str">
        <f t="shared" si="3"/>
        <v>이형준</v>
      </c>
      <c r="AB29" s="4" t="s">
        <v>53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4"/>
        <v>29</v>
      </c>
      <c r="D30" s="6" t="s">
        <v>67</v>
      </c>
      <c r="E30" s="6" t="s">
        <v>64</v>
      </c>
      <c r="F30" s="6" t="s">
        <v>69</v>
      </c>
      <c r="G30" s="4" t="s">
        <v>70</v>
      </c>
      <c r="H30" s="4" t="s">
        <v>51</v>
      </c>
      <c r="I30" s="7">
        <f t="shared" si="0"/>
        <v>1730</v>
      </c>
      <c r="J30" s="8">
        <v>1560</v>
      </c>
      <c r="K30" s="7">
        <f t="shared" si="6"/>
        <v>170</v>
      </c>
      <c r="L30" s="9">
        <f t="shared" si="2"/>
        <v>9.8265895953757232E-2</v>
      </c>
      <c r="M30" s="10">
        <v>130</v>
      </c>
      <c r="N30" s="10"/>
      <c r="O30" s="10"/>
      <c r="P30" s="10">
        <v>25</v>
      </c>
      <c r="Q30" s="10">
        <v>15</v>
      </c>
      <c r="R30" s="10"/>
      <c r="S30" s="10"/>
      <c r="T30" s="10"/>
      <c r="U30" s="10"/>
      <c r="V30" s="10"/>
      <c r="W30" s="10"/>
      <c r="X30" s="11">
        <v>20201029</v>
      </c>
      <c r="Y30" s="11">
        <v>7</v>
      </c>
      <c r="Z30" s="5" t="s">
        <v>156</v>
      </c>
      <c r="AA30" s="11" t="str">
        <f t="shared" si="3"/>
        <v>하선동</v>
      </c>
      <c r="AB30" s="4" t="s">
        <v>53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4"/>
        <v>29</v>
      </c>
      <c r="D31" s="6" t="s">
        <v>67</v>
      </c>
      <c r="E31" s="6" t="s">
        <v>64</v>
      </c>
      <c r="F31" s="6" t="s">
        <v>69</v>
      </c>
      <c r="G31" s="4" t="s">
        <v>70</v>
      </c>
      <c r="H31" s="4" t="s">
        <v>51</v>
      </c>
      <c r="I31" s="7">
        <f t="shared" si="0"/>
        <v>1008</v>
      </c>
      <c r="J31" s="8">
        <v>950</v>
      </c>
      <c r="K31" s="7">
        <f t="shared" si="6"/>
        <v>58</v>
      </c>
      <c r="L31" s="9">
        <f t="shared" si="2"/>
        <v>5.7539682539682536E-2</v>
      </c>
      <c r="M31" s="10">
        <v>45</v>
      </c>
      <c r="N31" s="10"/>
      <c r="O31" s="10"/>
      <c r="P31" s="10">
        <v>10</v>
      </c>
      <c r="Q31" s="10">
        <v>3</v>
      </c>
      <c r="R31" s="10"/>
      <c r="S31" s="10"/>
      <c r="T31" s="10"/>
      <c r="U31" s="10"/>
      <c r="V31" s="10"/>
      <c r="W31" s="10"/>
      <c r="X31" s="11">
        <v>20201028</v>
      </c>
      <c r="Y31" s="11">
        <v>7</v>
      </c>
      <c r="Z31" s="5" t="s">
        <v>156</v>
      </c>
      <c r="AA31" s="11" t="str">
        <f t="shared" si="3"/>
        <v>하선동</v>
      </c>
      <c r="AB31" s="4" t="s">
        <v>53</v>
      </c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4"/>
        <v>29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4"/>
        <v>29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4"/>
        <v>29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4"/>
        <v>29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4"/>
        <v>29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4"/>
        <v>29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4"/>
        <v>29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4"/>
        <v>29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4"/>
        <v>29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4"/>
        <v>29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4"/>
        <v>29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4"/>
        <v>29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4"/>
        <v>29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4"/>
        <v>29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4"/>
        <v>29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W47" si="7">SUM(I7:I46)</f>
        <v>44883</v>
      </c>
      <c r="J47" s="31">
        <f t="shared" si="7"/>
        <v>43930</v>
      </c>
      <c r="K47" s="31">
        <f t="shared" si="7"/>
        <v>953</v>
      </c>
      <c r="L47" s="31" t="e">
        <f t="shared" si="7"/>
        <v>#DIV/0!</v>
      </c>
      <c r="M47" s="31">
        <f t="shared" si="7"/>
        <v>354</v>
      </c>
      <c r="N47" s="31">
        <f t="shared" si="7"/>
        <v>0</v>
      </c>
      <c r="O47" s="31">
        <f t="shared" si="7"/>
        <v>0</v>
      </c>
      <c r="P47" s="31">
        <f t="shared" si="7"/>
        <v>219</v>
      </c>
      <c r="Q47" s="31">
        <f t="shared" si="7"/>
        <v>91</v>
      </c>
      <c r="R47" s="31">
        <f t="shared" si="7"/>
        <v>117</v>
      </c>
      <c r="S47" s="31">
        <f t="shared" si="7"/>
        <v>14</v>
      </c>
      <c r="T47" s="31">
        <f t="shared" si="7"/>
        <v>0</v>
      </c>
      <c r="U47" s="31">
        <f t="shared" si="7"/>
        <v>105</v>
      </c>
      <c r="V47" s="31">
        <f t="shared" si="7"/>
        <v>0</v>
      </c>
      <c r="W47" s="31">
        <f t="shared" si="7"/>
        <v>53</v>
      </c>
      <c r="X47" s="32"/>
      <c r="Y47" s="33"/>
      <c r="Z47" s="33"/>
      <c r="AA47" s="33"/>
      <c r="AB47" s="33"/>
      <c r="AC47" s="33"/>
    </row>
    <row r="48" spans="1:29" s="16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3"/>
      <c r="Y48" s="33"/>
      <c r="Z48" s="33"/>
      <c r="AA48" s="33"/>
      <c r="AB48" s="33"/>
      <c r="AC48" s="33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154</v>
      </c>
      <c r="E49" s="6" t="s">
        <v>164</v>
      </c>
      <c r="F49" s="6" t="s">
        <v>165</v>
      </c>
      <c r="G49" s="4" t="s">
        <v>160</v>
      </c>
      <c r="H49" s="4" t="s">
        <v>56</v>
      </c>
      <c r="I49" s="7"/>
      <c r="J49" s="8">
        <v>200</v>
      </c>
      <c r="K49" s="7">
        <f t="shared" ref="K49:K63" si="8">SUM(M49:W49)</f>
        <v>46</v>
      </c>
      <c r="L49" s="9" t="e">
        <f t="shared" ref="L49:L63" si="9">K49/I49</f>
        <v>#DIV/0!</v>
      </c>
      <c r="M49" s="10"/>
      <c r="N49" s="10"/>
      <c r="O49" s="10"/>
      <c r="P49" s="10"/>
      <c r="Q49" s="10"/>
      <c r="R49" s="10"/>
      <c r="S49" s="10">
        <v>3</v>
      </c>
      <c r="T49" s="10">
        <v>43</v>
      </c>
      <c r="U49" s="10"/>
      <c r="V49" s="10"/>
      <c r="W49" s="10"/>
      <c r="X49" s="11">
        <v>202001028</v>
      </c>
      <c r="Y49" s="11">
        <v>1</v>
      </c>
      <c r="Z49" s="5" t="s">
        <v>156</v>
      </c>
      <c r="AA49" s="11" t="str">
        <f t="shared" ref="AA49:AA63" si="10">IF($Z49="A","하선동",IF($Z49="B","이형준",""))</f>
        <v>하선동</v>
      </c>
      <c r="AB49" s="4" t="s">
        <v>53</v>
      </c>
      <c r="AC49" s="12" t="s">
        <v>167</v>
      </c>
    </row>
    <row r="50" spans="1:29" ht="20.100000000000001" customHeight="1" x14ac:dyDescent="0.3">
      <c r="A50" s="4">
        <v>2</v>
      </c>
      <c r="B50" s="5" t="str">
        <f t="shared" ref="B50:B63" si="11">LEFT($A$1,1)</f>
        <v>1</v>
      </c>
      <c r="C50" s="5" t="str">
        <f t="shared" ref="C50:C63" si="12">MID($A$1,4,2)</f>
        <v xml:space="preserve"> 2</v>
      </c>
      <c r="D50" s="6" t="s">
        <v>154</v>
      </c>
      <c r="E50" s="6" t="s">
        <v>164</v>
      </c>
      <c r="F50" s="6" t="s">
        <v>166</v>
      </c>
      <c r="G50" s="4" t="s">
        <v>158</v>
      </c>
      <c r="H50" s="4"/>
      <c r="I50" s="7">
        <f t="shared" ref="I50:I63" si="13">J50+K50</f>
        <v>346</v>
      </c>
      <c r="J50" s="14">
        <v>340</v>
      </c>
      <c r="K50" s="7">
        <f t="shared" si="8"/>
        <v>6</v>
      </c>
      <c r="L50" s="9">
        <f t="shared" si="9"/>
        <v>1.7341040462427744E-2</v>
      </c>
      <c r="M50" s="10">
        <v>3</v>
      </c>
      <c r="N50" s="10"/>
      <c r="O50" s="10"/>
      <c r="P50" s="10"/>
      <c r="Q50" s="10">
        <v>3</v>
      </c>
      <c r="R50" s="10"/>
      <c r="S50" s="10"/>
      <c r="T50" s="10"/>
      <c r="U50" s="10"/>
      <c r="V50" s="10"/>
      <c r="W50" s="10"/>
      <c r="X50" s="11">
        <v>20201029</v>
      </c>
      <c r="Y50" s="11">
        <v>8</v>
      </c>
      <c r="Z50" s="5" t="s">
        <v>156</v>
      </c>
      <c r="AA50" s="11" t="str">
        <f t="shared" si="10"/>
        <v>하선동</v>
      </c>
      <c r="AB50" s="4" t="s">
        <v>53</v>
      </c>
      <c r="AC50" s="12" t="s">
        <v>168</v>
      </c>
    </row>
    <row r="51" spans="1:29" ht="20.100000000000001" customHeight="1" x14ac:dyDescent="0.3">
      <c r="A51" s="4">
        <v>3</v>
      </c>
      <c r="B51" s="5" t="str">
        <f t="shared" si="11"/>
        <v>1</v>
      </c>
      <c r="C51" s="5" t="str">
        <f t="shared" si="12"/>
        <v xml:space="preserve"> 2</v>
      </c>
      <c r="D51" s="6"/>
      <c r="E51" s="6"/>
      <c r="F51" s="6"/>
      <c r="G51" s="4"/>
      <c r="H51" s="4"/>
      <c r="I51" s="7">
        <f t="shared" si="13"/>
        <v>0</v>
      </c>
      <c r="J51" s="8"/>
      <c r="K51" s="7">
        <f t="shared" si="8"/>
        <v>0</v>
      </c>
      <c r="L51" s="9" t="e">
        <f t="shared" si="9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0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1"/>
        <v>1</v>
      </c>
      <c r="C52" s="5" t="str">
        <f t="shared" si="12"/>
        <v xml:space="preserve"> 2</v>
      </c>
      <c r="D52" s="6"/>
      <c r="E52" s="6"/>
      <c r="F52" s="6"/>
      <c r="G52" s="4"/>
      <c r="H52" s="4"/>
      <c r="I52" s="7">
        <f t="shared" si="13"/>
        <v>0</v>
      </c>
      <c r="J52" s="8"/>
      <c r="K52" s="7">
        <f t="shared" si="8"/>
        <v>0</v>
      </c>
      <c r="L52" s="9" t="e">
        <f t="shared" si="9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0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1"/>
        <v>1</v>
      </c>
      <c r="C53" s="5" t="str">
        <f t="shared" si="12"/>
        <v xml:space="preserve"> 2</v>
      </c>
      <c r="D53" s="6"/>
      <c r="E53" s="6"/>
      <c r="F53" s="6"/>
      <c r="G53" s="4"/>
      <c r="H53" s="4"/>
      <c r="I53" s="7">
        <f t="shared" si="13"/>
        <v>0</v>
      </c>
      <c r="J53" s="8"/>
      <c r="K53" s="7">
        <f t="shared" si="8"/>
        <v>0</v>
      </c>
      <c r="L53" s="9" t="e">
        <f t="shared" si="9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0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1"/>
        <v>1</v>
      </c>
      <c r="C54" s="5" t="str">
        <f t="shared" si="12"/>
        <v xml:space="preserve"> 2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8"/>
        <v>0</v>
      </c>
      <c r="L54" s="9" t="e">
        <f t="shared" si="9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0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1"/>
        <v>1</v>
      </c>
      <c r="C55" s="5" t="str">
        <f t="shared" si="12"/>
        <v xml:space="preserve"> 2</v>
      </c>
      <c r="D55" s="6"/>
      <c r="E55" s="6"/>
      <c r="F55" s="6"/>
      <c r="G55" s="4"/>
      <c r="H55" s="4"/>
      <c r="I55" s="7">
        <f t="shared" si="13"/>
        <v>0</v>
      </c>
      <c r="J55" s="8"/>
      <c r="K55" s="7">
        <f t="shared" si="8"/>
        <v>0</v>
      </c>
      <c r="L55" s="9" t="e">
        <f t="shared" si="9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0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1"/>
        <v>1</v>
      </c>
      <c r="C56" s="5" t="str">
        <f t="shared" si="12"/>
        <v xml:space="preserve"> 2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8"/>
        <v>0</v>
      </c>
      <c r="L56" s="9" t="e">
        <f t="shared" si="9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0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1"/>
        <v>1</v>
      </c>
      <c r="C57" s="5" t="str">
        <f t="shared" si="12"/>
        <v xml:space="preserve"> 2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8"/>
        <v>0</v>
      </c>
      <c r="L57" s="9" t="e">
        <f t="shared" si="9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0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1"/>
        <v>1</v>
      </c>
      <c r="C58" s="5" t="str">
        <f t="shared" si="12"/>
        <v xml:space="preserve"> 2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8"/>
        <v>0</v>
      </c>
      <c r="L58" s="9" t="e">
        <f t="shared" si="9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0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1"/>
        <v>1</v>
      </c>
      <c r="C59" s="5" t="str">
        <f t="shared" si="12"/>
        <v xml:space="preserve"> 2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8"/>
        <v>0</v>
      </c>
      <c r="L59" s="9" t="e">
        <f t="shared" si="9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0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1"/>
        <v>1</v>
      </c>
      <c r="C60" s="5" t="str">
        <f t="shared" si="12"/>
        <v xml:space="preserve"> 2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8"/>
        <v>0</v>
      </c>
      <c r="L60" s="9" t="e">
        <f t="shared" si="9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0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1"/>
        <v>1</v>
      </c>
      <c r="C61" s="5" t="str">
        <f t="shared" si="12"/>
        <v xml:space="preserve"> 2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8"/>
        <v>0</v>
      </c>
      <c r="L61" s="9" t="e">
        <f t="shared" si="9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0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1"/>
        <v>1</v>
      </c>
      <c r="C62" s="5" t="str">
        <f t="shared" si="12"/>
        <v xml:space="preserve"> 2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8"/>
        <v>0</v>
      </c>
      <c r="L62" s="9" t="e">
        <f t="shared" si="9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0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1"/>
        <v>1</v>
      </c>
      <c r="C63" s="5" t="str">
        <f t="shared" si="12"/>
        <v xml:space="preserve"> 2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8"/>
        <v>0</v>
      </c>
      <c r="L63" s="9" t="e">
        <f t="shared" si="9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0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7 D32:AC46 A8:C46 I8:AC12 D26:AA26 AC26:AC27 I27:AA27 I28:AC31">
    <cfRule type="expression" dxfId="151" priority="103">
      <formula>$L7&gt;0.15</formula>
    </cfRule>
    <cfRule type="expression" dxfId="150" priority="104">
      <formula>AND($L7&gt;0.08,$L7&lt;0.15)</formula>
    </cfRule>
  </conditionalFormatting>
  <conditionalFormatting sqref="A49:AC63">
    <cfRule type="expression" dxfId="149" priority="101">
      <formula>$L49&gt;0.15</formula>
    </cfRule>
    <cfRule type="expression" dxfId="148" priority="102">
      <formula>AND($L49&gt;0.08,$L49&lt;0.15)</formula>
    </cfRule>
  </conditionalFormatting>
  <conditionalFormatting sqref="E22">
    <cfRule type="expression" dxfId="147" priority="25">
      <formula>$L22&gt;0.15</formula>
    </cfRule>
    <cfRule type="expression" dxfId="146" priority="26">
      <formula>AND($L22&gt;0.08,$L22&lt;0.15)</formula>
    </cfRule>
  </conditionalFormatting>
  <conditionalFormatting sqref="D26:G26">
    <cfRule type="expression" dxfId="145" priority="97">
      <formula>$L26&gt;0.15</formula>
    </cfRule>
    <cfRule type="expression" dxfId="144" priority="98">
      <formula>AND($L26&gt;0.08,$L26&lt;0.15)</formula>
    </cfRule>
  </conditionalFormatting>
  <conditionalFormatting sqref="H26">
    <cfRule type="expression" dxfId="143" priority="95">
      <formula>$L26&gt;0.15</formula>
    </cfRule>
    <cfRule type="expression" dxfId="142" priority="96">
      <formula>AND($L26&gt;0.08,$L26&lt;0.15)</formula>
    </cfRule>
  </conditionalFormatting>
  <conditionalFormatting sqref="D7:AC7 I8:AC13 I14:AA14 D15:AA15 AB14:AC17 D17:AA17 I16:AA16 I18:AC18 D19:F19 H19:AA19 D20:AA20 D25:AA25 I21:AA21 AB19:AC21 AC22:AC25">
    <cfRule type="expression" dxfId="141" priority="89">
      <formula>$L7&gt;0.15</formula>
    </cfRule>
    <cfRule type="expression" dxfId="140" priority="90">
      <formula>AND($L7&gt;0.08,$L7&lt;0.15)</formula>
    </cfRule>
  </conditionalFormatting>
  <conditionalFormatting sqref="D8:H8">
    <cfRule type="expression" dxfId="139" priority="87">
      <formula>$L8&gt;0.15</formula>
    </cfRule>
    <cfRule type="expression" dxfId="138" priority="88">
      <formula>AND($L8&gt;0.08,$L8&lt;0.15)</formula>
    </cfRule>
  </conditionalFormatting>
  <conditionalFormatting sqref="D8:H8">
    <cfRule type="expression" dxfId="137" priority="85">
      <formula>$L8&gt;0.15</formula>
    </cfRule>
    <cfRule type="expression" dxfId="136" priority="86">
      <formula>AND($L8&gt;0.08,$L8&lt;0.15)</formula>
    </cfRule>
  </conditionalFormatting>
  <conditionalFormatting sqref="D9:H9">
    <cfRule type="expression" dxfId="135" priority="83">
      <formula>$L9&gt;0.15</formula>
    </cfRule>
    <cfRule type="expression" dxfId="134" priority="84">
      <formula>AND($L9&gt;0.08,$L9&lt;0.15)</formula>
    </cfRule>
  </conditionalFormatting>
  <conditionalFormatting sqref="D9:H9">
    <cfRule type="expression" dxfId="133" priority="81">
      <formula>$L9&gt;0.15</formula>
    </cfRule>
    <cfRule type="expression" dxfId="132" priority="82">
      <formula>AND($L9&gt;0.08,$L9&lt;0.15)</formula>
    </cfRule>
  </conditionalFormatting>
  <conditionalFormatting sqref="D10:H10">
    <cfRule type="expression" dxfId="131" priority="79">
      <formula>$L10&gt;0.15</formula>
    </cfRule>
    <cfRule type="expression" dxfId="130" priority="80">
      <formula>AND($L10&gt;0.08,$L10&lt;0.15)</formula>
    </cfRule>
  </conditionalFormatting>
  <conditionalFormatting sqref="D10:H10">
    <cfRule type="expression" dxfId="129" priority="77">
      <formula>$L10&gt;0.15</formula>
    </cfRule>
    <cfRule type="expression" dxfId="128" priority="78">
      <formula>AND($L10&gt;0.08,$L10&lt;0.15)</formula>
    </cfRule>
  </conditionalFormatting>
  <conditionalFormatting sqref="D11:H11">
    <cfRule type="expression" dxfId="127" priority="75">
      <formula>$L11&gt;0.15</formula>
    </cfRule>
    <cfRule type="expression" dxfId="126" priority="76">
      <formula>AND($L11&gt;0.08,$L11&lt;0.15)</formula>
    </cfRule>
  </conditionalFormatting>
  <conditionalFormatting sqref="D12:H12">
    <cfRule type="expression" dxfId="125" priority="73">
      <formula>$L12&gt;0.15</formula>
    </cfRule>
    <cfRule type="expression" dxfId="124" priority="74">
      <formula>AND($L12&gt;0.08,$L12&lt;0.15)</formula>
    </cfRule>
  </conditionalFormatting>
  <conditionalFormatting sqref="D13 F13:H13">
    <cfRule type="expression" dxfId="123" priority="71">
      <formula>$L13&gt;0.15</formula>
    </cfRule>
    <cfRule type="expression" dxfId="122" priority="72">
      <formula>AND($L13&gt;0.08,$L13&lt;0.15)</formula>
    </cfRule>
  </conditionalFormatting>
  <conditionalFormatting sqref="D13 F13:H13">
    <cfRule type="expression" dxfId="121" priority="69">
      <formula>$L13&gt;0.15</formula>
    </cfRule>
    <cfRule type="expression" dxfId="120" priority="70">
      <formula>AND($L13&gt;0.08,$L13&lt;0.15)</formula>
    </cfRule>
  </conditionalFormatting>
  <conditionalFormatting sqref="E13">
    <cfRule type="expression" dxfId="119" priority="67">
      <formula>$L13&gt;0.15</formula>
    </cfRule>
    <cfRule type="expression" dxfId="118" priority="68">
      <formula>AND($L13&gt;0.08,$L13&lt;0.15)</formula>
    </cfRule>
  </conditionalFormatting>
  <conditionalFormatting sqref="D14 F14:H14">
    <cfRule type="expression" dxfId="117" priority="65">
      <formula>$L14&gt;0.15</formula>
    </cfRule>
    <cfRule type="expression" dxfId="116" priority="66">
      <formula>AND($L14&gt;0.08,$L14&lt;0.15)</formula>
    </cfRule>
  </conditionalFormatting>
  <conditionalFormatting sqref="D14 F14:H14">
    <cfRule type="expression" dxfId="115" priority="63">
      <formula>$L14&gt;0.15</formula>
    </cfRule>
    <cfRule type="expression" dxfId="114" priority="64">
      <formula>AND($L14&gt;0.08,$L14&lt;0.15)</formula>
    </cfRule>
  </conditionalFormatting>
  <conditionalFormatting sqref="E14">
    <cfRule type="expression" dxfId="113" priority="61">
      <formula>$L14&gt;0.15</formula>
    </cfRule>
    <cfRule type="expression" dxfId="112" priority="62">
      <formula>AND($L14&gt;0.08,$L14&lt;0.15)</formula>
    </cfRule>
  </conditionalFormatting>
  <conditionalFormatting sqref="D16:H16">
    <cfRule type="expression" dxfId="111" priority="59">
      <formula>$L16&gt;0.15</formula>
    </cfRule>
    <cfRule type="expression" dxfId="110" priority="60">
      <formula>AND($L16&gt;0.08,$L16&lt;0.15)</formula>
    </cfRule>
  </conditionalFormatting>
  <conditionalFormatting sqref="D16:H16">
    <cfRule type="expression" dxfId="109" priority="57">
      <formula>$L16&gt;0.15</formula>
    </cfRule>
    <cfRule type="expression" dxfId="108" priority="58">
      <formula>AND($L16&gt;0.08,$L16&lt;0.15)</formula>
    </cfRule>
  </conditionalFormatting>
  <conditionalFormatting sqref="D18:H18">
    <cfRule type="expression" dxfId="107" priority="55">
      <formula>$L18&gt;0.15</formula>
    </cfRule>
    <cfRule type="expression" dxfId="106" priority="56">
      <formula>AND($L18&gt;0.08,$L18&lt;0.15)</formula>
    </cfRule>
  </conditionalFormatting>
  <conditionalFormatting sqref="G19">
    <cfRule type="expression" dxfId="105" priority="53">
      <formula>$L19&gt;0.15</formula>
    </cfRule>
    <cfRule type="expression" dxfId="104" priority="54">
      <formula>AND($L19&gt;0.08,$L19&lt;0.15)</formula>
    </cfRule>
  </conditionalFormatting>
  <conditionalFormatting sqref="G19">
    <cfRule type="expression" dxfId="103" priority="51">
      <formula>$L19&gt;0.15</formula>
    </cfRule>
    <cfRule type="expression" dxfId="102" priority="52">
      <formula>AND($L19&gt;0.08,$L19&lt;0.15)</formula>
    </cfRule>
  </conditionalFormatting>
  <conditionalFormatting sqref="E20">
    <cfRule type="expression" dxfId="101" priority="49">
      <formula>$L20&gt;0.15</formula>
    </cfRule>
    <cfRule type="expression" dxfId="100" priority="50">
      <formula>AND($L20&gt;0.08,$L20&lt;0.15)</formula>
    </cfRule>
  </conditionalFormatting>
  <conditionalFormatting sqref="E20">
    <cfRule type="expression" dxfId="99" priority="47">
      <formula>$L20&gt;0.15</formula>
    </cfRule>
    <cfRule type="expression" dxfId="98" priority="48">
      <formula>AND($L20&gt;0.08,$L20&lt;0.15)</formula>
    </cfRule>
  </conditionalFormatting>
  <conditionalFormatting sqref="G20">
    <cfRule type="expression" dxfId="97" priority="45">
      <formula>$L20&gt;0.15</formula>
    </cfRule>
    <cfRule type="expression" dxfId="96" priority="46">
      <formula>AND($L20&gt;0.08,$L20&lt;0.15)</formula>
    </cfRule>
  </conditionalFormatting>
  <conditionalFormatting sqref="G20">
    <cfRule type="expression" dxfId="95" priority="43">
      <formula>$L20&gt;0.15</formula>
    </cfRule>
    <cfRule type="expression" dxfId="94" priority="44">
      <formula>AND($L20&gt;0.08,$L20&lt;0.15)</formula>
    </cfRule>
  </conditionalFormatting>
  <conditionalFormatting sqref="G22:H22">
    <cfRule type="expression" dxfId="93" priority="21">
      <formula>$L22&gt;0.15</formula>
    </cfRule>
    <cfRule type="expression" dxfId="92" priority="22">
      <formula>AND($L22&gt;0.08,$L22&lt;0.15)</formula>
    </cfRule>
  </conditionalFormatting>
  <conditionalFormatting sqref="G22:H22">
    <cfRule type="expression" dxfId="91" priority="19">
      <formula>$L22&gt;0.15</formula>
    </cfRule>
    <cfRule type="expression" dxfId="90" priority="20">
      <formula>AND($L22&gt;0.08,$L22&lt;0.15)</formula>
    </cfRule>
  </conditionalFormatting>
  <conditionalFormatting sqref="E20">
    <cfRule type="expression" dxfId="89" priority="37">
      <formula>$L20&gt;0.15</formula>
    </cfRule>
    <cfRule type="expression" dxfId="88" priority="38">
      <formula>AND($L20&gt;0.08,$L20&lt;0.15)</formula>
    </cfRule>
  </conditionalFormatting>
  <conditionalFormatting sqref="E20">
    <cfRule type="expression" dxfId="87" priority="35">
      <formula>$L20&gt;0.15</formula>
    </cfRule>
    <cfRule type="expression" dxfId="86" priority="36">
      <formula>AND($L20&gt;0.08,$L20&lt;0.15)</formula>
    </cfRule>
  </conditionalFormatting>
  <conditionalFormatting sqref="D21:H21">
    <cfRule type="expression" dxfId="85" priority="33">
      <formula>$L21&gt;0.15</formula>
    </cfRule>
    <cfRule type="expression" dxfId="84" priority="34">
      <formula>AND($L21&gt;0.08,$L21&lt;0.15)</formula>
    </cfRule>
  </conditionalFormatting>
  <conditionalFormatting sqref="D21:H21">
    <cfRule type="expression" dxfId="83" priority="31">
      <formula>$L21&gt;0.15</formula>
    </cfRule>
    <cfRule type="expression" dxfId="82" priority="32">
      <formula>AND($L21&gt;0.08,$L21&lt;0.15)</formula>
    </cfRule>
  </conditionalFormatting>
  <conditionalFormatting sqref="I22:AB22 I23:AA24 AB23:AB27">
    <cfRule type="expression" dxfId="81" priority="29">
      <formula>$L22&gt;0.15</formula>
    </cfRule>
    <cfRule type="expression" dxfId="80" priority="30">
      <formula>AND($L22&gt;0.08,$L22&lt;0.15)</formula>
    </cfRule>
  </conditionalFormatting>
  <conditionalFormatting sqref="D22 F22">
    <cfRule type="expression" dxfId="79" priority="27">
      <formula>$L22&gt;0.15</formula>
    </cfRule>
    <cfRule type="expression" dxfId="78" priority="28">
      <formula>AND($L22&gt;0.08,$L22&lt;0.15)</formula>
    </cfRule>
  </conditionalFormatting>
  <conditionalFormatting sqref="E22">
    <cfRule type="expression" dxfId="77" priority="23">
      <formula>$L22&gt;0.15</formula>
    </cfRule>
    <cfRule type="expression" dxfId="76" priority="24">
      <formula>AND($L22&gt;0.08,$L22&lt;0.15)</formula>
    </cfRule>
  </conditionalFormatting>
  <conditionalFormatting sqref="D23:H23">
    <cfRule type="expression" dxfId="75" priority="17">
      <formula>$L23&gt;0.15</formula>
    </cfRule>
    <cfRule type="expression" dxfId="74" priority="18">
      <formula>AND($L23&gt;0.08,$L23&lt;0.15)</formula>
    </cfRule>
  </conditionalFormatting>
  <conditionalFormatting sqref="D24:H24">
    <cfRule type="expression" dxfId="73" priority="15">
      <formula>$L24&gt;0.15</formula>
    </cfRule>
    <cfRule type="expression" dxfId="72" priority="16">
      <formula>AND($L24&gt;0.08,$L24&lt;0.15)</formula>
    </cfRule>
  </conditionalFormatting>
  <conditionalFormatting sqref="D27:H27">
    <cfRule type="expression" dxfId="71" priority="13">
      <formula>$L27&gt;0.15</formula>
    </cfRule>
    <cfRule type="expression" dxfId="70" priority="14">
      <formula>AND($L27&gt;0.08,$L27&lt;0.15)</formula>
    </cfRule>
  </conditionalFormatting>
  <conditionalFormatting sqref="D28:H28">
    <cfRule type="expression" dxfId="69" priority="11">
      <formula>$L28&gt;0.15</formula>
    </cfRule>
    <cfRule type="expression" dxfId="68" priority="12">
      <formula>AND($L28&gt;0.08,$L28&lt;0.15)</formula>
    </cfRule>
  </conditionalFormatting>
  <conditionalFormatting sqref="D28:H28">
    <cfRule type="expression" dxfId="67" priority="9">
      <formula>$L28&gt;0.15</formula>
    </cfRule>
    <cfRule type="expression" dxfId="66" priority="10">
      <formula>AND($L28&gt;0.08,$L28&lt;0.15)</formula>
    </cfRule>
  </conditionalFormatting>
  <conditionalFormatting sqref="D29:H29">
    <cfRule type="expression" dxfId="65" priority="7">
      <formula>$L29&gt;0.15</formula>
    </cfRule>
    <cfRule type="expression" dxfId="64" priority="8">
      <formula>AND($L29&gt;0.08,$L29&lt;0.15)</formula>
    </cfRule>
  </conditionalFormatting>
  <conditionalFormatting sqref="D29:H29">
    <cfRule type="expression" dxfId="63" priority="5">
      <formula>$L29&gt;0.15</formula>
    </cfRule>
    <cfRule type="expression" dxfId="62" priority="6">
      <formula>AND($L29&gt;0.08,$L29&lt;0.15)</formula>
    </cfRule>
  </conditionalFormatting>
  <conditionalFormatting sqref="D30:H30">
    <cfRule type="expression" dxfId="61" priority="3">
      <formula>$L30&gt;0.15</formula>
    </cfRule>
    <cfRule type="expression" dxfId="60" priority="4">
      <formula>AND($L30&gt;0.08,$L30&lt;0.15)</formula>
    </cfRule>
  </conditionalFormatting>
  <conditionalFormatting sqref="D31:H31">
    <cfRule type="expression" dxfId="59" priority="1">
      <formula>$L31&gt;0.15</formula>
    </cfRule>
    <cfRule type="expression" dxfId="58" priority="2">
      <formula>AND($L31&gt;0.08,$L31&lt;0.15)</formula>
    </cfRule>
  </conditionalFormatting>
  <dataValidations count="3">
    <dataValidation allowBlank="1" showInputMessage="1" showErrorMessage="1" prompt="수식 계산_x000a_수치 입력 금지" sqref="K49:K63 K7:K46" xr:uid="{37D16890-E892-4546-A940-1D50E0EC174B}"/>
    <dataValidation type="whole" allowBlank="1" showInputMessage="1" showErrorMessage="1" errorTitle="입력값이 올바르지 않습니다." error="숫자만 쓰세요!" sqref="M49:W63 M7:W46" xr:uid="{AFE8223E-34C8-4CAC-8BDC-8F7FBA483DB7}">
      <formula1>0</formula1>
      <formula2>20000</formula2>
    </dataValidation>
    <dataValidation type="list" allowBlank="1" showInputMessage="1" showErrorMessage="1" sqref="Z49:Z63 Z7:Z46" xr:uid="{175697B6-20C3-4A68-84AE-121150139B9F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0EC8F4-41B9-4247-98A8-9D144F8002AA}">
          <x14:formula1>
            <xm:f>데이터!$B$4:$B$17</xm:f>
          </x14:formula1>
          <xm:sqref>D32:D46 D7 D13:D15 D17 D19:D20 D25:D26 D28:D29 D49:D63</xm:sqref>
        </x14:dataValidation>
        <x14:dataValidation type="list" allowBlank="1" showInputMessage="1" showErrorMessage="1" xr:uid="{8593A4B6-F92D-47ED-9B67-29D01CF98D3F}">
          <x14:formula1>
            <xm:f>데이터!$C$4:$C$11</xm:f>
          </x14:formula1>
          <xm:sqref>AB7:AB46 AB49:AB63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3FD-EA44-4738-8A33-0500D9B63CC3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M27" sqref="M27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2" t="s">
        <v>62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</row>
    <row r="2" spans="1:29" s="1" customFormat="1" ht="13.5" customHeight="1" x14ac:dyDescent="0.3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</row>
    <row r="3" spans="1:29" s="1" customFormat="1" ht="13.5" customHeight="1" x14ac:dyDescent="0.3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 s="1" customFormat="1" ht="9.9499999999999993" customHeight="1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</row>
    <row r="5" spans="1:29" s="2" customFormat="1" ht="17.25" thickTop="1" x14ac:dyDescent="0.3">
      <c r="A5" s="36" t="s">
        <v>1</v>
      </c>
      <c r="B5" s="57" t="s">
        <v>57</v>
      </c>
      <c r="C5" s="57" t="str">
        <f>RIGHT($A$1,1)</f>
        <v>일</v>
      </c>
      <c r="D5" s="36" t="s">
        <v>2</v>
      </c>
      <c r="E5" s="36" t="s">
        <v>3</v>
      </c>
      <c r="F5" s="36" t="s">
        <v>4</v>
      </c>
      <c r="G5" s="36" t="s">
        <v>5</v>
      </c>
      <c r="H5" s="34" t="s">
        <v>6</v>
      </c>
      <c r="I5" s="36" t="s">
        <v>7</v>
      </c>
      <c r="J5" s="36" t="s">
        <v>8</v>
      </c>
      <c r="K5" s="36" t="s">
        <v>9</v>
      </c>
      <c r="L5" s="37" t="s">
        <v>10</v>
      </c>
      <c r="M5" s="39" t="s">
        <v>11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 t="s">
        <v>12</v>
      </c>
      <c r="Y5" s="39"/>
      <c r="Z5" s="39"/>
      <c r="AA5" s="39" t="s">
        <v>13</v>
      </c>
      <c r="AB5" s="39" t="s">
        <v>14</v>
      </c>
      <c r="AC5" s="60" t="s">
        <v>15</v>
      </c>
    </row>
    <row r="6" spans="1:29" s="2" customFormat="1" ht="17.25" thickBot="1" x14ac:dyDescent="0.35">
      <c r="A6" s="35"/>
      <c r="B6" s="58"/>
      <c r="C6" s="58"/>
      <c r="D6" s="35"/>
      <c r="E6" s="35"/>
      <c r="F6" s="35"/>
      <c r="G6" s="35"/>
      <c r="H6" s="35"/>
      <c r="I6" s="35"/>
      <c r="J6" s="35"/>
      <c r="K6" s="35"/>
      <c r="L6" s="38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9"/>
      <c r="AB6" s="59"/>
      <c r="AC6" s="59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30</v>
      </c>
      <c r="D7" s="6" t="s">
        <v>170</v>
      </c>
      <c r="E7" s="6" t="s">
        <v>171</v>
      </c>
      <c r="F7" s="6" t="s">
        <v>169</v>
      </c>
      <c r="G7" s="4" t="s">
        <v>172</v>
      </c>
      <c r="H7" s="4" t="s">
        <v>173</v>
      </c>
      <c r="I7" s="7">
        <f t="shared" ref="I7:I46" si="0">J7+K7</f>
        <v>1085</v>
      </c>
      <c r="J7" s="8">
        <v>700</v>
      </c>
      <c r="K7" s="7">
        <f t="shared" ref="K7:K16" si="1">SUM(M7:W7)</f>
        <v>385</v>
      </c>
      <c r="L7" s="9">
        <f t="shared" ref="L7:L46" si="2">K7/I7</f>
        <v>0.35483870967741937</v>
      </c>
      <c r="M7" s="10">
        <v>381</v>
      </c>
      <c r="N7" s="10"/>
      <c r="O7" s="10"/>
      <c r="P7" s="10">
        <v>4</v>
      </c>
      <c r="Q7" s="10"/>
      <c r="R7" s="10"/>
      <c r="S7" s="10"/>
      <c r="T7" s="10"/>
      <c r="U7" s="10"/>
      <c r="V7" s="10"/>
      <c r="W7" s="10"/>
      <c r="X7" s="11">
        <v>20201030</v>
      </c>
      <c r="Y7" s="11">
        <v>11</v>
      </c>
      <c r="Z7" s="5" t="s">
        <v>174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30</v>
      </c>
      <c r="D8" s="6" t="s">
        <v>170</v>
      </c>
      <c r="E8" s="6" t="s">
        <v>171</v>
      </c>
      <c r="F8" s="6" t="s">
        <v>169</v>
      </c>
      <c r="G8" s="4" t="s">
        <v>172</v>
      </c>
      <c r="H8" s="4" t="s">
        <v>173</v>
      </c>
      <c r="I8" s="7">
        <f t="shared" si="0"/>
        <v>1892</v>
      </c>
      <c r="J8" s="8">
        <v>1340</v>
      </c>
      <c r="K8" s="7">
        <f t="shared" si="1"/>
        <v>552</v>
      </c>
      <c r="L8" s="9">
        <f t="shared" si="2"/>
        <v>0.29175475687103591</v>
      </c>
      <c r="M8" s="10">
        <v>543</v>
      </c>
      <c r="N8" s="10"/>
      <c r="O8" s="10"/>
      <c r="P8" s="10">
        <v>9</v>
      </c>
      <c r="Q8" s="10"/>
      <c r="R8" s="10"/>
      <c r="S8" s="10"/>
      <c r="T8" s="10"/>
      <c r="U8" s="10"/>
      <c r="V8" s="10"/>
      <c r="W8" s="10"/>
      <c r="X8" s="11">
        <v>20201030</v>
      </c>
      <c r="Y8" s="11">
        <v>11</v>
      </c>
      <c r="Z8" s="5" t="s">
        <v>175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10</v>
      </c>
      <c r="C9" s="5">
        <f t="shared" si="4"/>
        <v>30</v>
      </c>
      <c r="D9" s="25" t="s">
        <v>30</v>
      </c>
      <c r="E9" s="25" t="s">
        <v>73</v>
      </c>
      <c r="F9" s="25" t="s">
        <v>74</v>
      </c>
      <c r="G9" s="26" t="s">
        <v>75</v>
      </c>
      <c r="H9" s="26" t="s">
        <v>51</v>
      </c>
      <c r="I9" s="7">
        <f t="shared" si="0"/>
        <v>1233</v>
      </c>
      <c r="J9" s="8">
        <v>1200</v>
      </c>
      <c r="K9" s="7">
        <f t="shared" si="1"/>
        <v>33</v>
      </c>
      <c r="L9" s="9">
        <f t="shared" si="2"/>
        <v>2.6763990267639901E-2</v>
      </c>
      <c r="M9" s="10"/>
      <c r="N9" s="10"/>
      <c r="O9" s="10"/>
      <c r="P9" s="10">
        <v>3</v>
      </c>
      <c r="Q9" s="10">
        <v>6</v>
      </c>
      <c r="R9" s="10"/>
      <c r="S9" s="10"/>
      <c r="T9" s="10">
        <v>2</v>
      </c>
      <c r="U9" s="10"/>
      <c r="V9" s="10">
        <v>22</v>
      </c>
      <c r="W9" s="10"/>
      <c r="X9" s="11">
        <v>20201029</v>
      </c>
      <c r="Y9" s="11">
        <v>14</v>
      </c>
      <c r="Z9" s="5" t="s">
        <v>174</v>
      </c>
      <c r="AA9" s="11" t="str">
        <f t="shared" si="3"/>
        <v>하선동</v>
      </c>
      <c r="AB9" s="4" t="s">
        <v>90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30</v>
      </c>
      <c r="D10" s="25" t="s">
        <v>30</v>
      </c>
      <c r="E10" s="25" t="s">
        <v>73</v>
      </c>
      <c r="F10" s="25" t="s">
        <v>74</v>
      </c>
      <c r="G10" s="26" t="s">
        <v>75</v>
      </c>
      <c r="H10" s="26" t="s">
        <v>51</v>
      </c>
      <c r="I10" s="7">
        <f t="shared" si="0"/>
        <v>1519</v>
      </c>
      <c r="J10" s="8">
        <v>1494</v>
      </c>
      <c r="K10" s="7">
        <f t="shared" si="1"/>
        <v>25</v>
      </c>
      <c r="L10" s="9">
        <f t="shared" si="2"/>
        <v>1.6458196181698487E-2</v>
      </c>
      <c r="M10" s="10"/>
      <c r="N10" s="10"/>
      <c r="O10" s="10"/>
      <c r="P10" s="10">
        <v>8</v>
      </c>
      <c r="Q10" s="10">
        <v>16</v>
      </c>
      <c r="R10" s="10"/>
      <c r="S10" s="10"/>
      <c r="T10" s="10">
        <v>1</v>
      </c>
      <c r="U10" s="10"/>
      <c r="V10" s="10"/>
      <c r="W10" s="10"/>
      <c r="X10" s="11">
        <v>20201028</v>
      </c>
      <c r="Y10" s="11">
        <v>14</v>
      </c>
      <c r="Z10" s="5" t="s">
        <v>174</v>
      </c>
      <c r="AA10" s="11" t="str">
        <f t="shared" si="3"/>
        <v>하선동</v>
      </c>
      <c r="AB10" s="4" t="s">
        <v>90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30</v>
      </c>
      <c r="D11" s="6" t="s">
        <v>50</v>
      </c>
      <c r="E11" s="6" t="s">
        <v>64</v>
      </c>
      <c r="F11" s="6" t="s">
        <v>105</v>
      </c>
      <c r="G11" s="4" t="s">
        <v>70</v>
      </c>
      <c r="H11" s="4" t="s">
        <v>51</v>
      </c>
      <c r="I11" s="7">
        <f t="shared" si="0"/>
        <v>2609</v>
      </c>
      <c r="J11" s="8">
        <v>2544</v>
      </c>
      <c r="K11" s="7">
        <f t="shared" si="1"/>
        <v>65</v>
      </c>
      <c r="L11" s="9">
        <f t="shared" si="2"/>
        <v>2.491376006132618E-2</v>
      </c>
      <c r="M11" s="10"/>
      <c r="N11" s="10"/>
      <c r="O11" s="10"/>
      <c r="P11" s="10">
        <v>43</v>
      </c>
      <c r="Q11" s="10">
        <v>22</v>
      </c>
      <c r="R11" s="10"/>
      <c r="S11" s="10"/>
      <c r="T11" s="10"/>
      <c r="U11" s="10"/>
      <c r="V11" s="10"/>
      <c r="W11" s="10"/>
      <c r="X11" s="11">
        <v>20201030</v>
      </c>
      <c r="Y11" s="11">
        <v>13</v>
      </c>
      <c r="Z11" s="5" t="s">
        <v>174</v>
      </c>
      <c r="AA11" s="11" t="str">
        <f t="shared" si="3"/>
        <v>하선동</v>
      </c>
      <c r="AB11" s="4" t="s">
        <v>90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30</v>
      </c>
      <c r="D12" s="6" t="s">
        <v>50</v>
      </c>
      <c r="E12" s="6" t="s">
        <v>64</v>
      </c>
      <c r="F12" s="6" t="s">
        <v>105</v>
      </c>
      <c r="G12" s="4" t="s">
        <v>70</v>
      </c>
      <c r="H12" s="4" t="s">
        <v>51</v>
      </c>
      <c r="I12" s="7">
        <f t="shared" si="0"/>
        <v>1948</v>
      </c>
      <c r="J12" s="8">
        <v>1938</v>
      </c>
      <c r="K12" s="7">
        <f t="shared" si="1"/>
        <v>10</v>
      </c>
      <c r="L12" s="9">
        <f t="shared" si="2"/>
        <v>5.1334702258726897E-3</v>
      </c>
      <c r="M12" s="10"/>
      <c r="N12" s="10"/>
      <c r="O12" s="10"/>
      <c r="P12" s="10">
        <v>4</v>
      </c>
      <c r="Q12" s="10">
        <v>6</v>
      </c>
      <c r="R12" s="10"/>
      <c r="S12" s="10"/>
      <c r="T12" s="10"/>
      <c r="U12" s="10"/>
      <c r="V12" s="10"/>
      <c r="W12" s="10"/>
      <c r="X12" s="11">
        <v>20201030</v>
      </c>
      <c r="Y12" s="11">
        <v>13</v>
      </c>
      <c r="Z12" s="5" t="s">
        <v>174</v>
      </c>
      <c r="AA12" s="11" t="str">
        <f t="shared" si="3"/>
        <v>하선동</v>
      </c>
      <c r="AB12" s="4" t="s">
        <v>94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30</v>
      </c>
      <c r="D13" s="6" t="s">
        <v>50</v>
      </c>
      <c r="E13" s="6" t="s">
        <v>64</v>
      </c>
      <c r="F13" s="6" t="s">
        <v>105</v>
      </c>
      <c r="G13" s="4" t="s">
        <v>70</v>
      </c>
      <c r="H13" s="4" t="s">
        <v>51</v>
      </c>
      <c r="I13" s="7">
        <f t="shared" si="0"/>
        <v>1108</v>
      </c>
      <c r="J13" s="8">
        <v>1097</v>
      </c>
      <c r="K13" s="7">
        <f t="shared" si="1"/>
        <v>11</v>
      </c>
      <c r="L13" s="9">
        <f t="shared" si="2"/>
        <v>9.9277978339350186E-3</v>
      </c>
      <c r="M13" s="10">
        <v>4</v>
      </c>
      <c r="N13" s="10"/>
      <c r="O13" s="10"/>
      <c r="P13" s="10">
        <v>7</v>
      </c>
      <c r="Q13" s="10"/>
      <c r="R13" s="10"/>
      <c r="S13" s="10"/>
      <c r="T13" s="10"/>
      <c r="U13" s="10"/>
      <c r="V13" s="10"/>
      <c r="W13" s="10"/>
      <c r="X13" s="11">
        <v>20201030</v>
      </c>
      <c r="Y13" s="11">
        <v>13</v>
      </c>
      <c r="Z13" s="5" t="s">
        <v>175</v>
      </c>
      <c r="AA13" s="11" t="str">
        <f t="shared" si="3"/>
        <v>이형준</v>
      </c>
      <c r="AB13" s="4" t="s">
        <v>94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30</v>
      </c>
      <c r="D14" s="6" t="s">
        <v>30</v>
      </c>
      <c r="E14" s="6" t="s">
        <v>64</v>
      </c>
      <c r="F14" s="6" t="s">
        <v>95</v>
      </c>
      <c r="G14" s="4" t="s">
        <v>96</v>
      </c>
      <c r="H14" s="4" t="s">
        <v>51</v>
      </c>
      <c r="I14" s="7">
        <f t="shared" si="0"/>
        <v>3447</v>
      </c>
      <c r="J14" s="8">
        <v>3413</v>
      </c>
      <c r="K14" s="7">
        <f t="shared" si="1"/>
        <v>34</v>
      </c>
      <c r="L14" s="9">
        <f t="shared" si="2"/>
        <v>9.8636495503336228E-3</v>
      </c>
      <c r="M14" s="10">
        <v>6</v>
      </c>
      <c r="N14" s="10"/>
      <c r="O14" s="10"/>
      <c r="P14" s="10">
        <v>28</v>
      </c>
      <c r="Q14" s="10"/>
      <c r="R14" s="10"/>
      <c r="S14" s="10"/>
      <c r="T14" s="10"/>
      <c r="U14" s="10"/>
      <c r="V14" s="10"/>
      <c r="W14" s="10"/>
      <c r="X14" s="11">
        <v>20201030</v>
      </c>
      <c r="Y14" s="11">
        <v>15</v>
      </c>
      <c r="Z14" s="5" t="s">
        <v>175</v>
      </c>
      <c r="AA14" s="11" t="str">
        <f t="shared" si="3"/>
        <v>이형준</v>
      </c>
      <c r="AB14" s="4" t="s">
        <v>94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30</v>
      </c>
      <c r="D15" s="6" t="s">
        <v>30</v>
      </c>
      <c r="E15" s="6" t="s">
        <v>64</v>
      </c>
      <c r="F15" s="6" t="s">
        <v>95</v>
      </c>
      <c r="G15" s="4" t="s">
        <v>96</v>
      </c>
      <c r="H15" s="4" t="s">
        <v>51</v>
      </c>
      <c r="I15" s="7">
        <f t="shared" si="0"/>
        <v>2758</v>
      </c>
      <c r="J15" s="8">
        <v>2719</v>
      </c>
      <c r="K15" s="7">
        <f t="shared" si="1"/>
        <v>39</v>
      </c>
      <c r="L15" s="9">
        <f t="shared" si="2"/>
        <v>1.4140681653372008E-2</v>
      </c>
      <c r="M15" s="10">
        <v>8</v>
      </c>
      <c r="N15" s="10"/>
      <c r="O15" s="10"/>
      <c r="P15" s="10">
        <v>31</v>
      </c>
      <c r="Q15" s="10"/>
      <c r="R15" s="10"/>
      <c r="S15" s="10"/>
      <c r="T15" s="10"/>
      <c r="U15" s="10"/>
      <c r="V15" s="10"/>
      <c r="W15" s="10"/>
      <c r="X15" s="11">
        <v>20201030</v>
      </c>
      <c r="Y15" s="11">
        <v>15</v>
      </c>
      <c r="Z15" s="5" t="s">
        <v>174</v>
      </c>
      <c r="AA15" s="11" t="str">
        <f t="shared" si="3"/>
        <v>하선동</v>
      </c>
      <c r="AB15" s="4" t="s">
        <v>97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30</v>
      </c>
      <c r="D16" s="6" t="s">
        <v>82</v>
      </c>
      <c r="E16" s="15" t="s">
        <v>64</v>
      </c>
      <c r="F16" s="4" t="s">
        <v>121</v>
      </c>
      <c r="G16" s="4" t="s">
        <v>96</v>
      </c>
      <c r="H16" s="4" t="s">
        <v>51</v>
      </c>
      <c r="I16" s="7">
        <f t="shared" si="0"/>
        <v>413</v>
      </c>
      <c r="J16" s="8">
        <v>374</v>
      </c>
      <c r="K16" s="7">
        <f t="shared" si="1"/>
        <v>39</v>
      </c>
      <c r="L16" s="9">
        <f t="shared" si="2"/>
        <v>9.4430992736077482E-2</v>
      </c>
      <c r="M16" s="10">
        <v>12</v>
      </c>
      <c r="N16" s="10"/>
      <c r="O16" s="10"/>
      <c r="P16" s="10">
        <v>27</v>
      </c>
      <c r="Q16" s="10"/>
      <c r="R16" s="10"/>
      <c r="S16" s="10"/>
      <c r="T16" s="10"/>
      <c r="U16" s="10"/>
      <c r="V16" s="10"/>
      <c r="W16" s="10"/>
      <c r="X16" s="11">
        <v>20201029</v>
      </c>
      <c r="Y16" s="11">
        <v>3</v>
      </c>
      <c r="Z16" s="5" t="s">
        <v>175</v>
      </c>
      <c r="AA16" s="11" t="str">
        <f t="shared" si="3"/>
        <v>이형준</v>
      </c>
      <c r="AB16" s="4" t="s">
        <v>97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30</v>
      </c>
      <c r="D17" s="6" t="s">
        <v>67</v>
      </c>
      <c r="E17" s="6" t="s">
        <v>64</v>
      </c>
      <c r="F17" s="6" t="s">
        <v>69</v>
      </c>
      <c r="G17" s="4" t="s">
        <v>70</v>
      </c>
      <c r="H17" s="4" t="s">
        <v>51</v>
      </c>
      <c r="I17" s="7">
        <f t="shared" si="0"/>
        <v>645</v>
      </c>
      <c r="J17" s="8">
        <v>613</v>
      </c>
      <c r="K17" s="7">
        <f t="shared" ref="K17:K18" si="5">SUM(M17:W17)</f>
        <v>32</v>
      </c>
      <c r="L17" s="9">
        <f t="shared" si="2"/>
        <v>4.9612403100775193E-2</v>
      </c>
      <c r="M17" s="10">
        <v>7</v>
      </c>
      <c r="N17" s="10"/>
      <c r="O17" s="10"/>
      <c r="P17" s="10">
        <v>25</v>
      </c>
      <c r="Q17" s="10"/>
      <c r="R17" s="10"/>
      <c r="S17" s="10"/>
      <c r="T17" s="10"/>
      <c r="U17" s="10"/>
      <c r="V17" s="10"/>
      <c r="W17" s="10"/>
      <c r="X17" s="11">
        <v>20201028</v>
      </c>
      <c r="Y17" s="11">
        <v>7</v>
      </c>
      <c r="Z17" s="5" t="s">
        <v>175</v>
      </c>
      <c r="AA17" s="11" t="str">
        <f t="shared" si="3"/>
        <v>이형준</v>
      </c>
      <c r="AB17" s="4" t="s">
        <v>97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30</v>
      </c>
      <c r="D18" s="6" t="s">
        <v>67</v>
      </c>
      <c r="E18" s="6" t="s">
        <v>64</v>
      </c>
      <c r="F18" s="6" t="s">
        <v>69</v>
      </c>
      <c r="G18" s="4" t="s">
        <v>70</v>
      </c>
      <c r="H18" s="4" t="s">
        <v>51</v>
      </c>
      <c r="I18" s="7">
        <f t="shared" si="0"/>
        <v>228</v>
      </c>
      <c r="J18" s="8">
        <v>187</v>
      </c>
      <c r="K18" s="7">
        <f t="shared" si="5"/>
        <v>41</v>
      </c>
      <c r="L18" s="9">
        <f t="shared" si="2"/>
        <v>0.17982456140350878</v>
      </c>
      <c r="M18" s="10">
        <v>27</v>
      </c>
      <c r="N18" s="10"/>
      <c r="O18" s="10"/>
      <c r="P18" s="10">
        <v>14</v>
      </c>
      <c r="Q18" s="10"/>
      <c r="R18" s="10"/>
      <c r="S18" s="10"/>
      <c r="T18" s="10"/>
      <c r="U18" s="10"/>
      <c r="V18" s="10"/>
      <c r="W18" s="10"/>
      <c r="X18" s="11">
        <v>20201028</v>
      </c>
      <c r="Y18" s="11">
        <v>7</v>
      </c>
      <c r="Z18" s="5" t="s">
        <v>174</v>
      </c>
      <c r="AA18" s="11" t="str">
        <f t="shared" si="3"/>
        <v>하선동</v>
      </c>
      <c r="AB18" s="4" t="s">
        <v>97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30</v>
      </c>
      <c r="D19" s="12" t="s">
        <v>180</v>
      </c>
      <c r="E19" s="4" t="s">
        <v>181</v>
      </c>
      <c r="F19" s="4"/>
      <c r="G19" s="4" t="s">
        <v>183</v>
      </c>
      <c r="H19" s="4" t="s">
        <v>51</v>
      </c>
      <c r="I19" s="7">
        <f t="shared" si="0"/>
        <v>14220</v>
      </c>
      <c r="J19" s="8">
        <v>12800</v>
      </c>
      <c r="K19" s="7">
        <f t="shared" ref="K19:K46" si="6">SUM(M19:W19)</f>
        <v>1420</v>
      </c>
      <c r="L19" s="9">
        <f t="shared" si="2"/>
        <v>9.9859353023909983E-2</v>
      </c>
      <c r="M19" s="10">
        <v>1420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20201030</v>
      </c>
      <c r="Y19" s="11">
        <v>3</v>
      </c>
      <c r="Z19" s="5" t="s">
        <v>182</v>
      </c>
      <c r="AA19" s="11" t="str">
        <f t="shared" si="3"/>
        <v>하선동</v>
      </c>
      <c r="AB19" s="4" t="s">
        <v>97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30</v>
      </c>
      <c r="D20" s="6" t="s">
        <v>67</v>
      </c>
      <c r="E20" s="6" t="s">
        <v>64</v>
      </c>
      <c r="F20" s="6" t="s">
        <v>69</v>
      </c>
      <c r="G20" s="4" t="s">
        <v>70</v>
      </c>
      <c r="H20" s="4" t="s">
        <v>51</v>
      </c>
      <c r="I20" s="7">
        <f t="shared" si="0"/>
        <v>675</v>
      </c>
      <c r="J20" s="8">
        <v>640</v>
      </c>
      <c r="K20" s="7">
        <f t="shared" si="6"/>
        <v>35</v>
      </c>
      <c r="L20" s="9">
        <f t="shared" si="2"/>
        <v>5.185185185185185E-2</v>
      </c>
      <c r="M20" s="10">
        <v>25</v>
      </c>
      <c r="N20" s="10"/>
      <c r="O20" s="10"/>
      <c r="P20" s="10">
        <v>4</v>
      </c>
      <c r="Q20" s="10">
        <v>6</v>
      </c>
      <c r="R20" s="10"/>
      <c r="S20" s="10"/>
      <c r="T20" s="10"/>
      <c r="U20" s="10"/>
      <c r="V20" s="10"/>
      <c r="W20" s="10"/>
      <c r="X20" s="11">
        <v>20201028</v>
      </c>
      <c r="Y20" s="11">
        <v>7</v>
      </c>
      <c r="Z20" s="5" t="s">
        <v>182</v>
      </c>
      <c r="AA20" s="11" t="str">
        <f t="shared" si="3"/>
        <v>하선동</v>
      </c>
      <c r="AB20" s="4" t="s">
        <v>53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30</v>
      </c>
      <c r="D21" s="6" t="s">
        <v>67</v>
      </c>
      <c r="E21" s="6" t="s">
        <v>64</v>
      </c>
      <c r="F21" s="6" t="s">
        <v>69</v>
      </c>
      <c r="G21" s="4" t="s">
        <v>70</v>
      </c>
      <c r="H21" s="4" t="s">
        <v>51</v>
      </c>
      <c r="I21" s="7">
        <f t="shared" si="0"/>
        <v>2496</v>
      </c>
      <c r="J21" s="8">
        <v>2305</v>
      </c>
      <c r="K21" s="7">
        <f t="shared" si="6"/>
        <v>191</v>
      </c>
      <c r="L21" s="9">
        <f t="shared" si="2"/>
        <v>7.6522435897435903E-2</v>
      </c>
      <c r="M21" s="10">
        <v>140</v>
      </c>
      <c r="N21" s="10"/>
      <c r="O21" s="10"/>
      <c r="P21" s="10">
        <v>39</v>
      </c>
      <c r="Q21" s="10">
        <v>12</v>
      </c>
      <c r="R21" s="10"/>
      <c r="S21" s="10"/>
      <c r="T21" s="10"/>
      <c r="U21" s="10"/>
      <c r="V21" s="10"/>
      <c r="W21" s="10"/>
      <c r="X21" s="11">
        <v>20201028</v>
      </c>
      <c r="Y21" s="11">
        <v>7</v>
      </c>
      <c r="Z21" s="5" t="s">
        <v>184</v>
      </c>
      <c r="AA21" s="11" t="str">
        <f t="shared" si="3"/>
        <v>이형준</v>
      </c>
      <c r="AB21" s="4" t="s">
        <v>53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30</v>
      </c>
      <c r="D22" s="6" t="s">
        <v>30</v>
      </c>
      <c r="E22" s="6" t="s">
        <v>186</v>
      </c>
      <c r="F22" s="6" t="s">
        <v>185</v>
      </c>
      <c r="G22" s="4">
        <v>7301</v>
      </c>
      <c r="H22" s="4"/>
      <c r="I22" s="7">
        <f t="shared" si="0"/>
        <v>100</v>
      </c>
      <c r="J22" s="8">
        <v>100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20201028</v>
      </c>
      <c r="Y22" s="11">
        <v>11</v>
      </c>
      <c r="Z22" s="5" t="s">
        <v>184</v>
      </c>
      <c r="AA22" s="11" t="str">
        <f t="shared" si="3"/>
        <v>이형준</v>
      </c>
      <c r="AB22" s="4" t="s">
        <v>53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30</v>
      </c>
      <c r="D23" s="6" t="s">
        <v>50</v>
      </c>
      <c r="E23" s="6" t="s">
        <v>103</v>
      </c>
      <c r="F23" s="6" t="s">
        <v>104</v>
      </c>
      <c r="G23" s="4" t="s">
        <v>70</v>
      </c>
      <c r="H23" s="4" t="s">
        <v>51</v>
      </c>
      <c r="I23" s="7">
        <f t="shared" si="0"/>
        <v>615</v>
      </c>
      <c r="J23" s="8">
        <v>510</v>
      </c>
      <c r="K23" s="7">
        <f t="shared" si="6"/>
        <v>105</v>
      </c>
      <c r="L23" s="9">
        <f t="shared" si="2"/>
        <v>0.17073170731707318</v>
      </c>
      <c r="M23" s="10">
        <v>87</v>
      </c>
      <c r="N23" s="10"/>
      <c r="O23" s="10"/>
      <c r="P23" s="10">
        <v>14</v>
      </c>
      <c r="Q23" s="10">
        <v>1</v>
      </c>
      <c r="R23" s="10"/>
      <c r="S23" s="10"/>
      <c r="T23" s="10">
        <v>3</v>
      </c>
      <c r="U23" s="10"/>
      <c r="V23" s="10"/>
      <c r="W23" s="10"/>
      <c r="X23" s="11">
        <v>20201030</v>
      </c>
      <c r="Y23" s="11">
        <v>11</v>
      </c>
      <c r="Z23" s="5" t="s">
        <v>182</v>
      </c>
      <c r="AA23" s="11" t="str">
        <f t="shared" si="3"/>
        <v>하선동</v>
      </c>
      <c r="AB23" s="4" t="s">
        <v>53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30</v>
      </c>
      <c r="D24" s="25" t="s">
        <v>30</v>
      </c>
      <c r="E24" s="25" t="s">
        <v>73</v>
      </c>
      <c r="F24" s="6" t="s">
        <v>187</v>
      </c>
      <c r="G24" s="4" t="s">
        <v>188</v>
      </c>
      <c r="H24" s="4" t="s">
        <v>51</v>
      </c>
      <c r="I24" s="7">
        <f t="shared" si="0"/>
        <v>590</v>
      </c>
      <c r="J24" s="8">
        <v>590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20201030</v>
      </c>
      <c r="Y24" s="11">
        <v>4</v>
      </c>
      <c r="Z24" s="5" t="s">
        <v>182</v>
      </c>
      <c r="AA24" s="11" t="str">
        <f t="shared" si="3"/>
        <v>하선동</v>
      </c>
      <c r="AB24" s="4" t="s">
        <v>53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4"/>
        <v>30</v>
      </c>
      <c r="D25" s="6" t="s">
        <v>45</v>
      </c>
      <c r="E25" s="6" t="s">
        <v>189</v>
      </c>
      <c r="F25" s="6" t="s">
        <v>190</v>
      </c>
      <c r="G25" s="4" t="s">
        <v>191</v>
      </c>
      <c r="H25" s="4" t="s">
        <v>51</v>
      </c>
      <c r="I25" s="7">
        <f t="shared" si="0"/>
        <v>1101</v>
      </c>
      <c r="J25" s="8">
        <v>1100</v>
      </c>
      <c r="K25" s="7">
        <f t="shared" si="6"/>
        <v>1</v>
      </c>
      <c r="L25" s="9">
        <f t="shared" si="2"/>
        <v>9.0826521344232513E-4</v>
      </c>
      <c r="M25" s="10"/>
      <c r="N25" s="10"/>
      <c r="O25" s="10"/>
      <c r="P25" s="10"/>
      <c r="Q25" s="10"/>
      <c r="R25" s="10"/>
      <c r="S25" s="10"/>
      <c r="T25" s="10">
        <v>1</v>
      </c>
      <c r="U25" s="10"/>
      <c r="V25" s="10"/>
      <c r="W25" s="10"/>
      <c r="X25" s="11">
        <v>20201030</v>
      </c>
      <c r="Y25" s="11">
        <v>8</v>
      </c>
      <c r="Z25" s="5" t="s">
        <v>182</v>
      </c>
      <c r="AA25" s="11" t="str">
        <f t="shared" si="3"/>
        <v>하선동</v>
      </c>
      <c r="AB25" s="4" t="s">
        <v>53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4"/>
        <v>30</v>
      </c>
      <c r="D26" s="6" t="s">
        <v>67</v>
      </c>
      <c r="E26" s="6" t="s">
        <v>64</v>
      </c>
      <c r="F26" s="6" t="s">
        <v>69</v>
      </c>
      <c r="G26" s="4" t="s">
        <v>70</v>
      </c>
      <c r="H26" s="4" t="s">
        <v>51</v>
      </c>
      <c r="I26" s="7">
        <f t="shared" si="0"/>
        <v>433</v>
      </c>
      <c r="J26" s="8">
        <v>410</v>
      </c>
      <c r="K26" s="7">
        <f t="shared" si="6"/>
        <v>23</v>
      </c>
      <c r="L26" s="9">
        <f t="shared" si="2"/>
        <v>5.3117782909930716E-2</v>
      </c>
      <c r="M26" s="10">
        <v>12</v>
      </c>
      <c r="N26" s="10"/>
      <c r="O26" s="10"/>
      <c r="P26" s="10">
        <v>11</v>
      </c>
      <c r="Q26" s="10"/>
      <c r="R26" s="10"/>
      <c r="S26" s="10"/>
      <c r="T26" s="10"/>
      <c r="U26" s="10"/>
      <c r="V26" s="10"/>
      <c r="W26" s="10"/>
      <c r="X26" s="11">
        <v>20201029</v>
      </c>
      <c r="Y26" s="11">
        <v>7</v>
      </c>
      <c r="Z26" s="5" t="s">
        <v>184</v>
      </c>
      <c r="AA26" s="11" t="str">
        <f t="shared" si="3"/>
        <v>이형준</v>
      </c>
      <c r="AB26" s="4" t="s">
        <v>53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4"/>
        <v>30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4"/>
        <v>30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4"/>
        <v>30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4"/>
        <v>30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4"/>
        <v>30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4"/>
        <v>30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4"/>
        <v>30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4"/>
        <v>30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4"/>
        <v>30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4"/>
        <v>30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4"/>
        <v>30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4"/>
        <v>30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4"/>
        <v>30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4"/>
        <v>30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4"/>
        <v>30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4"/>
        <v>30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4"/>
        <v>30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4"/>
        <v>30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4"/>
        <v>30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4"/>
        <v>30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1">
        <f t="shared" ref="I47:W47" si="7">SUM(I7:I46)</f>
        <v>39115</v>
      </c>
      <c r="J47" s="31">
        <f t="shared" si="7"/>
        <v>36074</v>
      </c>
      <c r="K47" s="31">
        <f t="shared" si="7"/>
        <v>3041</v>
      </c>
      <c r="L47" s="31" t="e">
        <f t="shared" si="7"/>
        <v>#DIV/0!</v>
      </c>
      <c r="M47" s="31">
        <f t="shared" si="7"/>
        <v>2672</v>
      </c>
      <c r="N47" s="31">
        <f t="shared" si="7"/>
        <v>0</v>
      </c>
      <c r="O47" s="31">
        <f t="shared" si="7"/>
        <v>0</v>
      </c>
      <c r="P47" s="31">
        <f t="shared" si="7"/>
        <v>271</v>
      </c>
      <c r="Q47" s="31">
        <f t="shared" si="7"/>
        <v>69</v>
      </c>
      <c r="R47" s="31">
        <f t="shared" si="7"/>
        <v>0</v>
      </c>
      <c r="S47" s="31">
        <f t="shared" si="7"/>
        <v>0</v>
      </c>
      <c r="T47" s="31">
        <f t="shared" si="7"/>
        <v>7</v>
      </c>
      <c r="U47" s="31">
        <f t="shared" si="7"/>
        <v>0</v>
      </c>
      <c r="V47" s="31">
        <f t="shared" si="7"/>
        <v>22</v>
      </c>
      <c r="W47" s="31">
        <f t="shared" si="7"/>
        <v>0</v>
      </c>
      <c r="X47" s="32"/>
      <c r="Y47" s="33"/>
      <c r="Z47" s="33"/>
      <c r="AA47" s="33"/>
      <c r="AB47" s="33"/>
      <c r="AC47" s="33"/>
    </row>
    <row r="48" spans="1:29" s="16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3"/>
      <c r="Y48" s="33"/>
      <c r="Z48" s="33"/>
      <c r="AA48" s="33"/>
      <c r="AB48" s="33"/>
      <c r="AC48" s="33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3</v>
      </c>
      <c r="D49" s="6" t="s">
        <v>170</v>
      </c>
      <c r="E49" s="6" t="s">
        <v>177</v>
      </c>
      <c r="F49" s="6" t="s">
        <v>176</v>
      </c>
      <c r="G49" s="4" t="s">
        <v>178</v>
      </c>
      <c r="H49" s="4" t="s">
        <v>179</v>
      </c>
      <c r="I49" s="7">
        <f t="shared" ref="I49:I63" si="8">J49+K49</f>
        <v>200</v>
      </c>
      <c r="J49" s="8">
        <v>200</v>
      </c>
      <c r="K49" s="7">
        <f t="shared" ref="K49:K63" si="9">SUM(M49:W49)</f>
        <v>0</v>
      </c>
      <c r="L49" s="9">
        <f t="shared" ref="L49:L63" si="10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20201030</v>
      </c>
      <c r="Y49" s="11">
        <v>12</v>
      </c>
      <c r="Z49" s="5" t="s">
        <v>174</v>
      </c>
      <c r="AA49" s="11" t="str">
        <f>IF($Z49="A","하선동",IF($Z49="B","이형준",""))</f>
        <v>하선동</v>
      </c>
      <c r="AB49" s="4" t="s">
        <v>90</v>
      </c>
      <c r="AC49" s="12"/>
    </row>
    <row r="50" spans="1:29" ht="20.100000000000001" customHeight="1" x14ac:dyDescent="0.3">
      <c r="A50" s="4">
        <v>2</v>
      </c>
      <c r="B50" s="5" t="str">
        <f t="shared" ref="B50:B63" si="11">LEFT($A$1,1)</f>
        <v>1</v>
      </c>
      <c r="C50" s="5" t="str">
        <f t="shared" ref="C50:C63" si="12">MID($A$1,4,2)</f>
        <v xml:space="preserve"> 3</v>
      </c>
      <c r="D50" s="6" t="s">
        <v>50</v>
      </c>
      <c r="E50" s="6" t="s">
        <v>64</v>
      </c>
      <c r="F50" s="6" t="s">
        <v>105</v>
      </c>
      <c r="G50" s="4" t="s">
        <v>70</v>
      </c>
      <c r="H50" s="4" t="s">
        <v>51</v>
      </c>
      <c r="I50" s="7">
        <f t="shared" si="8"/>
        <v>646</v>
      </c>
      <c r="J50" s="14">
        <v>646</v>
      </c>
      <c r="K50" s="7"/>
      <c r="L50" s="9">
        <f t="shared" si="10"/>
        <v>0</v>
      </c>
      <c r="M50" s="10">
        <v>269</v>
      </c>
      <c r="N50" s="10"/>
      <c r="O50" s="10"/>
      <c r="P50" s="10">
        <v>3</v>
      </c>
      <c r="Q50" s="10">
        <v>1</v>
      </c>
      <c r="R50" s="10"/>
      <c r="S50" s="10"/>
      <c r="T50" s="10"/>
      <c r="U50" s="10"/>
      <c r="V50" s="10"/>
      <c r="W50" s="10"/>
      <c r="X50" s="11">
        <v>20201027</v>
      </c>
      <c r="Y50" s="11">
        <v>13</v>
      </c>
      <c r="Z50" s="5" t="s">
        <v>175</v>
      </c>
      <c r="AA50" s="11" t="str">
        <f t="shared" ref="AA50:AA63" si="13">IF($Z50="A","하선동",IF($Z50="B","이형준",""))</f>
        <v>이형준</v>
      </c>
      <c r="AB50" s="4" t="s">
        <v>94</v>
      </c>
      <c r="AC50" s="12"/>
    </row>
    <row r="51" spans="1:29" ht="20.100000000000001" customHeight="1" x14ac:dyDescent="0.3">
      <c r="A51" s="4">
        <v>3</v>
      </c>
      <c r="B51" s="5" t="str">
        <f t="shared" si="11"/>
        <v>1</v>
      </c>
      <c r="C51" s="5" t="str">
        <f t="shared" si="12"/>
        <v xml:space="preserve"> 3</v>
      </c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3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1"/>
        <v>1</v>
      </c>
      <c r="C52" s="5" t="str">
        <f t="shared" si="12"/>
        <v xml:space="preserve"> 3</v>
      </c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3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1"/>
        <v>1</v>
      </c>
      <c r="C53" s="5" t="str">
        <f t="shared" si="12"/>
        <v xml:space="preserve"> 3</v>
      </c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3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1"/>
        <v>1</v>
      </c>
      <c r="C54" s="5" t="str">
        <f t="shared" si="12"/>
        <v xml:space="preserve"> 3</v>
      </c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1"/>
        <v>1</v>
      </c>
      <c r="C55" s="5" t="str">
        <f t="shared" si="12"/>
        <v xml:space="preserve"> 3</v>
      </c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1"/>
        <v>1</v>
      </c>
      <c r="C56" s="5" t="str">
        <f t="shared" si="12"/>
        <v xml:space="preserve"> 3</v>
      </c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1"/>
        <v>1</v>
      </c>
      <c r="C57" s="5" t="str">
        <f t="shared" si="12"/>
        <v xml:space="preserve"> 3</v>
      </c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1"/>
        <v>1</v>
      </c>
      <c r="C58" s="5" t="str">
        <f t="shared" si="12"/>
        <v xml:space="preserve"> 3</v>
      </c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1"/>
        <v>1</v>
      </c>
      <c r="C59" s="5" t="str">
        <f t="shared" si="12"/>
        <v xml:space="preserve"> 3</v>
      </c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1"/>
        <v>1</v>
      </c>
      <c r="C60" s="5" t="str">
        <f t="shared" si="12"/>
        <v xml:space="preserve"> 3</v>
      </c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1"/>
        <v>1</v>
      </c>
      <c r="C61" s="5" t="str">
        <f t="shared" si="12"/>
        <v xml:space="preserve"> 3</v>
      </c>
      <c r="D61" s="6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1"/>
        <v>1</v>
      </c>
      <c r="C62" s="5" t="str">
        <f t="shared" si="12"/>
        <v xml:space="preserve"> 3</v>
      </c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1"/>
        <v>1</v>
      </c>
      <c r="C63" s="5" t="str">
        <f t="shared" si="12"/>
        <v xml:space="preserve"> 3</v>
      </c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7 D27:AC46 A8:C46 I8:AC12 AB13:AB14 I26:AA26 AC26">
    <cfRule type="expression" dxfId="57" priority="61">
      <formula>$L7&gt;0.15</formula>
    </cfRule>
    <cfRule type="expression" dxfId="56" priority="62">
      <formula>AND($L7&gt;0.08,$L7&lt;0.15)</formula>
    </cfRule>
  </conditionalFormatting>
  <conditionalFormatting sqref="A49:AC49 A51:AC63 A50:C50 I50:AC50">
    <cfRule type="expression" dxfId="55" priority="59">
      <formula>$L49&gt;0.15</formula>
    </cfRule>
    <cfRule type="expression" dxfId="54" priority="60">
      <formula>AND($L49&gt;0.08,$L49&lt;0.15)</formula>
    </cfRule>
  </conditionalFormatting>
  <conditionalFormatting sqref="D8:H8">
    <cfRule type="expression" dxfId="53" priority="57">
      <formula>$L8&gt;0.15</formula>
    </cfRule>
    <cfRule type="expression" dxfId="52" priority="58">
      <formula>AND($L8&gt;0.08,$L8&lt;0.15)</formula>
    </cfRule>
  </conditionalFormatting>
  <conditionalFormatting sqref="D28:H28">
    <cfRule type="expression" dxfId="51" priority="51">
      <formula>$L28&gt;0.15</formula>
    </cfRule>
    <cfRule type="expression" dxfId="50" priority="52">
      <formula>AND($L28&gt;0.08,$L28&lt;0.15)</formula>
    </cfRule>
  </conditionalFormatting>
  <conditionalFormatting sqref="D29:H29">
    <cfRule type="expression" dxfId="49" priority="49">
      <formula>$L29&gt;0.15</formula>
    </cfRule>
    <cfRule type="expression" dxfId="48" priority="50">
      <formula>AND($L29&gt;0.08,$L29&lt;0.15)</formula>
    </cfRule>
  </conditionalFormatting>
  <conditionalFormatting sqref="D7:AC8 I9:AC15 D19:AA19 I16:AA18 AB16:AC19 I20:AC20 I21:AA21 AC21:AC25 AB21:AB26 D22:AA23 D25:AA25 F24:AA24">
    <cfRule type="expression" dxfId="47" priority="47">
      <formula>$L7&gt;0.15</formula>
    </cfRule>
    <cfRule type="expression" dxfId="46" priority="48">
      <formula>AND($L7&gt;0.08,$L7&lt;0.15)</formula>
    </cfRule>
  </conditionalFormatting>
  <conditionalFormatting sqref="D8:H8">
    <cfRule type="expression" dxfId="45" priority="45">
      <formula>$L8&gt;0.15</formula>
    </cfRule>
    <cfRule type="expression" dxfId="44" priority="46">
      <formula>AND($L8&gt;0.08,$L8&lt;0.15)</formula>
    </cfRule>
  </conditionalFormatting>
  <conditionalFormatting sqref="D9:H9">
    <cfRule type="expression" dxfId="43" priority="43">
      <formula>$L9&gt;0.15</formula>
    </cfRule>
    <cfRule type="expression" dxfId="42" priority="44">
      <formula>AND($L9&gt;0.08,$L9&lt;0.15)</formula>
    </cfRule>
  </conditionalFormatting>
  <conditionalFormatting sqref="D9:H9">
    <cfRule type="expression" dxfId="41" priority="41">
      <formula>$L9&gt;0.15</formula>
    </cfRule>
    <cfRule type="expression" dxfId="40" priority="42">
      <formula>AND($L9&gt;0.08,$L9&lt;0.15)</formula>
    </cfRule>
  </conditionalFormatting>
  <conditionalFormatting sqref="D10:H10">
    <cfRule type="expression" dxfId="39" priority="39">
      <formula>$L10&gt;0.15</formula>
    </cfRule>
    <cfRule type="expression" dxfId="38" priority="40">
      <formula>AND($L10&gt;0.08,$L10&lt;0.15)</formula>
    </cfRule>
  </conditionalFormatting>
  <conditionalFormatting sqref="D10:H10">
    <cfRule type="expression" dxfId="37" priority="37">
      <formula>$L10&gt;0.15</formula>
    </cfRule>
    <cfRule type="expression" dxfId="36" priority="38">
      <formula>AND($L10&gt;0.08,$L10&lt;0.15)</formula>
    </cfRule>
  </conditionalFormatting>
  <conditionalFormatting sqref="D11:H11">
    <cfRule type="expression" dxfId="35" priority="35">
      <formula>$L11&gt;0.15</formula>
    </cfRule>
    <cfRule type="expression" dxfId="34" priority="36">
      <formula>AND($L11&gt;0.08,$L11&lt;0.15)</formula>
    </cfRule>
  </conditionalFormatting>
  <conditionalFormatting sqref="D12:H12">
    <cfRule type="expression" dxfId="33" priority="33">
      <formula>$L12&gt;0.15</formula>
    </cfRule>
    <cfRule type="expression" dxfId="32" priority="34">
      <formula>AND($L12&gt;0.08,$L12&lt;0.15)</formula>
    </cfRule>
  </conditionalFormatting>
  <conditionalFormatting sqref="D13:H13">
    <cfRule type="expression" dxfId="31" priority="31">
      <formula>$L13&gt;0.15</formula>
    </cfRule>
    <cfRule type="expression" dxfId="30" priority="32">
      <formula>AND($L13&gt;0.08,$L13&lt;0.15)</formula>
    </cfRule>
  </conditionalFormatting>
  <conditionalFormatting sqref="D14:H14">
    <cfRule type="expression" dxfId="29" priority="29">
      <formula>$L14&gt;0.15</formula>
    </cfRule>
    <cfRule type="expression" dxfId="28" priority="30">
      <formula>AND($L14&gt;0.08,$L14&lt;0.15)</formula>
    </cfRule>
  </conditionalFormatting>
  <conditionalFormatting sqref="D50:H50">
    <cfRule type="expression" dxfId="27" priority="27">
      <formula>$L50&gt;0.15</formula>
    </cfRule>
    <cfRule type="expression" dxfId="26" priority="28">
      <formula>AND($L50&gt;0.08,$L50&lt;0.15)</formula>
    </cfRule>
  </conditionalFormatting>
  <conditionalFormatting sqref="D15:H15">
    <cfRule type="expression" dxfId="25" priority="25">
      <formula>$L15&gt;0.15</formula>
    </cfRule>
    <cfRule type="expression" dxfId="24" priority="26">
      <formula>AND($L15&gt;0.08,$L15&lt;0.15)</formula>
    </cfRule>
  </conditionalFormatting>
  <conditionalFormatting sqref="D16:F16">
    <cfRule type="expression" dxfId="23" priority="23">
      <formula>$L16&gt;0.15</formula>
    </cfRule>
    <cfRule type="expression" dxfId="22" priority="24">
      <formula>AND($L16&gt;0.08,$L16&lt;0.15)</formula>
    </cfRule>
  </conditionalFormatting>
  <conditionalFormatting sqref="D16:F16">
    <cfRule type="expression" dxfId="21" priority="21">
      <formula>$L16&gt;0.15</formula>
    </cfRule>
    <cfRule type="expression" dxfId="20" priority="22">
      <formula>AND($L16&gt;0.08,$L16&lt;0.15)</formula>
    </cfRule>
  </conditionalFormatting>
  <conditionalFormatting sqref="G16:H16">
    <cfRule type="expression" dxfId="19" priority="19">
      <formula>$L16&gt;0.15</formula>
    </cfRule>
    <cfRule type="expression" dxfId="18" priority="20">
      <formula>AND($L16&gt;0.08,$L16&lt;0.15)</formula>
    </cfRule>
  </conditionalFormatting>
  <conditionalFormatting sqref="D17:H17">
    <cfRule type="expression" dxfId="17" priority="17">
      <formula>$L17&gt;0.15</formula>
    </cfRule>
    <cfRule type="expression" dxfId="16" priority="18">
      <formula>AND($L17&gt;0.08,$L17&lt;0.15)</formula>
    </cfRule>
  </conditionalFormatting>
  <conditionalFormatting sqref="D18:H18">
    <cfRule type="expression" dxfId="15" priority="15">
      <formula>$L18&gt;0.15</formula>
    </cfRule>
    <cfRule type="expression" dxfId="14" priority="16">
      <formula>AND($L18&gt;0.08,$L18&lt;0.15)</formula>
    </cfRule>
  </conditionalFormatting>
  <conditionalFormatting sqref="D20:H20">
    <cfRule type="expression" dxfId="13" priority="13">
      <formula>$L20&gt;0.15</formula>
    </cfRule>
    <cfRule type="expression" dxfId="12" priority="14">
      <formula>AND($L20&gt;0.08,$L20&lt;0.15)</formula>
    </cfRule>
  </conditionalFormatting>
  <conditionalFormatting sqref="D21:H21">
    <cfRule type="expression" dxfId="11" priority="11">
      <formula>$L21&gt;0.15</formula>
    </cfRule>
    <cfRule type="expression" dxfId="10" priority="12">
      <formula>AND($L21&gt;0.08,$L21&lt;0.15)</formula>
    </cfRule>
  </conditionalFormatting>
  <conditionalFormatting sqref="D23:H23">
    <cfRule type="expression" dxfId="9" priority="9">
      <formula>$L23&gt;0.15</formula>
    </cfRule>
    <cfRule type="expression" dxfId="8" priority="10">
      <formula>AND($L23&gt;0.08,$L23&lt;0.15)</formula>
    </cfRule>
  </conditionalFormatting>
  <conditionalFormatting sqref="D23:H23">
    <cfRule type="expression" dxfId="7" priority="7">
      <formula>$L23&gt;0.15</formula>
    </cfRule>
    <cfRule type="expression" dxfId="6" priority="8">
      <formula>AND($L23&gt;0.08,$L23&lt;0.15)</formula>
    </cfRule>
  </conditionalFormatting>
  <conditionalFormatting sqref="D24:E24">
    <cfRule type="expression" dxfId="5" priority="5">
      <formula>$L24&gt;0.15</formula>
    </cfRule>
    <cfRule type="expression" dxfId="4" priority="6">
      <formula>AND($L24&gt;0.08,$L24&lt;0.15)</formula>
    </cfRule>
  </conditionalFormatting>
  <conditionalFormatting sqref="D24:E24">
    <cfRule type="expression" dxfId="3" priority="3">
      <formula>$L24&gt;0.15</formula>
    </cfRule>
    <cfRule type="expression" dxfId="2" priority="4">
      <formula>AND($L24&gt;0.08,$L24&lt;0.15)</formula>
    </cfRule>
  </conditionalFormatting>
  <conditionalFormatting sqref="D26:H26">
    <cfRule type="expression" dxfId="1" priority="1">
      <formula>$L26&gt;0.15</formula>
    </cfRule>
    <cfRule type="expression" dxfId="0" priority="2">
      <formula>AND($L26&gt;0.08,$L26&lt;0.15)</formula>
    </cfRule>
  </conditionalFormatting>
  <dataValidations count="3">
    <dataValidation type="list" allowBlank="1" showInputMessage="1" showErrorMessage="1" sqref="Z7:Z46 Z49:Z63" xr:uid="{0D1EF79C-9478-4664-AAB5-F1D8EE1A0588}">
      <formula1>"A, B"</formula1>
    </dataValidation>
    <dataValidation type="whole" allowBlank="1" showInputMessage="1" showErrorMessage="1" errorTitle="입력값이 올바르지 않습니다." error="숫자만 쓰세요!" sqref="M7:W46 M49:W63" xr:uid="{8638DB09-29BE-433E-8F32-3FA3F20B3B1C}">
      <formula1>0</formula1>
      <formula2>20000</formula2>
    </dataValidation>
    <dataValidation allowBlank="1" showInputMessage="1" showErrorMessage="1" prompt="수식 계산_x000a_수치 입력 금지" sqref="K7:K46 K49:K63" xr:uid="{7626F4DE-839C-4472-9161-A3C4428784A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B436B9-6105-4358-8F94-2C682B4D6858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A2EC835E-6C16-4A8B-B2DD-CBAF63E1F86D}">
          <x14:formula1>
            <xm:f>데이터!$B$4:$B$17</xm:f>
          </x14:formula1>
          <xm:sqref>D49:D63 D7:D8 D11:D13 D22:D23 D25 D27:D46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10월26 일</vt:lpstr>
      <vt:lpstr>10월27일</vt:lpstr>
      <vt:lpstr>10월28일</vt:lpstr>
      <vt:lpstr>10월29일</vt:lpstr>
      <vt:lpstr>10월30일</vt:lpstr>
      <vt:lpstr>'10월26 일'!Print_Area</vt:lpstr>
      <vt:lpstr>'10월27일'!Print_Area</vt:lpstr>
      <vt:lpstr>'10월28일'!Print_Area</vt:lpstr>
      <vt:lpstr>'10월29일'!Print_Area</vt:lpstr>
      <vt:lpstr>'10월30일'!Print_Area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김서나</cp:lastModifiedBy>
  <dcterms:created xsi:type="dcterms:W3CDTF">2020-05-22T07:35:31Z</dcterms:created>
  <dcterms:modified xsi:type="dcterms:W3CDTF">2020-11-03T03:27:13Z</dcterms:modified>
</cp:coreProperties>
</file>