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검사일보\2020년 검사일보\검사일보 11월\"/>
    </mc:Choice>
  </mc:AlternateContent>
  <bookViews>
    <workbookView xWindow="1110" yWindow="225" windowWidth="16140" windowHeight="14535" firstSheet="1" activeTab="4"/>
  </bookViews>
  <sheets>
    <sheet name="데이터" sheetId="4" state="hidden" r:id="rId1"/>
    <sheet name="11월23일" sheetId="37" r:id="rId2"/>
    <sheet name="11월24일" sheetId="38" r:id="rId3"/>
    <sheet name="11월25일" sheetId="39" r:id="rId4"/>
    <sheet name="11월26일 " sheetId="40" r:id="rId5"/>
    <sheet name="11월27일" sheetId="41" r:id="rId6"/>
  </sheets>
  <definedNames>
    <definedName name="_xlnm.Print_Area" localSheetId="1">'11월23일'!$A$1:$AD$48</definedName>
    <definedName name="_xlnm.Print_Area" localSheetId="2">'11월24일'!$A$1:$AD$48</definedName>
    <definedName name="_xlnm.Print_Area" localSheetId="3">'11월25일'!$A$1:$AD$48</definedName>
    <definedName name="_xlnm.Print_Area" localSheetId="4">'11월26일 '!$A$1:$AD$48</definedName>
    <definedName name="_xlnm.Print_Area" localSheetId="5">'11월27일'!$A$1:$AD$48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3" i="41" l="1"/>
  <c r="K63" i="41"/>
  <c r="I63" i="41"/>
  <c r="L63" i="41" s="1"/>
  <c r="C63" i="41"/>
  <c r="B63" i="41"/>
  <c r="AB62" i="41"/>
  <c r="K62" i="41"/>
  <c r="I62" i="41" s="1"/>
  <c r="L62" i="41" s="1"/>
  <c r="C62" i="41"/>
  <c r="B62" i="41"/>
  <c r="AB61" i="41"/>
  <c r="K61" i="41"/>
  <c r="I61" i="41"/>
  <c r="L61" i="41" s="1"/>
  <c r="C61" i="41"/>
  <c r="B61" i="41"/>
  <c r="AB60" i="41"/>
  <c r="K60" i="41"/>
  <c r="I60" i="41" s="1"/>
  <c r="L60" i="41" s="1"/>
  <c r="C60" i="41"/>
  <c r="B60" i="41"/>
  <c r="AB59" i="41"/>
  <c r="K59" i="41"/>
  <c r="I59" i="41"/>
  <c r="L59" i="41" s="1"/>
  <c r="C59" i="41"/>
  <c r="B59" i="41"/>
  <c r="AB58" i="41"/>
  <c r="K58" i="41"/>
  <c r="I58" i="41" s="1"/>
  <c r="L58" i="41" s="1"/>
  <c r="C58" i="41"/>
  <c r="B58" i="41"/>
  <c r="AB57" i="41"/>
  <c r="K57" i="41"/>
  <c r="L57" i="41" s="1"/>
  <c r="I57" i="41"/>
  <c r="C57" i="41"/>
  <c r="B57" i="41"/>
  <c r="AB56" i="41"/>
  <c r="K56" i="41"/>
  <c r="I56" i="41" s="1"/>
  <c r="L56" i="41" s="1"/>
  <c r="C56" i="41"/>
  <c r="B56" i="41"/>
  <c r="AB55" i="41"/>
  <c r="K55" i="41"/>
  <c r="L55" i="41" s="1"/>
  <c r="I55" i="41"/>
  <c r="C55" i="41"/>
  <c r="B55" i="41"/>
  <c r="AB54" i="41"/>
  <c r="K54" i="41"/>
  <c r="I54" i="41" s="1"/>
  <c r="L54" i="41" s="1"/>
  <c r="C54" i="41"/>
  <c r="B54" i="41"/>
  <c r="AB53" i="41"/>
  <c r="K53" i="41"/>
  <c r="L53" i="41" s="1"/>
  <c r="I53" i="41"/>
  <c r="C53" i="41"/>
  <c r="B53" i="41"/>
  <c r="AB52" i="41"/>
  <c r="K52" i="41"/>
  <c r="I52" i="41" s="1"/>
  <c r="L52" i="41" s="1"/>
  <c r="C52" i="41"/>
  <c r="B52" i="41"/>
  <c r="AB51" i="41"/>
  <c r="K51" i="41"/>
  <c r="L51" i="41" s="1"/>
  <c r="I51" i="41"/>
  <c r="C51" i="41"/>
  <c r="B51" i="41"/>
  <c r="AB50" i="41"/>
  <c r="K50" i="41"/>
  <c r="I50" i="41" s="1"/>
  <c r="L50" i="41" s="1"/>
  <c r="C50" i="41"/>
  <c r="B50" i="41"/>
  <c r="AB49" i="41"/>
  <c r="K49" i="41"/>
  <c r="L49" i="41" s="1"/>
  <c r="I49" i="41"/>
  <c r="C49" i="41"/>
  <c r="B49" i="41"/>
  <c r="X47" i="41"/>
  <c r="W47" i="41"/>
  <c r="V47" i="41"/>
  <c r="U47" i="41"/>
  <c r="T47" i="41"/>
  <c r="S47" i="41"/>
  <c r="Q47" i="41"/>
  <c r="P47" i="41"/>
  <c r="O47" i="41"/>
  <c r="N47" i="41"/>
  <c r="M47" i="41"/>
  <c r="J47" i="41"/>
  <c r="AB46" i="41"/>
  <c r="K46" i="41"/>
  <c r="I46" i="41" s="1"/>
  <c r="AB45" i="41"/>
  <c r="K45" i="41"/>
  <c r="I45" i="41"/>
  <c r="L45" i="41" s="1"/>
  <c r="AB44" i="41"/>
  <c r="K44" i="41"/>
  <c r="I44" i="41" s="1"/>
  <c r="AB43" i="41"/>
  <c r="K43" i="41"/>
  <c r="I43" i="41"/>
  <c r="L43" i="41" s="1"/>
  <c r="AB42" i="41"/>
  <c r="K42" i="41"/>
  <c r="I42" i="41" s="1"/>
  <c r="AB41" i="41"/>
  <c r="K41" i="41"/>
  <c r="I41" i="41"/>
  <c r="L41" i="41" s="1"/>
  <c r="AB40" i="41"/>
  <c r="K40" i="41"/>
  <c r="I40" i="41" s="1"/>
  <c r="AB39" i="41"/>
  <c r="K39" i="41"/>
  <c r="I39" i="41"/>
  <c r="L39" i="41" s="1"/>
  <c r="AB38" i="41"/>
  <c r="K38" i="41"/>
  <c r="I38" i="41" s="1"/>
  <c r="AB37" i="41"/>
  <c r="K37" i="41"/>
  <c r="I37" i="41"/>
  <c r="L37" i="41" s="1"/>
  <c r="AB36" i="41"/>
  <c r="K36" i="41"/>
  <c r="I36" i="41" s="1"/>
  <c r="AB35" i="41"/>
  <c r="K35" i="41"/>
  <c r="I35" i="41"/>
  <c r="L35" i="41" s="1"/>
  <c r="AB34" i="41"/>
  <c r="K34" i="41"/>
  <c r="I34" i="41" s="1"/>
  <c r="AB33" i="41"/>
  <c r="K33" i="41"/>
  <c r="I33" i="41"/>
  <c r="L33" i="41" s="1"/>
  <c r="AB32" i="41"/>
  <c r="K32" i="41"/>
  <c r="I32" i="41" s="1"/>
  <c r="AB31" i="41"/>
  <c r="K31" i="41"/>
  <c r="I31" i="41"/>
  <c r="L31" i="41" s="1"/>
  <c r="AB30" i="41"/>
  <c r="K30" i="41"/>
  <c r="I30" i="41" s="1"/>
  <c r="AB29" i="41"/>
  <c r="K29" i="41"/>
  <c r="I29" i="41"/>
  <c r="L29" i="41" s="1"/>
  <c r="AB28" i="41"/>
  <c r="K28" i="41"/>
  <c r="I28" i="41" s="1"/>
  <c r="AB27" i="41"/>
  <c r="K27" i="41"/>
  <c r="I27" i="41"/>
  <c r="L27" i="41" s="1"/>
  <c r="AB26" i="41"/>
  <c r="K26" i="41"/>
  <c r="I26" i="41" s="1"/>
  <c r="AB25" i="41"/>
  <c r="K25" i="41"/>
  <c r="I25" i="41"/>
  <c r="L25" i="41" s="1"/>
  <c r="AB24" i="41"/>
  <c r="K24" i="41"/>
  <c r="I24" i="41" s="1"/>
  <c r="AB23" i="41"/>
  <c r="K23" i="41"/>
  <c r="I23" i="41"/>
  <c r="L23" i="41" s="1"/>
  <c r="AB22" i="41"/>
  <c r="K22" i="41"/>
  <c r="I22" i="41" s="1"/>
  <c r="AB21" i="41"/>
  <c r="K21" i="41"/>
  <c r="L21" i="41" s="1"/>
  <c r="I21" i="41"/>
  <c r="AB20" i="41"/>
  <c r="K20" i="41"/>
  <c r="I20" i="41" s="1"/>
  <c r="AB19" i="41"/>
  <c r="K19" i="41"/>
  <c r="L19" i="41" s="1"/>
  <c r="I19" i="41"/>
  <c r="AB18" i="41"/>
  <c r="K18" i="41"/>
  <c r="I18" i="41" s="1"/>
  <c r="AB17" i="41"/>
  <c r="K17" i="41"/>
  <c r="AB16" i="41"/>
  <c r="K16" i="41"/>
  <c r="I16" i="41" s="1"/>
  <c r="AB15" i="41"/>
  <c r="K15" i="41"/>
  <c r="AB14" i="41"/>
  <c r="K14" i="41"/>
  <c r="I14" i="41" s="1"/>
  <c r="AB13" i="41"/>
  <c r="K13" i="41"/>
  <c r="AB12" i="41"/>
  <c r="K12" i="41"/>
  <c r="I12" i="41" s="1"/>
  <c r="AB11" i="41"/>
  <c r="K11" i="41"/>
  <c r="AB10" i="41"/>
  <c r="K10" i="41"/>
  <c r="I10" i="41" s="1"/>
  <c r="AB9" i="41"/>
  <c r="K9" i="41"/>
  <c r="C9" i="41"/>
  <c r="C10" i="41" s="1"/>
  <c r="C11" i="41" s="1"/>
  <c r="C12" i="41" s="1"/>
  <c r="C13" i="41" s="1"/>
  <c r="C14" i="41" s="1"/>
  <c r="C15" i="41" s="1"/>
  <c r="C16" i="41" s="1"/>
  <c r="C17" i="41" s="1"/>
  <c r="C18" i="41" s="1"/>
  <c r="C19" i="41" s="1"/>
  <c r="C20" i="41" s="1"/>
  <c r="C21" i="41" s="1"/>
  <c r="C22" i="41" s="1"/>
  <c r="C23" i="41" s="1"/>
  <c r="C24" i="41" s="1"/>
  <c r="C25" i="41" s="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AB8" i="41"/>
  <c r="K8" i="41"/>
  <c r="I8" i="41" s="1"/>
  <c r="C8" i="41"/>
  <c r="B8" i="4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AB7" i="41"/>
  <c r="K7" i="41"/>
  <c r="C5" i="41"/>
  <c r="L13" i="41" l="1"/>
  <c r="L15" i="41"/>
  <c r="I7" i="41"/>
  <c r="L7" i="41" s="1"/>
  <c r="L8" i="41"/>
  <c r="I9" i="41"/>
  <c r="L9" i="41" s="1"/>
  <c r="L10" i="41"/>
  <c r="I11" i="41"/>
  <c r="L11" i="41" s="1"/>
  <c r="L12" i="41"/>
  <c r="I13" i="41"/>
  <c r="L14" i="41"/>
  <c r="I15" i="41"/>
  <c r="L16" i="41"/>
  <c r="I17" i="41"/>
  <c r="L17" i="41" s="1"/>
  <c r="L18" i="41"/>
  <c r="L20" i="41"/>
  <c r="L22" i="41"/>
  <c r="L24" i="41"/>
  <c r="L26" i="41"/>
  <c r="L28" i="41"/>
  <c r="L30" i="41"/>
  <c r="L32" i="41"/>
  <c r="L34" i="41"/>
  <c r="L36" i="41"/>
  <c r="L38" i="41"/>
  <c r="L40" i="41"/>
  <c r="L42" i="41"/>
  <c r="L44" i="41"/>
  <c r="L46" i="41"/>
  <c r="K47" i="41"/>
  <c r="L47" i="41" l="1"/>
  <c r="I47" i="41"/>
  <c r="AB13" i="40" l="1"/>
  <c r="I46" i="40" l="1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0" i="40"/>
  <c r="I28" i="40"/>
  <c r="I27" i="40"/>
  <c r="I22" i="40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1" i="38"/>
  <c r="I30" i="38"/>
  <c r="I29" i="38"/>
  <c r="I28" i="38"/>
  <c r="I16" i="38"/>
  <c r="I15" i="38"/>
  <c r="I12" i="38"/>
  <c r="I49" i="38"/>
  <c r="I50" i="38"/>
  <c r="I51" i="38"/>
  <c r="I52" i="38"/>
  <c r="I53" i="38"/>
  <c r="I54" i="38"/>
  <c r="I55" i="38"/>
  <c r="I56" i="38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0" i="37"/>
  <c r="I29" i="37"/>
  <c r="I28" i="37"/>
  <c r="I21" i="37"/>
  <c r="I17" i="37"/>
  <c r="I10" i="37"/>
  <c r="I8" i="37"/>
  <c r="I7" i="37"/>
  <c r="AB63" i="40" l="1"/>
  <c r="K63" i="40"/>
  <c r="L63" i="40" s="1"/>
  <c r="I63" i="40"/>
  <c r="C63" i="40"/>
  <c r="B63" i="40"/>
  <c r="AB62" i="40"/>
  <c r="L62" i="40"/>
  <c r="K62" i="40"/>
  <c r="I62" i="40"/>
  <c r="C62" i="40"/>
  <c r="B62" i="40"/>
  <c r="AB61" i="40"/>
  <c r="K61" i="40"/>
  <c r="L61" i="40" s="1"/>
  <c r="I61" i="40"/>
  <c r="C61" i="40"/>
  <c r="B61" i="40"/>
  <c r="AB60" i="40"/>
  <c r="L60" i="40"/>
  <c r="K60" i="40"/>
  <c r="I60" i="40"/>
  <c r="C60" i="40"/>
  <c r="B60" i="40"/>
  <c r="AB59" i="40"/>
  <c r="K59" i="40"/>
  <c r="L59" i="40" s="1"/>
  <c r="I59" i="40"/>
  <c r="C59" i="40"/>
  <c r="B59" i="40"/>
  <c r="AB58" i="40"/>
  <c r="L58" i="40"/>
  <c r="K58" i="40"/>
  <c r="I58" i="40"/>
  <c r="C58" i="40"/>
  <c r="B58" i="40"/>
  <c r="AB57" i="40"/>
  <c r="K57" i="40"/>
  <c r="L57" i="40" s="1"/>
  <c r="I57" i="40"/>
  <c r="C57" i="40"/>
  <c r="B57" i="40"/>
  <c r="AB56" i="40"/>
  <c r="L56" i="40"/>
  <c r="K56" i="40"/>
  <c r="I56" i="40"/>
  <c r="C56" i="40"/>
  <c r="B56" i="40"/>
  <c r="AB55" i="40"/>
  <c r="K55" i="40"/>
  <c r="L55" i="40" s="1"/>
  <c r="I55" i="40"/>
  <c r="C55" i="40"/>
  <c r="B55" i="40"/>
  <c r="AB54" i="40"/>
  <c r="L54" i="40"/>
  <c r="K54" i="40"/>
  <c r="I54" i="40"/>
  <c r="C54" i="40"/>
  <c r="B54" i="40"/>
  <c r="AB53" i="40"/>
  <c r="K53" i="40"/>
  <c r="L53" i="40" s="1"/>
  <c r="I53" i="40"/>
  <c r="C53" i="40"/>
  <c r="B53" i="40"/>
  <c r="AB52" i="40"/>
  <c r="L52" i="40"/>
  <c r="K52" i="40"/>
  <c r="I52" i="40"/>
  <c r="C52" i="40"/>
  <c r="B52" i="40"/>
  <c r="AB51" i="40"/>
  <c r="K51" i="40"/>
  <c r="L51" i="40" s="1"/>
  <c r="I51" i="40"/>
  <c r="C51" i="40"/>
  <c r="B51" i="40"/>
  <c r="AB50" i="40"/>
  <c r="L50" i="40"/>
  <c r="K50" i="40"/>
  <c r="I50" i="40"/>
  <c r="C50" i="40"/>
  <c r="B50" i="40"/>
  <c r="AB49" i="40"/>
  <c r="K49" i="40"/>
  <c r="L49" i="40" s="1"/>
  <c r="I49" i="40"/>
  <c r="C49" i="40"/>
  <c r="B49" i="40"/>
  <c r="X47" i="40"/>
  <c r="W47" i="40"/>
  <c r="V47" i="40"/>
  <c r="U47" i="40"/>
  <c r="T47" i="40"/>
  <c r="S47" i="40"/>
  <c r="Q47" i="40"/>
  <c r="P47" i="40"/>
  <c r="O47" i="40"/>
  <c r="N47" i="40"/>
  <c r="M47" i="40"/>
  <c r="J47" i="40"/>
  <c r="AB46" i="40"/>
  <c r="K46" i="40"/>
  <c r="AB45" i="40"/>
  <c r="K45" i="40"/>
  <c r="L45" i="40" s="1"/>
  <c r="AB44" i="40"/>
  <c r="K44" i="40"/>
  <c r="AB43" i="40"/>
  <c r="K43" i="40"/>
  <c r="L43" i="40" s="1"/>
  <c r="AB42" i="40"/>
  <c r="K42" i="40"/>
  <c r="AB41" i="40"/>
  <c r="K41" i="40"/>
  <c r="L41" i="40" s="1"/>
  <c r="AB40" i="40"/>
  <c r="K40" i="40"/>
  <c r="L40" i="40" s="1"/>
  <c r="AB39" i="40"/>
  <c r="K39" i="40"/>
  <c r="L39" i="40" s="1"/>
  <c r="AB38" i="40"/>
  <c r="L38" i="40"/>
  <c r="K38" i="40"/>
  <c r="AB37" i="40"/>
  <c r="K37" i="40"/>
  <c r="L37" i="40" s="1"/>
  <c r="AB36" i="40"/>
  <c r="K36" i="40"/>
  <c r="L36" i="40" s="1"/>
  <c r="AB35" i="40"/>
  <c r="K35" i="40"/>
  <c r="L35" i="40" s="1"/>
  <c r="AB34" i="40"/>
  <c r="L34" i="40"/>
  <c r="K34" i="40"/>
  <c r="AB33" i="40"/>
  <c r="K33" i="40"/>
  <c r="L33" i="40" s="1"/>
  <c r="AB32" i="40"/>
  <c r="K32" i="40"/>
  <c r="L32" i="40" s="1"/>
  <c r="AB31" i="40"/>
  <c r="K31" i="40"/>
  <c r="AB30" i="40"/>
  <c r="L30" i="40"/>
  <c r="K30" i="40"/>
  <c r="AB29" i="40"/>
  <c r="K29" i="40"/>
  <c r="AB28" i="40"/>
  <c r="K28" i="40"/>
  <c r="L28" i="40" s="1"/>
  <c r="AB27" i="40"/>
  <c r="K27" i="40"/>
  <c r="L27" i="40" s="1"/>
  <c r="AB26" i="40"/>
  <c r="K26" i="40"/>
  <c r="I26" i="40" s="1"/>
  <c r="AB25" i="40"/>
  <c r="K25" i="40"/>
  <c r="AB24" i="40"/>
  <c r="K24" i="40"/>
  <c r="AB23" i="40"/>
  <c r="K23" i="40"/>
  <c r="AB22" i="40"/>
  <c r="L22" i="40"/>
  <c r="K22" i="40"/>
  <c r="AB21" i="40"/>
  <c r="K21" i="40"/>
  <c r="AB20" i="40"/>
  <c r="K20" i="40"/>
  <c r="AB19" i="40"/>
  <c r="K19" i="40"/>
  <c r="AB18" i="40"/>
  <c r="K18" i="40"/>
  <c r="I18" i="40" s="1"/>
  <c r="AB17" i="40"/>
  <c r="K17" i="40"/>
  <c r="AB16" i="40"/>
  <c r="K16" i="40"/>
  <c r="AB15" i="40"/>
  <c r="K15" i="40"/>
  <c r="AB14" i="40"/>
  <c r="L14" i="40"/>
  <c r="K14" i="40"/>
  <c r="I14" i="40" s="1"/>
  <c r="K13" i="40"/>
  <c r="AB12" i="40"/>
  <c r="K12" i="40"/>
  <c r="AB11" i="40"/>
  <c r="K11" i="40"/>
  <c r="AB10" i="40"/>
  <c r="K10" i="40"/>
  <c r="I10" i="40" s="1"/>
  <c r="AB9" i="40"/>
  <c r="K9" i="40"/>
  <c r="B9" i="40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AB8" i="40"/>
  <c r="K8" i="40"/>
  <c r="C8" i="40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B8" i="40"/>
  <c r="AB7" i="40"/>
  <c r="K7" i="40"/>
  <c r="C5" i="40"/>
  <c r="AB63" i="39"/>
  <c r="K63" i="39"/>
  <c r="L63" i="39" s="1"/>
  <c r="I63" i="39"/>
  <c r="C63" i="39"/>
  <c r="B63" i="39"/>
  <c r="AB62" i="39"/>
  <c r="K62" i="39"/>
  <c r="I62" i="39" s="1"/>
  <c r="L62" i="39" s="1"/>
  <c r="C62" i="39"/>
  <c r="B62" i="39"/>
  <c r="AB61" i="39"/>
  <c r="K61" i="39"/>
  <c r="L61" i="39" s="1"/>
  <c r="I61" i="39"/>
  <c r="C61" i="39"/>
  <c r="B61" i="39"/>
  <c r="AB60" i="39"/>
  <c r="K60" i="39"/>
  <c r="I60" i="39" s="1"/>
  <c r="L60" i="39" s="1"/>
  <c r="C60" i="39"/>
  <c r="B60" i="39"/>
  <c r="AB59" i="39"/>
  <c r="K59" i="39"/>
  <c r="L59" i="39" s="1"/>
  <c r="I59" i="39"/>
  <c r="C59" i="39"/>
  <c r="B59" i="39"/>
  <c r="AB58" i="39"/>
  <c r="K58" i="39"/>
  <c r="I58" i="39" s="1"/>
  <c r="L58" i="39" s="1"/>
  <c r="C58" i="39"/>
  <c r="B58" i="39"/>
  <c r="AB57" i="39"/>
  <c r="K57" i="39"/>
  <c r="L57" i="39" s="1"/>
  <c r="I57" i="39"/>
  <c r="C57" i="39"/>
  <c r="B57" i="39"/>
  <c r="AB56" i="39"/>
  <c r="K56" i="39"/>
  <c r="I56" i="39" s="1"/>
  <c r="L56" i="39" s="1"/>
  <c r="C56" i="39"/>
  <c r="B56" i="39"/>
  <c r="AB55" i="39"/>
  <c r="K55" i="39"/>
  <c r="L55" i="39" s="1"/>
  <c r="I55" i="39"/>
  <c r="C55" i="39"/>
  <c r="B55" i="39"/>
  <c r="AB54" i="39"/>
  <c r="K54" i="39"/>
  <c r="I54" i="39" s="1"/>
  <c r="L54" i="39" s="1"/>
  <c r="C54" i="39"/>
  <c r="B54" i="39"/>
  <c r="AB53" i="39"/>
  <c r="K53" i="39"/>
  <c r="L53" i="39" s="1"/>
  <c r="I53" i="39"/>
  <c r="C53" i="39"/>
  <c r="B53" i="39"/>
  <c r="AB52" i="39"/>
  <c r="K52" i="39"/>
  <c r="I52" i="39" s="1"/>
  <c r="L52" i="39" s="1"/>
  <c r="C52" i="39"/>
  <c r="B52" i="39"/>
  <c r="AB51" i="39"/>
  <c r="K51" i="39"/>
  <c r="L51" i="39" s="1"/>
  <c r="I51" i="39"/>
  <c r="C51" i="39"/>
  <c r="B51" i="39"/>
  <c r="AB50" i="39"/>
  <c r="K50" i="39"/>
  <c r="I50" i="39" s="1"/>
  <c r="L50" i="39" s="1"/>
  <c r="C50" i="39"/>
  <c r="B50" i="39"/>
  <c r="AB49" i="39"/>
  <c r="K49" i="39"/>
  <c r="I49" i="39"/>
  <c r="C49" i="39"/>
  <c r="B49" i="39"/>
  <c r="X47" i="39"/>
  <c r="W47" i="39"/>
  <c r="V47" i="39"/>
  <c r="U47" i="39"/>
  <c r="T47" i="39"/>
  <c r="S47" i="39"/>
  <c r="Q47" i="39"/>
  <c r="P47" i="39"/>
  <c r="O47" i="39"/>
  <c r="N47" i="39"/>
  <c r="M47" i="39"/>
  <c r="J47" i="39"/>
  <c r="AB46" i="39"/>
  <c r="K46" i="39"/>
  <c r="AB45" i="39"/>
  <c r="L45" i="39"/>
  <c r="K45" i="39"/>
  <c r="AB44" i="39"/>
  <c r="K44" i="39"/>
  <c r="AB43" i="39"/>
  <c r="L43" i="39"/>
  <c r="K43" i="39"/>
  <c r="AB42" i="39"/>
  <c r="K42" i="39"/>
  <c r="AB41" i="39"/>
  <c r="L41" i="39"/>
  <c r="K41" i="39"/>
  <c r="AB40" i="39"/>
  <c r="K40" i="39"/>
  <c r="L40" i="39" s="1"/>
  <c r="AB39" i="39"/>
  <c r="K39" i="39"/>
  <c r="L39" i="39" s="1"/>
  <c r="AB38" i="39"/>
  <c r="L38" i="39"/>
  <c r="K38" i="39"/>
  <c r="AB37" i="39"/>
  <c r="L37" i="39"/>
  <c r="K37" i="39"/>
  <c r="AB36" i="39"/>
  <c r="K36" i="39"/>
  <c r="L36" i="39" s="1"/>
  <c r="AB35" i="39"/>
  <c r="K35" i="39"/>
  <c r="L35" i="39" s="1"/>
  <c r="AB34" i="39"/>
  <c r="L34" i="39"/>
  <c r="K34" i="39"/>
  <c r="AB33" i="39"/>
  <c r="L33" i="39"/>
  <c r="K33" i="39"/>
  <c r="AB32" i="39"/>
  <c r="K32" i="39"/>
  <c r="L32" i="39" s="1"/>
  <c r="AB31" i="39"/>
  <c r="K31" i="39"/>
  <c r="L31" i="39" s="1"/>
  <c r="AB30" i="39"/>
  <c r="L30" i="39"/>
  <c r="K30" i="39"/>
  <c r="AB29" i="39"/>
  <c r="L29" i="39"/>
  <c r="K29" i="39"/>
  <c r="AB28" i="39"/>
  <c r="K28" i="39"/>
  <c r="L28" i="39" s="1"/>
  <c r="AB27" i="39"/>
  <c r="K27" i="39"/>
  <c r="L27" i="39" s="1"/>
  <c r="AB26" i="39"/>
  <c r="L26" i="39"/>
  <c r="K26" i="39"/>
  <c r="AB25" i="39"/>
  <c r="L25" i="39"/>
  <c r="K25" i="39"/>
  <c r="AB24" i="39"/>
  <c r="K24" i="39"/>
  <c r="AB23" i="39"/>
  <c r="K23" i="39"/>
  <c r="AB22" i="39"/>
  <c r="K22" i="39"/>
  <c r="I22" i="39" s="1"/>
  <c r="AB21" i="39"/>
  <c r="K21" i="39"/>
  <c r="I21" i="39" s="1"/>
  <c r="AB20" i="39"/>
  <c r="K20" i="39"/>
  <c r="AB19" i="39"/>
  <c r="K19" i="39"/>
  <c r="AB18" i="39"/>
  <c r="K18" i="39"/>
  <c r="I18" i="39" s="1"/>
  <c r="AB17" i="39"/>
  <c r="K17" i="39"/>
  <c r="I17" i="39" s="1"/>
  <c r="AB16" i="39"/>
  <c r="K16" i="39"/>
  <c r="AB15" i="39"/>
  <c r="K15" i="39"/>
  <c r="AB14" i="39"/>
  <c r="K14" i="39"/>
  <c r="I14" i="39" s="1"/>
  <c r="AB13" i="39"/>
  <c r="K13" i="39"/>
  <c r="I13" i="39" s="1"/>
  <c r="AB12" i="39"/>
  <c r="K12" i="39"/>
  <c r="AB11" i="39"/>
  <c r="K11" i="39"/>
  <c r="AB10" i="39"/>
  <c r="K10" i="39"/>
  <c r="I10" i="39" s="1"/>
  <c r="AB9" i="39"/>
  <c r="K9" i="39"/>
  <c r="I9" i="39" s="1"/>
  <c r="B9" i="39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AB8" i="39"/>
  <c r="K8" i="39"/>
  <c r="C8" i="39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B8" i="39"/>
  <c r="AB7" i="39"/>
  <c r="K7" i="39"/>
  <c r="C5" i="39"/>
  <c r="I31" i="40" l="1"/>
  <c r="L31" i="40" s="1"/>
  <c r="I29" i="40"/>
  <c r="L29" i="40" s="1"/>
  <c r="L21" i="40"/>
  <c r="I21" i="40"/>
  <c r="L26" i="40"/>
  <c r="I25" i="40"/>
  <c r="L25" i="40" s="1"/>
  <c r="I24" i="40"/>
  <c r="L24" i="40" s="1"/>
  <c r="I23" i="40"/>
  <c r="L23" i="40" s="1"/>
  <c r="I19" i="40"/>
  <c r="L19" i="40" s="1"/>
  <c r="I20" i="40"/>
  <c r="L20" i="40" s="1"/>
  <c r="L18" i="40"/>
  <c r="I17" i="40"/>
  <c r="L17" i="40" s="1"/>
  <c r="I16" i="40"/>
  <c r="L16" i="40" s="1"/>
  <c r="I15" i="40"/>
  <c r="L15" i="40" s="1"/>
  <c r="I13" i="40"/>
  <c r="L13" i="40" s="1"/>
  <c r="I12" i="40"/>
  <c r="L12" i="40" s="1"/>
  <c r="I11" i="40"/>
  <c r="L11" i="40" s="1"/>
  <c r="L10" i="40"/>
  <c r="L9" i="40"/>
  <c r="I9" i="40"/>
  <c r="I8" i="40"/>
  <c r="L8" i="40" s="1"/>
  <c r="I7" i="40"/>
  <c r="L7" i="40" s="1"/>
  <c r="L24" i="39"/>
  <c r="I24" i="39"/>
  <c r="I23" i="39"/>
  <c r="L23" i="39" s="1"/>
  <c r="L22" i="39"/>
  <c r="L21" i="39"/>
  <c r="L17" i="39"/>
  <c r="I20" i="39"/>
  <c r="L20" i="39" s="1"/>
  <c r="I19" i="39"/>
  <c r="L19" i="39" s="1"/>
  <c r="L18" i="39"/>
  <c r="I16" i="39"/>
  <c r="L16" i="39" s="1"/>
  <c r="I15" i="39"/>
  <c r="L15" i="39" s="1"/>
  <c r="I12" i="39"/>
  <c r="L12" i="39" s="1"/>
  <c r="L14" i="39"/>
  <c r="L13" i="39"/>
  <c r="I11" i="39"/>
  <c r="L11" i="39" s="1"/>
  <c r="L10" i="39"/>
  <c r="L9" i="39"/>
  <c r="L49" i="39"/>
  <c r="I8" i="39"/>
  <c r="L8" i="39" s="1"/>
  <c r="K47" i="39"/>
  <c r="I7" i="39"/>
  <c r="L7" i="39" s="1"/>
  <c r="L42" i="40"/>
  <c r="L44" i="40"/>
  <c r="L46" i="40"/>
  <c r="K47" i="40"/>
  <c r="L42" i="39"/>
  <c r="L44" i="39"/>
  <c r="L46" i="39"/>
  <c r="AB63" i="38"/>
  <c r="K63" i="38"/>
  <c r="L63" i="38" s="1"/>
  <c r="I63" i="38"/>
  <c r="C63" i="38"/>
  <c r="B63" i="38"/>
  <c r="AB62" i="38"/>
  <c r="K62" i="38"/>
  <c r="I62" i="38" s="1"/>
  <c r="L62" i="38" s="1"/>
  <c r="C62" i="38"/>
  <c r="B62" i="38"/>
  <c r="AB61" i="38"/>
  <c r="K61" i="38"/>
  <c r="L61" i="38" s="1"/>
  <c r="I61" i="38"/>
  <c r="C61" i="38"/>
  <c r="B61" i="38"/>
  <c r="AB60" i="38"/>
  <c r="K60" i="38"/>
  <c r="I60" i="38" s="1"/>
  <c r="L60" i="38" s="1"/>
  <c r="C60" i="38"/>
  <c r="B60" i="38"/>
  <c r="AB59" i="38"/>
  <c r="K59" i="38"/>
  <c r="L59" i="38" s="1"/>
  <c r="I59" i="38"/>
  <c r="C59" i="38"/>
  <c r="B59" i="38"/>
  <c r="AB58" i="38"/>
  <c r="K58" i="38"/>
  <c r="I58" i="38" s="1"/>
  <c r="L58" i="38" s="1"/>
  <c r="C58" i="38"/>
  <c r="B58" i="38"/>
  <c r="AB57" i="38"/>
  <c r="K57" i="38"/>
  <c r="L57" i="38" s="1"/>
  <c r="I57" i="38"/>
  <c r="C57" i="38"/>
  <c r="B57" i="38"/>
  <c r="AB56" i="38"/>
  <c r="K56" i="38"/>
  <c r="L56" i="38" s="1"/>
  <c r="C56" i="38"/>
  <c r="B56" i="38"/>
  <c r="AB55" i="38"/>
  <c r="K55" i="38"/>
  <c r="L55" i="38" s="1"/>
  <c r="C55" i="38"/>
  <c r="B55" i="38"/>
  <c r="AB54" i="38"/>
  <c r="K54" i="38"/>
  <c r="L54" i="38" s="1"/>
  <c r="C54" i="38"/>
  <c r="B54" i="38"/>
  <c r="AB53" i="38"/>
  <c r="K53" i="38"/>
  <c r="L53" i="38" s="1"/>
  <c r="C53" i="38"/>
  <c r="B53" i="38"/>
  <c r="AB52" i="38"/>
  <c r="K52" i="38"/>
  <c r="L52" i="38" s="1"/>
  <c r="C52" i="38"/>
  <c r="B52" i="38"/>
  <c r="AB51" i="38"/>
  <c r="K51" i="38"/>
  <c r="L51" i="38" s="1"/>
  <c r="C51" i="38"/>
  <c r="B51" i="38"/>
  <c r="AB50" i="38"/>
  <c r="K50" i="38"/>
  <c r="L50" i="38" s="1"/>
  <c r="C50" i="38"/>
  <c r="B50" i="38"/>
  <c r="AB49" i="38"/>
  <c r="K49" i="38"/>
  <c r="L49" i="38" s="1"/>
  <c r="C49" i="38"/>
  <c r="B49" i="38"/>
  <c r="X47" i="38"/>
  <c r="W47" i="38"/>
  <c r="V47" i="38"/>
  <c r="U47" i="38"/>
  <c r="T47" i="38"/>
  <c r="S47" i="38"/>
  <c r="Q47" i="38"/>
  <c r="P47" i="38"/>
  <c r="O47" i="38"/>
  <c r="N47" i="38"/>
  <c r="M47" i="38"/>
  <c r="J47" i="38"/>
  <c r="AB46" i="38"/>
  <c r="K46" i="38"/>
  <c r="AB45" i="38"/>
  <c r="K45" i="38"/>
  <c r="L45" i="38"/>
  <c r="AB44" i="38"/>
  <c r="K44" i="38"/>
  <c r="AB43" i="38"/>
  <c r="K43" i="38"/>
  <c r="L43" i="38"/>
  <c r="AB42" i="38"/>
  <c r="K42" i="38"/>
  <c r="AB41" i="38"/>
  <c r="L41" i="38"/>
  <c r="K41" i="38"/>
  <c r="AB40" i="38"/>
  <c r="K40" i="38"/>
  <c r="L40" i="38" s="1"/>
  <c r="AB39" i="38"/>
  <c r="K39" i="38"/>
  <c r="L39" i="38" s="1"/>
  <c r="AB38" i="38"/>
  <c r="L38" i="38"/>
  <c r="K38" i="38"/>
  <c r="AB37" i="38"/>
  <c r="L37" i="38"/>
  <c r="K37" i="38"/>
  <c r="AB36" i="38"/>
  <c r="K36" i="38"/>
  <c r="L36" i="38" s="1"/>
  <c r="AB35" i="38"/>
  <c r="K35" i="38"/>
  <c r="L35" i="38" s="1"/>
  <c r="AB34" i="38"/>
  <c r="L34" i="38"/>
  <c r="K34" i="38"/>
  <c r="AB33" i="38"/>
  <c r="L33" i="38"/>
  <c r="K33" i="38"/>
  <c r="AB32" i="38"/>
  <c r="K32" i="38"/>
  <c r="AB31" i="38"/>
  <c r="K31" i="38"/>
  <c r="L31" i="38" s="1"/>
  <c r="AB30" i="38"/>
  <c r="L30" i="38"/>
  <c r="K30" i="38"/>
  <c r="AB29" i="38"/>
  <c r="L29" i="38"/>
  <c r="K29" i="38"/>
  <c r="AB28" i="38"/>
  <c r="K28" i="38"/>
  <c r="L28" i="38" s="1"/>
  <c r="AB27" i="38"/>
  <c r="K27" i="38"/>
  <c r="AB26" i="38"/>
  <c r="K26" i="38"/>
  <c r="I26" i="38" s="1"/>
  <c r="AB25" i="38"/>
  <c r="K25" i="38"/>
  <c r="I25" i="38" s="1"/>
  <c r="AB24" i="38"/>
  <c r="K24" i="38"/>
  <c r="AB23" i="38"/>
  <c r="K23" i="38"/>
  <c r="AB22" i="38"/>
  <c r="K22" i="38"/>
  <c r="I22" i="38" s="1"/>
  <c r="AB21" i="38"/>
  <c r="K21" i="38"/>
  <c r="I21" i="38" s="1"/>
  <c r="AB20" i="38"/>
  <c r="K20" i="38"/>
  <c r="AB19" i="38"/>
  <c r="K19" i="38"/>
  <c r="AB18" i="38"/>
  <c r="K18" i="38"/>
  <c r="I18" i="38" s="1"/>
  <c r="AB17" i="38"/>
  <c r="K17" i="38"/>
  <c r="I17" i="38" s="1"/>
  <c r="L17" i="38" s="1"/>
  <c r="AB16" i="38"/>
  <c r="K16" i="38"/>
  <c r="L16" i="38" s="1"/>
  <c r="AB15" i="38"/>
  <c r="K15" i="38"/>
  <c r="L15" i="38" s="1"/>
  <c r="AB14" i="38"/>
  <c r="K14" i="38"/>
  <c r="I14" i="38" s="1"/>
  <c r="AB13" i="38"/>
  <c r="K13" i="38"/>
  <c r="I13" i="38" s="1"/>
  <c r="AB12" i="38"/>
  <c r="K12" i="38"/>
  <c r="L12" i="38" s="1"/>
  <c r="AB11" i="38"/>
  <c r="K11" i="38"/>
  <c r="AB10" i="38"/>
  <c r="K10" i="38"/>
  <c r="I10" i="38" s="1"/>
  <c r="AB9" i="38"/>
  <c r="K9" i="38"/>
  <c r="I9" i="38" s="1"/>
  <c r="B9" i="38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AB8" i="38"/>
  <c r="K8" i="38"/>
  <c r="C8" i="38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B8" i="38"/>
  <c r="AB7" i="38"/>
  <c r="K7" i="38"/>
  <c r="C5" i="38"/>
  <c r="AB63" i="37"/>
  <c r="K63" i="37"/>
  <c r="L63" i="37" s="1"/>
  <c r="I63" i="37"/>
  <c r="C63" i="37"/>
  <c r="B63" i="37"/>
  <c r="AB62" i="37"/>
  <c r="K62" i="37"/>
  <c r="I62" i="37" s="1"/>
  <c r="L62" i="37" s="1"/>
  <c r="C62" i="37"/>
  <c r="B62" i="37"/>
  <c r="AB61" i="37"/>
  <c r="K61" i="37"/>
  <c r="L61" i="37" s="1"/>
  <c r="I61" i="37"/>
  <c r="C61" i="37"/>
  <c r="B61" i="37"/>
  <c r="AB60" i="37"/>
  <c r="K60" i="37"/>
  <c r="I60" i="37" s="1"/>
  <c r="L60" i="37" s="1"/>
  <c r="C60" i="37"/>
  <c r="B60" i="37"/>
  <c r="AB59" i="37"/>
  <c r="K59" i="37"/>
  <c r="L59" i="37" s="1"/>
  <c r="I59" i="37"/>
  <c r="C59" i="37"/>
  <c r="B59" i="37"/>
  <c r="AB58" i="37"/>
  <c r="K58" i="37"/>
  <c r="I58" i="37" s="1"/>
  <c r="L58" i="37" s="1"/>
  <c r="C58" i="37"/>
  <c r="B58" i="37"/>
  <c r="AB57" i="37"/>
  <c r="K57" i="37"/>
  <c r="L57" i="37" s="1"/>
  <c r="I57" i="37"/>
  <c r="C57" i="37"/>
  <c r="B57" i="37"/>
  <c r="AB56" i="37"/>
  <c r="K56" i="37"/>
  <c r="I56" i="37" s="1"/>
  <c r="L56" i="37" s="1"/>
  <c r="C56" i="37"/>
  <c r="B56" i="37"/>
  <c r="AB55" i="37"/>
  <c r="K55" i="37"/>
  <c r="I55" i="37"/>
  <c r="C55" i="37"/>
  <c r="B55" i="37"/>
  <c r="AB54" i="37"/>
  <c r="K54" i="37"/>
  <c r="I54" i="37" s="1"/>
  <c r="L54" i="37" s="1"/>
  <c r="C54" i="37"/>
  <c r="B54" i="37"/>
  <c r="AB53" i="37"/>
  <c r="K53" i="37"/>
  <c r="L53" i="37" s="1"/>
  <c r="I53" i="37"/>
  <c r="C53" i="37"/>
  <c r="B53" i="37"/>
  <c r="AB52" i="37"/>
  <c r="K52" i="37"/>
  <c r="I52" i="37" s="1"/>
  <c r="L52" i="37" s="1"/>
  <c r="C52" i="37"/>
  <c r="B52" i="37"/>
  <c r="AB51" i="37"/>
  <c r="K51" i="37"/>
  <c r="I51" i="37"/>
  <c r="C51" i="37"/>
  <c r="B51" i="37"/>
  <c r="AB50" i="37"/>
  <c r="K50" i="37"/>
  <c r="I50" i="37" s="1"/>
  <c r="L50" i="37" s="1"/>
  <c r="C50" i="37"/>
  <c r="B50" i="37"/>
  <c r="AB49" i="37"/>
  <c r="K49" i="37"/>
  <c r="I49" i="37"/>
  <c r="C49" i="37"/>
  <c r="B49" i="37"/>
  <c r="X47" i="37"/>
  <c r="W47" i="37"/>
  <c r="V47" i="37"/>
  <c r="U47" i="37"/>
  <c r="T47" i="37"/>
  <c r="S47" i="37"/>
  <c r="Q47" i="37"/>
  <c r="P47" i="37"/>
  <c r="O47" i="37"/>
  <c r="N47" i="37"/>
  <c r="M47" i="37"/>
  <c r="J47" i="37"/>
  <c r="AB46" i="37"/>
  <c r="K46" i="37"/>
  <c r="I46" i="37" s="1"/>
  <c r="AB45" i="37"/>
  <c r="K45" i="37"/>
  <c r="L45" i="37"/>
  <c r="AB44" i="37"/>
  <c r="K44" i="37"/>
  <c r="AB43" i="37"/>
  <c r="K43" i="37"/>
  <c r="L43" i="37"/>
  <c r="AB42" i="37"/>
  <c r="K42" i="37"/>
  <c r="AB41" i="37"/>
  <c r="K41" i="37"/>
  <c r="L41" i="37" s="1"/>
  <c r="AB40" i="37"/>
  <c r="K40" i="37"/>
  <c r="L40" i="37" s="1"/>
  <c r="AB39" i="37"/>
  <c r="K39" i="37"/>
  <c r="L39" i="37" s="1"/>
  <c r="AB38" i="37"/>
  <c r="L38" i="37"/>
  <c r="K38" i="37"/>
  <c r="AB37" i="37"/>
  <c r="L37" i="37"/>
  <c r="K37" i="37"/>
  <c r="AB36" i="37"/>
  <c r="K36" i="37"/>
  <c r="L36" i="37" s="1"/>
  <c r="AB35" i="37"/>
  <c r="K35" i="37"/>
  <c r="L35" i="37" s="1"/>
  <c r="AB34" i="37"/>
  <c r="L34" i="37"/>
  <c r="K34" i="37"/>
  <c r="AB33" i="37"/>
  <c r="L33" i="37"/>
  <c r="K33" i="37"/>
  <c r="AB32" i="37"/>
  <c r="K32" i="37"/>
  <c r="L32" i="37" s="1"/>
  <c r="AB31" i="37"/>
  <c r="K31" i="37"/>
  <c r="AB30" i="37"/>
  <c r="L30" i="37"/>
  <c r="K30" i="37"/>
  <c r="AB29" i="37"/>
  <c r="L29" i="37"/>
  <c r="K29" i="37"/>
  <c r="AB28" i="37"/>
  <c r="K28" i="37"/>
  <c r="L28" i="37" s="1"/>
  <c r="AB27" i="37"/>
  <c r="K27" i="37"/>
  <c r="AB26" i="37"/>
  <c r="K26" i="37"/>
  <c r="I26" i="37" s="1"/>
  <c r="AB25" i="37"/>
  <c r="K25" i="37"/>
  <c r="I25" i="37" s="1"/>
  <c r="AB24" i="37"/>
  <c r="K24" i="37"/>
  <c r="AB23" i="37"/>
  <c r="K23" i="37"/>
  <c r="AB22" i="37"/>
  <c r="K22" i="37"/>
  <c r="I22" i="37" s="1"/>
  <c r="AB21" i="37"/>
  <c r="L21" i="37"/>
  <c r="K21" i="37"/>
  <c r="AB20" i="37"/>
  <c r="K20" i="37"/>
  <c r="AB19" i="37"/>
  <c r="K19" i="37"/>
  <c r="AB18" i="37"/>
  <c r="K18" i="37"/>
  <c r="I18" i="37" s="1"/>
  <c r="AB17" i="37"/>
  <c r="L17" i="37"/>
  <c r="K17" i="37"/>
  <c r="AB16" i="37"/>
  <c r="K16" i="37"/>
  <c r="AB15" i="37"/>
  <c r="K15" i="37"/>
  <c r="AB14" i="37"/>
  <c r="K14" i="37"/>
  <c r="I14" i="37" s="1"/>
  <c r="AB13" i="37"/>
  <c r="K13" i="37"/>
  <c r="I13" i="37" s="1"/>
  <c r="L13" i="37" s="1"/>
  <c r="AB12" i="37"/>
  <c r="K12" i="37"/>
  <c r="AB11" i="37"/>
  <c r="K11" i="37"/>
  <c r="AB10" i="37"/>
  <c r="L10" i="37"/>
  <c r="K10" i="37"/>
  <c r="AB9" i="37"/>
  <c r="K9" i="37"/>
  <c r="I9" i="37" s="1"/>
  <c r="B9" i="37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AB8" i="37"/>
  <c r="K8" i="37"/>
  <c r="L8" i="37" s="1"/>
  <c r="C8" i="37"/>
  <c r="C9" i="37" s="1"/>
  <c r="C10" i="37" s="1"/>
  <c r="C11" i="37" s="1"/>
  <c r="C12" i="37" s="1"/>
  <c r="C13" i="37" s="1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B8" i="37"/>
  <c r="AB7" i="37"/>
  <c r="K7" i="37"/>
  <c r="C5" i="37"/>
  <c r="L47" i="40" l="1"/>
  <c r="I47" i="40"/>
  <c r="L47" i="39"/>
  <c r="I47" i="39"/>
  <c r="I32" i="38"/>
  <c r="L32" i="38" s="1"/>
  <c r="L25" i="38"/>
  <c r="I27" i="38"/>
  <c r="L27" i="38" s="1"/>
  <c r="L26" i="38"/>
  <c r="I24" i="38"/>
  <c r="L24" i="38" s="1"/>
  <c r="I23" i="38"/>
  <c r="L23" i="38" s="1"/>
  <c r="L22" i="38"/>
  <c r="I19" i="38"/>
  <c r="L19" i="38" s="1"/>
  <c r="L21" i="38"/>
  <c r="L18" i="38"/>
  <c r="I20" i="38"/>
  <c r="L20" i="38" s="1"/>
  <c r="L14" i="38"/>
  <c r="L13" i="38"/>
  <c r="I11" i="38"/>
  <c r="L11" i="38" s="1"/>
  <c r="L10" i="38"/>
  <c r="L9" i="38"/>
  <c r="I8" i="38"/>
  <c r="L8" i="38" s="1"/>
  <c r="I7" i="38"/>
  <c r="L31" i="37"/>
  <c r="I31" i="37"/>
  <c r="L26" i="37"/>
  <c r="I27" i="37"/>
  <c r="L27" i="37" s="1"/>
  <c r="L25" i="37"/>
  <c r="I24" i="37"/>
  <c r="L24" i="37" s="1"/>
  <c r="I23" i="37"/>
  <c r="L23" i="37" s="1"/>
  <c r="L22" i="37"/>
  <c r="I20" i="37"/>
  <c r="L20" i="37" s="1"/>
  <c r="I19" i="37"/>
  <c r="L19" i="37" s="1"/>
  <c r="L18" i="37"/>
  <c r="L55" i="37"/>
  <c r="I16" i="37"/>
  <c r="L16" i="37" s="1"/>
  <c r="I15" i="37"/>
  <c r="L15" i="37" s="1"/>
  <c r="L14" i="37"/>
  <c r="L51" i="37"/>
  <c r="L49" i="37"/>
  <c r="L9" i="37"/>
  <c r="I12" i="37"/>
  <c r="L12" i="37" s="1"/>
  <c r="I11" i="37"/>
  <c r="L11" i="37" s="1"/>
  <c r="K47" i="37"/>
  <c r="L42" i="38"/>
  <c r="L44" i="38"/>
  <c r="K47" i="38"/>
  <c r="L46" i="38"/>
  <c r="L7" i="37"/>
  <c r="L42" i="37"/>
  <c r="L44" i="37"/>
  <c r="L46" i="37"/>
  <c r="I47" i="38" l="1"/>
  <c r="L7" i="38"/>
  <c r="L47" i="38" s="1"/>
  <c r="I47" i="37"/>
  <c r="L47" i="37"/>
</calcChain>
</file>

<file path=xl/sharedStrings.xml><?xml version="1.0" encoding="utf-8"?>
<sst xmlns="http://schemas.openxmlformats.org/spreadsheetml/2006/main" count="1103" uniqueCount="214">
  <si>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</si>
  <si>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</si>
  <si>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</si>
  <si>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</si>
  <si>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</si>
  <si>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</si>
  <si>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</si>
  <si>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</si>
  <si>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</si>
  <si>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</si>
  <si>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</si>
  <si>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</si>
  <si>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</si>
  <si>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</si>
  <si>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</si>
  <si>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</si>
  <si>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</si>
  <si>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</si>
  <si>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</si>
  <si>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</si>
  <si>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흑점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</si>
  <si>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</si>
  <si>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</si>
  <si>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</si>
  <si>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</si>
  <si>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</si>
  <si>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</si>
  <si>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</si>
  <si>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</si>
  <si>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</si>
  <si>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</si>
  <si>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</si>
  <si>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</si>
  <si>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</si>
  <si>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</si>
  <si>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</si>
  <si>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</si>
  <si>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</si>
  <si>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</si>
  <si>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</si>
  <si>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</si>
  <si>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</si>
  <si>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</si>
  <si>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</si>
  <si>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</si>
  <si>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</si>
  <si>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</si>
  <si>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B</t>
  </si>
  <si>
    <t>이물
(기름)</t>
    <phoneticPr fontId="8" type="noConversion"/>
  </si>
  <si>
    <t>단차
(빨림)</t>
    <phoneticPr fontId="8" type="noConversion"/>
  </si>
  <si>
    <t>파손
(후크)</t>
    <phoneticPr fontId="8" type="noConversion"/>
  </si>
  <si>
    <t>파손
(코아)</t>
    <phoneticPr fontId="8" type="noConversion"/>
  </si>
  <si>
    <t>크랙</t>
    <phoneticPr fontId="4" type="noConversion"/>
  </si>
  <si>
    <t>11월 23일</t>
    <phoneticPr fontId="4" type="noConversion"/>
  </si>
  <si>
    <t>11월 24일</t>
    <phoneticPr fontId="4" type="noConversion"/>
  </si>
  <si>
    <t>11월 25일</t>
    <phoneticPr fontId="4" type="noConversion"/>
  </si>
  <si>
    <t>11월 26일</t>
    <phoneticPr fontId="4" type="noConversion"/>
  </si>
  <si>
    <t>MCS</t>
    <phoneticPr fontId="4" type="noConversion"/>
  </si>
  <si>
    <t>SAM</t>
    <phoneticPr fontId="4" type="noConversion"/>
  </si>
  <si>
    <t>A</t>
    <phoneticPr fontId="4" type="noConversion"/>
  </si>
  <si>
    <t>AM0610C-J</t>
    <phoneticPr fontId="4" type="noConversion"/>
  </si>
  <si>
    <t xml:space="preserve">SGF2030 </t>
    <phoneticPr fontId="4" type="noConversion"/>
  </si>
  <si>
    <t>N/P</t>
    <phoneticPr fontId="4" type="noConversion"/>
  </si>
  <si>
    <t>B</t>
    <phoneticPr fontId="4" type="noConversion"/>
  </si>
  <si>
    <t>김선화</t>
  </si>
  <si>
    <t>지아</t>
  </si>
  <si>
    <t>HIC</t>
    <phoneticPr fontId="4" type="noConversion"/>
  </si>
  <si>
    <t>SLIDER</t>
    <phoneticPr fontId="4" type="noConversion"/>
  </si>
  <si>
    <t>HDBF05-M02B1</t>
    <phoneticPr fontId="4" type="noConversion"/>
  </si>
  <si>
    <t>SGF2041</t>
    <phoneticPr fontId="4" type="noConversion"/>
  </si>
  <si>
    <t>N/P</t>
    <phoneticPr fontId="4" type="noConversion"/>
  </si>
  <si>
    <t>NP635-315-006#LB</t>
    <phoneticPr fontId="4" type="noConversion"/>
  </si>
  <si>
    <t>SGP2030R</t>
    <phoneticPr fontId="4" type="noConversion"/>
  </si>
  <si>
    <t>AYE</t>
    <phoneticPr fontId="4" type="noConversion"/>
  </si>
  <si>
    <t>AYE</t>
    <phoneticPr fontId="4" type="noConversion"/>
  </si>
  <si>
    <t>BASE</t>
    <phoneticPr fontId="4" type="noConversion"/>
  </si>
  <si>
    <t>NP628-1056-001#IN-B</t>
    <phoneticPr fontId="4" type="noConversion"/>
  </si>
  <si>
    <t>LG35</t>
    <phoneticPr fontId="4" type="noConversion"/>
  </si>
  <si>
    <t>B/K</t>
    <phoneticPr fontId="4" type="noConversion"/>
  </si>
  <si>
    <t>HR03B-406A2</t>
    <phoneticPr fontId="4" type="noConversion"/>
  </si>
  <si>
    <t>B0TTOM</t>
    <phoneticPr fontId="4" type="noConversion"/>
  </si>
  <si>
    <t>HIC</t>
    <phoneticPr fontId="4" type="noConversion"/>
  </si>
  <si>
    <t>SGF2033</t>
    <phoneticPr fontId="4" type="noConversion"/>
  </si>
  <si>
    <t>HDBB08-078H1</t>
    <phoneticPr fontId="4" type="noConversion"/>
  </si>
  <si>
    <t>HOLDER</t>
    <phoneticPr fontId="4" type="noConversion"/>
  </si>
  <si>
    <t>SGF2030</t>
  </si>
  <si>
    <t>SGF2030</t>
    <phoneticPr fontId="4" type="noConversion"/>
  </si>
  <si>
    <t>HDBB08-078B3</t>
    <phoneticPr fontId="4" type="noConversion"/>
  </si>
  <si>
    <t>SGF2041</t>
    <phoneticPr fontId="4" type="noConversion"/>
  </si>
  <si>
    <t>HDBB08-078F2</t>
    <phoneticPr fontId="4" type="noConversion"/>
  </si>
  <si>
    <t>FLOATING</t>
    <phoneticPr fontId="4" type="noConversion"/>
  </si>
  <si>
    <t>1.2 샘플</t>
    <phoneticPr fontId="4" type="noConversion"/>
  </si>
  <si>
    <t>샘플</t>
    <phoneticPr fontId="4" type="noConversion"/>
  </si>
  <si>
    <t>SST</t>
    <phoneticPr fontId="4" type="noConversion"/>
  </si>
  <si>
    <t>KR6458AB456CA</t>
    <phoneticPr fontId="4" type="noConversion"/>
  </si>
  <si>
    <t>SGF2033</t>
    <phoneticPr fontId="4" type="noConversion"/>
  </si>
  <si>
    <t>박소연</t>
  </si>
  <si>
    <t>NP413-187-092#IN-B</t>
    <phoneticPr fontId="4" type="noConversion"/>
  </si>
  <si>
    <t>수연</t>
  </si>
  <si>
    <t>NP635-315-006#IN-A</t>
    <phoneticPr fontId="4" type="noConversion"/>
  </si>
  <si>
    <t>COVER</t>
    <phoneticPr fontId="4" type="noConversion"/>
  </si>
  <si>
    <t>AMB0355A-KAA-R2</t>
    <phoneticPr fontId="4" type="noConversion"/>
  </si>
  <si>
    <t>SGF2030</t>
    <phoneticPr fontId="4" type="noConversion"/>
  </si>
  <si>
    <t>HR03B-406A3</t>
    <phoneticPr fontId="4" type="noConversion"/>
  </si>
  <si>
    <t>HR03B-406A1</t>
    <phoneticPr fontId="4" type="noConversion"/>
  </si>
  <si>
    <t>NP635-315-006#IN-B</t>
    <phoneticPr fontId="4" type="noConversion"/>
  </si>
  <si>
    <t>LG35</t>
    <phoneticPr fontId="4" type="noConversion"/>
  </si>
  <si>
    <t>이은실</t>
  </si>
  <si>
    <t>NP413-187-092#IN-A</t>
    <phoneticPr fontId="4" type="noConversion"/>
  </si>
  <si>
    <t>NP413-182-092#GP</t>
    <phoneticPr fontId="4" type="noConversion"/>
  </si>
  <si>
    <t xml:space="preserve">SGP2030R </t>
  </si>
  <si>
    <t>ADAPTER</t>
    <phoneticPr fontId="4" type="noConversion"/>
  </si>
  <si>
    <t>LATCH</t>
    <phoneticPr fontId="4" type="noConversion"/>
  </si>
  <si>
    <t>LH-01A1</t>
    <phoneticPr fontId="4" type="noConversion"/>
  </si>
  <si>
    <t>SGF2050</t>
    <phoneticPr fontId="4" type="noConversion"/>
  </si>
  <si>
    <t>김화</t>
    <phoneticPr fontId="4" type="noConversion"/>
  </si>
  <si>
    <t>SHAFT</t>
    <phoneticPr fontId="4" type="noConversion"/>
  </si>
  <si>
    <t>KR6197-06KA</t>
    <phoneticPr fontId="4" type="noConversion"/>
  </si>
  <si>
    <t>L/G</t>
    <phoneticPr fontId="4" type="noConversion"/>
  </si>
  <si>
    <t>HDB75-M01A5-1L</t>
    <phoneticPr fontId="4" type="noConversion"/>
  </si>
  <si>
    <t>솔리드 메카</t>
    <phoneticPr fontId="4" type="noConversion"/>
  </si>
  <si>
    <t>A</t>
    <phoneticPr fontId="4" type="noConversion"/>
  </si>
  <si>
    <t>SST</t>
    <phoneticPr fontId="4" type="noConversion"/>
  </si>
  <si>
    <t>K-AR3544-1A</t>
    <phoneticPr fontId="4" type="noConversion"/>
  </si>
  <si>
    <t>SGF2033</t>
  </si>
  <si>
    <t>NP413-187-092#IN-B</t>
    <phoneticPr fontId="4" type="noConversion"/>
  </si>
  <si>
    <t>SGP2030R</t>
    <phoneticPr fontId="4" type="noConversion"/>
  </si>
  <si>
    <t>AMB0172A-KAA-R2</t>
    <phoneticPr fontId="4" type="noConversion"/>
  </si>
  <si>
    <t>B</t>
    <phoneticPr fontId="4" type="noConversion"/>
  </si>
  <si>
    <t>K-AR3546-1A</t>
    <phoneticPr fontId="4" type="noConversion"/>
  </si>
  <si>
    <t>SGF2030TC</t>
    <phoneticPr fontId="4" type="noConversion"/>
  </si>
  <si>
    <t>HDB75-M01A1-1L(4C)</t>
    <phoneticPr fontId="4" type="noConversion"/>
  </si>
  <si>
    <t>HIC</t>
    <phoneticPr fontId="4" type="noConversion"/>
  </si>
  <si>
    <t>SGF2041</t>
    <phoneticPr fontId="4" type="noConversion"/>
  </si>
  <si>
    <t>NP413-082-092#GP</t>
    <phoneticPr fontId="4" type="noConversion"/>
  </si>
  <si>
    <t>N/P</t>
    <phoneticPr fontId="4" type="noConversion"/>
  </si>
  <si>
    <t>ADAPTER</t>
    <phoneticPr fontId="4" type="noConversion"/>
  </si>
  <si>
    <t>K-AR3547-1A</t>
    <phoneticPr fontId="4" type="noConversion"/>
  </si>
  <si>
    <t>SGF2030</t>
    <phoneticPr fontId="4" type="noConversion"/>
  </si>
  <si>
    <t>L/G</t>
    <phoneticPr fontId="4" type="noConversion"/>
  </si>
  <si>
    <t>김춘화</t>
  </si>
  <si>
    <t>김화</t>
    <phoneticPr fontId="4" type="noConversion"/>
  </si>
  <si>
    <t>LOWER PLATE B</t>
    <phoneticPr fontId="4" type="noConversion"/>
  </si>
  <si>
    <t>TM301-04-1</t>
    <phoneticPr fontId="4" type="noConversion"/>
  </si>
  <si>
    <t>JD4901</t>
    <phoneticPr fontId="4" type="noConversion"/>
  </si>
  <si>
    <t>SHAFT</t>
    <phoneticPr fontId="4" type="noConversion"/>
  </si>
  <si>
    <t>KR6197-06KA</t>
    <phoneticPr fontId="4" type="noConversion"/>
  </si>
  <si>
    <t>JCL3030</t>
    <phoneticPr fontId="4" type="noConversion"/>
  </si>
  <si>
    <t xml:space="preserve"> LATCH</t>
    <phoneticPr fontId="4" type="noConversion"/>
  </si>
  <si>
    <t>48X48</t>
    <phoneticPr fontId="4" type="noConversion"/>
  </si>
  <si>
    <t>SST</t>
    <phoneticPr fontId="4" type="noConversion"/>
  </si>
  <si>
    <t>SLIDER</t>
    <phoneticPr fontId="4" type="noConversion"/>
  </si>
  <si>
    <t>K-AR3545</t>
    <phoneticPr fontId="4" type="noConversion"/>
  </si>
  <si>
    <t>SGF2033</t>
    <phoneticPr fontId="4" type="noConversion"/>
  </si>
  <si>
    <t>A</t>
  </si>
  <si>
    <t>A</t>
    <phoneticPr fontId="4" type="noConversion"/>
  </si>
  <si>
    <t>FLOAING</t>
    <phoneticPr fontId="4" type="noConversion"/>
  </si>
  <si>
    <t>HIC</t>
    <phoneticPr fontId="4" type="noConversion"/>
  </si>
  <si>
    <t>HR03B-406A3</t>
    <phoneticPr fontId="4" type="noConversion"/>
  </si>
  <si>
    <t xml:space="preserve">SGF2030 </t>
    <phoneticPr fontId="4" type="noConversion"/>
  </si>
  <si>
    <t>MCS</t>
    <phoneticPr fontId="4" type="noConversion"/>
  </si>
  <si>
    <t>AMM08007A-KAA-R1</t>
    <phoneticPr fontId="4" type="noConversion"/>
  </si>
  <si>
    <t>BASE</t>
    <phoneticPr fontId="4" type="noConversion"/>
  </si>
  <si>
    <t>GN2330</t>
    <phoneticPr fontId="4" type="noConversion"/>
  </si>
  <si>
    <t>B/K</t>
    <phoneticPr fontId="4" type="noConversion"/>
  </si>
  <si>
    <t>샘플</t>
    <phoneticPr fontId="4" type="noConversion"/>
  </si>
  <si>
    <t>HR03B-406A1</t>
    <phoneticPr fontId="4" type="noConversion"/>
  </si>
  <si>
    <t>B</t>
    <phoneticPr fontId="4" type="noConversion"/>
  </si>
  <si>
    <t>K-AR3544-1A</t>
    <phoneticPr fontId="4" type="noConversion"/>
  </si>
  <si>
    <t>K-AR3545-1A</t>
    <phoneticPr fontId="4" type="noConversion"/>
  </si>
  <si>
    <t xml:space="preserve">SGF2033 </t>
    <phoneticPr fontId="4" type="noConversion"/>
  </si>
  <si>
    <t>NP413-187-092#IN-A</t>
    <phoneticPr fontId="4" type="noConversion"/>
  </si>
  <si>
    <t>SGF2041</t>
    <phoneticPr fontId="4" type="noConversion"/>
  </si>
  <si>
    <t>김화</t>
    <phoneticPr fontId="4" type="noConversion"/>
  </si>
  <si>
    <t>11월 26일 오전 세척진행</t>
    <phoneticPr fontId="4" type="noConversion"/>
  </si>
  <si>
    <t>AMM0822B-KAB-R1</t>
    <phoneticPr fontId="4" type="noConversion"/>
  </si>
  <si>
    <t>BASE</t>
    <phoneticPr fontId="4" type="noConversion"/>
  </si>
  <si>
    <t>MCS</t>
    <phoneticPr fontId="4" type="noConversion"/>
  </si>
  <si>
    <t>SF2255</t>
  </si>
  <si>
    <t>B/K</t>
    <phoneticPr fontId="4" type="noConversion"/>
  </si>
  <si>
    <t>A</t>
    <phoneticPr fontId="4" type="noConversion"/>
  </si>
  <si>
    <t>버 사상</t>
    <phoneticPr fontId="4" type="noConversion"/>
  </si>
  <si>
    <t>HDBB08-078B4</t>
    <phoneticPr fontId="4" type="noConversion"/>
  </si>
  <si>
    <t>SGF2041</t>
    <phoneticPr fontId="4" type="noConversion"/>
  </si>
  <si>
    <t>HIC</t>
    <phoneticPr fontId="4" type="noConversion"/>
  </si>
  <si>
    <t>SST</t>
    <phoneticPr fontId="4" type="noConversion"/>
  </si>
  <si>
    <t>K-AR3553-1A</t>
  </si>
  <si>
    <t>CAM</t>
    <phoneticPr fontId="4" type="noConversion"/>
  </si>
  <si>
    <t>SGF2030</t>
    <phoneticPr fontId="4" type="noConversion"/>
  </si>
  <si>
    <t>샘플</t>
    <phoneticPr fontId="4" type="noConversion"/>
  </si>
  <si>
    <t>수연</t>
    <phoneticPr fontId="4" type="noConversion"/>
  </si>
  <si>
    <t>B</t>
    <phoneticPr fontId="4" type="noConversion"/>
  </si>
  <si>
    <t>AMB1932A-KAA-R1</t>
    <phoneticPr fontId="4" type="noConversion"/>
  </si>
  <si>
    <t>ACTUATOR</t>
    <phoneticPr fontId="4" type="noConversion"/>
  </si>
  <si>
    <t>아람</t>
    <phoneticPr fontId="4" type="noConversion"/>
  </si>
  <si>
    <t>게이트막힘 130EA</t>
    <phoneticPr fontId="4" type="noConversion"/>
  </si>
  <si>
    <t>LCP ESD</t>
    <phoneticPr fontId="4" type="noConversion"/>
  </si>
  <si>
    <t>Pattern Cover-1</t>
    <phoneticPr fontId="4" type="noConversion"/>
  </si>
  <si>
    <t>김화</t>
    <phoneticPr fontId="4" type="noConversion"/>
  </si>
  <si>
    <t>IC GUIDE</t>
    <phoneticPr fontId="4" type="noConversion"/>
  </si>
  <si>
    <t>HSB05-M008B4</t>
    <phoneticPr fontId="4" type="noConversion"/>
  </si>
  <si>
    <t>STOPPER</t>
    <phoneticPr fontId="4" type="noConversion"/>
  </si>
  <si>
    <t>K-JR01903-D180ZA(증)</t>
    <phoneticPr fontId="4" type="noConversion"/>
  </si>
  <si>
    <t>SGP2020R</t>
    <phoneticPr fontId="4" type="noConversion"/>
  </si>
  <si>
    <t>K-AR3552-1A</t>
    <phoneticPr fontId="4" type="noConversion"/>
  </si>
  <si>
    <t>1.2샘플</t>
    <phoneticPr fontId="4" type="noConversion"/>
  </si>
  <si>
    <t>K-AR3548-1A</t>
    <phoneticPr fontId="4" type="noConversion"/>
  </si>
  <si>
    <t>K-AR3550-1A</t>
    <phoneticPr fontId="4" type="noConversion"/>
  </si>
  <si>
    <t>1~4 샘플</t>
    <phoneticPr fontId="4" type="noConversion"/>
  </si>
  <si>
    <t xml:space="preserve">SGF2050 </t>
    <phoneticPr fontId="4" type="noConversion"/>
  </si>
  <si>
    <t>K-AR3549-1A</t>
    <phoneticPr fontId="4" type="noConversion"/>
  </si>
  <si>
    <t>버 사상만 했음</t>
    <phoneticPr fontId="4" type="noConversion"/>
  </si>
  <si>
    <t>11월 27일</t>
    <phoneticPr fontId="4" type="noConversion"/>
  </si>
  <si>
    <t>이은실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</si>
</sst>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8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22" xfId="3" applyFont="1" applyBorder="1" applyAlignment="1" applyProtection="1">
      <alignment horizontal="center" vertical="center" wrapText="1" shrinkToFit="1"/>
      <protection locked="0"/>
    </xf>
    <xf numFmtId="0" fontId="10" fillId="0" borderId="22" xfId="0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10" fillId="6" borderId="16" xfId="3" applyFont="1" applyFill="1" applyBorder="1" applyAlignment="1" applyProtection="1">
      <alignment horizontal="center" vertical="center" wrapText="1" shrinkToFit="1"/>
      <protection locked="0"/>
    </xf>
    <xf numFmtId="0" fontId="10" fillId="6" borderId="16" xfId="0" applyFont="1" applyFill="1" applyBorder="1" applyAlignment="1" applyProtection="1">
      <alignment horizontal="center" vertical="center" shrinkToFit="1"/>
      <protection locked="0"/>
    </xf>
    <xf numFmtId="177" fontId="8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20" xfId="1" applyFont="1" applyFill="1" applyBorder="1" applyAlignment="1" applyProtection="1">
      <alignment horizontal="center" vertical="center" shrinkToFit="1"/>
    </xf>
    <xf numFmtId="41" fontId="13" fillId="4" borderId="21" xfId="1" applyFont="1" applyFill="1" applyBorder="1" applyAlignment="1" applyProtection="1">
      <alignment horizontal="center" vertical="center" shrinkToFit="1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71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24</v>
      </c>
      <c r="C3" s="18" t="s">
        <v>25</v>
      </c>
    </row>
    <row r="4" spans="2:3" ht="15" customHeight="1" x14ac:dyDescent="0.3">
      <c r="B4" s="20"/>
      <c r="C4" s="20" t="s">
        <v>31</v>
      </c>
    </row>
    <row r="5" spans="2:3" ht="15" customHeight="1" x14ac:dyDescent="0.3">
      <c r="B5" s="20" t="s">
        <v>26</v>
      </c>
      <c r="C5" s="20" t="s">
        <v>27</v>
      </c>
    </row>
    <row r="6" spans="2:3" ht="15" customHeight="1" x14ac:dyDescent="0.3">
      <c r="B6" s="20" t="s">
        <v>28</v>
      </c>
      <c r="C6" s="20" t="s">
        <v>29</v>
      </c>
    </row>
    <row r="7" spans="2:3" ht="15" customHeight="1" x14ac:dyDescent="0.3">
      <c r="B7" s="20" t="s">
        <v>30</v>
      </c>
      <c r="C7" s="20" t="s">
        <v>33</v>
      </c>
    </row>
    <row r="8" spans="2:3" ht="15" customHeight="1" x14ac:dyDescent="0.3">
      <c r="B8" s="20" t="s">
        <v>32</v>
      </c>
      <c r="C8" s="20" t="s">
        <v>35</v>
      </c>
    </row>
    <row r="9" spans="2:3" ht="15" customHeight="1" x14ac:dyDescent="0.3">
      <c r="B9" s="20" t="s">
        <v>34</v>
      </c>
      <c r="C9" s="20" t="s">
        <v>37</v>
      </c>
    </row>
    <row r="10" spans="2:3" ht="15" customHeight="1" x14ac:dyDescent="0.3">
      <c r="B10" s="20" t="s">
        <v>36</v>
      </c>
      <c r="C10" s="20"/>
    </row>
    <row r="11" spans="2:3" ht="15" customHeight="1" x14ac:dyDescent="0.3">
      <c r="B11" s="20" t="s">
        <v>38</v>
      </c>
      <c r="C11" s="20"/>
    </row>
    <row r="12" spans="2:3" ht="15" customHeight="1" x14ac:dyDescent="0.3">
      <c r="B12" s="20" t="s">
        <v>39</v>
      </c>
      <c r="C12" s="20"/>
    </row>
    <row r="13" spans="2:3" ht="15" customHeight="1" x14ac:dyDescent="0.3">
      <c r="B13" s="20" t="s">
        <v>40</v>
      </c>
      <c r="C13" s="20"/>
    </row>
    <row r="14" spans="2:3" ht="15" customHeight="1" x14ac:dyDescent="0.3">
      <c r="B14" s="20" t="s">
        <v>41</v>
      </c>
      <c r="C14" s="20"/>
    </row>
    <row r="15" spans="2:3" ht="15" customHeight="1" x14ac:dyDescent="0.3">
      <c r="B15" s="20" t="s">
        <v>44</v>
      </c>
      <c r="C15" s="20"/>
    </row>
    <row r="16" spans="2:3" ht="15" customHeight="1" x14ac:dyDescent="0.3">
      <c r="B16" s="20" t="s">
        <v>45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zoomScale="85" zoomScaleNormal="85" workbookViewId="0">
      <pane ySplit="6" topLeftCell="A7" activePane="bottomLeft" state="frozen"/>
      <selection activeCell="A4" sqref="A4:AC4"/>
      <selection pane="bottomLeft" activeCell="E1" sqref="E1:AD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5" t="s">
        <v>53</v>
      </c>
      <c r="B1" s="46"/>
      <c r="C1" s="46"/>
      <c r="D1" s="46"/>
      <c r="E1" s="51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</row>
    <row r="2" spans="1:30" s="1" customFormat="1" ht="13.5" customHeight="1" x14ac:dyDescent="0.3">
      <c r="A2" s="47"/>
      <c r="B2" s="48"/>
      <c r="C2" s="48"/>
      <c r="D2" s="48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</row>
    <row r="3" spans="1:30" s="1" customFormat="1" ht="13.5" customHeight="1" x14ac:dyDescent="0.3">
      <c r="A3" s="49"/>
      <c r="B3" s="50"/>
      <c r="C3" s="50"/>
      <c r="D3" s="50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s="1" customFormat="1" ht="9.9499999999999993" customHeight="1" thickBot="1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9"/>
    </row>
    <row r="5" spans="1:30" s="2" customFormat="1" ht="17.25" thickTop="1" x14ac:dyDescent="0.3">
      <c r="A5" s="39" t="s">
        <v>1</v>
      </c>
      <c r="B5" s="60" t="s">
        <v>46</v>
      </c>
      <c r="C5" s="60" t="str">
        <f>RIGHT($A$1,1)</f>
        <v>일</v>
      </c>
      <c r="D5" s="39" t="s">
        <v>2</v>
      </c>
      <c r="E5" s="39" t="s">
        <v>3</v>
      </c>
      <c r="F5" s="39" t="s">
        <v>4</v>
      </c>
      <c r="G5" s="39" t="s">
        <v>5</v>
      </c>
      <c r="H5" s="37" t="s">
        <v>6</v>
      </c>
      <c r="I5" s="39" t="s">
        <v>7</v>
      </c>
      <c r="J5" s="39" t="s">
        <v>8</v>
      </c>
      <c r="K5" s="39" t="s">
        <v>9</v>
      </c>
      <c r="L5" s="40" t="s">
        <v>10</v>
      </c>
      <c r="M5" s="42" t="s">
        <v>11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 t="s">
        <v>12</v>
      </c>
      <c r="Z5" s="42"/>
      <c r="AA5" s="42"/>
      <c r="AB5" s="42" t="s">
        <v>13</v>
      </c>
      <c r="AC5" s="42" t="s">
        <v>14</v>
      </c>
      <c r="AD5" s="63" t="s">
        <v>15</v>
      </c>
    </row>
    <row r="6" spans="1:30" s="2" customFormat="1" ht="25.5" customHeight="1" thickBot="1" x14ac:dyDescent="0.35">
      <c r="A6" s="38"/>
      <c r="B6" s="61"/>
      <c r="C6" s="61"/>
      <c r="D6" s="38"/>
      <c r="E6" s="38"/>
      <c r="F6" s="38"/>
      <c r="G6" s="38"/>
      <c r="H6" s="38"/>
      <c r="I6" s="38"/>
      <c r="J6" s="38"/>
      <c r="K6" s="38"/>
      <c r="L6" s="41"/>
      <c r="M6" s="22" t="s">
        <v>16</v>
      </c>
      <c r="N6" s="22" t="s">
        <v>17</v>
      </c>
      <c r="O6" s="22" t="s">
        <v>18</v>
      </c>
      <c r="P6" s="22" t="s">
        <v>19</v>
      </c>
      <c r="Q6" s="25" t="s">
        <v>48</v>
      </c>
      <c r="R6" s="25" t="s">
        <v>49</v>
      </c>
      <c r="S6" s="22" t="s">
        <v>20</v>
      </c>
      <c r="T6" s="25" t="s">
        <v>50</v>
      </c>
      <c r="U6" s="25" t="s">
        <v>51</v>
      </c>
      <c r="V6" s="3" t="s">
        <v>52</v>
      </c>
      <c r="W6" s="3" t="s">
        <v>42</v>
      </c>
      <c r="X6" s="3" t="s">
        <v>43</v>
      </c>
      <c r="Y6" s="22" t="s">
        <v>21</v>
      </c>
      <c r="Z6" s="22" t="s">
        <v>22</v>
      </c>
      <c r="AA6" s="22" t="s">
        <v>23</v>
      </c>
      <c r="AB6" s="62"/>
      <c r="AC6" s="62"/>
      <c r="AD6" s="6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23</v>
      </c>
      <c r="D7" s="6" t="s">
        <v>57</v>
      </c>
      <c r="E7" s="6" t="s">
        <v>58</v>
      </c>
      <c r="F7" s="6" t="s">
        <v>60</v>
      </c>
      <c r="G7" s="4" t="s">
        <v>61</v>
      </c>
      <c r="H7" s="4" t="s">
        <v>62</v>
      </c>
      <c r="I7" s="7">
        <f t="shared" ref="I7:I45" si="0">J7+K7</f>
        <v>560</v>
      </c>
      <c r="J7" s="8">
        <v>548</v>
      </c>
      <c r="K7" s="7">
        <f t="shared" ref="K7:K16" si="1">SUM(M7:X7)</f>
        <v>12</v>
      </c>
      <c r="L7" s="9">
        <f t="shared" ref="L7:L46" si="2">K7/I7</f>
        <v>2.1428571428571429E-2</v>
      </c>
      <c r="M7" s="10"/>
      <c r="N7" s="10"/>
      <c r="O7" s="10"/>
      <c r="P7" s="10"/>
      <c r="Q7" s="10"/>
      <c r="R7" s="10"/>
      <c r="S7" s="10">
        <v>12</v>
      </c>
      <c r="T7" s="10"/>
      <c r="U7" s="10"/>
      <c r="V7" s="10"/>
      <c r="W7" s="10"/>
      <c r="X7" s="10"/>
      <c r="Y7" s="11">
        <v>20201109</v>
      </c>
      <c r="Z7" s="11">
        <v>12</v>
      </c>
      <c r="AA7" s="5" t="s">
        <v>59</v>
      </c>
      <c r="AB7" s="11" t="str">
        <f t="shared" ref="AB7:AB46" si="3">IF($AA7="A","하선동",IF($AA7="B","이형준",""))</f>
        <v>하선동</v>
      </c>
      <c r="AC7" s="4" t="s">
        <v>64</v>
      </c>
      <c r="AD7" s="12"/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23</v>
      </c>
      <c r="D8" s="6" t="s">
        <v>57</v>
      </c>
      <c r="E8" s="6" t="s">
        <v>58</v>
      </c>
      <c r="F8" s="6" t="s">
        <v>60</v>
      </c>
      <c r="G8" s="4" t="s">
        <v>61</v>
      </c>
      <c r="H8" s="4" t="s">
        <v>62</v>
      </c>
      <c r="I8" s="7">
        <f t="shared" si="0"/>
        <v>2755</v>
      </c>
      <c r="J8" s="8">
        <v>2718</v>
      </c>
      <c r="K8" s="7">
        <f t="shared" si="1"/>
        <v>37</v>
      </c>
      <c r="L8" s="9">
        <f t="shared" si="2"/>
        <v>1.3430127041742287E-2</v>
      </c>
      <c r="M8" s="10"/>
      <c r="N8" s="10"/>
      <c r="O8" s="10"/>
      <c r="P8" s="10">
        <v>2</v>
      </c>
      <c r="Q8" s="10"/>
      <c r="R8" s="10"/>
      <c r="S8" s="10">
        <v>35</v>
      </c>
      <c r="T8" s="10"/>
      <c r="U8" s="10"/>
      <c r="V8" s="10"/>
      <c r="W8" s="10"/>
      <c r="X8" s="10"/>
      <c r="Y8" s="11">
        <v>20201109</v>
      </c>
      <c r="Z8" s="11">
        <v>12</v>
      </c>
      <c r="AA8" s="5" t="s">
        <v>63</v>
      </c>
      <c r="AB8" s="11" t="str">
        <f t="shared" si="3"/>
        <v>이형준</v>
      </c>
      <c r="AC8" s="4" t="s">
        <v>64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23</v>
      </c>
      <c r="D9" s="6" t="s">
        <v>66</v>
      </c>
      <c r="E9" s="6" t="s">
        <v>67</v>
      </c>
      <c r="F9" s="4" t="s">
        <v>68</v>
      </c>
      <c r="G9" s="4" t="s">
        <v>69</v>
      </c>
      <c r="H9" s="4" t="s">
        <v>70</v>
      </c>
      <c r="I9" s="7">
        <f t="shared" si="0"/>
        <v>361</v>
      </c>
      <c r="J9" s="8">
        <v>360</v>
      </c>
      <c r="K9" s="7">
        <f t="shared" si="1"/>
        <v>1</v>
      </c>
      <c r="L9" s="9">
        <f t="shared" si="2"/>
        <v>2.7700831024930748E-3</v>
      </c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1">
        <v>20201120</v>
      </c>
      <c r="Z9" s="11">
        <v>2</v>
      </c>
      <c r="AA9" s="5" t="s">
        <v>63</v>
      </c>
      <c r="AB9" s="11" t="str">
        <f t="shared" si="3"/>
        <v>이형준</v>
      </c>
      <c r="AC9" s="4" t="s">
        <v>65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23</v>
      </c>
      <c r="D10" s="6" t="s">
        <v>73</v>
      </c>
      <c r="E10" s="6"/>
      <c r="F10" s="4" t="s">
        <v>71</v>
      </c>
      <c r="G10" s="4" t="s">
        <v>72</v>
      </c>
      <c r="H10" s="4" t="s">
        <v>62</v>
      </c>
      <c r="I10" s="7">
        <f t="shared" si="0"/>
        <v>550</v>
      </c>
      <c r="J10" s="8">
        <v>550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>
        <v>20201123</v>
      </c>
      <c r="Z10" s="11">
        <v>12</v>
      </c>
      <c r="AA10" s="5" t="s">
        <v>59</v>
      </c>
      <c r="AB10" s="11" t="str">
        <f t="shared" si="3"/>
        <v>하선동</v>
      </c>
      <c r="AC10" s="4" t="s">
        <v>65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23</v>
      </c>
      <c r="D11" s="6" t="s">
        <v>74</v>
      </c>
      <c r="E11" s="6" t="s">
        <v>75</v>
      </c>
      <c r="F11" s="6" t="s">
        <v>76</v>
      </c>
      <c r="G11" s="4" t="s">
        <v>77</v>
      </c>
      <c r="H11" s="4" t="s">
        <v>78</v>
      </c>
      <c r="I11" s="7">
        <f t="shared" si="0"/>
        <v>2980</v>
      </c>
      <c r="J11" s="8">
        <v>2930</v>
      </c>
      <c r="K11" s="7">
        <f t="shared" si="1"/>
        <v>50</v>
      </c>
      <c r="L11" s="9">
        <f t="shared" si="2"/>
        <v>1.6778523489932886E-2</v>
      </c>
      <c r="M11" s="10">
        <v>10</v>
      </c>
      <c r="N11" s="10"/>
      <c r="O11" s="10"/>
      <c r="P11" s="10">
        <v>39</v>
      </c>
      <c r="Q11" s="10"/>
      <c r="R11" s="10"/>
      <c r="S11" s="10"/>
      <c r="T11" s="10"/>
      <c r="U11" s="10"/>
      <c r="V11" s="10">
        <v>1</v>
      </c>
      <c r="W11" s="10"/>
      <c r="X11" s="10"/>
      <c r="Y11" s="11">
        <v>20201110</v>
      </c>
      <c r="Z11" s="11">
        <v>3</v>
      </c>
      <c r="AA11" s="5" t="s">
        <v>63</v>
      </c>
      <c r="AB11" s="11" t="str">
        <f t="shared" si="3"/>
        <v>이형준</v>
      </c>
      <c r="AC11" s="4" t="s">
        <v>65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23</v>
      </c>
      <c r="D12" s="6" t="s">
        <v>74</v>
      </c>
      <c r="E12" s="6" t="s">
        <v>75</v>
      </c>
      <c r="F12" s="6" t="s">
        <v>76</v>
      </c>
      <c r="G12" s="4" t="s">
        <v>77</v>
      </c>
      <c r="H12" s="4" t="s">
        <v>78</v>
      </c>
      <c r="I12" s="7">
        <f t="shared" si="0"/>
        <v>1760</v>
      </c>
      <c r="J12" s="8">
        <v>1660</v>
      </c>
      <c r="K12" s="7">
        <f t="shared" si="1"/>
        <v>100</v>
      </c>
      <c r="L12" s="9">
        <f t="shared" si="2"/>
        <v>5.6818181818181816E-2</v>
      </c>
      <c r="M12" s="10">
        <v>92</v>
      </c>
      <c r="N12" s="10"/>
      <c r="O12" s="10"/>
      <c r="P12" s="10">
        <v>8</v>
      </c>
      <c r="Q12" s="10"/>
      <c r="R12" s="10"/>
      <c r="S12" s="10"/>
      <c r="T12" s="10"/>
      <c r="U12" s="10"/>
      <c r="V12" s="10"/>
      <c r="W12" s="10"/>
      <c r="X12" s="10"/>
      <c r="Y12" s="11">
        <v>20201112</v>
      </c>
      <c r="Z12" s="11">
        <v>3</v>
      </c>
      <c r="AA12" s="5" t="s">
        <v>59</v>
      </c>
      <c r="AB12" s="11" t="str">
        <f t="shared" si="3"/>
        <v>하선동</v>
      </c>
      <c r="AC12" s="4" t="s">
        <v>65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23</v>
      </c>
      <c r="D13" s="6" t="s">
        <v>93</v>
      </c>
      <c r="E13" s="6" t="s">
        <v>75</v>
      </c>
      <c r="F13" s="6" t="s">
        <v>94</v>
      </c>
      <c r="G13" s="4" t="s">
        <v>95</v>
      </c>
      <c r="H13" s="4" t="s">
        <v>78</v>
      </c>
      <c r="I13" s="7">
        <f t="shared" si="0"/>
        <v>1906</v>
      </c>
      <c r="J13" s="8">
        <v>1730</v>
      </c>
      <c r="K13" s="7">
        <f t="shared" si="1"/>
        <v>176</v>
      </c>
      <c r="L13" s="9">
        <f t="shared" si="2"/>
        <v>9.2339979013641132E-2</v>
      </c>
      <c r="M13" s="10">
        <v>170</v>
      </c>
      <c r="N13" s="10"/>
      <c r="O13" s="10"/>
      <c r="P13" s="10">
        <v>6</v>
      </c>
      <c r="Q13" s="10"/>
      <c r="R13" s="10"/>
      <c r="S13" s="10"/>
      <c r="T13" s="10"/>
      <c r="U13" s="10"/>
      <c r="V13" s="10"/>
      <c r="W13" s="10"/>
      <c r="X13" s="10"/>
      <c r="Y13" s="11">
        <v>20201120</v>
      </c>
      <c r="Z13" s="11">
        <v>7</v>
      </c>
      <c r="AA13" s="5" t="s">
        <v>63</v>
      </c>
      <c r="AB13" s="11" t="str">
        <f t="shared" si="3"/>
        <v>이형준</v>
      </c>
      <c r="AC13" s="4" t="s">
        <v>98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23</v>
      </c>
      <c r="D14" s="6" t="s">
        <v>93</v>
      </c>
      <c r="E14" s="6" t="s">
        <v>75</v>
      </c>
      <c r="F14" s="6" t="s">
        <v>94</v>
      </c>
      <c r="G14" s="4" t="s">
        <v>95</v>
      </c>
      <c r="H14" s="4" t="s">
        <v>78</v>
      </c>
      <c r="I14" s="7">
        <f t="shared" si="0"/>
        <v>954</v>
      </c>
      <c r="J14" s="8">
        <v>845</v>
      </c>
      <c r="K14" s="7">
        <f t="shared" si="1"/>
        <v>109</v>
      </c>
      <c r="L14" s="9">
        <f t="shared" si="2"/>
        <v>0.11425576519916142</v>
      </c>
      <c r="M14" s="10">
        <v>92</v>
      </c>
      <c r="N14" s="10"/>
      <c r="O14" s="10"/>
      <c r="P14" s="10">
        <v>15</v>
      </c>
      <c r="Q14" s="10">
        <v>2</v>
      </c>
      <c r="R14" s="10"/>
      <c r="S14" s="10"/>
      <c r="T14" s="10"/>
      <c r="U14" s="10"/>
      <c r="V14" s="10"/>
      <c r="W14" s="10"/>
      <c r="X14" s="10"/>
      <c r="Y14" s="11">
        <v>20201120</v>
      </c>
      <c r="Z14" s="11">
        <v>7</v>
      </c>
      <c r="AA14" s="5" t="s">
        <v>59</v>
      </c>
      <c r="AB14" s="11" t="str">
        <f t="shared" si="3"/>
        <v>하선동</v>
      </c>
      <c r="AC14" s="4" t="s">
        <v>98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23</v>
      </c>
      <c r="D15" s="26" t="s">
        <v>93</v>
      </c>
      <c r="E15" s="26" t="s">
        <v>75</v>
      </c>
      <c r="F15" s="26" t="s">
        <v>94</v>
      </c>
      <c r="G15" s="27" t="s">
        <v>95</v>
      </c>
      <c r="H15" s="27" t="s">
        <v>78</v>
      </c>
      <c r="I15" s="7">
        <f t="shared" si="0"/>
        <v>1597</v>
      </c>
      <c r="J15" s="8">
        <v>1350</v>
      </c>
      <c r="K15" s="7">
        <f t="shared" si="1"/>
        <v>247</v>
      </c>
      <c r="L15" s="9">
        <f t="shared" si="2"/>
        <v>0.15466499686912963</v>
      </c>
      <c r="M15" s="10">
        <v>218</v>
      </c>
      <c r="N15" s="10"/>
      <c r="O15" s="10"/>
      <c r="P15" s="10">
        <v>29</v>
      </c>
      <c r="Q15" s="10"/>
      <c r="R15" s="10"/>
      <c r="S15" s="10"/>
      <c r="T15" s="10"/>
      <c r="U15" s="10"/>
      <c r="V15" s="10"/>
      <c r="W15" s="10"/>
      <c r="X15" s="10"/>
      <c r="Y15" s="11">
        <v>20201119</v>
      </c>
      <c r="Z15" s="11">
        <v>7</v>
      </c>
      <c r="AA15" s="5" t="s">
        <v>63</v>
      </c>
      <c r="AB15" s="11" t="str">
        <f t="shared" si="3"/>
        <v>이형준</v>
      </c>
      <c r="AC15" s="4" t="s">
        <v>98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23</v>
      </c>
      <c r="D16" s="28" t="s">
        <v>73</v>
      </c>
      <c r="E16" s="28"/>
      <c r="F16" s="28" t="s">
        <v>99</v>
      </c>
      <c r="G16" s="28" t="s">
        <v>82</v>
      </c>
      <c r="H16" s="28" t="s">
        <v>78</v>
      </c>
      <c r="I16" s="7">
        <f t="shared" si="0"/>
        <v>505</v>
      </c>
      <c r="J16" s="8">
        <v>500</v>
      </c>
      <c r="K16" s="7">
        <f t="shared" si="1"/>
        <v>5</v>
      </c>
      <c r="L16" s="9">
        <f t="shared" si="2"/>
        <v>9.9009900990099011E-3</v>
      </c>
      <c r="M16" s="10"/>
      <c r="N16" s="10"/>
      <c r="O16" s="10"/>
      <c r="P16" s="10">
        <v>2</v>
      </c>
      <c r="Q16" s="10">
        <v>3</v>
      </c>
      <c r="R16" s="10"/>
      <c r="S16" s="10"/>
      <c r="T16" s="10"/>
      <c r="U16" s="10"/>
      <c r="V16" s="10"/>
      <c r="W16" s="10"/>
      <c r="X16" s="10"/>
      <c r="Y16" s="11">
        <v>20201123</v>
      </c>
      <c r="Z16" s="11">
        <v>13</v>
      </c>
      <c r="AA16" s="5" t="s">
        <v>59</v>
      </c>
      <c r="AB16" s="11" t="str">
        <f t="shared" si="3"/>
        <v>하선동</v>
      </c>
      <c r="AC16" s="4" t="s">
        <v>98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23</v>
      </c>
      <c r="D17" s="6" t="s">
        <v>26</v>
      </c>
      <c r="E17" s="4" t="s">
        <v>100</v>
      </c>
      <c r="F17" s="4" t="s">
        <v>101</v>
      </c>
      <c r="G17" s="4" t="s">
        <v>102</v>
      </c>
      <c r="H17" s="4" t="s">
        <v>78</v>
      </c>
      <c r="I17" s="7">
        <f t="shared" si="0"/>
        <v>3050</v>
      </c>
      <c r="J17" s="8">
        <v>3050</v>
      </c>
      <c r="K17" s="7">
        <f t="shared" ref="K17:K18" si="5">SUM(M17:X17)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>
        <v>20201123</v>
      </c>
      <c r="Z17" s="11">
        <v>5</v>
      </c>
      <c r="AA17" s="5" t="s">
        <v>59</v>
      </c>
      <c r="AB17" s="11" t="str">
        <f t="shared" si="3"/>
        <v>하선동</v>
      </c>
      <c r="AC17" s="4" t="s">
        <v>98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23</v>
      </c>
      <c r="D18" s="29" t="s">
        <v>73</v>
      </c>
      <c r="E18" s="29" t="s">
        <v>75</v>
      </c>
      <c r="F18" s="29" t="s">
        <v>105</v>
      </c>
      <c r="G18" s="30" t="s">
        <v>106</v>
      </c>
      <c r="H18" s="30" t="s">
        <v>78</v>
      </c>
      <c r="I18" s="7">
        <f t="shared" si="0"/>
        <v>852</v>
      </c>
      <c r="J18" s="8">
        <v>559</v>
      </c>
      <c r="K18" s="7">
        <f t="shared" si="5"/>
        <v>293</v>
      </c>
      <c r="L18" s="9">
        <f t="shared" si="2"/>
        <v>0.3438967136150235</v>
      </c>
      <c r="M18" s="10">
        <v>292</v>
      </c>
      <c r="N18" s="10"/>
      <c r="O18" s="10"/>
      <c r="P18" s="10"/>
      <c r="Q18" s="10">
        <v>1</v>
      </c>
      <c r="R18" s="10"/>
      <c r="S18" s="10"/>
      <c r="T18" s="10"/>
      <c r="U18" s="10"/>
      <c r="V18" s="10"/>
      <c r="W18" s="10"/>
      <c r="X18" s="10"/>
      <c r="Y18" s="11">
        <v>20201123</v>
      </c>
      <c r="Z18" s="11">
        <v>4</v>
      </c>
      <c r="AA18" s="5" t="s">
        <v>63</v>
      </c>
      <c r="AB18" s="11" t="str">
        <f t="shared" si="3"/>
        <v>이형준</v>
      </c>
      <c r="AC18" s="4" t="s">
        <v>96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23</v>
      </c>
      <c r="D19" s="6" t="s">
        <v>74</v>
      </c>
      <c r="E19" s="6" t="s">
        <v>75</v>
      </c>
      <c r="F19" s="6" t="s">
        <v>76</v>
      </c>
      <c r="G19" s="4" t="s">
        <v>77</v>
      </c>
      <c r="H19" s="4" t="s">
        <v>78</v>
      </c>
      <c r="I19" s="7">
        <f t="shared" si="0"/>
        <v>750</v>
      </c>
      <c r="J19" s="8">
        <v>725</v>
      </c>
      <c r="K19" s="7">
        <f t="shared" ref="K19:K46" si="6">SUM(M19:X19)</f>
        <v>25</v>
      </c>
      <c r="L19" s="9">
        <f t="shared" si="2"/>
        <v>3.3333333333333333E-2</v>
      </c>
      <c r="M19" s="10">
        <v>14</v>
      </c>
      <c r="N19" s="10"/>
      <c r="O19" s="10"/>
      <c r="P19" s="10">
        <v>11</v>
      </c>
      <c r="Q19" s="10"/>
      <c r="R19" s="10"/>
      <c r="S19" s="10"/>
      <c r="T19" s="10"/>
      <c r="U19" s="10"/>
      <c r="V19" s="10"/>
      <c r="W19" s="10"/>
      <c r="X19" s="10"/>
      <c r="Y19" s="11">
        <v>20201123</v>
      </c>
      <c r="Z19" s="11">
        <v>3</v>
      </c>
      <c r="AA19" s="5" t="s">
        <v>63</v>
      </c>
      <c r="AB19" s="11" t="str">
        <f t="shared" si="3"/>
        <v>이형준</v>
      </c>
      <c r="AC19" s="4" t="s">
        <v>96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23</v>
      </c>
      <c r="D20" s="6" t="s">
        <v>73</v>
      </c>
      <c r="E20" s="6" t="s">
        <v>75</v>
      </c>
      <c r="F20" s="4" t="s">
        <v>97</v>
      </c>
      <c r="G20" s="4" t="s">
        <v>72</v>
      </c>
      <c r="H20" s="4" t="s">
        <v>78</v>
      </c>
      <c r="I20" s="7">
        <f t="shared" si="0"/>
        <v>1591</v>
      </c>
      <c r="J20" s="8">
        <v>1114</v>
      </c>
      <c r="K20" s="7">
        <f t="shared" si="6"/>
        <v>477</v>
      </c>
      <c r="L20" s="9">
        <f t="shared" si="2"/>
        <v>0.29981143934632309</v>
      </c>
      <c r="M20" s="10">
        <v>477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>
        <v>20201123</v>
      </c>
      <c r="Z20" s="11">
        <v>7</v>
      </c>
      <c r="AA20" s="5" t="s">
        <v>63</v>
      </c>
      <c r="AB20" s="11" t="str">
        <f t="shared" si="3"/>
        <v>이형준</v>
      </c>
      <c r="AC20" s="4" t="s">
        <v>96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23</v>
      </c>
      <c r="D21" s="6" t="s">
        <v>26</v>
      </c>
      <c r="E21" s="4" t="s">
        <v>100</v>
      </c>
      <c r="F21" s="4" t="s">
        <v>101</v>
      </c>
      <c r="G21" s="4" t="s">
        <v>102</v>
      </c>
      <c r="H21" s="4" t="s">
        <v>78</v>
      </c>
      <c r="I21" s="7">
        <f t="shared" si="0"/>
        <v>2088</v>
      </c>
      <c r="J21" s="8">
        <v>2088</v>
      </c>
      <c r="K21" s="7">
        <f t="shared" si="6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>
        <v>20201123</v>
      </c>
      <c r="Z21" s="11">
        <v>5</v>
      </c>
      <c r="AA21" s="5" t="s">
        <v>63</v>
      </c>
      <c r="AB21" s="11" t="str">
        <f t="shared" si="3"/>
        <v>이형준</v>
      </c>
      <c r="AC21" s="4" t="s">
        <v>96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23</v>
      </c>
      <c r="D22" s="6" t="s">
        <v>74</v>
      </c>
      <c r="E22" s="6" t="s">
        <v>75</v>
      </c>
      <c r="F22" s="6" t="s">
        <v>76</v>
      </c>
      <c r="G22" s="4" t="s">
        <v>77</v>
      </c>
      <c r="H22" s="4" t="s">
        <v>78</v>
      </c>
      <c r="I22" s="7">
        <f t="shared" si="0"/>
        <v>429</v>
      </c>
      <c r="J22" s="8">
        <v>415</v>
      </c>
      <c r="K22" s="7">
        <f t="shared" si="6"/>
        <v>14</v>
      </c>
      <c r="L22" s="9">
        <f t="shared" si="2"/>
        <v>3.2634032634032632E-2</v>
      </c>
      <c r="M22" s="10">
        <v>5</v>
      </c>
      <c r="N22" s="10"/>
      <c r="O22" s="10"/>
      <c r="P22" s="10">
        <v>9</v>
      </c>
      <c r="Q22" s="10"/>
      <c r="R22" s="10"/>
      <c r="S22" s="10"/>
      <c r="T22" s="10"/>
      <c r="U22" s="10"/>
      <c r="V22" s="10"/>
      <c r="W22" s="10"/>
      <c r="X22" s="10"/>
      <c r="Y22" s="11">
        <v>20201120</v>
      </c>
      <c r="Z22" s="11">
        <v>3</v>
      </c>
      <c r="AA22" s="5" t="s">
        <v>63</v>
      </c>
      <c r="AB22" s="11" t="str">
        <f t="shared" si="3"/>
        <v>이형준</v>
      </c>
      <c r="AC22" s="4" t="s">
        <v>107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23</v>
      </c>
      <c r="D23" s="6" t="s">
        <v>74</v>
      </c>
      <c r="E23" s="6" t="s">
        <v>75</v>
      </c>
      <c r="F23" s="6" t="s">
        <v>76</v>
      </c>
      <c r="G23" s="4" t="s">
        <v>77</v>
      </c>
      <c r="H23" s="4" t="s">
        <v>78</v>
      </c>
      <c r="I23" s="7">
        <f t="shared" si="0"/>
        <v>881</v>
      </c>
      <c r="J23" s="8">
        <v>870</v>
      </c>
      <c r="K23" s="7">
        <f t="shared" si="6"/>
        <v>11</v>
      </c>
      <c r="L23" s="9">
        <f t="shared" si="2"/>
        <v>1.2485811577752554E-2</v>
      </c>
      <c r="M23" s="10">
        <v>3</v>
      </c>
      <c r="N23" s="10"/>
      <c r="O23" s="10"/>
      <c r="P23" s="10">
        <v>8</v>
      </c>
      <c r="Q23" s="10"/>
      <c r="R23" s="10"/>
      <c r="S23" s="10"/>
      <c r="T23" s="10"/>
      <c r="U23" s="10"/>
      <c r="V23" s="10"/>
      <c r="W23" s="10"/>
      <c r="X23" s="10"/>
      <c r="Y23" s="11">
        <v>20201119</v>
      </c>
      <c r="Z23" s="11">
        <v>3</v>
      </c>
      <c r="AA23" s="5" t="s">
        <v>63</v>
      </c>
      <c r="AB23" s="11" t="str">
        <f t="shared" si="3"/>
        <v>이형준</v>
      </c>
      <c r="AC23" s="4" t="s">
        <v>107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23</v>
      </c>
      <c r="D24" s="6" t="s">
        <v>74</v>
      </c>
      <c r="E24" s="6" t="s">
        <v>75</v>
      </c>
      <c r="F24" s="6" t="s">
        <v>76</v>
      </c>
      <c r="G24" s="4" t="s">
        <v>77</v>
      </c>
      <c r="H24" s="4" t="s">
        <v>78</v>
      </c>
      <c r="I24" s="7">
        <f t="shared" si="0"/>
        <v>1113</v>
      </c>
      <c r="J24" s="8">
        <v>1000</v>
      </c>
      <c r="K24" s="7">
        <f t="shared" si="6"/>
        <v>113</v>
      </c>
      <c r="L24" s="9">
        <f t="shared" si="2"/>
        <v>0.10152740341419586</v>
      </c>
      <c r="M24" s="10">
        <v>93</v>
      </c>
      <c r="N24" s="10"/>
      <c r="O24" s="10"/>
      <c r="P24" s="10">
        <v>15</v>
      </c>
      <c r="Q24" s="10">
        <v>5</v>
      </c>
      <c r="R24" s="10"/>
      <c r="S24" s="10"/>
      <c r="T24" s="10"/>
      <c r="U24" s="10"/>
      <c r="V24" s="10"/>
      <c r="W24" s="10"/>
      <c r="X24" s="10"/>
      <c r="Y24" s="11">
        <v>20201111</v>
      </c>
      <c r="Z24" s="11">
        <v>3</v>
      </c>
      <c r="AA24" s="5" t="s">
        <v>59</v>
      </c>
      <c r="AB24" s="11" t="str">
        <f t="shared" si="3"/>
        <v>하선동</v>
      </c>
      <c r="AC24" s="4" t="s">
        <v>107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23</v>
      </c>
      <c r="D25" s="6" t="s">
        <v>74</v>
      </c>
      <c r="E25" s="6" t="s">
        <v>75</v>
      </c>
      <c r="F25" s="6" t="s">
        <v>76</v>
      </c>
      <c r="G25" s="4" t="s">
        <v>77</v>
      </c>
      <c r="H25" s="4" t="s">
        <v>78</v>
      </c>
      <c r="I25" s="7">
        <f t="shared" si="0"/>
        <v>476</v>
      </c>
      <c r="J25" s="8">
        <v>470</v>
      </c>
      <c r="K25" s="7">
        <f t="shared" si="6"/>
        <v>6</v>
      </c>
      <c r="L25" s="9">
        <f t="shared" si="2"/>
        <v>1.2605042016806723E-2</v>
      </c>
      <c r="M25" s="10">
        <v>2</v>
      </c>
      <c r="N25" s="10"/>
      <c r="O25" s="10"/>
      <c r="P25" s="10">
        <v>4</v>
      </c>
      <c r="Q25" s="10"/>
      <c r="R25" s="10"/>
      <c r="S25" s="10"/>
      <c r="T25" s="10"/>
      <c r="U25" s="10"/>
      <c r="V25" s="10"/>
      <c r="W25" s="10"/>
      <c r="X25" s="10"/>
      <c r="Y25" s="11">
        <v>20201123</v>
      </c>
      <c r="Z25" s="11">
        <v>3</v>
      </c>
      <c r="AA25" s="5" t="s">
        <v>59</v>
      </c>
      <c r="AB25" s="11" t="str">
        <f t="shared" si="3"/>
        <v>하선동</v>
      </c>
      <c r="AC25" s="4" t="s">
        <v>107</v>
      </c>
      <c r="AD25" s="12"/>
    </row>
    <row r="26" spans="1:30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23</v>
      </c>
      <c r="D26" s="6" t="s">
        <v>73</v>
      </c>
      <c r="E26" s="29"/>
      <c r="F26" s="29" t="s">
        <v>108</v>
      </c>
      <c r="G26" s="30"/>
      <c r="H26" s="30" t="s">
        <v>78</v>
      </c>
      <c r="I26" s="7">
        <f t="shared" si="0"/>
        <v>1753</v>
      </c>
      <c r="J26" s="8">
        <v>880</v>
      </c>
      <c r="K26" s="7">
        <f t="shared" si="6"/>
        <v>873</v>
      </c>
      <c r="L26" s="9">
        <f t="shared" si="2"/>
        <v>0.4980034227039361</v>
      </c>
      <c r="M26" s="10"/>
      <c r="N26" s="10"/>
      <c r="O26" s="10"/>
      <c r="P26" s="10"/>
      <c r="Q26" s="10"/>
      <c r="R26" s="10"/>
      <c r="S26" s="10"/>
      <c r="T26" s="10">
        <v>873</v>
      </c>
      <c r="U26" s="10"/>
      <c r="V26" s="10"/>
      <c r="W26" s="10"/>
      <c r="X26" s="10"/>
      <c r="Y26" s="11">
        <v>20200922</v>
      </c>
      <c r="Z26" s="11">
        <v>4</v>
      </c>
      <c r="AA26" s="5" t="s">
        <v>63</v>
      </c>
      <c r="AB26" s="11" t="str">
        <f t="shared" si="3"/>
        <v>이형준</v>
      </c>
      <c r="AC26" s="4" t="s">
        <v>107</v>
      </c>
      <c r="AD26" s="12"/>
    </row>
    <row r="27" spans="1:30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23</v>
      </c>
      <c r="D27" s="6" t="s">
        <v>73</v>
      </c>
      <c r="E27" s="29" t="s">
        <v>111</v>
      </c>
      <c r="F27" s="29" t="s">
        <v>109</v>
      </c>
      <c r="G27" s="30" t="s">
        <v>110</v>
      </c>
      <c r="H27" s="30" t="s">
        <v>62</v>
      </c>
      <c r="I27" s="7">
        <f t="shared" si="0"/>
        <v>531</v>
      </c>
      <c r="J27" s="8">
        <v>350</v>
      </c>
      <c r="K27" s="7">
        <f t="shared" si="6"/>
        <v>181</v>
      </c>
      <c r="L27" s="9">
        <f t="shared" si="2"/>
        <v>0.3408662900188324</v>
      </c>
      <c r="M27" s="10">
        <v>55</v>
      </c>
      <c r="N27" s="10"/>
      <c r="O27" s="10"/>
      <c r="P27" s="10"/>
      <c r="Q27" s="10"/>
      <c r="R27" s="10"/>
      <c r="S27" s="10">
        <v>126</v>
      </c>
      <c r="T27" s="10"/>
      <c r="U27" s="10"/>
      <c r="V27" s="10"/>
      <c r="W27" s="10"/>
      <c r="X27" s="10"/>
      <c r="Y27" s="11">
        <v>20201123</v>
      </c>
      <c r="Z27" s="11">
        <v>2</v>
      </c>
      <c r="AA27" s="5" t="s">
        <v>59</v>
      </c>
      <c r="AB27" s="11" t="str">
        <f t="shared" si="3"/>
        <v>하선동</v>
      </c>
      <c r="AC27" s="4" t="s">
        <v>107</v>
      </c>
      <c r="AD27" s="12"/>
    </row>
    <row r="28" spans="1:30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23</v>
      </c>
      <c r="D28" s="6" t="s">
        <v>66</v>
      </c>
      <c r="E28" s="6" t="s">
        <v>112</v>
      </c>
      <c r="F28" s="6" t="s">
        <v>113</v>
      </c>
      <c r="G28" s="4" t="s">
        <v>114</v>
      </c>
      <c r="H28" s="4" t="s">
        <v>78</v>
      </c>
      <c r="I28" s="7">
        <f t="shared" si="0"/>
        <v>980</v>
      </c>
      <c r="J28" s="8">
        <v>980</v>
      </c>
      <c r="K28" s="7">
        <f t="shared" si="6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>
        <v>20201120</v>
      </c>
      <c r="Z28" s="11">
        <v>4</v>
      </c>
      <c r="AA28" s="5" t="s">
        <v>59</v>
      </c>
      <c r="AB28" s="11" t="str">
        <f t="shared" si="3"/>
        <v>하선동</v>
      </c>
      <c r="AC28" s="12" t="s">
        <v>115</v>
      </c>
      <c r="AD28" s="12"/>
    </row>
    <row r="29" spans="1:30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23</v>
      </c>
      <c r="D29" s="6" t="s">
        <v>66</v>
      </c>
      <c r="E29" s="6" t="s">
        <v>112</v>
      </c>
      <c r="F29" s="6" t="s">
        <v>113</v>
      </c>
      <c r="G29" s="4" t="s">
        <v>114</v>
      </c>
      <c r="H29" s="4" t="s">
        <v>78</v>
      </c>
      <c r="I29" s="7">
        <f t="shared" si="0"/>
        <v>2530</v>
      </c>
      <c r="J29" s="8">
        <v>2530</v>
      </c>
      <c r="K29" s="7">
        <f t="shared" si="6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>
        <v>20201120</v>
      </c>
      <c r="Z29" s="11">
        <v>4</v>
      </c>
      <c r="AA29" s="5" t="s">
        <v>63</v>
      </c>
      <c r="AB29" s="11" t="str">
        <f t="shared" si="3"/>
        <v>이형준</v>
      </c>
      <c r="AC29" s="12" t="s">
        <v>115</v>
      </c>
      <c r="AD29" s="12"/>
    </row>
    <row r="30" spans="1:30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23</v>
      </c>
      <c r="D30" s="6" t="s">
        <v>93</v>
      </c>
      <c r="E30" s="6" t="s">
        <v>116</v>
      </c>
      <c r="F30" s="6" t="s">
        <v>117</v>
      </c>
      <c r="G30" s="4" t="s">
        <v>147</v>
      </c>
      <c r="H30" s="4" t="s">
        <v>78</v>
      </c>
      <c r="I30" s="7">
        <f t="shared" si="0"/>
        <v>16380</v>
      </c>
      <c r="J30" s="8">
        <v>16380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>
        <v>20200928</v>
      </c>
      <c r="Z30" s="11">
        <v>4</v>
      </c>
      <c r="AA30" s="5" t="s">
        <v>59</v>
      </c>
      <c r="AB30" s="11" t="str">
        <f t="shared" si="3"/>
        <v>하선동</v>
      </c>
      <c r="AC30" s="12" t="s">
        <v>115</v>
      </c>
      <c r="AD30" s="12"/>
    </row>
    <row r="31" spans="1:30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23</v>
      </c>
      <c r="D31" s="6" t="s">
        <v>66</v>
      </c>
      <c r="E31" s="4" t="s">
        <v>118</v>
      </c>
      <c r="F31" s="4" t="s">
        <v>119</v>
      </c>
      <c r="G31" s="4" t="s">
        <v>88</v>
      </c>
      <c r="H31" s="4" t="s">
        <v>78</v>
      </c>
      <c r="I31" s="7">
        <f t="shared" si="0"/>
        <v>8897</v>
      </c>
      <c r="J31" s="8">
        <v>8880</v>
      </c>
      <c r="K31" s="7">
        <f t="shared" si="6"/>
        <v>17</v>
      </c>
      <c r="L31" s="9">
        <f t="shared" si="2"/>
        <v>1.9107564347532876E-3</v>
      </c>
      <c r="M31" s="10"/>
      <c r="N31" s="10"/>
      <c r="O31" s="10"/>
      <c r="P31" s="10"/>
      <c r="Q31" s="10"/>
      <c r="R31" s="10"/>
      <c r="S31" s="10"/>
      <c r="T31" s="10">
        <v>17</v>
      </c>
      <c r="U31" s="10"/>
      <c r="V31" s="10"/>
      <c r="W31" s="10"/>
      <c r="X31" s="10"/>
      <c r="Y31" s="11">
        <v>20201116</v>
      </c>
      <c r="Z31" s="11">
        <v>8</v>
      </c>
      <c r="AA31" s="5" t="s">
        <v>63</v>
      </c>
      <c r="AB31" s="11" t="str">
        <f t="shared" si="3"/>
        <v>이형준</v>
      </c>
      <c r="AC31" s="12" t="s">
        <v>115</v>
      </c>
      <c r="AD31" s="12"/>
    </row>
    <row r="32" spans="1:30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23</v>
      </c>
      <c r="D32" s="31" t="s">
        <v>120</v>
      </c>
      <c r="E32" s="4" t="s">
        <v>148</v>
      </c>
      <c r="F32" s="4" t="s">
        <v>149</v>
      </c>
      <c r="G32" s="4">
        <v>7301</v>
      </c>
      <c r="H32" s="4" t="s">
        <v>78</v>
      </c>
      <c r="I32" s="7">
        <f t="shared" si="0"/>
        <v>770</v>
      </c>
      <c r="J32" s="8">
        <v>770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20201102</v>
      </c>
      <c r="Z32" s="11">
        <v>8</v>
      </c>
      <c r="AA32" s="5" t="s">
        <v>59</v>
      </c>
      <c r="AB32" s="11" t="str">
        <f t="shared" si="3"/>
        <v>하선동</v>
      </c>
      <c r="AC32" s="12" t="s">
        <v>115</v>
      </c>
      <c r="AD32" s="12"/>
    </row>
    <row r="33" spans="1:30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23</v>
      </c>
      <c r="D33" s="6"/>
      <c r="E33" s="4"/>
      <c r="F33" s="4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5"/>
      <c r="AB33" s="11" t="str">
        <f t="shared" si="3"/>
        <v/>
      </c>
      <c r="AC33" s="12"/>
      <c r="AD33" s="12"/>
    </row>
    <row r="34" spans="1:30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23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5"/>
      <c r="AB34" s="11" t="str">
        <f t="shared" si="3"/>
        <v/>
      </c>
      <c r="AC34" s="12"/>
      <c r="AD34" s="12"/>
    </row>
    <row r="35" spans="1:30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23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5"/>
      <c r="AB35" s="11" t="str">
        <f t="shared" si="3"/>
        <v/>
      </c>
      <c r="AC35" s="12"/>
      <c r="AD35" s="12"/>
    </row>
    <row r="36" spans="1:30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23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5"/>
      <c r="AB36" s="11" t="str">
        <f t="shared" si="3"/>
        <v/>
      </c>
      <c r="AC36" s="12"/>
      <c r="AD36" s="12"/>
    </row>
    <row r="37" spans="1:30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23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23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23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23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23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23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23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23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23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23</v>
      </c>
      <c r="D46" s="6"/>
      <c r="E46" s="6"/>
      <c r="F46" s="6"/>
      <c r="G46" s="4"/>
      <c r="H46" s="4"/>
      <c r="I46" s="7">
        <f t="shared" ref="I46" si="9">J46+K46</f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3"/>
      <c r="B47" s="44"/>
      <c r="C47" s="44"/>
      <c r="D47" s="44"/>
      <c r="E47" s="44"/>
      <c r="F47" s="44"/>
      <c r="G47" s="44"/>
      <c r="H47" s="44"/>
      <c r="I47" s="34">
        <f t="shared" ref="I47:X47" si="10">SUM(I7:I46)</f>
        <v>56999</v>
      </c>
      <c r="J47" s="34">
        <f t="shared" si="10"/>
        <v>54252</v>
      </c>
      <c r="K47" s="34">
        <f t="shared" si="10"/>
        <v>2747</v>
      </c>
      <c r="L47" s="34" t="e">
        <f t="shared" si="10"/>
        <v>#DIV/0!</v>
      </c>
      <c r="M47" s="34">
        <f t="shared" si="10"/>
        <v>1523</v>
      </c>
      <c r="N47" s="34">
        <f t="shared" si="10"/>
        <v>0</v>
      </c>
      <c r="O47" s="34">
        <f t="shared" si="10"/>
        <v>0</v>
      </c>
      <c r="P47" s="34">
        <f t="shared" si="10"/>
        <v>149</v>
      </c>
      <c r="Q47" s="34">
        <f t="shared" si="10"/>
        <v>11</v>
      </c>
      <c r="R47" s="21"/>
      <c r="S47" s="34">
        <f t="shared" si="10"/>
        <v>173</v>
      </c>
      <c r="T47" s="34">
        <f t="shared" si="10"/>
        <v>890</v>
      </c>
      <c r="U47" s="34">
        <f t="shared" si="10"/>
        <v>0</v>
      </c>
      <c r="V47" s="34">
        <f t="shared" si="10"/>
        <v>1</v>
      </c>
      <c r="W47" s="34">
        <f t="shared" si="10"/>
        <v>0</v>
      </c>
      <c r="X47" s="34">
        <f t="shared" si="10"/>
        <v>0</v>
      </c>
      <c r="Y47" s="35"/>
      <c r="Z47" s="36"/>
      <c r="AA47" s="36"/>
      <c r="AB47" s="36"/>
      <c r="AC47" s="36"/>
      <c r="AD47" s="36"/>
    </row>
    <row r="48" spans="1:30" s="15" customFormat="1" x14ac:dyDescent="0.3">
      <c r="A48" s="43"/>
      <c r="B48" s="44"/>
      <c r="C48" s="44"/>
      <c r="D48" s="44"/>
      <c r="E48" s="44"/>
      <c r="F48" s="44"/>
      <c r="G48" s="44"/>
      <c r="H48" s="44"/>
      <c r="I48" s="34"/>
      <c r="J48" s="34"/>
      <c r="K48" s="34"/>
      <c r="L48" s="34"/>
      <c r="M48" s="34"/>
      <c r="N48" s="34"/>
      <c r="O48" s="34"/>
      <c r="P48" s="34"/>
      <c r="Q48" s="34"/>
      <c r="R48" s="21"/>
      <c r="S48" s="34"/>
      <c r="T48" s="34"/>
      <c r="U48" s="34"/>
      <c r="V48" s="34"/>
      <c r="W48" s="34"/>
      <c r="X48" s="34"/>
      <c r="Y48" s="36"/>
      <c r="Z48" s="36"/>
      <c r="AA48" s="36"/>
      <c r="AB48" s="36"/>
      <c r="AC48" s="36"/>
      <c r="AD48" s="36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81</v>
      </c>
      <c r="E49" s="6" t="s">
        <v>80</v>
      </c>
      <c r="F49" s="6" t="s">
        <v>79</v>
      </c>
      <c r="G49" s="4" t="s">
        <v>82</v>
      </c>
      <c r="H49" s="4" t="s">
        <v>78</v>
      </c>
      <c r="I49" s="7">
        <f t="shared" ref="I49:I63" si="11">J49+K49</f>
        <v>50</v>
      </c>
      <c r="J49" s="8">
        <v>50</v>
      </c>
      <c r="K49" s="7">
        <f t="shared" ref="K49:K63" si="12">SUM(M49:X49)</f>
        <v>0</v>
      </c>
      <c r="L49" s="9">
        <f t="shared" ref="L49:L63" si="13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20201120</v>
      </c>
      <c r="Z49" s="11">
        <v>14</v>
      </c>
      <c r="AA49" s="5" t="s">
        <v>59</v>
      </c>
      <c r="AB49" s="11" t="str">
        <f>IF($AA49="A","하선동",IF($AA49="B","이형준",""))</f>
        <v>하선동</v>
      </c>
      <c r="AC49" s="4" t="s">
        <v>65</v>
      </c>
      <c r="AD49" s="12" t="s">
        <v>92</v>
      </c>
    </row>
    <row r="50" spans="1:30" ht="20.100000000000001" customHeight="1" x14ac:dyDescent="0.3">
      <c r="A50" s="4">
        <v>2</v>
      </c>
      <c r="B50" s="5" t="str">
        <f t="shared" ref="B50:B63" si="14">LEFT($A$1,1)</f>
        <v>1</v>
      </c>
      <c r="C50" s="5" t="str">
        <f t="shared" ref="C50:C63" si="15">MID($A$1,4,2)</f>
        <v xml:space="preserve"> 2</v>
      </c>
      <c r="D50" s="6" t="s">
        <v>66</v>
      </c>
      <c r="E50" s="6" t="s">
        <v>84</v>
      </c>
      <c r="F50" s="6" t="s">
        <v>83</v>
      </c>
      <c r="G50" s="4" t="s">
        <v>86</v>
      </c>
      <c r="H50" s="4" t="s">
        <v>62</v>
      </c>
      <c r="I50" s="7">
        <f t="shared" si="11"/>
        <v>103</v>
      </c>
      <c r="J50" s="14">
        <v>100</v>
      </c>
      <c r="K50" s="7">
        <f t="shared" si="12"/>
        <v>3</v>
      </c>
      <c r="L50" s="9">
        <f t="shared" si="13"/>
        <v>2.9126213592233011E-2</v>
      </c>
      <c r="M50" s="10"/>
      <c r="N50" s="10"/>
      <c r="O50" s="10"/>
      <c r="P50" s="10"/>
      <c r="Q50" s="10"/>
      <c r="R50" s="10"/>
      <c r="S50" s="10">
        <v>3</v>
      </c>
      <c r="T50" s="10"/>
      <c r="U50" s="10"/>
      <c r="V50" s="10"/>
      <c r="W50" s="10"/>
      <c r="X50" s="10"/>
      <c r="Y50" s="11">
        <v>20201123</v>
      </c>
      <c r="Z50" s="11">
        <v>10</v>
      </c>
      <c r="AA50" s="5" t="s">
        <v>59</v>
      </c>
      <c r="AB50" s="11" t="str">
        <f t="shared" ref="AB50:AB63" si="16">IF($AA50="A","하선동",IF($AA50="B","이형준",""))</f>
        <v>하선동</v>
      </c>
      <c r="AC50" s="4" t="s">
        <v>65</v>
      </c>
      <c r="AD50" s="12" t="s">
        <v>91</v>
      </c>
    </row>
    <row r="51" spans="1:30" ht="20.100000000000001" customHeight="1" x14ac:dyDescent="0.3">
      <c r="A51" s="4">
        <v>3</v>
      </c>
      <c r="B51" s="5" t="str">
        <f t="shared" si="14"/>
        <v>1</v>
      </c>
      <c r="C51" s="5" t="str">
        <f t="shared" si="15"/>
        <v xml:space="preserve"> 2</v>
      </c>
      <c r="D51" s="6" t="s">
        <v>66</v>
      </c>
      <c r="E51" s="6" t="s">
        <v>80</v>
      </c>
      <c r="F51" s="6" t="s">
        <v>87</v>
      </c>
      <c r="G51" s="4" t="s">
        <v>88</v>
      </c>
      <c r="H51" s="4" t="s">
        <v>78</v>
      </c>
      <c r="I51" s="7">
        <f t="shared" si="11"/>
        <v>51</v>
      </c>
      <c r="J51" s="8">
        <v>50</v>
      </c>
      <c r="K51" s="7">
        <f t="shared" si="12"/>
        <v>1</v>
      </c>
      <c r="L51" s="9">
        <f t="shared" si="13"/>
        <v>1.9607843137254902E-2</v>
      </c>
      <c r="M51" s="10"/>
      <c r="N51" s="10"/>
      <c r="O51" s="10"/>
      <c r="P51" s="10"/>
      <c r="Q51" s="10"/>
      <c r="R51" s="10"/>
      <c r="S51" s="10"/>
      <c r="T51" s="10">
        <v>1</v>
      </c>
      <c r="U51" s="10"/>
      <c r="V51" s="10"/>
      <c r="W51" s="10"/>
      <c r="X51" s="10"/>
      <c r="Y51" s="11">
        <v>20201123</v>
      </c>
      <c r="Z51" s="11">
        <v>14</v>
      </c>
      <c r="AA51" s="5" t="s">
        <v>59</v>
      </c>
      <c r="AB51" s="11" t="str">
        <f t="shared" si="16"/>
        <v>하선동</v>
      </c>
      <c r="AC51" s="4" t="s">
        <v>65</v>
      </c>
      <c r="AD51" s="12" t="s">
        <v>92</v>
      </c>
    </row>
    <row r="52" spans="1:30" ht="20.100000000000001" customHeight="1" x14ac:dyDescent="0.3">
      <c r="A52" s="4">
        <v>4</v>
      </c>
      <c r="B52" s="5" t="str">
        <f t="shared" si="14"/>
        <v>1</v>
      </c>
      <c r="C52" s="5" t="str">
        <f t="shared" si="15"/>
        <v xml:space="preserve"> 2</v>
      </c>
      <c r="D52" s="6" t="s">
        <v>66</v>
      </c>
      <c r="E52" s="6" t="s">
        <v>90</v>
      </c>
      <c r="F52" s="6" t="s">
        <v>89</v>
      </c>
      <c r="G52" s="4" t="s">
        <v>86</v>
      </c>
      <c r="H52" s="4" t="s">
        <v>62</v>
      </c>
      <c r="I52" s="7">
        <f t="shared" si="11"/>
        <v>50</v>
      </c>
      <c r="J52" s="8">
        <v>50</v>
      </c>
      <c r="K52" s="7">
        <f t="shared" si="12"/>
        <v>0</v>
      </c>
      <c r="L52" s="9">
        <f t="shared" si="13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>
        <v>20201123</v>
      </c>
      <c r="Z52" s="11">
        <v>1</v>
      </c>
      <c r="AA52" s="5" t="s">
        <v>59</v>
      </c>
      <c r="AB52" s="11" t="str">
        <f t="shared" si="16"/>
        <v>하선동</v>
      </c>
      <c r="AC52" s="4" t="s">
        <v>65</v>
      </c>
      <c r="AD52" s="12" t="s">
        <v>92</v>
      </c>
    </row>
    <row r="53" spans="1:30" ht="20.100000000000001" customHeight="1" x14ac:dyDescent="0.3">
      <c r="A53" s="4">
        <v>5</v>
      </c>
      <c r="B53" s="5" t="str">
        <f t="shared" si="14"/>
        <v>1</v>
      </c>
      <c r="C53" s="5" t="str">
        <f t="shared" si="15"/>
        <v xml:space="preserve"> 2</v>
      </c>
      <c r="D53" s="6" t="s">
        <v>73</v>
      </c>
      <c r="E53" s="6"/>
      <c r="F53" s="6" t="s">
        <v>99</v>
      </c>
      <c r="G53" s="4" t="s">
        <v>82</v>
      </c>
      <c r="H53" s="4" t="s">
        <v>78</v>
      </c>
      <c r="I53" s="7">
        <f t="shared" si="11"/>
        <v>50</v>
      </c>
      <c r="J53" s="8">
        <v>50</v>
      </c>
      <c r="K53" s="7">
        <f t="shared" si="12"/>
        <v>0</v>
      </c>
      <c r="L53" s="9">
        <f t="shared" si="13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>
        <v>20201123</v>
      </c>
      <c r="Z53" s="11">
        <v>13</v>
      </c>
      <c r="AA53" s="5" t="s">
        <v>59</v>
      </c>
      <c r="AB53" s="11" t="str">
        <f t="shared" si="16"/>
        <v>하선동</v>
      </c>
      <c r="AC53" s="4" t="s">
        <v>98</v>
      </c>
      <c r="AD53" s="12" t="s">
        <v>92</v>
      </c>
    </row>
    <row r="54" spans="1:30" ht="20.100000000000001" customHeight="1" x14ac:dyDescent="0.3">
      <c r="A54" s="4">
        <v>6</v>
      </c>
      <c r="B54" s="5" t="str">
        <f t="shared" si="14"/>
        <v>1</v>
      </c>
      <c r="C54" s="5" t="str">
        <f t="shared" si="15"/>
        <v xml:space="preserve"> 2</v>
      </c>
      <c r="D54" s="6" t="s">
        <v>66</v>
      </c>
      <c r="E54" s="6" t="s">
        <v>90</v>
      </c>
      <c r="F54" s="6" t="s">
        <v>103</v>
      </c>
      <c r="G54" s="4" t="s">
        <v>85</v>
      </c>
      <c r="H54" s="4" t="s">
        <v>62</v>
      </c>
      <c r="I54" s="7">
        <f t="shared" si="11"/>
        <v>50</v>
      </c>
      <c r="J54" s="8">
        <v>50</v>
      </c>
      <c r="K54" s="7">
        <f t="shared" si="12"/>
        <v>0</v>
      </c>
      <c r="L54" s="9">
        <f t="shared" si="13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>
        <v>20201120</v>
      </c>
      <c r="Z54" s="11">
        <v>10</v>
      </c>
      <c r="AA54" s="5" t="s">
        <v>59</v>
      </c>
      <c r="AB54" s="11" t="str">
        <f t="shared" si="16"/>
        <v>하선동</v>
      </c>
      <c r="AC54" s="4" t="s">
        <v>98</v>
      </c>
      <c r="AD54" s="12" t="s">
        <v>92</v>
      </c>
    </row>
    <row r="55" spans="1:30" ht="20.100000000000001" customHeight="1" x14ac:dyDescent="0.3">
      <c r="A55" s="4">
        <v>7</v>
      </c>
      <c r="B55" s="5" t="str">
        <f t="shared" si="14"/>
        <v>1</v>
      </c>
      <c r="C55" s="5" t="str">
        <f t="shared" si="15"/>
        <v xml:space="preserve"> 2</v>
      </c>
      <c r="D55" s="6" t="s">
        <v>66</v>
      </c>
      <c r="E55" s="6" t="s">
        <v>75</v>
      </c>
      <c r="F55" s="6" t="s">
        <v>104</v>
      </c>
      <c r="G55" s="4" t="s">
        <v>82</v>
      </c>
      <c r="H55" s="4" t="s">
        <v>78</v>
      </c>
      <c r="I55" s="7">
        <f t="shared" si="11"/>
        <v>50</v>
      </c>
      <c r="J55" s="8">
        <v>50</v>
      </c>
      <c r="K55" s="7">
        <f t="shared" si="12"/>
        <v>0</v>
      </c>
      <c r="L55" s="9">
        <f t="shared" si="13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>
        <v>20201120</v>
      </c>
      <c r="Z55" s="11">
        <v>13</v>
      </c>
      <c r="AA55" s="5" t="s">
        <v>59</v>
      </c>
      <c r="AB55" s="11" t="str">
        <f t="shared" si="16"/>
        <v>하선동</v>
      </c>
      <c r="AC55" s="4" t="s">
        <v>98</v>
      </c>
      <c r="AD55" s="12" t="s">
        <v>92</v>
      </c>
    </row>
    <row r="56" spans="1:30" ht="20.100000000000001" customHeight="1" x14ac:dyDescent="0.3">
      <c r="A56" s="4">
        <v>8</v>
      </c>
      <c r="B56" s="5" t="str">
        <f t="shared" si="14"/>
        <v>1</v>
      </c>
      <c r="C56" s="5" t="str">
        <f t="shared" si="15"/>
        <v xml:space="preserve"> 2</v>
      </c>
      <c r="D56" s="6"/>
      <c r="E56" s="6"/>
      <c r="F56" s="6"/>
      <c r="G56" s="4"/>
      <c r="H56" s="4"/>
      <c r="I56" s="7">
        <f t="shared" si="11"/>
        <v>0</v>
      </c>
      <c r="J56" s="8"/>
      <c r="K56" s="7">
        <f t="shared" si="12"/>
        <v>0</v>
      </c>
      <c r="L56" s="9" t="e">
        <f t="shared" si="13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6"/>
        <v/>
      </c>
      <c r="AC56" s="4"/>
      <c r="AD56" s="12"/>
    </row>
    <row r="57" spans="1:30" ht="20.100000000000001" customHeight="1" x14ac:dyDescent="0.3">
      <c r="A57" s="4">
        <v>9</v>
      </c>
      <c r="B57" s="5" t="str">
        <f t="shared" si="14"/>
        <v>1</v>
      </c>
      <c r="C57" s="5" t="str">
        <f t="shared" si="15"/>
        <v xml:space="preserve"> 2</v>
      </c>
      <c r="D57" s="6"/>
      <c r="E57" s="6"/>
      <c r="F57" s="6"/>
      <c r="G57" s="4"/>
      <c r="H57" s="4"/>
      <c r="I57" s="7">
        <f t="shared" si="11"/>
        <v>0</v>
      </c>
      <c r="J57" s="8"/>
      <c r="K57" s="7">
        <f t="shared" si="12"/>
        <v>0</v>
      </c>
      <c r="L57" s="9" t="e">
        <f t="shared" si="13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6"/>
        <v/>
      </c>
      <c r="AC57" s="4"/>
      <c r="AD57" s="12"/>
    </row>
    <row r="58" spans="1:30" ht="20.100000000000001" customHeight="1" x14ac:dyDescent="0.3">
      <c r="A58" s="4">
        <v>10</v>
      </c>
      <c r="B58" s="5" t="str">
        <f t="shared" si="14"/>
        <v>1</v>
      </c>
      <c r="C58" s="5" t="str">
        <f t="shared" si="15"/>
        <v xml:space="preserve"> 2</v>
      </c>
      <c r="D58" s="6"/>
      <c r="E58" s="6"/>
      <c r="F58" s="6"/>
      <c r="G58" s="4"/>
      <c r="H58" s="4"/>
      <c r="I58" s="7">
        <f t="shared" si="11"/>
        <v>0</v>
      </c>
      <c r="J58" s="8"/>
      <c r="K58" s="7">
        <f t="shared" si="12"/>
        <v>0</v>
      </c>
      <c r="L58" s="9" t="e">
        <f t="shared" si="13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6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4"/>
        <v>1</v>
      </c>
      <c r="C59" s="5" t="str">
        <f t="shared" si="15"/>
        <v xml:space="preserve"> 2</v>
      </c>
      <c r="D59" s="6"/>
      <c r="E59" s="6"/>
      <c r="F59" s="6"/>
      <c r="G59" s="4"/>
      <c r="H59" s="4"/>
      <c r="I59" s="7">
        <f t="shared" si="11"/>
        <v>0</v>
      </c>
      <c r="J59" s="8"/>
      <c r="K59" s="7">
        <f t="shared" si="12"/>
        <v>0</v>
      </c>
      <c r="L59" s="9" t="e">
        <f t="shared" si="13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6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4"/>
        <v>1</v>
      </c>
      <c r="C60" s="5" t="str">
        <f t="shared" si="15"/>
        <v xml:space="preserve"> 2</v>
      </c>
      <c r="D60" s="6"/>
      <c r="E60" s="6"/>
      <c r="F60" s="6"/>
      <c r="G60" s="4"/>
      <c r="H60" s="4"/>
      <c r="I60" s="7">
        <f t="shared" si="11"/>
        <v>0</v>
      </c>
      <c r="J60" s="8"/>
      <c r="K60" s="7">
        <f t="shared" si="12"/>
        <v>0</v>
      </c>
      <c r="L60" s="9" t="e">
        <f t="shared" si="13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6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4"/>
        <v>1</v>
      </c>
      <c r="C61" s="5" t="str">
        <f t="shared" si="15"/>
        <v xml:space="preserve"> 2</v>
      </c>
      <c r="D61" s="6"/>
      <c r="E61" s="6"/>
      <c r="F61" s="6"/>
      <c r="G61" s="4"/>
      <c r="H61" s="4"/>
      <c r="I61" s="7">
        <f t="shared" si="11"/>
        <v>0</v>
      </c>
      <c r="J61" s="8"/>
      <c r="K61" s="7">
        <f t="shared" si="12"/>
        <v>0</v>
      </c>
      <c r="L61" s="9" t="e">
        <f t="shared" si="13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6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4"/>
        <v>1</v>
      </c>
      <c r="C62" s="5" t="str">
        <f t="shared" si="15"/>
        <v xml:space="preserve"> 2</v>
      </c>
      <c r="D62" s="6"/>
      <c r="E62" s="6"/>
      <c r="F62" s="6"/>
      <c r="G62" s="4"/>
      <c r="H62" s="4"/>
      <c r="I62" s="7">
        <f t="shared" si="11"/>
        <v>0</v>
      </c>
      <c r="J62" s="8"/>
      <c r="K62" s="7">
        <f t="shared" si="12"/>
        <v>0</v>
      </c>
      <c r="L62" s="9" t="e">
        <f t="shared" si="13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6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4"/>
        <v>1</v>
      </c>
      <c r="C63" s="5" t="str">
        <f t="shared" si="15"/>
        <v xml:space="preserve"> 2</v>
      </c>
      <c r="D63" s="6"/>
      <c r="E63" s="6"/>
      <c r="F63" s="6"/>
      <c r="G63" s="4"/>
      <c r="H63" s="4"/>
      <c r="I63" s="7">
        <f t="shared" si="11"/>
        <v>0</v>
      </c>
      <c r="J63" s="8"/>
      <c r="K63" s="7">
        <f t="shared" si="12"/>
        <v>0</v>
      </c>
      <c r="L63" s="9" t="e">
        <f t="shared" si="13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6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7:C46 J7:AD8 AD9:AD12 E27 D31:H31 D46:AD46 J9:AB12 D39:H45 J16:AB16 AD16 AC9:AC17 J17:AD45 D33:H33">
    <cfRule type="expression" dxfId="717" priority="191">
      <formula>$L7&gt;0.15</formula>
    </cfRule>
    <cfRule type="expression" dxfId="716" priority="192">
      <formula>AND($L7&gt;0.08,$L7&lt;0.15)</formula>
    </cfRule>
  </conditionalFormatting>
  <conditionalFormatting sqref="A49:AD63">
    <cfRule type="expression" dxfId="715" priority="189">
      <formula>$L49&gt;0.15</formula>
    </cfRule>
    <cfRule type="expression" dxfId="714" priority="190">
      <formula>AND($L49&gt;0.08,$L49&lt;0.15)</formula>
    </cfRule>
  </conditionalFormatting>
  <conditionalFormatting sqref="J7:AD13 J14:AB15 AD14:AD15 AC14:AC17">
    <cfRule type="expression" dxfId="713" priority="187">
      <formula>$L7&gt;0.15</formula>
    </cfRule>
    <cfRule type="expression" dxfId="712" priority="188">
      <formula>AND($L7&gt;0.08,$L7&lt;0.15)</formula>
    </cfRule>
  </conditionalFormatting>
  <conditionalFormatting sqref="D18:H18">
    <cfRule type="expression" dxfId="711" priority="193">
      <formula>$L17&gt;0.15</formula>
    </cfRule>
    <cfRule type="expression" dxfId="710" priority="194">
      <formula>AND($L17&gt;0.08,$L17&lt;0.15)</formula>
    </cfRule>
  </conditionalFormatting>
  <conditionalFormatting sqref="D20:F20 H20">
    <cfRule type="expression" dxfId="709" priority="169">
      <formula>$L20&gt;0.15</formula>
    </cfRule>
    <cfRule type="expression" dxfId="708" priority="170">
      <formula>AND($L20&gt;0.08,$L20&lt;0.15)</formula>
    </cfRule>
  </conditionalFormatting>
  <conditionalFormatting sqref="D20:F20 H20">
    <cfRule type="expression" dxfId="707" priority="167">
      <formula>$L20&gt;0.15</formula>
    </cfRule>
    <cfRule type="expression" dxfId="706" priority="168">
      <formula>AND($L20&gt;0.08,$L20&lt;0.15)</formula>
    </cfRule>
  </conditionalFormatting>
  <conditionalFormatting sqref="G27:H27">
    <cfRule type="expression" dxfId="705" priority="151">
      <formula>$L27&gt;0.15</formula>
    </cfRule>
    <cfRule type="expression" dxfId="704" priority="152">
      <formula>AND($L27&gt;0.08,$L27&lt;0.15)</formula>
    </cfRule>
  </conditionalFormatting>
  <conditionalFormatting sqref="D26:D27">
    <cfRule type="expression" dxfId="703" priority="145">
      <formula>$L26&gt;0.15</formula>
    </cfRule>
    <cfRule type="expression" dxfId="702" priority="146">
      <formula>AND($L26&gt;0.08,$L26&lt;0.15)</formula>
    </cfRule>
  </conditionalFormatting>
  <conditionalFormatting sqref="E30:F30 H30">
    <cfRule type="expression" dxfId="701" priority="143">
      <formula>$L30&gt;0.15</formula>
    </cfRule>
    <cfRule type="expression" dxfId="700" priority="144">
      <formula>AND($L30&gt;0.08,$L30&lt;0.15)</formula>
    </cfRule>
  </conditionalFormatting>
  <conditionalFormatting sqref="D30">
    <cfRule type="expression" dxfId="699" priority="141">
      <formula>$L30&gt;0.15</formula>
    </cfRule>
    <cfRule type="expression" dxfId="698" priority="142">
      <formula>AND($L30&gt;0.08,$L30&lt;0.15)</formula>
    </cfRule>
  </conditionalFormatting>
  <conditionalFormatting sqref="D34:H34">
    <cfRule type="expression" dxfId="697" priority="139">
      <formula>$L34&gt;0.15</formula>
    </cfRule>
    <cfRule type="expression" dxfId="696" priority="140">
      <formula>AND($L34&gt;0.08,$L34&lt;0.15)</formula>
    </cfRule>
  </conditionalFormatting>
  <conditionalFormatting sqref="D35:H35">
    <cfRule type="expression" dxfId="695" priority="137">
      <formula>$L34&gt;0.15</formula>
    </cfRule>
    <cfRule type="expression" dxfId="694" priority="138">
      <formula>AND($L34&gt;0.08,$L34&lt;0.15)</formula>
    </cfRule>
  </conditionalFormatting>
  <conditionalFormatting sqref="D36:H36">
    <cfRule type="expression" dxfId="693" priority="135">
      <formula>$L35&gt;0.15</formula>
    </cfRule>
    <cfRule type="expression" dxfId="692" priority="136">
      <formula>AND($L35&gt;0.08,$L35&lt;0.15)</formula>
    </cfRule>
  </conditionalFormatting>
  <conditionalFormatting sqref="D37:H37">
    <cfRule type="expression" dxfId="691" priority="133">
      <formula>$L36&gt;0.15</formula>
    </cfRule>
    <cfRule type="expression" dxfId="690" priority="134">
      <formula>AND($L36&gt;0.08,$L36&lt;0.15)</formula>
    </cfRule>
  </conditionalFormatting>
  <conditionalFormatting sqref="D38:H38">
    <cfRule type="expression" dxfId="689" priority="131">
      <formula>$L37&gt;0.15</formula>
    </cfRule>
    <cfRule type="expression" dxfId="688" priority="132">
      <formula>AND($L37&gt;0.08,$L37&lt;0.15)</formula>
    </cfRule>
  </conditionalFormatting>
  <conditionalFormatting sqref="D10:H10">
    <cfRule type="expression" dxfId="687" priority="129">
      <formula>$L10&gt;0.15</formula>
    </cfRule>
    <cfRule type="expression" dxfId="686" priority="130">
      <formula>AND($L10&gt;0.08,$L10&lt;0.15)</formula>
    </cfRule>
  </conditionalFormatting>
  <conditionalFormatting sqref="D10:H10">
    <cfRule type="expression" dxfId="685" priority="127">
      <formula>$L10&gt;0.15</formula>
    </cfRule>
    <cfRule type="expression" dxfId="684" priority="128">
      <formula>AND($L10&gt;0.08,$L10&lt;0.15)</formula>
    </cfRule>
  </conditionalFormatting>
  <conditionalFormatting sqref="E7:F7">
    <cfRule type="expression" dxfId="683" priority="125">
      <formula>$L7&gt;0.15</formula>
    </cfRule>
    <cfRule type="expression" dxfId="682" priority="126">
      <formula>AND($L7&gt;0.08,$L7&lt;0.15)</formula>
    </cfRule>
  </conditionalFormatting>
  <conditionalFormatting sqref="G7:H7">
    <cfRule type="expression" dxfId="681" priority="123">
      <formula>$L7&gt;0.15</formula>
    </cfRule>
    <cfRule type="expression" dxfId="680" priority="124">
      <formula>AND($L7&gt;0.08,$L7&lt;0.15)</formula>
    </cfRule>
  </conditionalFormatting>
  <conditionalFormatting sqref="D7">
    <cfRule type="expression" dxfId="679" priority="121">
      <formula>$L7&gt;0.15</formula>
    </cfRule>
    <cfRule type="expression" dxfId="678" priority="122">
      <formula>AND($L7&gt;0.08,$L7&lt;0.15)</formula>
    </cfRule>
  </conditionalFormatting>
  <conditionalFormatting sqref="E13:H13">
    <cfRule type="expression" dxfId="677" priority="65">
      <formula>$L13&gt;0.15</formula>
    </cfRule>
    <cfRule type="expression" dxfId="676" priority="66">
      <formula>AND($L13&gt;0.08,$L13&lt;0.15)</formula>
    </cfRule>
  </conditionalFormatting>
  <conditionalFormatting sqref="D13">
    <cfRule type="expression" dxfId="675" priority="63">
      <formula>$L13&gt;0.15</formula>
    </cfRule>
    <cfRule type="expression" dxfId="674" priority="64">
      <formula>AND($L13&gt;0.08,$L13&lt;0.15)</formula>
    </cfRule>
  </conditionalFormatting>
  <conditionalFormatting sqref="E14:H14">
    <cfRule type="expression" dxfId="673" priority="61">
      <formula>$L14&gt;0.15</formula>
    </cfRule>
    <cfRule type="expression" dxfId="672" priority="62">
      <formula>AND($L14&gt;0.08,$L14&lt;0.15)</formula>
    </cfRule>
  </conditionalFormatting>
  <conditionalFormatting sqref="E8:F8">
    <cfRule type="expression" dxfId="671" priority="107">
      <formula>$L8&gt;0.15</formula>
    </cfRule>
    <cfRule type="expression" dxfId="670" priority="108">
      <formula>AND($L8&gt;0.08,$L8&lt;0.15)</formula>
    </cfRule>
  </conditionalFormatting>
  <conditionalFormatting sqref="G8:H8">
    <cfRule type="expression" dxfId="669" priority="105">
      <formula>$L8&gt;0.15</formula>
    </cfRule>
    <cfRule type="expression" dxfId="668" priority="106">
      <formula>AND($L8&gt;0.08,$L8&lt;0.15)</formula>
    </cfRule>
  </conditionalFormatting>
  <conditionalFormatting sqref="D8">
    <cfRule type="expression" dxfId="667" priority="103">
      <formula>$L8&gt;0.15</formula>
    </cfRule>
    <cfRule type="expression" dxfId="666" priority="104">
      <formula>AND($L8&gt;0.08,$L8&lt;0.15)</formula>
    </cfRule>
  </conditionalFormatting>
  <conditionalFormatting sqref="D9:H9">
    <cfRule type="expression" dxfId="665" priority="101">
      <formula>$L9&gt;0.15</formula>
    </cfRule>
    <cfRule type="expression" dxfId="664" priority="102">
      <formula>AND($L9&gt;0.08,$L9&lt;0.15)</formula>
    </cfRule>
  </conditionalFormatting>
  <conditionalFormatting sqref="D9:H9">
    <cfRule type="expression" dxfId="663" priority="99">
      <formula>$L9&gt;0.15</formula>
    </cfRule>
    <cfRule type="expression" dxfId="662" priority="100">
      <formula>AND($L9&gt;0.08,$L9&lt;0.15)</formula>
    </cfRule>
  </conditionalFormatting>
  <conditionalFormatting sqref="I7:I11">
    <cfRule type="expression" dxfId="661" priority="97">
      <formula>$L7&gt;0.15</formula>
    </cfRule>
    <cfRule type="expression" dxfId="660" priority="98">
      <formula>AND($L7&gt;0.08,$L7&lt;0.15)</formula>
    </cfRule>
  </conditionalFormatting>
  <conditionalFormatting sqref="I12:I16">
    <cfRule type="expression" dxfId="659" priority="95">
      <formula>$L12&gt;0.15</formula>
    </cfRule>
    <cfRule type="expression" dxfId="658" priority="96">
      <formula>AND($L12&gt;0.08,$L12&lt;0.15)</formula>
    </cfRule>
  </conditionalFormatting>
  <conditionalFormatting sqref="I17:I21">
    <cfRule type="expression" dxfId="657" priority="93">
      <formula>$L17&gt;0.15</formula>
    </cfRule>
    <cfRule type="expression" dxfId="656" priority="94">
      <formula>AND($L17&gt;0.08,$L17&lt;0.15)</formula>
    </cfRule>
  </conditionalFormatting>
  <conditionalFormatting sqref="I22:I26">
    <cfRule type="expression" dxfId="655" priority="91">
      <formula>$L22&gt;0.15</formula>
    </cfRule>
    <cfRule type="expression" dxfId="654" priority="92">
      <formula>AND($L22&gt;0.08,$L22&lt;0.15)</formula>
    </cfRule>
  </conditionalFormatting>
  <conditionalFormatting sqref="I27:I29">
    <cfRule type="expression" dxfId="653" priority="89">
      <formula>$L27&gt;0.15</formula>
    </cfRule>
    <cfRule type="expression" dxfId="652" priority="90">
      <formula>AND($L27&gt;0.08,$L27&lt;0.15)</formula>
    </cfRule>
  </conditionalFormatting>
  <conditionalFormatting sqref="I30:I34">
    <cfRule type="expression" dxfId="651" priority="87">
      <formula>$L30&gt;0.15</formula>
    </cfRule>
    <cfRule type="expression" dxfId="650" priority="88">
      <formula>AND($L30&gt;0.08,$L30&lt;0.15)</formula>
    </cfRule>
  </conditionalFormatting>
  <conditionalFormatting sqref="D15">
    <cfRule type="expression" dxfId="649" priority="55">
      <formula>$L15&gt;0.15</formula>
    </cfRule>
    <cfRule type="expression" dxfId="648" priority="56">
      <formula>AND($L15&gt;0.08,$L15&lt;0.15)</formula>
    </cfRule>
  </conditionalFormatting>
  <conditionalFormatting sqref="I35:I37">
    <cfRule type="expression" dxfId="647" priority="83">
      <formula>$L35&gt;0.15</formula>
    </cfRule>
    <cfRule type="expression" dxfId="646" priority="84">
      <formula>AND($L35&gt;0.08,$L35&lt;0.15)</formula>
    </cfRule>
  </conditionalFormatting>
  <conditionalFormatting sqref="I38:I42">
    <cfRule type="expression" dxfId="645" priority="81">
      <formula>$L38&gt;0.15</formula>
    </cfRule>
    <cfRule type="expression" dxfId="644" priority="82">
      <formula>AND($L38&gt;0.08,$L38&lt;0.15)</formula>
    </cfRule>
  </conditionalFormatting>
  <conditionalFormatting sqref="I43:I45">
    <cfRule type="expression" dxfId="643" priority="79">
      <formula>$L43&gt;0.15</formula>
    </cfRule>
    <cfRule type="expression" dxfId="642" priority="80">
      <formula>AND($L43&gt;0.08,$L43&lt;0.15)</formula>
    </cfRule>
  </conditionalFormatting>
  <conditionalFormatting sqref="D11:F11">
    <cfRule type="expression" dxfId="641" priority="77">
      <formula>$L11&gt;0.15</formula>
    </cfRule>
    <cfRule type="expression" dxfId="640" priority="78">
      <formula>AND($L11&gt;0.08,$L11&lt;0.15)</formula>
    </cfRule>
  </conditionalFormatting>
  <conditionalFormatting sqref="D11:F11">
    <cfRule type="expression" dxfId="639" priority="75">
      <formula>$L11&gt;0.15</formula>
    </cfRule>
    <cfRule type="expression" dxfId="638" priority="76">
      <formula>AND($L11&gt;0.08,$L11&lt;0.15)</formula>
    </cfRule>
  </conditionalFormatting>
  <conditionalFormatting sqref="G11:H11">
    <cfRule type="expression" dxfId="637" priority="73">
      <formula>$L11&gt;0.15</formula>
    </cfRule>
    <cfRule type="expression" dxfId="636" priority="74">
      <formula>AND($L11&gt;0.08,$L11&lt;0.15)</formula>
    </cfRule>
  </conditionalFormatting>
  <conditionalFormatting sqref="D12:F12">
    <cfRule type="expression" dxfId="635" priority="71">
      <formula>$L12&gt;0.15</formula>
    </cfRule>
    <cfRule type="expression" dxfId="634" priority="72">
      <formula>AND($L12&gt;0.08,$L12&lt;0.15)</formula>
    </cfRule>
  </conditionalFormatting>
  <conditionalFormatting sqref="D12:F12">
    <cfRule type="expression" dxfId="633" priority="69">
      <formula>$L12&gt;0.15</formula>
    </cfRule>
    <cfRule type="expression" dxfId="632" priority="70">
      <formula>AND($L12&gt;0.08,$L12&lt;0.15)</formula>
    </cfRule>
  </conditionalFormatting>
  <conditionalFormatting sqref="G12:H12">
    <cfRule type="expression" dxfId="631" priority="67">
      <formula>$L12&gt;0.15</formula>
    </cfRule>
    <cfRule type="expression" dxfId="630" priority="68">
      <formula>AND($L12&gt;0.08,$L12&lt;0.15)</formula>
    </cfRule>
  </conditionalFormatting>
  <conditionalFormatting sqref="D14">
    <cfRule type="expression" dxfId="629" priority="59">
      <formula>$L14&gt;0.15</formula>
    </cfRule>
    <cfRule type="expression" dxfId="628" priority="60">
      <formula>AND($L14&gt;0.08,$L14&lt;0.15)</formula>
    </cfRule>
  </conditionalFormatting>
  <conditionalFormatting sqref="E15:H15">
    <cfRule type="expression" dxfId="627" priority="57">
      <formula>$L15&gt;0.15</formula>
    </cfRule>
    <cfRule type="expression" dxfId="626" priority="58">
      <formula>AND($L15&gt;0.08,$L15&lt;0.15)</formula>
    </cfRule>
  </conditionalFormatting>
  <conditionalFormatting sqref="D26:H26">
    <cfRule type="expression" dxfId="625" priority="195">
      <formula>$L16&gt;0.15</formula>
    </cfRule>
    <cfRule type="expression" dxfId="624" priority="196">
      <formula>AND($L16&gt;0.08,$L16&lt;0.15)</formula>
    </cfRule>
  </conditionalFormatting>
  <conditionalFormatting sqref="D17:H17">
    <cfRule type="expression" dxfId="623" priority="53">
      <formula>$L17&gt;0.15</formula>
    </cfRule>
    <cfRule type="expression" dxfId="622" priority="54">
      <formula>AND($L17&gt;0.08,$L17&lt;0.15)</formula>
    </cfRule>
  </conditionalFormatting>
  <conditionalFormatting sqref="D19:F19">
    <cfRule type="expression" dxfId="621" priority="51">
      <formula>$L19&gt;0.15</formula>
    </cfRule>
    <cfRule type="expression" dxfId="620" priority="52">
      <formula>AND($L19&gt;0.08,$L19&lt;0.15)</formula>
    </cfRule>
  </conditionalFormatting>
  <conditionalFormatting sqref="D19:F19">
    <cfRule type="expression" dxfId="619" priority="49">
      <formula>$L19&gt;0.15</formula>
    </cfRule>
    <cfRule type="expression" dxfId="618" priority="50">
      <formula>AND($L19&gt;0.08,$L19&lt;0.15)</formula>
    </cfRule>
  </conditionalFormatting>
  <conditionalFormatting sqref="G19:H19">
    <cfRule type="expression" dxfId="617" priority="47">
      <formula>$L19&gt;0.15</formula>
    </cfRule>
    <cfRule type="expression" dxfId="616" priority="48">
      <formula>AND($L19&gt;0.08,$L19&lt;0.15)</formula>
    </cfRule>
  </conditionalFormatting>
  <conditionalFormatting sqref="G20">
    <cfRule type="expression" dxfId="615" priority="45">
      <formula>$L20&gt;0.15</formula>
    </cfRule>
    <cfRule type="expression" dxfId="614" priority="46">
      <formula>AND($L20&gt;0.08,$L20&lt;0.15)</formula>
    </cfRule>
  </conditionalFormatting>
  <conditionalFormatting sqref="G20">
    <cfRule type="expression" dxfId="613" priority="43">
      <formula>$L20&gt;0.15</formula>
    </cfRule>
    <cfRule type="expression" dxfId="612" priority="44">
      <formula>AND($L20&gt;0.08,$L20&lt;0.15)</formula>
    </cfRule>
  </conditionalFormatting>
  <conditionalFormatting sqref="D21:H21">
    <cfRule type="expression" dxfId="611" priority="41">
      <formula>$L21&gt;0.15</formula>
    </cfRule>
    <cfRule type="expression" dxfId="610" priority="42">
      <formula>AND($L21&gt;0.08,$L21&lt;0.15)</formula>
    </cfRule>
  </conditionalFormatting>
  <conditionalFormatting sqref="D22:F22">
    <cfRule type="expression" dxfId="609" priority="39">
      <formula>$L22&gt;0.15</formula>
    </cfRule>
    <cfRule type="expression" dxfId="608" priority="40">
      <formula>AND($L22&gt;0.08,$L22&lt;0.15)</formula>
    </cfRule>
  </conditionalFormatting>
  <conditionalFormatting sqref="D22:F22">
    <cfRule type="expression" dxfId="607" priority="37">
      <formula>$L22&gt;0.15</formula>
    </cfRule>
    <cfRule type="expression" dxfId="606" priority="38">
      <formula>AND($L22&gt;0.08,$L22&lt;0.15)</formula>
    </cfRule>
  </conditionalFormatting>
  <conditionalFormatting sqref="G22:H22">
    <cfRule type="expression" dxfId="605" priority="35">
      <formula>$L22&gt;0.15</formula>
    </cfRule>
    <cfRule type="expression" dxfId="604" priority="36">
      <formula>AND($L22&gt;0.08,$L22&lt;0.15)</formula>
    </cfRule>
  </conditionalFormatting>
  <conditionalFormatting sqref="D23:F23">
    <cfRule type="expression" dxfId="603" priority="33">
      <formula>$L23&gt;0.15</formula>
    </cfRule>
    <cfRule type="expression" dxfId="602" priority="34">
      <formula>AND($L23&gt;0.08,$L23&lt;0.15)</formula>
    </cfRule>
  </conditionalFormatting>
  <conditionalFormatting sqref="D23:F23">
    <cfRule type="expression" dxfId="601" priority="31">
      <formula>$L23&gt;0.15</formula>
    </cfRule>
    <cfRule type="expression" dxfId="600" priority="32">
      <formula>AND($L23&gt;0.08,$L23&lt;0.15)</formula>
    </cfRule>
  </conditionalFormatting>
  <conditionalFormatting sqref="G23:H23">
    <cfRule type="expression" dxfId="599" priority="29">
      <formula>$L23&gt;0.15</formula>
    </cfRule>
    <cfRule type="expression" dxfId="598" priority="30">
      <formula>AND($L23&gt;0.08,$L23&lt;0.15)</formula>
    </cfRule>
  </conditionalFormatting>
  <conditionalFormatting sqref="D24:F24">
    <cfRule type="expression" dxfId="597" priority="27">
      <formula>$L24&gt;0.15</formula>
    </cfRule>
    <cfRule type="expression" dxfId="596" priority="28">
      <formula>AND($L24&gt;0.08,$L24&lt;0.15)</formula>
    </cfRule>
  </conditionalFormatting>
  <conditionalFormatting sqref="D24:F24">
    <cfRule type="expression" dxfId="595" priority="25">
      <formula>$L24&gt;0.15</formula>
    </cfRule>
    <cfRule type="expression" dxfId="594" priority="26">
      <formula>AND($L24&gt;0.08,$L24&lt;0.15)</formula>
    </cfRule>
  </conditionalFormatting>
  <conditionalFormatting sqref="G24:H24">
    <cfRule type="expression" dxfId="593" priority="23">
      <formula>$L24&gt;0.15</formula>
    </cfRule>
    <cfRule type="expression" dxfId="592" priority="24">
      <formula>AND($L24&gt;0.08,$L24&lt;0.15)</formula>
    </cfRule>
  </conditionalFormatting>
  <conditionalFormatting sqref="D25:F25">
    <cfRule type="expression" dxfId="591" priority="21">
      <formula>$L25&gt;0.15</formula>
    </cfRule>
    <cfRule type="expression" dxfId="590" priority="22">
      <formula>AND($L25&gt;0.08,$L25&lt;0.15)</formula>
    </cfRule>
  </conditionalFormatting>
  <conditionalFormatting sqref="D25:F25">
    <cfRule type="expression" dxfId="589" priority="19">
      <formula>$L25&gt;0.15</formula>
    </cfRule>
    <cfRule type="expression" dxfId="588" priority="20">
      <formula>AND($L25&gt;0.08,$L25&lt;0.15)</formula>
    </cfRule>
  </conditionalFormatting>
  <conditionalFormatting sqref="G25:H25">
    <cfRule type="expression" dxfId="587" priority="17">
      <formula>$L25&gt;0.15</formula>
    </cfRule>
    <cfRule type="expression" dxfId="586" priority="18">
      <formula>AND($L25&gt;0.08,$L25&lt;0.15)</formula>
    </cfRule>
  </conditionalFormatting>
  <conditionalFormatting sqref="F27">
    <cfRule type="expression" dxfId="585" priority="15">
      <formula>$L17&gt;0.15</formula>
    </cfRule>
    <cfRule type="expression" dxfId="584" priority="16">
      <formula>AND($L17&gt;0.08,$L17&lt;0.15)</formula>
    </cfRule>
  </conditionalFormatting>
  <conditionalFormatting sqref="D28:H28">
    <cfRule type="expression" dxfId="583" priority="13">
      <formula>$L28&gt;0.15</formula>
    </cfRule>
    <cfRule type="expression" dxfId="582" priority="14">
      <formula>AND($L28&gt;0.08,$L28&lt;0.15)</formula>
    </cfRule>
  </conditionalFormatting>
  <conditionalFormatting sqref="D29:H29">
    <cfRule type="expression" dxfId="581" priority="11">
      <formula>$L29&gt;0.15</formula>
    </cfRule>
    <cfRule type="expression" dxfId="580" priority="12">
      <formula>AND($L29&gt;0.08,$L29&lt;0.15)</formula>
    </cfRule>
  </conditionalFormatting>
  <conditionalFormatting sqref="D32 G32:H32">
    <cfRule type="expression" dxfId="579" priority="9">
      <formula>$L32&gt;0.15</formula>
    </cfRule>
    <cfRule type="expression" dxfId="578" priority="10">
      <formula>AND($L32&gt;0.08,$L32&lt;0.15)</formula>
    </cfRule>
  </conditionalFormatting>
  <conditionalFormatting sqref="D32 G32:H32">
    <cfRule type="expression" dxfId="577" priority="7">
      <formula>$L32&gt;0.15</formula>
    </cfRule>
    <cfRule type="expression" dxfId="576" priority="8">
      <formula>AND($L32&gt;0.08,$L32&lt;0.15)</formula>
    </cfRule>
  </conditionalFormatting>
  <conditionalFormatting sqref="E32:F32">
    <cfRule type="expression" dxfId="575" priority="5">
      <formula>$L32&gt;0.15</formula>
    </cfRule>
    <cfRule type="expression" dxfId="574" priority="6">
      <formula>AND($L32&gt;0.08,$L32&lt;0.15)</formula>
    </cfRule>
  </conditionalFormatting>
  <conditionalFormatting sqref="E32:F32">
    <cfRule type="expression" dxfId="573" priority="3">
      <formula>$L32&gt;0.15</formula>
    </cfRule>
    <cfRule type="expression" dxfId="572" priority="4">
      <formula>AND($L32&gt;0.08,$L32&lt;0.15)</formula>
    </cfRule>
  </conditionalFormatting>
  <conditionalFormatting sqref="G30">
    <cfRule type="expression" dxfId="571" priority="1">
      <formula>$L30&gt;0.15</formula>
    </cfRule>
    <cfRule type="expression" dxfId="570" priority="2">
      <formula>AND($L30&gt;0.08,$L30&lt;0.15)</formula>
    </cfRule>
  </conditionalFormatting>
  <dataValidations count="3">
    <dataValidation allowBlank="1" showInputMessage="1" showErrorMessage="1" prompt="수식 계산_x000a_수치 입력 금지" sqref="K7:K46 K49:K63"/>
    <dataValidation type="whole" allowBlank="1" showInputMessage="1" showErrorMessage="1" errorTitle="입력값이 올바르지 않습니다." error="숫자만 쓰세요!" sqref="M49:X63 M7:X46">
      <formula1>0</formula1>
      <formula2>20000</formula2>
    </dataValidation>
    <dataValidation type="list" allowBlank="1" showInputMessage="1" showErrorMessage="1" sqref="AA7:AA46 AA49:AA63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데이터!$B$4:$B$17</xm:f>
          </x14:formula1>
          <xm:sqref>D49:D63 D18 D10 D7:D8 D26:D27 D30:D31 D33:D46</xm:sqref>
        </x14:dataValidation>
        <x14:dataValidation type="list" allowBlank="1" showInputMessage="1" showErrorMessage="1">
          <x14:formula1>
            <xm:f>데이터!$C$4:$C$11</xm:f>
          </x14:formula1>
          <xm:sqref>AC49:AC63 AC39:AC46 AC7:AC27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zoomScale="85" zoomScaleNormal="85" workbookViewId="0">
      <pane ySplit="6" topLeftCell="A7" activePane="bottomLeft" state="frozen"/>
      <selection activeCell="A4" sqref="A4:AC4"/>
      <selection pane="bottomLeft" activeCell="D32" sqref="D32:H3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5" t="s">
        <v>54</v>
      </c>
      <c r="B1" s="46"/>
      <c r="C1" s="46"/>
      <c r="D1" s="46"/>
      <c r="E1" s="51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</row>
    <row r="2" spans="1:30" s="1" customFormat="1" ht="13.5" customHeight="1" x14ac:dyDescent="0.3">
      <c r="A2" s="47"/>
      <c r="B2" s="48"/>
      <c r="C2" s="48"/>
      <c r="D2" s="48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</row>
    <row r="3" spans="1:30" s="1" customFormat="1" ht="13.5" customHeight="1" x14ac:dyDescent="0.3">
      <c r="A3" s="49"/>
      <c r="B3" s="50"/>
      <c r="C3" s="50"/>
      <c r="D3" s="50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s="1" customFormat="1" ht="9.9499999999999993" customHeight="1" thickBot="1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9"/>
    </row>
    <row r="5" spans="1:30" s="2" customFormat="1" ht="17.25" thickTop="1" x14ac:dyDescent="0.3">
      <c r="A5" s="39" t="s">
        <v>1</v>
      </c>
      <c r="B5" s="60" t="s">
        <v>46</v>
      </c>
      <c r="C5" s="60" t="str">
        <f>RIGHT($A$1,1)</f>
        <v>일</v>
      </c>
      <c r="D5" s="39" t="s">
        <v>2</v>
      </c>
      <c r="E5" s="39" t="s">
        <v>3</v>
      </c>
      <c r="F5" s="39" t="s">
        <v>4</v>
      </c>
      <c r="G5" s="39" t="s">
        <v>5</v>
      </c>
      <c r="H5" s="37" t="s">
        <v>6</v>
      </c>
      <c r="I5" s="39" t="s">
        <v>7</v>
      </c>
      <c r="J5" s="39" t="s">
        <v>8</v>
      </c>
      <c r="K5" s="39" t="s">
        <v>9</v>
      </c>
      <c r="L5" s="40" t="s">
        <v>10</v>
      </c>
      <c r="M5" s="42" t="s">
        <v>11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 t="s">
        <v>12</v>
      </c>
      <c r="Z5" s="42"/>
      <c r="AA5" s="42"/>
      <c r="AB5" s="42" t="s">
        <v>13</v>
      </c>
      <c r="AC5" s="42" t="s">
        <v>14</v>
      </c>
      <c r="AD5" s="63" t="s">
        <v>15</v>
      </c>
    </row>
    <row r="6" spans="1:30" s="2" customFormat="1" ht="25.5" customHeight="1" thickBot="1" x14ac:dyDescent="0.35">
      <c r="A6" s="38"/>
      <c r="B6" s="61"/>
      <c r="C6" s="61"/>
      <c r="D6" s="38"/>
      <c r="E6" s="38"/>
      <c r="F6" s="38"/>
      <c r="G6" s="38"/>
      <c r="H6" s="38"/>
      <c r="I6" s="38"/>
      <c r="J6" s="38"/>
      <c r="K6" s="38"/>
      <c r="L6" s="41"/>
      <c r="M6" s="22" t="s">
        <v>16</v>
      </c>
      <c r="N6" s="22" t="s">
        <v>17</v>
      </c>
      <c r="O6" s="22" t="s">
        <v>18</v>
      </c>
      <c r="P6" s="22" t="s">
        <v>19</v>
      </c>
      <c r="Q6" s="25" t="s">
        <v>48</v>
      </c>
      <c r="R6" s="25" t="s">
        <v>49</v>
      </c>
      <c r="S6" s="22" t="s">
        <v>20</v>
      </c>
      <c r="T6" s="25" t="s">
        <v>50</v>
      </c>
      <c r="U6" s="25" t="s">
        <v>51</v>
      </c>
      <c r="V6" s="3" t="s">
        <v>52</v>
      </c>
      <c r="W6" s="3" t="s">
        <v>42</v>
      </c>
      <c r="X6" s="3" t="s">
        <v>43</v>
      </c>
      <c r="Y6" s="22" t="s">
        <v>21</v>
      </c>
      <c r="Z6" s="22" t="s">
        <v>22</v>
      </c>
      <c r="AA6" s="22" t="s">
        <v>23</v>
      </c>
      <c r="AB6" s="62"/>
      <c r="AC6" s="62"/>
      <c r="AD6" s="6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24</v>
      </c>
      <c r="D7" s="6" t="s">
        <v>73</v>
      </c>
      <c r="E7" s="6" t="s">
        <v>75</v>
      </c>
      <c r="F7" s="6" t="s">
        <v>76</v>
      </c>
      <c r="G7" s="4" t="s">
        <v>77</v>
      </c>
      <c r="H7" s="4" t="s">
        <v>78</v>
      </c>
      <c r="I7" s="7">
        <f t="shared" ref="I7:I46" si="0">J7+K7</f>
        <v>749</v>
      </c>
      <c r="J7" s="8">
        <v>670</v>
      </c>
      <c r="K7" s="7">
        <f t="shared" ref="K7:K16" si="1">SUM(M7:X7)</f>
        <v>79</v>
      </c>
      <c r="L7" s="9">
        <f t="shared" ref="L7:L46" si="2">K7/I7</f>
        <v>0.1054739652870494</v>
      </c>
      <c r="M7" s="10">
        <v>68</v>
      </c>
      <c r="N7" s="10"/>
      <c r="O7" s="10"/>
      <c r="P7" s="10">
        <v>11</v>
      </c>
      <c r="Q7" s="10"/>
      <c r="R7" s="10"/>
      <c r="S7" s="10"/>
      <c r="T7" s="10"/>
      <c r="U7" s="10"/>
      <c r="V7" s="10"/>
      <c r="W7" s="10"/>
      <c r="X7" s="10"/>
      <c r="Y7" s="11">
        <v>20201117</v>
      </c>
      <c r="Z7" s="11">
        <v>3</v>
      </c>
      <c r="AA7" s="5" t="s">
        <v>121</v>
      </c>
      <c r="AB7" s="11" t="str">
        <f t="shared" ref="AB7:AB46" si="3">IF($AA7="A","하선동",IF($AA7="B","이형준",""))</f>
        <v>하선동</v>
      </c>
      <c r="AC7" s="4" t="s">
        <v>65</v>
      </c>
      <c r="AD7" s="12"/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24</v>
      </c>
      <c r="D8" s="6" t="s">
        <v>73</v>
      </c>
      <c r="E8" s="6" t="s">
        <v>75</v>
      </c>
      <c r="F8" s="6" t="s">
        <v>108</v>
      </c>
      <c r="G8" s="4" t="s">
        <v>77</v>
      </c>
      <c r="H8" s="4" t="s">
        <v>78</v>
      </c>
      <c r="I8" s="7">
        <f t="shared" si="0"/>
        <v>792</v>
      </c>
      <c r="J8" s="8">
        <v>710</v>
      </c>
      <c r="K8" s="7">
        <f t="shared" si="1"/>
        <v>82</v>
      </c>
      <c r="L8" s="9">
        <f t="shared" si="2"/>
        <v>0.10353535353535354</v>
      </c>
      <c r="M8" s="10"/>
      <c r="N8" s="10"/>
      <c r="O8" s="10"/>
      <c r="P8" s="10">
        <v>8</v>
      </c>
      <c r="Q8" s="10"/>
      <c r="R8" s="10"/>
      <c r="S8" s="10"/>
      <c r="T8" s="10">
        <v>74</v>
      </c>
      <c r="U8" s="10"/>
      <c r="V8" s="10"/>
      <c r="W8" s="10"/>
      <c r="X8" s="10"/>
      <c r="Y8" s="11">
        <v>20201124</v>
      </c>
      <c r="Z8" s="11">
        <v>8</v>
      </c>
      <c r="AA8" s="5" t="s">
        <v>121</v>
      </c>
      <c r="AB8" s="11" t="str">
        <f t="shared" si="3"/>
        <v>하선동</v>
      </c>
      <c r="AC8" s="4" t="s">
        <v>65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24</v>
      </c>
      <c r="D9" s="6" t="s">
        <v>122</v>
      </c>
      <c r="E9" s="6" t="s">
        <v>75</v>
      </c>
      <c r="F9" s="6" t="s">
        <v>123</v>
      </c>
      <c r="G9" s="4" t="s">
        <v>124</v>
      </c>
      <c r="H9" s="4" t="s">
        <v>78</v>
      </c>
      <c r="I9" s="7">
        <f t="shared" si="0"/>
        <v>1592</v>
      </c>
      <c r="J9" s="8">
        <v>1470</v>
      </c>
      <c r="K9" s="7">
        <f t="shared" si="1"/>
        <v>122</v>
      </c>
      <c r="L9" s="9">
        <f t="shared" si="2"/>
        <v>7.6633165829145727E-2</v>
      </c>
      <c r="M9" s="10"/>
      <c r="N9" s="10">
        <v>113</v>
      </c>
      <c r="O9" s="10"/>
      <c r="P9" s="10">
        <v>9</v>
      </c>
      <c r="Q9" s="10"/>
      <c r="R9" s="10"/>
      <c r="S9" s="10"/>
      <c r="T9" s="10"/>
      <c r="U9" s="10"/>
      <c r="V9" s="10"/>
      <c r="W9" s="10"/>
      <c r="X9" s="10"/>
      <c r="Y9" s="11">
        <v>20201124</v>
      </c>
      <c r="Z9" s="11">
        <v>13</v>
      </c>
      <c r="AA9" s="5" t="s">
        <v>121</v>
      </c>
      <c r="AB9" s="11" t="str">
        <f t="shared" si="3"/>
        <v>하선동</v>
      </c>
      <c r="AC9" s="4" t="s">
        <v>65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24</v>
      </c>
      <c r="D10" s="6" t="s">
        <v>73</v>
      </c>
      <c r="E10" s="6" t="s">
        <v>75</v>
      </c>
      <c r="F10" s="4" t="s">
        <v>125</v>
      </c>
      <c r="G10" s="4" t="s">
        <v>126</v>
      </c>
      <c r="H10" s="4" t="s">
        <v>78</v>
      </c>
      <c r="I10" s="7">
        <f t="shared" si="0"/>
        <v>2963</v>
      </c>
      <c r="J10" s="8">
        <v>2959</v>
      </c>
      <c r="K10" s="7">
        <f t="shared" si="1"/>
        <v>4</v>
      </c>
      <c r="L10" s="9">
        <f t="shared" si="2"/>
        <v>1.3499831252109348E-3</v>
      </c>
      <c r="M10" s="10"/>
      <c r="N10" s="10"/>
      <c r="O10" s="10"/>
      <c r="P10" s="10">
        <v>2</v>
      </c>
      <c r="Q10" s="10">
        <v>2</v>
      </c>
      <c r="R10" s="10"/>
      <c r="S10" s="10"/>
      <c r="T10" s="10"/>
      <c r="U10" s="10"/>
      <c r="V10" s="10"/>
      <c r="W10" s="10"/>
      <c r="X10" s="10"/>
      <c r="Y10" s="11">
        <v>20201123</v>
      </c>
      <c r="Z10" s="11">
        <v>7</v>
      </c>
      <c r="AA10" s="5" t="s">
        <v>128</v>
      </c>
      <c r="AB10" s="11" t="str">
        <f t="shared" si="3"/>
        <v>이형준</v>
      </c>
      <c r="AC10" s="4" t="s">
        <v>98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24</v>
      </c>
      <c r="D11" s="6" t="s">
        <v>73</v>
      </c>
      <c r="E11" s="6" t="s">
        <v>75</v>
      </c>
      <c r="F11" s="4" t="s">
        <v>125</v>
      </c>
      <c r="G11" s="4" t="s">
        <v>126</v>
      </c>
      <c r="H11" s="4" t="s">
        <v>78</v>
      </c>
      <c r="I11" s="7">
        <f t="shared" si="0"/>
        <v>4718</v>
      </c>
      <c r="J11" s="8">
        <v>4706</v>
      </c>
      <c r="K11" s="7">
        <f t="shared" si="1"/>
        <v>12</v>
      </c>
      <c r="L11" s="9">
        <f t="shared" si="2"/>
        <v>2.5434506146672321E-3</v>
      </c>
      <c r="M11" s="10"/>
      <c r="N11" s="10"/>
      <c r="O11" s="10"/>
      <c r="P11" s="10"/>
      <c r="Q11" s="10">
        <v>12</v>
      </c>
      <c r="R11" s="10"/>
      <c r="S11" s="10"/>
      <c r="T11" s="10"/>
      <c r="U11" s="10"/>
      <c r="V11" s="10"/>
      <c r="W11" s="10"/>
      <c r="X11" s="10"/>
      <c r="Y11" s="11">
        <v>20201124</v>
      </c>
      <c r="Z11" s="11">
        <v>7</v>
      </c>
      <c r="AA11" s="5" t="s">
        <v>121</v>
      </c>
      <c r="AB11" s="11" t="str">
        <f t="shared" si="3"/>
        <v>하선동</v>
      </c>
      <c r="AC11" s="4" t="s">
        <v>98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24</v>
      </c>
      <c r="D12" s="6" t="s">
        <v>26</v>
      </c>
      <c r="E12" s="4" t="s">
        <v>100</v>
      </c>
      <c r="F12" s="4" t="s">
        <v>101</v>
      </c>
      <c r="G12" s="4" t="s">
        <v>86</v>
      </c>
      <c r="H12" s="4" t="s">
        <v>78</v>
      </c>
      <c r="I12" s="7">
        <f t="shared" si="0"/>
        <v>3140</v>
      </c>
      <c r="J12" s="8">
        <v>3140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>
        <v>20201124</v>
      </c>
      <c r="Z12" s="11">
        <v>5</v>
      </c>
      <c r="AA12" s="5" t="s">
        <v>121</v>
      </c>
      <c r="AB12" s="11" t="str">
        <f t="shared" si="3"/>
        <v>하선동</v>
      </c>
      <c r="AC12" s="4" t="s">
        <v>98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24</v>
      </c>
      <c r="D13" s="6" t="s">
        <v>26</v>
      </c>
      <c r="E13" s="6" t="s">
        <v>75</v>
      </c>
      <c r="F13" s="6" t="s">
        <v>127</v>
      </c>
      <c r="G13" s="4" t="s">
        <v>82</v>
      </c>
      <c r="H13" s="4" t="s">
        <v>78</v>
      </c>
      <c r="I13" s="7">
        <f t="shared" si="0"/>
        <v>1890</v>
      </c>
      <c r="J13" s="8">
        <v>1827</v>
      </c>
      <c r="K13" s="7">
        <f t="shared" si="1"/>
        <v>63</v>
      </c>
      <c r="L13" s="9">
        <f t="shared" si="2"/>
        <v>3.3333333333333333E-2</v>
      </c>
      <c r="M13" s="10">
        <v>12</v>
      </c>
      <c r="N13" s="10"/>
      <c r="O13" s="10"/>
      <c r="P13" s="10">
        <v>43</v>
      </c>
      <c r="Q13" s="10"/>
      <c r="R13" s="10"/>
      <c r="S13" s="10"/>
      <c r="T13" s="10"/>
      <c r="U13" s="10"/>
      <c r="V13" s="10"/>
      <c r="W13" s="10"/>
      <c r="X13" s="10">
        <v>8</v>
      </c>
      <c r="Y13" s="11">
        <v>20201124</v>
      </c>
      <c r="Z13" s="11">
        <v>15</v>
      </c>
      <c r="AA13" s="5" t="s">
        <v>121</v>
      </c>
      <c r="AB13" s="11" t="str">
        <f t="shared" si="3"/>
        <v>하선동</v>
      </c>
      <c r="AC13" s="4" t="s">
        <v>98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24</v>
      </c>
      <c r="D14" s="6" t="s">
        <v>73</v>
      </c>
      <c r="E14" s="6" t="s">
        <v>75</v>
      </c>
      <c r="F14" s="4" t="s">
        <v>125</v>
      </c>
      <c r="G14" s="4" t="s">
        <v>126</v>
      </c>
      <c r="H14" s="4" t="s">
        <v>78</v>
      </c>
      <c r="I14" s="7">
        <f t="shared" si="0"/>
        <v>3689</v>
      </c>
      <c r="J14" s="8">
        <v>3331</v>
      </c>
      <c r="K14" s="7">
        <f t="shared" si="1"/>
        <v>358</v>
      </c>
      <c r="L14" s="9">
        <f t="shared" si="2"/>
        <v>9.7045269720791541E-2</v>
      </c>
      <c r="M14" s="10"/>
      <c r="N14" s="10"/>
      <c r="O14" s="10"/>
      <c r="P14" s="10"/>
      <c r="Q14" s="10">
        <v>6</v>
      </c>
      <c r="R14" s="10"/>
      <c r="S14" s="10"/>
      <c r="T14" s="10"/>
      <c r="U14" s="10">
        <v>352</v>
      </c>
      <c r="V14" s="10"/>
      <c r="W14" s="10"/>
      <c r="X14" s="10"/>
      <c r="Y14" s="11">
        <v>20201124</v>
      </c>
      <c r="Z14" s="11">
        <v>7</v>
      </c>
      <c r="AA14" s="5" t="s">
        <v>128</v>
      </c>
      <c r="AB14" s="11" t="str">
        <f t="shared" si="3"/>
        <v>이형준</v>
      </c>
      <c r="AC14" s="4" t="s">
        <v>96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24</v>
      </c>
      <c r="D15" s="6" t="s">
        <v>122</v>
      </c>
      <c r="E15" s="6" t="s">
        <v>100</v>
      </c>
      <c r="F15" s="6" t="s">
        <v>129</v>
      </c>
      <c r="G15" s="4" t="s">
        <v>130</v>
      </c>
      <c r="H15" s="4" t="s">
        <v>78</v>
      </c>
      <c r="I15" s="7">
        <f t="shared" si="0"/>
        <v>8337</v>
      </c>
      <c r="J15" s="8">
        <v>8337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>
        <v>20201124</v>
      </c>
      <c r="Z15" s="11">
        <v>4</v>
      </c>
      <c r="AA15" s="5" t="s">
        <v>128</v>
      </c>
      <c r="AB15" s="11" t="str">
        <f t="shared" si="3"/>
        <v>이형준</v>
      </c>
      <c r="AC15" s="4" t="s">
        <v>96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24</v>
      </c>
      <c r="D16" s="6" t="s">
        <v>26</v>
      </c>
      <c r="E16" s="4" t="s">
        <v>100</v>
      </c>
      <c r="F16" s="4" t="s">
        <v>101</v>
      </c>
      <c r="G16" s="4" t="s">
        <v>86</v>
      </c>
      <c r="H16" s="4" t="s">
        <v>78</v>
      </c>
      <c r="I16" s="7">
        <f t="shared" si="0"/>
        <v>4390</v>
      </c>
      <c r="J16" s="8">
        <v>4390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>
        <v>20201124</v>
      </c>
      <c r="Z16" s="11">
        <v>5</v>
      </c>
      <c r="AA16" s="5" t="s">
        <v>128</v>
      </c>
      <c r="AB16" s="11" t="str">
        <f t="shared" si="3"/>
        <v>이형준</v>
      </c>
      <c r="AC16" s="4" t="s">
        <v>96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24</v>
      </c>
      <c r="D17" s="6" t="s">
        <v>132</v>
      </c>
      <c r="E17" s="6" t="s">
        <v>75</v>
      </c>
      <c r="F17" s="6" t="s">
        <v>131</v>
      </c>
      <c r="G17" s="4" t="s">
        <v>133</v>
      </c>
      <c r="H17" s="4" t="s">
        <v>78</v>
      </c>
      <c r="I17" s="7">
        <f t="shared" si="0"/>
        <v>1894</v>
      </c>
      <c r="J17" s="8">
        <v>1867</v>
      </c>
      <c r="K17" s="7">
        <f t="shared" ref="K17:K18" si="5">SUM(M17:X17)</f>
        <v>27</v>
      </c>
      <c r="L17" s="9">
        <f t="shared" si="2"/>
        <v>1.4255543822597676E-2</v>
      </c>
      <c r="M17" s="10"/>
      <c r="N17" s="10"/>
      <c r="O17" s="10"/>
      <c r="P17" s="10">
        <v>21</v>
      </c>
      <c r="Q17" s="10">
        <v>6</v>
      </c>
      <c r="R17" s="10"/>
      <c r="S17" s="10"/>
      <c r="T17" s="10"/>
      <c r="U17" s="10"/>
      <c r="V17" s="10"/>
      <c r="W17" s="10"/>
      <c r="X17" s="10"/>
      <c r="Y17" s="11">
        <v>20201105</v>
      </c>
      <c r="Z17" s="11">
        <v>5</v>
      </c>
      <c r="AA17" s="5" t="s">
        <v>121</v>
      </c>
      <c r="AB17" s="11" t="str">
        <f t="shared" si="3"/>
        <v>하선동</v>
      </c>
      <c r="AC17" s="4" t="s">
        <v>96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24</v>
      </c>
      <c r="D18" s="6" t="s">
        <v>73</v>
      </c>
      <c r="E18" s="6" t="s">
        <v>75</v>
      </c>
      <c r="F18" s="6" t="s">
        <v>108</v>
      </c>
      <c r="G18" s="4" t="s">
        <v>77</v>
      </c>
      <c r="H18" s="4" t="s">
        <v>78</v>
      </c>
      <c r="I18" s="7">
        <f t="shared" si="0"/>
        <v>180</v>
      </c>
      <c r="J18" s="8">
        <v>180</v>
      </c>
      <c r="K18" s="7">
        <f t="shared" si="5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>
        <v>20201123</v>
      </c>
      <c r="Z18" s="11">
        <v>8</v>
      </c>
      <c r="AA18" s="5" t="s">
        <v>121</v>
      </c>
      <c r="AB18" s="11" t="str">
        <f t="shared" si="3"/>
        <v>하선동</v>
      </c>
      <c r="AC18" s="4" t="s">
        <v>107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24</v>
      </c>
      <c r="D19" s="6" t="s">
        <v>73</v>
      </c>
      <c r="E19" s="6" t="s">
        <v>136</v>
      </c>
      <c r="F19" s="6" t="s">
        <v>134</v>
      </c>
      <c r="G19" s="4" t="s">
        <v>126</v>
      </c>
      <c r="H19" s="4" t="s">
        <v>135</v>
      </c>
      <c r="I19" s="7">
        <f t="shared" si="0"/>
        <v>1138</v>
      </c>
      <c r="J19" s="8">
        <v>1090</v>
      </c>
      <c r="K19" s="7">
        <f t="shared" ref="K19:K46" si="6">SUM(M19:X19)</f>
        <v>48</v>
      </c>
      <c r="L19" s="9">
        <f t="shared" si="2"/>
        <v>4.21792618629174E-2</v>
      </c>
      <c r="M19" s="10"/>
      <c r="N19" s="10"/>
      <c r="O19" s="10"/>
      <c r="P19" s="10"/>
      <c r="Q19" s="10">
        <v>3</v>
      </c>
      <c r="R19" s="10"/>
      <c r="S19" s="10">
        <v>45</v>
      </c>
      <c r="T19" s="10"/>
      <c r="U19" s="10"/>
      <c r="V19" s="10"/>
      <c r="W19" s="10"/>
      <c r="X19" s="10"/>
      <c r="Y19" s="11">
        <v>20201123</v>
      </c>
      <c r="Z19" s="11">
        <v>2</v>
      </c>
      <c r="AA19" s="5" t="s">
        <v>128</v>
      </c>
      <c r="AB19" s="11" t="str">
        <f t="shared" si="3"/>
        <v>이형준</v>
      </c>
      <c r="AC19" s="4" t="s">
        <v>107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24</v>
      </c>
      <c r="D20" s="6" t="s">
        <v>73</v>
      </c>
      <c r="E20" s="6" t="s">
        <v>136</v>
      </c>
      <c r="F20" s="6" t="s">
        <v>134</v>
      </c>
      <c r="G20" s="4" t="s">
        <v>126</v>
      </c>
      <c r="H20" s="4" t="s">
        <v>135</v>
      </c>
      <c r="I20" s="7">
        <f t="shared" si="0"/>
        <v>2981</v>
      </c>
      <c r="J20" s="8">
        <v>2925</v>
      </c>
      <c r="K20" s="7">
        <f t="shared" si="6"/>
        <v>56</v>
      </c>
      <c r="L20" s="9">
        <f t="shared" si="2"/>
        <v>1.8785642401878563E-2</v>
      </c>
      <c r="M20" s="10">
        <v>23</v>
      </c>
      <c r="N20" s="10"/>
      <c r="O20" s="10"/>
      <c r="P20" s="10">
        <v>5</v>
      </c>
      <c r="Q20" s="10">
        <v>8</v>
      </c>
      <c r="R20" s="10"/>
      <c r="S20" s="10">
        <v>20</v>
      </c>
      <c r="T20" s="10"/>
      <c r="U20" s="10"/>
      <c r="V20" s="10"/>
      <c r="W20" s="10"/>
      <c r="X20" s="10"/>
      <c r="Y20" s="11">
        <v>20201124</v>
      </c>
      <c r="Z20" s="11">
        <v>2</v>
      </c>
      <c r="AA20" s="5" t="s">
        <v>121</v>
      </c>
      <c r="AB20" s="11" t="str">
        <f t="shared" si="3"/>
        <v>하선동</v>
      </c>
      <c r="AC20" s="4" t="s">
        <v>107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24</v>
      </c>
      <c r="D21" s="6" t="s">
        <v>122</v>
      </c>
      <c r="E21" s="6" t="s">
        <v>139</v>
      </c>
      <c r="F21" s="4" t="s">
        <v>137</v>
      </c>
      <c r="G21" s="4" t="s">
        <v>138</v>
      </c>
      <c r="H21" s="4" t="s">
        <v>78</v>
      </c>
      <c r="I21" s="7">
        <f t="shared" si="0"/>
        <v>1768</v>
      </c>
      <c r="J21" s="8">
        <v>1760</v>
      </c>
      <c r="K21" s="7">
        <f t="shared" si="6"/>
        <v>8</v>
      </c>
      <c r="L21" s="9">
        <f t="shared" si="2"/>
        <v>4.5248868778280547E-3</v>
      </c>
      <c r="M21" s="10"/>
      <c r="N21" s="10">
        <v>5</v>
      </c>
      <c r="O21" s="10"/>
      <c r="P21" s="10"/>
      <c r="Q21" s="10">
        <v>3</v>
      </c>
      <c r="R21" s="10"/>
      <c r="S21" s="10"/>
      <c r="T21" s="10"/>
      <c r="U21" s="10"/>
      <c r="V21" s="10"/>
      <c r="W21" s="10"/>
      <c r="X21" s="10"/>
      <c r="Y21" s="11">
        <v>20201124</v>
      </c>
      <c r="Z21" s="11">
        <v>11</v>
      </c>
      <c r="AA21" s="5" t="s">
        <v>121</v>
      </c>
      <c r="AB21" s="11" t="str">
        <f t="shared" si="3"/>
        <v>하선동</v>
      </c>
      <c r="AC21" s="4" t="s">
        <v>107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24</v>
      </c>
      <c r="D22" s="6" t="s">
        <v>122</v>
      </c>
      <c r="E22" s="6" t="s">
        <v>139</v>
      </c>
      <c r="F22" s="4" t="s">
        <v>137</v>
      </c>
      <c r="G22" s="4" t="s">
        <v>138</v>
      </c>
      <c r="H22" s="4" t="s">
        <v>78</v>
      </c>
      <c r="I22" s="7">
        <f t="shared" si="0"/>
        <v>4253</v>
      </c>
      <c r="J22" s="8">
        <v>4250</v>
      </c>
      <c r="K22" s="7">
        <f t="shared" si="6"/>
        <v>3</v>
      </c>
      <c r="L22" s="9">
        <f t="shared" si="2"/>
        <v>7.0538443451681162E-4</v>
      </c>
      <c r="M22" s="10"/>
      <c r="N22" s="10">
        <v>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>
        <v>20201124</v>
      </c>
      <c r="Z22" s="11">
        <v>11</v>
      </c>
      <c r="AA22" s="5" t="s">
        <v>121</v>
      </c>
      <c r="AB22" s="11" t="str">
        <f t="shared" si="3"/>
        <v>하선동</v>
      </c>
      <c r="AC22" s="4" t="s">
        <v>140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24</v>
      </c>
      <c r="D23" s="6" t="s">
        <v>122</v>
      </c>
      <c r="E23" s="6" t="s">
        <v>139</v>
      </c>
      <c r="F23" s="4" t="s">
        <v>137</v>
      </c>
      <c r="G23" s="4" t="s">
        <v>138</v>
      </c>
      <c r="H23" s="4" t="s">
        <v>78</v>
      </c>
      <c r="I23" s="7">
        <f t="shared" si="0"/>
        <v>2849</v>
      </c>
      <c r="J23" s="8">
        <v>2843</v>
      </c>
      <c r="K23" s="7">
        <f t="shared" si="6"/>
        <v>6</v>
      </c>
      <c r="L23" s="9">
        <f t="shared" si="2"/>
        <v>2.106002106002106E-3</v>
      </c>
      <c r="M23" s="10"/>
      <c r="N23" s="10">
        <v>4</v>
      </c>
      <c r="O23" s="10"/>
      <c r="P23" s="10"/>
      <c r="Q23" s="10">
        <v>2</v>
      </c>
      <c r="R23" s="10"/>
      <c r="S23" s="10"/>
      <c r="T23" s="10"/>
      <c r="U23" s="10"/>
      <c r="V23" s="10"/>
      <c r="W23" s="10"/>
      <c r="X23" s="10"/>
      <c r="Y23" s="11">
        <v>20201124</v>
      </c>
      <c r="Z23" s="11">
        <v>11</v>
      </c>
      <c r="AA23" s="5" t="s">
        <v>128</v>
      </c>
      <c r="AB23" s="11" t="str">
        <f t="shared" si="3"/>
        <v>이형준</v>
      </c>
      <c r="AC23" s="4" t="s">
        <v>140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24</v>
      </c>
      <c r="D24" s="6" t="s">
        <v>26</v>
      </c>
      <c r="E24" s="6" t="s">
        <v>75</v>
      </c>
      <c r="F24" s="6" t="s">
        <v>127</v>
      </c>
      <c r="G24" s="4" t="s">
        <v>82</v>
      </c>
      <c r="H24" s="4" t="s">
        <v>78</v>
      </c>
      <c r="I24" s="7">
        <f t="shared" si="0"/>
        <v>3207</v>
      </c>
      <c r="J24" s="8">
        <v>3168</v>
      </c>
      <c r="K24" s="7">
        <f t="shared" si="6"/>
        <v>39</v>
      </c>
      <c r="L24" s="9">
        <f t="shared" si="2"/>
        <v>1.216089803554724E-2</v>
      </c>
      <c r="M24" s="10">
        <v>2</v>
      </c>
      <c r="N24" s="10"/>
      <c r="O24" s="10"/>
      <c r="P24" s="10">
        <v>35</v>
      </c>
      <c r="Q24" s="10">
        <v>2</v>
      </c>
      <c r="R24" s="10"/>
      <c r="S24" s="10"/>
      <c r="T24" s="10"/>
      <c r="U24" s="10"/>
      <c r="V24" s="10"/>
      <c r="W24" s="10"/>
      <c r="X24" s="10"/>
      <c r="Y24" s="11">
        <v>20201124</v>
      </c>
      <c r="Z24" s="11">
        <v>15</v>
      </c>
      <c r="AA24" s="5" t="s">
        <v>128</v>
      </c>
      <c r="AB24" s="11" t="str">
        <f t="shared" si="3"/>
        <v>이형준</v>
      </c>
      <c r="AC24" s="4" t="s">
        <v>140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24</v>
      </c>
      <c r="D25" s="6" t="s">
        <v>26</v>
      </c>
      <c r="E25" s="6" t="s">
        <v>75</v>
      </c>
      <c r="F25" s="6" t="s">
        <v>127</v>
      </c>
      <c r="G25" s="4" t="s">
        <v>82</v>
      </c>
      <c r="H25" s="4" t="s">
        <v>78</v>
      </c>
      <c r="I25" s="7">
        <f t="shared" si="0"/>
        <v>351</v>
      </c>
      <c r="J25" s="8">
        <v>350</v>
      </c>
      <c r="K25" s="7">
        <f t="shared" si="6"/>
        <v>1</v>
      </c>
      <c r="L25" s="9">
        <f t="shared" si="2"/>
        <v>2.8490028490028491E-3</v>
      </c>
      <c r="M25" s="10"/>
      <c r="N25" s="10"/>
      <c r="O25" s="10"/>
      <c r="P25" s="10">
        <v>1</v>
      </c>
      <c r="Q25" s="10"/>
      <c r="R25" s="10"/>
      <c r="S25" s="10"/>
      <c r="T25" s="10"/>
      <c r="U25" s="10"/>
      <c r="V25" s="10"/>
      <c r="W25" s="10"/>
      <c r="X25" s="10"/>
      <c r="Y25" s="11">
        <v>20201124</v>
      </c>
      <c r="Z25" s="11">
        <v>15</v>
      </c>
      <c r="AA25" s="5" t="s">
        <v>121</v>
      </c>
      <c r="AB25" s="11" t="str">
        <f t="shared" si="3"/>
        <v>하선동</v>
      </c>
      <c r="AC25" s="4" t="s">
        <v>140</v>
      </c>
      <c r="AD25" s="12"/>
    </row>
    <row r="26" spans="1:30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24</v>
      </c>
      <c r="D26" s="6" t="s">
        <v>132</v>
      </c>
      <c r="E26" s="6" t="s">
        <v>75</v>
      </c>
      <c r="F26" s="6" t="s">
        <v>131</v>
      </c>
      <c r="G26" s="4" t="s">
        <v>133</v>
      </c>
      <c r="H26" s="4" t="s">
        <v>78</v>
      </c>
      <c r="I26" s="7">
        <f t="shared" si="0"/>
        <v>2048</v>
      </c>
      <c r="J26" s="8">
        <v>2044</v>
      </c>
      <c r="K26" s="7">
        <f t="shared" si="6"/>
        <v>4</v>
      </c>
      <c r="L26" s="9">
        <f t="shared" si="2"/>
        <v>1.953125E-3</v>
      </c>
      <c r="M26" s="10"/>
      <c r="N26" s="10">
        <v>2</v>
      </c>
      <c r="O26" s="10"/>
      <c r="P26" s="10">
        <v>2</v>
      </c>
      <c r="Q26" s="10"/>
      <c r="R26" s="10"/>
      <c r="S26" s="10"/>
      <c r="T26" s="10"/>
      <c r="U26" s="10"/>
      <c r="V26" s="10"/>
      <c r="W26" s="10"/>
      <c r="X26" s="10"/>
      <c r="Y26" s="11">
        <v>20201105</v>
      </c>
      <c r="Z26" s="11">
        <v>5</v>
      </c>
      <c r="AA26" s="5" t="s">
        <v>128</v>
      </c>
      <c r="AB26" s="11" t="str">
        <f t="shared" si="3"/>
        <v>이형준</v>
      </c>
      <c r="AC26" s="4" t="s">
        <v>140</v>
      </c>
      <c r="AD26" s="12"/>
    </row>
    <row r="27" spans="1:30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24</v>
      </c>
      <c r="D27" s="6" t="s">
        <v>73</v>
      </c>
      <c r="E27" s="6" t="s">
        <v>136</v>
      </c>
      <c r="F27" s="6" t="s">
        <v>134</v>
      </c>
      <c r="G27" s="4" t="s">
        <v>126</v>
      </c>
      <c r="H27" s="4" t="s">
        <v>135</v>
      </c>
      <c r="I27" s="7">
        <f t="shared" si="0"/>
        <v>359</v>
      </c>
      <c r="J27" s="8">
        <v>330</v>
      </c>
      <c r="K27" s="7">
        <f t="shared" si="6"/>
        <v>29</v>
      </c>
      <c r="L27" s="9">
        <f t="shared" si="2"/>
        <v>8.0779944289693595E-2</v>
      </c>
      <c r="M27" s="10">
        <v>25</v>
      </c>
      <c r="N27" s="10"/>
      <c r="O27" s="10"/>
      <c r="P27" s="10">
        <v>4</v>
      </c>
      <c r="Q27" s="10"/>
      <c r="R27" s="10"/>
      <c r="S27" s="10"/>
      <c r="T27" s="10"/>
      <c r="U27" s="10"/>
      <c r="V27" s="10"/>
      <c r="W27" s="10"/>
      <c r="X27" s="10"/>
      <c r="Y27" s="11">
        <v>20201124</v>
      </c>
      <c r="Z27" s="11">
        <v>2</v>
      </c>
      <c r="AA27" s="5" t="s">
        <v>128</v>
      </c>
      <c r="AB27" s="11" t="str">
        <f t="shared" si="3"/>
        <v>이형준</v>
      </c>
      <c r="AC27" s="4" t="s">
        <v>140</v>
      </c>
      <c r="AD27" s="12"/>
    </row>
    <row r="28" spans="1:30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24</v>
      </c>
      <c r="D28" s="31" t="s">
        <v>120</v>
      </c>
      <c r="E28" s="4" t="s">
        <v>148</v>
      </c>
      <c r="F28" s="4" t="s">
        <v>149</v>
      </c>
      <c r="G28" s="4">
        <v>7301</v>
      </c>
      <c r="H28" s="4" t="s">
        <v>78</v>
      </c>
      <c r="I28" s="7">
        <f t="shared" si="0"/>
        <v>450</v>
      </c>
      <c r="J28" s="8">
        <v>450</v>
      </c>
      <c r="K28" s="7">
        <f t="shared" si="6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>
        <v>20201102</v>
      </c>
      <c r="Z28" s="11">
        <v>8</v>
      </c>
      <c r="AA28" s="5" t="s">
        <v>121</v>
      </c>
      <c r="AB28" s="11" t="str">
        <f t="shared" si="3"/>
        <v>하선동</v>
      </c>
      <c r="AC28" s="12" t="s">
        <v>141</v>
      </c>
      <c r="AD28" s="12"/>
    </row>
    <row r="29" spans="1:30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24</v>
      </c>
      <c r="D29" s="31" t="s">
        <v>120</v>
      </c>
      <c r="E29" s="4" t="s">
        <v>148</v>
      </c>
      <c r="F29" s="4" t="s">
        <v>149</v>
      </c>
      <c r="G29" s="4">
        <v>7301</v>
      </c>
      <c r="H29" s="4" t="s">
        <v>78</v>
      </c>
      <c r="I29" s="7">
        <f t="shared" si="0"/>
        <v>320</v>
      </c>
      <c r="J29" s="8">
        <v>320</v>
      </c>
      <c r="K29" s="7">
        <f t="shared" si="6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>
        <v>20201102</v>
      </c>
      <c r="Z29" s="11">
        <v>8</v>
      </c>
      <c r="AA29" s="5" t="s">
        <v>128</v>
      </c>
      <c r="AB29" s="11" t="str">
        <f t="shared" si="3"/>
        <v>이형준</v>
      </c>
      <c r="AC29" s="12" t="s">
        <v>141</v>
      </c>
      <c r="AD29" s="12"/>
    </row>
    <row r="30" spans="1:30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24</v>
      </c>
      <c r="D30" s="6" t="s">
        <v>38</v>
      </c>
      <c r="E30" s="6" t="s">
        <v>142</v>
      </c>
      <c r="F30" s="6" t="s">
        <v>143</v>
      </c>
      <c r="G30" s="4" t="s">
        <v>144</v>
      </c>
      <c r="H30" s="4" t="s">
        <v>78</v>
      </c>
      <c r="I30" s="7">
        <f t="shared" si="0"/>
        <v>2440</v>
      </c>
      <c r="J30" s="8">
        <v>2440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>
        <v>20201119</v>
      </c>
      <c r="Z30" s="11">
        <v>8</v>
      </c>
      <c r="AA30" s="5" t="s">
        <v>128</v>
      </c>
      <c r="AB30" s="11" t="str">
        <f t="shared" si="3"/>
        <v>이형준</v>
      </c>
      <c r="AC30" s="12" t="s">
        <v>141</v>
      </c>
      <c r="AD30" s="12"/>
    </row>
    <row r="31" spans="1:30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24</v>
      </c>
      <c r="D31" s="6" t="s">
        <v>38</v>
      </c>
      <c r="E31" s="6" t="s">
        <v>142</v>
      </c>
      <c r="F31" s="6" t="s">
        <v>143</v>
      </c>
      <c r="G31" s="4" t="s">
        <v>144</v>
      </c>
      <c r="H31" s="4" t="s">
        <v>78</v>
      </c>
      <c r="I31" s="7">
        <f t="shared" si="0"/>
        <v>800</v>
      </c>
      <c r="J31" s="8">
        <v>800</v>
      </c>
      <c r="K31" s="7">
        <f t="shared" si="6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20200928</v>
      </c>
      <c r="Z31" s="11">
        <v>8</v>
      </c>
      <c r="AA31" s="5" t="s">
        <v>121</v>
      </c>
      <c r="AB31" s="11" t="str">
        <f t="shared" si="3"/>
        <v>하선동</v>
      </c>
      <c r="AC31" s="12" t="s">
        <v>141</v>
      </c>
      <c r="AD31" s="12"/>
    </row>
    <row r="32" spans="1:30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24</v>
      </c>
      <c r="D32" s="6" t="s">
        <v>122</v>
      </c>
      <c r="E32" s="4" t="s">
        <v>145</v>
      </c>
      <c r="F32" s="4" t="s">
        <v>146</v>
      </c>
      <c r="G32" s="4" t="s">
        <v>147</v>
      </c>
      <c r="H32" s="4" t="s">
        <v>78</v>
      </c>
      <c r="I32" s="7">
        <f t="shared" si="0"/>
        <v>34790</v>
      </c>
      <c r="J32" s="8">
        <v>33470</v>
      </c>
      <c r="K32" s="7">
        <f t="shared" si="6"/>
        <v>1320</v>
      </c>
      <c r="L32" s="9">
        <f t="shared" si="2"/>
        <v>3.7941937338315607E-2</v>
      </c>
      <c r="M32" s="10">
        <v>1320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20201105</v>
      </c>
      <c r="Z32" s="11">
        <v>4</v>
      </c>
      <c r="AA32" s="5" t="s">
        <v>128</v>
      </c>
      <c r="AB32" s="11" t="str">
        <f t="shared" si="3"/>
        <v>이형준</v>
      </c>
      <c r="AC32" s="12" t="s">
        <v>141</v>
      </c>
      <c r="AD32" s="12"/>
    </row>
    <row r="33" spans="1:30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24</v>
      </c>
      <c r="D33" s="6"/>
      <c r="E33" s="4"/>
      <c r="F33" s="4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5"/>
      <c r="AB33" s="11" t="str">
        <f t="shared" si="3"/>
        <v/>
      </c>
      <c r="AC33" s="12"/>
      <c r="AD33" s="12"/>
    </row>
    <row r="34" spans="1:30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24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5"/>
      <c r="AB34" s="11" t="str">
        <f t="shared" si="3"/>
        <v/>
      </c>
      <c r="AC34" s="12"/>
      <c r="AD34" s="12"/>
    </row>
    <row r="35" spans="1:30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24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5"/>
      <c r="AB35" s="11" t="str">
        <f t="shared" si="3"/>
        <v/>
      </c>
      <c r="AC35" s="12"/>
      <c r="AD35" s="12"/>
    </row>
    <row r="36" spans="1:30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24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5"/>
      <c r="AB36" s="11" t="str">
        <f t="shared" si="3"/>
        <v/>
      </c>
      <c r="AC36" s="12"/>
      <c r="AD36" s="12"/>
    </row>
    <row r="37" spans="1:30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24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24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24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24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24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24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24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24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24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24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3"/>
      <c r="B47" s="44"/>
      <c r="C47" s="44"/>
      <c r="D47" s="44"/>
      <c r="E47" s="44"/>
      <c r="F47" s="44"/>
      <c r="G47" s="44"/>
      <c r="H47" s="44"/>
      <c r="I47" s="64">
        <f t="shared" ref="I47:X47" si="9">SUM(I7:I46)</f>
        <v>92088</v>
      </c>
      <c r="J47" s="34">
        <f t="shared" si="9"/>
        <v>89827</v>
      </c>
      <c r="K47" s="34">
        <f t="shared" si="9"/>
        <v>2261</v>
      </c>
      <c r="L47" s="34" t="e">
        <f t="shared" si="9"/>
        <v>#DIV/0!</v>
      </c>
      <c r="M47" s="34">
        <f t="shared" si="9"/>
        <v>1450</v>
      </c>
      <c r="N47" s="34">
        <f t="shared" si="9"/>
        <v>127</v>
      </c>
      <c r="O47" s="34">
        <f t="shared" si="9"/>
        <v>0</v>
      </c>
      <c r="P47" s="34">
        <f t="shared" si="9"/>
        <v>141</v>
      </c>
      <c r="Q47" s="34">
        <f t="shared" si="9"/>
        <v>44</v>
      </c>
      <c r="R47" s="21"/>
      <c r="S47" s="34">
        <f t="shared" si="9"/>
        <v>65</v>
      </c>
      <c r="T47" s="34">
        <f t="shared" si="9"/>
        <v>74</v>
      </c>
      <c r="U47" s="34">
        <f t="shared" si="9"/>
        <v>352</v>
      </c>
      <c r="V47" s="34">
        <f t="shared" si="9"/>
        <v>0</v>
      </c>
      <c r="W47" s="34">
        <f t="shared" si="9"/>
        <v>0</v>
      </c>
      <c r="X47" s="34">
        <f t="shared" si="9"/>
        <v>8</v>
      </c>
      <c r="Y47" s="35"/>
      <c r="Z47" s="36"/>
      <c r="AA47" s="36"/>
      <c r="AB47" s="36"/>
      <c r="AC47" s="36"/>
      <c r="AD47" s="36"/>
    </row>
    <row r="48" spans="1:30" s="15" customFormat="1" x14ac:dyDescent="0.3">
      <c r="A48" s="43"/>
      <c r="B48" s="44"/>
      <c r="C48" s="44"/>
      <c r="D48" s="44"/>
      <c r="E48" s="44"/>
      <c r="F48" s="44"/>
      <c r="G48" s="44"/>
      <c r="H48" s="44"/>
      <c r="I48" s="65"/>
      <c r="J48" s="34"/>
      <c r="K48" s="34"/>
      <c r="L48" s="34"/>
      <c r="M48" s="34"/>
      <c r="N48" s="34"/>
      <c r="O48" s="34"/>
      <c r="P48" s="34"/>
      <c r="Q48" s="34"/>
      <c r="R48" s="21"/>
      <c r="S48" s="34"/>
      <c r="T48" s="34"/>
      <c r="U48" s="34"/>
      <c r="V48" s="34"/>
      <c r="W48" s="34"/>
      <c r="X48" s="34"/>
      <c r="Y48" s="36"/>
      <c r="Z48" s="36"/>
      <c r="AA48" s="36"/>
      <c r="AB48" s="36"/>
      <c r="AC48" s="36"/>
      <c r="AD48" s="36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73</v>
      </c>
      <c r="E49" s="6" t="s">
        <v>75</v>
      </c>
      <c r="F49" s="4" t="s">
        <v>125</v>
      </c>
      <c r="G49" s="4" t="s">
        <v>126</v>
      </c>
      <c r="H49" s="4" t="s">
        <v>78</v>
      </c>
      <c r="I49" s="7">
        <f t="shared" ref="I49:I63" si="10">J49+K49</f>
        <v>472</v>
      </c>
      <c r="J49" s="8">
        <v>472</v>
      </c>
      <c r="K49" s="7">
        <f t="shared" ref="K49:K63" si="11">SUM(M49:X49)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20201123</v>
      </c>
      <c r="Z49" s="11">
        <v>7</v>
      </c>
      <c r="AA49" s="5" t="s">
        <v>128</v>
      </c>
      <c r="AB49" s="11" t="str">
        <f>IF($AA49="A","하선동",IF($AA49="B","이형준",""))</f>
        <v>이형준</v>
      </c>
      <c r="AC49" s="4" t="s">
        <v>96</v>
      </c>
      <c r="AD49" s="12"/>
    </row>
    <row r="50" spans="1:30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2</v>
      </c>
      <c r="D50" s="6"/>
      <c r="E50" s="6"/>
      <c r="F50" s="6"/>
      <c r="G50" s="4"/>
      <c r="H50" s="4"/>
      <c r="I50" s="7">
        <f t="shared" si="10"/>
        <v>0</v>
      </c>
      <c r="J50" s="14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5"/>
      <c r="AB50" s="11" t="str">
        <f t="shared" ref="AB50:AB63" si="15">IF($AA50="A","하선동",IF($AA50="B","이형준",""))</f>
        <v/>
      </c>
      <c r="AC50" s="4"/>
      <c r="AD50" s="12"/>
    </row>
    <row r="51" spans="1:30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2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5"/>
      <c r="AB51" s="11" t="str">
        <f t="shared" si="15"/>
        <v/>
      </c>
      <c r="AC51" s="4"/>
      <c r="AD51" s="12"/>
    </row>
    <row r="52" spans="1:30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2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 t="shared" si="15"/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2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 t="shared" si="15"/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2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5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2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 t="str">
        <f t="shared" si="15"/>
        <v/>
      </c>
      <c r="AC55" s="4"/>
      <c r="AD55" s="12"/>
    </row>
    <row r="56" spans="1:30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2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5"/>
        <v/>
      </c>
      <c r="AC56" s="4"/>
      <c r="AD56" s="12"/>
    </row>
    <row r="57" spans="1:30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5"/>
        <v/>
      </c>
      <c r="AC57" s="4"/>
      <c r="AD57" s="12"/>
    </row>
    <row r="58" spans="1:30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5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5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5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5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5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2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5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7:C46 J7:AD8 AD9:AD12 D32:H33 D39:H46 J9:AB12 J16:AB17 AD16:AD17 AC8:AC17 J18:AD46">
    <cfRule type="expression" dxfId="569" priority="207">
      <formula>$L7&gt;0.15</formula>
    </cfRule>
    <cfRule type="expression" dxfId="568" priority="208">
      <formula>AND($L7&gt;0.08,$L7&lt;0.15)</formula>
    </cfRule>
  </conditionalFormatting>
  <conditionalFormatting sqref="A50:AD63 A49:C49 I49:AD49">
    <cfRule type="expression" dxfId="567" priority="205">
      <formula>$L49&gt;0.15</formula>
    </cfRule>
    <cfRule type="expression" dxfId="566" priority="206">
      <formula>AND($L49&gt;0.08,$L49&lt;0.15)</formula>
    </cfRule>
  </conditionalFormatting>
  <conditionalFormatting sqref="J7:AD14 J15:AB15 AD15 AC15:AC17">
    <cfRule type="expression" dxfId="565" priority="203">
      <formula>$L7&gt;0.15</formula>
    </cfRule>
    <cfRule type="expression" dxfId="564" priority="204">
      <formula>AND($L7&gt;0.08,$L7&lt;0.15)</formula>
    </cfRule>
  </conditionalFormatting>
  <conditionalFormatting sqref="D15:H15">
    <cfRule type="expression" dxfId="563" priority="195">
      <formula>$L15&gt;0.15</formula>
    </cfRule>
    <cfRule type="expression" dxfId="562" priority="196">
      <formula>AND($L15&gt;0.08,$L15&lt;0.15)</formula>
    </cfRule>
  </conditionalFormatting>
  <conditionalFormatting sqref="D21:H21">
    <cfRule type="expression" dxfId="561" priority="181">
      <formula>$L21&gt;0.15</formula>
    </cfRule>
    <cfRule type="expression" dxfId="560" priority="182">
      <formula>AND($L21&gt;0.08,$L21&lt;0.15)</formula>
    </cfRule>
  </conditionalFormatting>
  <conditionalFormatting sqref="D21:H21">
    <cfRule type="expression" dxfId="559" priority="179">
      <formula>$L21&gt;0.15</formula>
    </cfRule>
    <cfRule type="expression" dxfId="558" priority="180">
      <formula>AND($L21&gt;0.08,$L21&lt;0.15)</formula>
    </cfRule>
  </conditionalFormatting>
  <conditionalFormatting sqref="D34:H34">
    <cfRule type="expression" dxfId="557" priority="155">
      <formula>$L34&gt;0.15</formula>
    </cfRule>
    <cfRule type="expression" dxfId="556" priority="156">
      <formula>AND($L34&gt;0.08,$L34&lt;0.15)</formula>
    </cfRule>
  </conditionalFormatting>
  <conditionalFormatting sqref="D35:H35">
    <cfRule type="expression" dxfId="555" priority="153">
      <formula>$L34&gt;0.15</formula>
    </cfRule>
    <cfRule type="expression" dxfId="554" priority="154">
      <formula>AND($L34&gt;0.08,$L34&lt;0.15)</formula>
    </cfRule>
  </conditionalFormatting>
  <conditionalFormatting sqref="D36:H36">
    <cfRule type="expression" dxfId="553" priority="151">
      <formula>$L35&gt;0.15</formula>
    </cfRule>
    <cfRule type="expression" dxfId="552" priority="152">
      <formula>AND($L35&gt;0.08,$L35&lt;0.15)</formula>
    </cfRule>
  </conditionalFormatting>
  <conditionalFormatting sqref="D37:H37">
    <cfRule type="expression" dxfId="551" priority="149">
      <formula>$L36&gt;0.15</formula>
    </cfRule>
    <cfRule type="expression" dxfId="550" priority="150">
      <formula>AND($L36&gt;0.08,$L36&lt;0.15)</formula>
    </cfRule>
  </conditionalFormatting>
  <conditionalFormatting sqref="D38:H38">
    <cfRule type="expression" dxfId="549" priority="147">
      <formula>$L37&gt;0.15</formula>
    </cfRule>
    <cfRule type="expression" dxfId="548" priority="148">
      <formula>AND($L37&gt;0.08,$L37&lt;0.15)</formula>
    </cfRule>
  </conditionalFormatting>
  <conditionalFormatting sqref="D10:H10">
    <cfRule type="expression" dxfId="547" priority="145">
      <formula>$L10&gt;0.15</formula>
    </cfRule>
    <cfRule type="expression" dxfId="546" priority="146">
      <formula>AND($L10&gt;0.08,$L10&lt;0.15)</formula>
    </cfRule>
  </conditionalFormatting>
  <conditionalFormatting sqref="D10:H10">
    <cfRule type="expression" dxfId="545" priority="143">
      <formula>$L10&gt;0.15</formula>
    </cfRule>
    <cfRule type="expression" dxfId="544" priority="144">
      <formula>AND($L10&gt;0.08,$L10&lt;0.15)</formula>
    </cfRule>
  </conditionalFormatting>
  <conditionalFormatting sqref="E9:F9">
    <cfRule type="expression" dxfId="543" priority="129">
      <formula>$L9&gt;0.15</formula>
    </cfRule>
    <cfRule type="expression" dxfId="542" priority="130">
      <formula>AND($L9&gt;0.08,$L9&lt;0.15)</formula>
    </cfRule>
  </conditionalFormatting>
  <conditionalFormatting sqref="G9:H9">
    <cfRule type="expression" dxfId="541" priority="127">
      <formula>$L9&gt;0.15</formula>
    </cfRule>
    <cfRule type="expression" dxfId="540" priority="128">
      <formula>AND($L9&gt;0.08,$L9&lt;0.15)</formula>
    </cfRule>
  </conditionalFormatting>
  <conditionalFormatting sqref="D9">
    <cfRule type="expression" dxfId="539" priority="125">
      <formula>$L9&gt;0.15</formula>
    </cfRule>
    <cfRule type="expression" dxfId="538" priority="126">
      <formula>AND($L9&gt;0.08,$L9&lt;0.15)</formula>
    </cfRule>
  </conditionalFormatting>
  <conditionalFormatting sqref="I43:I45">
    <cfRule type="expression" dxfId="537" priority="89">
      <formula>$L43&gt;0.15</formula>
    </cfRule>
    <cfRule type="expression" dxfId="536" priority="90">
      <formula>AND($L43&gt;0.08,$L43&lt;0.15)</formula>
    </cfRule>
  </conditionalFormatting>
  <conditionalFormatting sqref="I46">
    <cfRule type="expression" dxfId="535" priority="105">
      <formula>$L46&gt;0.15</formula>
    </cfRule>
    <cfRule type="expression" dxfId="534" priority="106">
      <formula>AND($L46&gt;0.08,$L46&lt;0.15)</formula>
    </cfRule>
  </conditionalFormatting>
  <conditionalFormatting sqref="I7:I9">
    <cfRule type="expression" dxfId="533" priority="121">
      <formula>$L7&gt;0.15</formula>
    </cfRule>
    <cfRule type="expression" dxfId="532" priority="122">
      <formula>AND($L7&gt;0.08,$L7&lt;0.15)</formula>
    </cfRule>
  </conditionalFormatting>
  <conditionalFormatting sqref="I10:I13">
    <cfRule type="expression" dxfId="531" priority="119">
      <formula>$L10&gt;0.15</formula>
    </cfRule>
    <cfRule type="expression" dxfId="530" priority="120">
      <formula>AND($L10&gt;0.08,$L10&lt;0.15)</formula>
    </cfRule>
  </conditionalFormatting>
  <conditionalFormatting sqref="I22:I26">
    <cfRule type="expression" dxfId="529" priority="99">
      <formula>$L22&gt;0.15</formula>
    </cfRule>
    <cfRule type="expression" dxfId="528" priority="100">
      <formula>AND($L22&gt;0.08,$L22&lt;0.15)</formula>
    </cfRule>
  </conditionalFormatting>
  <conditionalFormatting sqref="I27:I29">
    <cfRule type="expression" dxfId="527" priority="97">
      <formula>$L27&gt;0.15</formula>
    </cfRule>
    <cfRule type="expression" dxfId="526" priority="98">
      <formula>AND($L27&gt;0.08,$L27&lt;0.15)</formula>
    </cfRule>
  </conditionalFormatting>
  <conditionalFormatting sqref="I30:I34">
    <cfRule type="expression" dxfId="525" priority="95">
      <formula>$L30&gt;0.15</formula>
    </cfRule>
    <cfRule type="expression" dxfId="524" priority="96">
      <formula>AND($L30&gt;0.08,$L30&lt;0.15)</formula>
    </cfRule>
  </conditionalFormatting>
  <conditionalFormatting sqref="I35:I37">
    <cfRule type="expression" dxfId="523" priority="93">
      <formula>$L35&gt;0.15</formula>
    </cfRule>
    <cfRule type="expression" dxfId="522" priority="94">
      <formula>AND($L35&gt;0.08,$L35&lt;0.15)</formula>
    </cfRule>
  </conditionalFormatting>
  <conditionalFormatting sqref="I38:I42">
    <cfRule type="expression" dxfId="521" priority="91">
      <formula>$L38&gt;0.15</formula>
    </cfRule>
    <cfRule type="expression" dxfId="520" priority="92">
      <formula>AND($L38&gt;0.08,$L38&lt;0.15)</formula>
    </cfRule>
  </conditionalFormatting>
  <conditionalFormatting sqref="I14:I16">
    <cfRule type="expression" dxfId="519" priority="103">
      <formula>$L14&gt;0.15</formula>
    </cfRule>
    <cfRule type="expression" dxfId="518" priority="104">
      <formula>AND($L14&gt;0.08,$L14&lt;0.15)</formula>
    </cfRule>
  </conditionalFormatting>
  <conditionalFormatting sqref="I17:I21">
    <cfRule type="expression" dxfId="517" priority="101">
      <formula>$L17&gt;0.15</formula>
    </cfRule>
    <cfRule type="expression" dxfId="516" priority="102">
      <formula>AND($L17&gt;0.08,$L17&lt;0.15)</formula>
    </cfRule>
  </conditionalFormatting>
  <conditionalFormatting sqref="D7:F7">
    <cfRule type="expression" dxfId="515" priority="87">
      <formula>$L7&gt;0.15</formula>
    </cfRule>
    <cfRule type="expression" dxfId="514" priority="88">
      <formula>AND($L7&gt;0.08,$L7&lt;0.15)</formula>
    </cfRule>
  </conditionalFormatting>
  <conditionalFormatting sqref="D7:F7">
    <cfRule type="expression" dxfId="513" priority="85">
      <formula>$L7&gt;0.15</formula>
    </cfRule>
    <cfRule type="expression" dxfId="512" priority="86">
      <formula>AND($L7&gt;0.08,$L7&lt;0.15)</formula>
    </cfRule>
  </conditionalFormatting>
  <conditionalFormatting sqref="G7:H7">
    <cfRule type="expression" dxfId="511" priority="83">
      <formula>$L7&gt;0.15</formula>
    </cfRule>
    <cfRule type="expression" dxfId="510" priority="84">
      <formula>AND($L7&gt;0.08,$L7&lt;0.15)</formula>
    </cfRule>
  </conditionalFormatting>
  <conditionalFormatting sqref="D8:F8">
    <cfRule type="expression" dxfId="509" priority="81">
      <formula>$L8&gt;0.15</formula>
    </cfRule>
    <cfRule type="expression" dxfId="508" priority="82">
      <formula>AND($L8&gt;0.08,$L8&lt;0.15)</formula>
    </cfRule>
  </conditionalFormatting>
  <conditionalFormatting sqref="D8:F8">
    <cfRule type="expression" dxfId="507" priority="79">
      <formula>$L8&gt;0.15</formula>
    </cfRule>
    <cfRule type="expression" dxfId="506" priority="80">
      <formula>AND($L8&gt;0.08,$L8&lt;0.15)</formula>
    </cfRule>
  </conditionalFormatting>
  <conditionalFormatting sqref="G8:H8">
    <cfRule type="expression" dxfId="505" priority="77">
      <formula>$L8&gt;0.15</formula>
    </cfRule>
    <cfRule type="expression" dxfId="504" priority="78">
      <formula>AND($L8&gt;0.08,$L8&lt;0.15)</formula>
    </cfRule>
  </conditionalFormatting>
  <conditionalFormatting sqref="D11:H11">
    <cfRule type="expression" dxfId="503" priority="75">
      <formula>$L11&gt;0.15</formula>
    </cfRule>
    <cfRule type="expression" dxfId="502" priority="76">
      <formula>AND($L11&gt;0.08,$L11&lt;0.15)</formula>
    </cfRule>
  </conditionalFormatting>
  <conditionalFormatting sqref="D11:H11">
    <cfRule type="expression" dxfId="501" priority="73">
      <formula>$L11&gt;0.15</formula>
    </cfRule>
    <cfRule type="expression" dxfId="500" priority="74">
      <formula>AND($L11&gt;0.08,$L11&lt;0.15)</formula>
    </cfRule>
  </conditionalFormatting>
  <conditionalFormatting sqref="D12:H12">
    <cfRule type="expression" dxfId="499" priority="71">
      <formula>$L12&gt;0.15</formula>
    </cfRule>
    <cfRule type="expression" dxfId="498" priority="72">
      <formula>AND($L12&gt;0.08,$L12&lt;0.15)</formula>
    </cfRule>
  </conditionalFormatting>
  <conditionalFormatting sqref="D13:H13">
    <cfRule type="expression" dxfId="497" priority="69">
      <formula>$L13&gt;0.15</formula>
    </cfRule>
    <cfRule type="expression" dxfId="496" priority="70">
      <formula>AND($L13&gt;0.08,$L13&lt;0.15)</formula>
    </cfRule>
  </conditionalFormatting>
  <conditionalFormatting sqref="D14:H14">
    <cfRule type="expression" dxfId="495" priority="67">
      <formula>$L14&gt;0.15</formula>
    </cfRule>
    <cfRule type="expression" dxfId="494" priority="68">
      <formula>AND($L14&gt;0.08,$L14&lt;0.15)</formula>
    </cfRule>
  </conditionalFormatting>
  <conditionalFormatting sqref="D14:H14">
    <cfRule type="expression" dxfId="493" priority="65">
      <formula>$L14&gt;0.15</formula>
    </cfRule>
    <cfRule type="expression" dxfId="492" priority="66">
      <formula>AND($L14&gt;0.08,$L14&lt;0.15)</formula>
    </cfRule>
  </conditionalFormatting>
  <conditionalFormatting sqref="D17:H17">
    <cfRule type="expression" dxfId="491" priority="61">
      <formula>$L17&gt;0.15</formula>
    </cfRule>
    <cfRule type="expression" dxfId="490" priority="62">
      <formula>AND($L17&gt;0.08,$L17&lt;0.15)</formula>
    </cfRule>
  </conditionalFormatting>
  <conditionalFormatting sqref="D16:H16">
    <cfRule type="expression" dxfId="489" priority="59">
      <formula>$L16&gt;0.15</formula>
    </cfRule>
    <cfRule type="expression" dxfId="488" priority="60">
      <formula>AND($L16&gt;0.08,$L16&lt;0.15)</formula>
    </cfRule>
  </conditionalFormatting>
  <conditionalFormatting sqref="D49:H49">
    <cfRule type="expression" dxfId="487" priority="57">
      <formula>$L49&gt;0.15</formula>
    </cfRule>
    <cfRule type="expression" dxfId="486" priority="58">
      <formula>AND($L49&gt;0.08,$L49&lt;0.15)</formula>
    </cfRule>
  </conditionalFormatting>
  <conditionalFormatting sqref="D49:H49">
    <cfRule type="expression" dxfId="485" priority="55">
      <formula>$L49&gt;0.15</formula>
    </cfRule>
    <cfRule type="expression" dxfId="484" priority="56">
      <formula>AND($L49&gt;0.08,$L49&lt;0.15)</formula>
    </cfRule>
  </conditionalFormatting>
  <conditionalFormatting sqref="D18:F18">
    <cfRule type="expression" dxfId="483" priority="53">
      <formula>$L18&gt;0.15</formula>
    </cfRule>
    <cfRule type="expression" dxfId="482" priority="54">
      <formula>AND($L18&gt;0.08,$L18&lt;0.15)</formula>
    </cfRule>
  </conditionalFormatting>
  <conditionalFormatting sqref="D18:F18">
    <cfRule type="expression" dxfId="481" priority="51">
      <formula>$L18&gt;0.15</formula>
    </cfRule>
    <cfRule type="expression" dxfId="480" priority="52">
      <formula>AND($L18&gt;0.08,$L18&lt;0.15)</formula>
    </cfRule>
  </conditionalFormatting>
  <conditionalFormatting sqref="G18:H18">
    <cfRule type="expression" dxfId="479" priority="49">
      <formula>$L18&gt;0.15</formula>
    </cfRule>
    <cfRule type="expression" dxfId="478" priority="50">
      <formula>AND($L18&gt;0.08,$L18&lt;0.15)</formula>
    </cfRule>
  </conditionalFormatting>
  <conditionalFormatting sqref="D19:F19 H19">
    <cfRule type="expression" dxfId="477" priority="47">
      <formula>$L19&gt;0.15</formula>
    </cfRule>
    <cfRule type="expression" dxfId="476" priority="48">
      <formula>AND($L19&gt;0.08,$L19&lt;0.15)</formula>
    </cfRule>
  </conditionalFormatting>
  <conditionalFormatting sqref="G19">
    <cfRule type="expression" dxfId="475" priority="45">
      <formula>$L19&gt;0.15</formula>
    </cfRule>
    <cfRule type="expression" dxfId="474" priority="46">
      <formula>AND($L19&gt;0.08,$L19&lt;0.15)</formula>
    </cfRule>
  </conditionalFormatting>
  <conditionalFormatting sqref="G19">
    <cfRule type="expression" dxfId="473" priority="43">
      <formula>$L19&gt;0.15</formula>
    </cfRule>
    <cfRule type="expression" dxfId="472" priority="44">
      <formula>AND($L19&gt;0.08,$L19&lt;0.15)</formula>
    </cfRule>
  </conditionalFormatting>
  <conditionalFormatting sqref="D20:F20 H20">
    <cfRule type="expression" dxfId="471" priority="41">
      <formula>$L20&gt;0.15</formula>
    </cfRule>
    <cfRule type="expression" dxfId="470" priority="42">
      <formula>AND($L20&gt;0.08,$L20&lt;0.15)</formula>
    </cfRule>
  </conditionalFormatting>
  <conditionalFormatting sqref="G20">
    <cfRule type="expression" dxfId="469" priority="39">
      <formula>$L20&gt;0.15</formula>
    </cfRule>
    <cfRule type="expression" dxfId="468" priority="40">
      <formula>AND($L20&gt;0.08,$L20&lt;0.15)</formula>
    </cfRule>
  </conditionalFormatting>
  <conditionalFormatting sqref="G20">
    <cfRule type="expression" dxfId="467" priority="37">
      <formula>$L20&gt;0.15</formula>
    </cfRule>
    <cfRule type="expression" dxfId="466" priority="38">
      <formula>AND($L20&gt;0.08,$L20&lt;0.15)</formula>
    </cfRule>
  </conditionalFormatting>
  <conditionalFormatting sqref="D22:H22">
    <cfRule type="expression" dxfId="465" priority="35">
      <formula>$L22&gt;0.15</formula>
    </cfRule>
    <cfRule type="expression" dxfId="464" priority="36">
      <formula>AND($L22&gt;0.08,$L22&lt;0.15)</formula>
    </cfRule>
  </conditionalFormatting>
  <conditionalFormatting sqref="D22:H22">
    <cfRule type="expression" dxfId="463" priority="33">
      <formula>$L22&gt;0.15</formula>
    </cfRule>
    <cfRule type="expression" dxfId="462" priority="34">
      <formula>AND($L22&gt;0.08,$L22&lt;0.15)</formula>
    </cfRule>
  </conditionalFormatting>
  <conditionalFormatting sqref="D23:H23">
    <cfRule type="expression" dxfId="461" priority="31">
      <formula>$L23&gt;0.15</formula>
    </cfRule>
    <cfRule type="expression" dxfId="460" priority="32">
      <formula>AND($L23&gt;0.08,$L23&lt;0.15)</formula>
    </cfRule>
  </conditionalFormatting>
  <conditionalFormatting sqref="D23:H23">
    <cfRule type="expression" dxfId="459" priority="29">
      <formula>$L23&gt;0.15</formula>
    </cfRule>
    <cfRule type="expression" dxfId="458" priority="30">
      <formula>AND($L23&gt;0.08,$L23&lt;0.15)</formula>
    </cfRule>
  </conditionalFormatting>
  <conditionalFormatting sqref="D24:H24">
    <cfRule type="expression" dxfId="457" priority="27">
      <formula>$L24&gt;0.15</formula>
    </cfRule>
    <cfRule type="expression" dxfId="456" priority="28">
      <formula>AND($L24&gt;0.08,$L24&lt;0.15)</formula>
    </cfRule>
  </conditionalFormatting>
  <conditionalFormatting sqref="D25:H25">
    <cfRule type="expression" dxfId="455" priority="25">
      <formula>$L25&gt;0.15</formula>
    </cfRule>
    <cfRule type="expression" dxfId="454" priority="26">
      <formula>AND($L25&gt;0.08,$L25&lt;0.15)</formula>
    </cfRule>
  </conditionalFormatting>
  <conditionalFormatting sqref="D26:H26">
    <cfRule type="expression" dxfId="453" priority="23">
      <formula>$L26&gt;0.15</formula>
    </cfRule>
    <cfRule type="expression" dxfId="452" priority="24">
      <formula>AND($L26&gt;0.08,$L26&lt;0.15)</formula>
    </cfRule>
  </conditionalFormatting>
  <conditionalFormatting sqref="D27:F27 H27">
    <cfRule type="expression" dxfId="451" priority="21">
      <formula>$L27&gt;0.15</formula>
    </cfRule>
    <cfRule type="expression" dxfId="450" priority="22">
      <formula>AND($L27&gt;0.08,$L27&lt;0.15)</formula>
    </cfRule>
  </conditionalFormatting>
  <conditionalFormatting sqref="G27">
    <cfRule type="expression" dxfId="449" priority="19">
      <formula>$L27&gt;0.15</formula>
    </cfRule>
    <cfRule type="expression" dxfId="448" priority="20">
      <formula>AND($L27&gt;0.08,$L27&lt;0.15)</formula>
    </cfRule>
  </conditionalFormatting>
  <conditionalFormatting sqref="G27">
    <cfRule type="expression" dxfId="447" priority="17">
      <formula>$L27&gt;0.15</formula>
    </cfRule>
    <cfRule type="expression" dxfId="446" priority="18">
      <formula>AND($L27&gt;0.08,$L27&lt;0.15)</formula>
    </cfRule>
  </conditionalFormatting>
  <conditionalFormatting sqref="D28:H28">
    <cfRule type="expression" dxfId="445" priority="15">
      <formula>$L28&gt;0.15</formula>
    </cfRule>
    <cfRule type="expression" dxfId="444" priority="16">
      <formula>AND($L28&gt;0.08,$L28&lt;0.15)</formula>
    </cfRule>
  </conditionalFormatting>
  <conditionalFormatting sqref="D28:H28">
    <cfRule type="expression" dxfId="443" priority="13">
      <formula>$L28&gt;0.15</formula>
    </cfRule>
    <cfRule type="expression" dxfId="442" priority="14">
      <formula>AND($L28&gt;0.08,$L28&lt;0.15)</formula>
    </cfRule>
  </conditionalFormatting>
  <conditionalFormatting sqref="D29 G29:H29">
    <cfRule type="expression" dxfId="441" priority="11">
      <formula>$L29&gt;0.15</formula>
    </cfRule>
    <cfRule type="expression" dxfId="440" priority="12">
      <formula>AND($L29&gt;0.08,$L29&lt;0.15)</formula>
    </cfRule>
  </conditionalFormatting>
  <conditionalFormatting sqref="D29 G29:H29">
    <cfRule type="expression" dxfId="439" priority="9">
      <formula>$L29&gt;0.15</formula>
    </cfRule>
    <cfRule type="expression" dxfId="438" priority="10">
      <formula>AND($L29&gt;0.08,$L29&lt;0.15)</formula>
    </cfRule>
  </conditionalFormatting>
  <conditionalFormatting sqref="D30:H30">
    <cfRule type="expression" dxfId="437" priority="7">
      <formula>$L30&gt;0.15</formula>
    </cfRule>
    <cfRule type="expression" dxfId="436" priority="8">
      <formula>AND($L30&gt;0.08,$L30&lt;0.15)</formula>
    </cfRule>
  </conditionalFormatting>
  <conditionalFormatting sqref="D31:H31">
    <cfRule type="expression" dxfId="435" priority="5">
      <formula>$L31&gt;0.15</formula>
    </cfRule>
    <cfRule type="expression" dxfId="434" priority="6">
      <formula>AND($L31&gt;0.08,$L31&lt;0.15)</formula>
    </cfRule>
  </conditionalFormatting>
  <conditionalFormatting sqref="E29:F29">
    <cfRule type="expression" dxfId="433" priority="3">
      <formula>$L29&gt;0.15</formula>
    </cfRule>
    <cfRule type="expression" dxfId="432" priority="4">
      <formula>AND($L29&gt;0.08,$L29&lt;0.15)</formula>
    </cfRule>
  </conditionalFormatting>
  <conditionalFormatting sqref="E29:F29">
    <cfRule type="expression" dxfId="431" priority="1">
      <formula>$L29&gt;0.15</formula>
    </cfRule>
    <cfRule type="expression" dxfId="430" priority="2">
      <formula>AND($L29&gt;0.08,$L29&lt;0.15)</formula>
    </cfRule>
  </conditionalFormatting>
  <dataValidations count="3">
    <dataValidation type="list" allowBlank="1" showInputMessage="1" showErrorMessage="1" sqref="AA7:AA46 AA49:AA63">
      <formula1>"A, B"</formula1>
    </dataValidation>
    <dataValidation type="whole" allowBlank="1" showInputMessage="1" showErrorMessage="1" errorTitle="입력값이 올바르지 않습니다." error="숫자만 쓰세요!" sqref="M49:X63 M7:X46">
      <formula1>0</formula1>
      <formula2>20000</formula2>
    </dataValidation>
    <dataValidation allowBlank="1" showInputMessage="1" showErrorMessage="1" prompt="수식 계산_x000a_수치 입력 금지" sqref="K7:K46 K49:K63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AC49:AC63 AC39:AC46 AC7:AC27</xm:sqref>
        </x14:dataValidation>
        <x14:dataValidation type="list" allowBlank="1" showInputMessage="1" showErrorMessage="1">
          <x14:formula1>
            <xm:f>데이터!$B$4:$B$17</xm:f>
          </x14:formula1>
          <xm:sqref>D49:D63 D19:D20 D14 D9:D11 D17 D26:D27 D32:D46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zoomScale="85" zoomScaleNormal="85" workbookViewId="0">
      <pane ySplit="6" topLeftCell="A7" activePane="bottomLeft" state="frozen"/>
      <selection activeCell="A4" sqref="A4:AC4"/>
      <selection pane="bottomLeft" activeCell="D25" sqref="D25:H2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5" t="s">
        <v>55</v>
      </c>
      <c r="B1" s="46"/>
      <c r="C1" s="46"/>
      <c r="D1" s="46"/>
      <c r="E1" s="51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</row>
    <row r="2" spans="1:30" s="1" customFormat="1" ht="13.5" customHeight="1" x14ac:dyDescent="0.3">
      <c r="A2" s="47"/>
      <c r="B2" s="48"/>
      <c r="C2" s="48"/>
      <c r="D2" s="48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</row>
    <row r="3" spans="1:30" s="1" customFormat="1" ht="13.5" customHeight="1" x14ac:dyDescent="0.3">
      <c r="A3" s="49"/>
      <c r="B3" s="50"/>
      <c r="C3" s="50"/>
      <c r="D3" s="50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s="1" customFormat="1" ht="9.9499999999999993" customHeight="1" thickBot="1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9"/>
    </row>
    <row r="5" spans="1:30" s="2" customFormat="1" ht="17.25" thickTop="1" x14ac:dyDescent="0.3">
      <c r="A5" s="39" t="s">
        <v>1</v>
      </c>
      <c r="B5" s="60" t="s">
        <v>46</v>
      </c>
      <c r="C5" s="60" t="str">
        <f>RIGHT($A$1,1)</f>
        <v>일</v>
      </c>
      <c r="D5" s="39" t="s">
        <v>2</v>
      </c>
      <c r="E5" s="39" t="s">
        <v>3</v>
      </c>
      <c r="F5" s="39" t="s">
        <v>4</v>
      </c>
      <c r="G5" s="39" t="s">
        <v>5</v>
      </c>
      <c r="H5" s="37" t="s">
        <v>6</v>
      </c>
      <c r="I5" s="39" t="s">
        <v>7</v>
      </c>
      <c r="J5" s="39" t="s">
        <v>8</v>
      </c>
      <c r="K5" s="39" t="s">
        <v>9</v>
      </c>
      <c r="L5" s="40" t="s">
        <v>10</v>
      </c>
      <c r="M5" s="42" t="s">
        <v>11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 t="s">
        <v>12</v>
      </c>
      <c r="Z5" s="42"/>
      <c r="AA5" s="42"/>
      <c r="AB5" s="42" t="s">
        <v>13</v>
      </c>
      <c r="AC5" s="42" t="s">
        <v>14</v>
      </c>
      <c r="AD5" s="63" t="s">
        <v>15</v>
      </c>
    </row>
    <row r="6" spans="1:30" s="2" customFormat="1" ht="25.5" customHeight="1" thickBot="1" x14ac:dyDescent="0.35">
      <c r="A6" s="38"/>
      <c r="B6" s="61"/>
      <c r="C6" s="61"/>
      <c r="D6" s="38"/>
      <c r="E6" s="38"/>
      <c r="F6" s="38"/>
      <c r="G6" s="38"/>
      <c r="H6" s="38"/>
      <c r="I6" s="38"/>
      <c r="J6" s="38"/>
      <c r="K6" s="38"/>
      <c r="L6" s="41"/>
      <c r="M6" s="23" t="s">
        <v>16</v>
      </c>
      <c r="N6" s="23" t="s">
        <v>17</v>
      </c>
      <c r="O6" s="23" t="s">
        <v>18</v>
      </c>
      <c r="P6" s="23" t="s">
        <v>19</v>
      </c>
      <c r="Q6" s="25" t="s">
        <v>48</v>
      </c>
      <c r="R6" s="25" t="s">
        <v>49</v>
      </c>
      <c r="S6" s="23" t="s">
        <v>20</v>
      </c>
      <c r="T6" s="25" t="s">
        <v>50</v>
      </c>
      <c r="U6" s="25" t="s">
        <v>51</v>
      </c>
      <c r="V6" s="3" t="s">
        <v>52</v>
      </c>
      <c r="W6" s="3" t="s">
        <v>42</v>
      </c>
      <c r="X6" s="3" t="s">
        <v>43</v>
      </c>
      <c r="Y6" s="23" t="s">
        <v>21</v>
      </c>
      <c r="Z6" s="23" t="s">
        <v>22</v>
      </c>
      <c r="AA6" s="23" t="s">
        <v>23</v>
      </c>
      <c r="AB6" s="62"/>
      <c r="AC6" s="62"/>
      <c r="AD6" s="6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25</v>
      </c>
      <c r="D7" s="6" t="s">
        <v>73</v>
      </c>
      <c r="E7" s="6" t="s">
        <v>111</v>
      </c>
      <c r="F7" s="6" t="s">
        <v>134</v>
      </c>
      <c r="G7" s="4" t="s">
        <v>72</v>
      </c>
      <c r="H7" s="4" t="s">
        <v>62</v>
      </c>
      <c r="I7" s="7">
        <f t="shared" ref="I7:I46" si="0">J7+K7</f>
        <v>1487</v>
      </c>
      <c r="J7" s="8">
        <v>1480</v>
      </c>
      <c r="K7" s="7">
        <f t="shared" ref="K7:K16" si="1">SUM(M7:X7)</f>
        <v>7</v>
      </c>
      <c r="L7" s="9">
        <f t="shared" ref="L7:L46" si="2">K7/I7</f>
        <v>4.707464694014795E-3</v>
      </c>
      <c r="M7" s="10"/>
      <c r="N7" s="10"/>
      <c r="O7" s="10"/>
      <c r="P7" s="10">
        <v>1</v>
      </c>
      <c r="Q7" s="10"/>
      <c r="R7" s="10"/>
      <c r="S7" s="10">
        <v>5</v>
      </c>
      <c r="T7" s="10">
        <v>1</v>
      </c>
      <c r="U7" s="10"/>
      <c r="V7" s="10"/>
      <c r="W7" s="10"/>
      <c r="X7" s="10"/>
      <c r="Y7" s="11">
        <v>20201124</v>
      </c>
      <c r="Z7" s="11">
        <v>2</v>
      </c>
      <c r="AA7" s="5" t="s">
        <v>47</v>
      </c>
      <c r="AB7" s="11" t="str">
        <f t="shared" ref="AB7:AB46" si="3">IF($AA7="A","하선동",IF($AA7="B","이형준",""))</f>
        <v>이형준</v>
      </c>
      <c r="AC7" s="4" t="s">
        <v>65</v>
      </c>
      <c r="AD7" s="12"/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25</v>
      </c>
      <c r="D8" s="6" t="s">
        <v>150</v>
      </c>
      <c r="E8" s="6" t="s">
        <v>151</v>
      </c>
      <c r="F8" s="6" t="s">
        <v>152</v>
      </c>
      <c r="G8" s="4" t="s">
        <v>153</v>
      </c>
      <c r="H8" s="4" t="s">
        <v>62</v>
      </c>
      <c r="I8" s="7">
        <f t="shared" si="0"/>
        <v>2504</v>
      </c>
      <c r="J8" s="8">
        <v>2450</v>
      </c>
      <c r="K8" s="7">
        <f t="shared" si="1"/>
        <v>54</v>
      </c>
      <c r="L8" s="9">
        <f t="shared" si="2"/>
        <v>2.1565495207667731E-2</v>
      </c>
      <c r="M8" s="10"/>
      <c r="N8" s="10"/>
      <c r="O8" s="10"/>
      <c r="P8" s="10"/>
      <c r="Q8" s="10"/>
      <c r="R8" s="10"/>
      <c r="S8" s="10"/>
      <c r="T8" s="10">
        <v>51</v>
      </c>
      <c r="U8" s="10"/>
      <c r="V8" s="10"/>
      <c r="W8" s="10"/>
      <c r="X8" s="10">
        <v>3</v>
      </c>
      <c r="Y8" s="11">
        <v>20201125</v>
      </c>
      <c r="Z8" s="11">
        <v>10</v>
      </c>
      <c r="AA8" s="5" t="s">
        <v>155</v>
      </c>
      <c r="AB8" s="11" t="str">
        <f t="shared" si="3"/>
        <v>하선동</v>
      </c>
      <c r="AC8" s="4" t="s">
        <v>65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25</v>
      </c>
      <c r="D9" s="6" t="s">
        <v>26</v>
      </c>
      <c r="E9" s="6" t="s">
        <v>75</v>
      </c>
      <c r="F9" s="6" t="s">
        <v>127</v>
      </c>
      <c r="G9" s="4" t="s">
        <v>82</v>
      </c>
      <c r="H9" s="4" t="s">
        <v>78</v>
      </c>
      <c r="I9" s="7">
        <f t="shared" si="0"/>
        <v>769</v>
      </c>
      <c r="J9" s="8">
        <v>752</v>
      </c>
      <c r="K9" s="7">
        <f t="shared" si="1"/>
        <v>17</v>
      </c>
      <c r="L9" s="9">
        <f t="shared" si="2"/>
        <v>2.2106631989596878E-2</v>
      </c>
      <c r="M9" s="10"/>
      <c r="N9" s="10"/>
      <c r="O9" s="10"/>
      <c r="P9" s="10">
        <v>17</v>
      </c>
      <c r="Q9" s="10"/>
      <c r="R9" s="10"/>
      <c r="S9" s="10"/>
      <c r="T9" s="10"/>
      <c r="U9" s="10"/>
      <c r="V9" s="10"/>
      <c r="W9" s="10"/>
      <c r="X9" s="10"/>
      <c r="Y9" s="11">
        <v>20201124</v>
      </c>
      <c r="Z9" s="11">
        <v>15</v>
      </c>
      <c r="AA9" s="5" t="s">
        <v>167</v>
      </c>
      <c r="AB9" s="11" t="str">
        <f t="shared" si="3"/>
        <v>이형준</v>
      </c>
      <c r="AC9" s="4" t="s">
        <v>98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25</v>
      </c>
      <c r="D10" s="6" t="s">
        <v>150</v>
      </c>
      <c r="E10" s="6" t="s">
        <v>75</v>
      </c>
      <c r="F10" s="4" t="s">
        <v>168</v>
      </c>
      <c r="G10" s="4" t="s">
        <v>153</v>
      </c>
      <c r="H10" s="4" t="s">
        <v>78</v>
      </c>
      <c r="I10" s="7">
        <f t="shared" si="0"/>
        <v>3432</v>
      </c>
      <c r="J10" s="8">
        <v>3110</v>
      </c>
      <c r="K10" s="7">
        <f t="shared" si="1"/>
        <v>322</v>
      </c>
      <c r="L10" s="9">
        <f t="shared" si="2"/>
        <v>9.3822843822843824E-2</v>
      </c>
      <c r="M10" s="10"/>
      <c r="N10" s="10">
        <v>131</v>
      </c>
      <c r="O10" s="10">
        <v>189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1">
        <v>20201124</v>
      </c>
      <c r="Z10" s="11">
        <v>13</v>
      </c>
      <c r="AA10" s="5" t="s">
        <v>155</v>
      </c>
      <c r="AB10" s="11" t="str">
        <f t="shared" si="3"/>
        <v>하선동</v>
      </c>
      <c r="AC10" s="4" t="s">
        <v>98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25</v>
      </c>
      <c r="D11" s="6" t="s">
        <v>150</v>
      </c>
      <c r="E11" s="6" t="s">
        <v>75</v>
      </c>
      <c r="F11" s="4" t="s">
        <v>168</v>
      </c>
      <c r="G11" s="4" t="s">
        <v>153</v>
      </c>
      <c r="H11" s="4" t="s">
        <v>78</v>
      </c>
      <c r="I11" s="7">
        <f t="shared" si="0"/>
        <v>1263</v>
      </c>
      <c r="J11" s="8">
        <v>1195</v>
      </c>
      <c r="K11" s="7">
        <f t="shared" si="1"/>
        <v>68</v>
      </c>
      <c r="L11" s="9">
        <f t="shared" si="2"/>
        <v>5.3840063341250986E-2</v>
      </c>
      <c r="M11" s="10"/>
      <c r="N11" s="10">
        <v>62</v>
      </c>
      <c r="O11" s="10"/>
      <c r="P11" s="10">
        <v>6</v>
      </c>
      <c r="Q11" s="10"/>
      <c r="R11" s="10"/>
      <c r="S11" s="10"/>
      <c r="T11" s="10"/>
      <c r="U11" s="10"/>
      <c r="V11" s="10"/>
      <c r="W11" s="10"/>
      <c r="X11" s="10"/>
      <c r="Y11" s="11">
        <v>20201125</v>
      </c>
      <c r="Z11" s="11">
        <v>13</v>
      </c>
      <c r="AA11" s="5" t="s">
        <v>155</v>
      </c>
      <c r="AB11" s="11" t="str">
        <f t="shared" si="3"/>
        <v>하선동</v>
      </c>
      <c r="AC11" s="4" t="s">
        <v>98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25</v>
      </c>
      <c r="D12" s="6" t="s">
        <v>150</v>
      </c>
      <c r="E12" s="6" t="s">
        <v>75</v>
      </c>
      <c r="F12" s="4" t="s">
        <v>168</v>
      </c>
      <c r="G12" s="4" t="s">
        <v>153</v>
      </c>
      <c r="H12" s="4" t="s">
        <v>78</v>
      </c>
      <c r="I12" s="7">
        <f t="shared" si="0"/>
        <v>2763</v>
      </c>
      <c r="J12" s="8">
        <v>2663</v>
      </c>
      <c r="K12" s="7">
        <f t="shared" si="1"/>
        <v>100</v>
      </c>
      <c r="L12" s="9">
        <f t="shared" si="2"/>
        <v>3.6192544335866814E-2</v>
      </c>
      <c r="M12" s="10"/>
      <c r="N12" s="10">
        <v>90</v>
      </c>
      <c r="O12" s="10"/>
      <c r="P12" s="10">
        <v>10</v>
      </c>
      <c r="Q12" s="10"/>
      <c r="R12" s="10"/>
      <c r="S12" s="10"/>
      <c r="T12" s="10"/>
      <c r="U12" s="10"/>
      <c r="V12" s="10"/>
      <c r="W12" s="10"/>
      <c r="X12" s="10"/>
      <c r="Y12" s="11">
        <v>20201125</v>
      </c>
      <c r="Z12" s="11">
        <v>13</v>
      </c>
      <c r="AA12" s="5" t="s">
        <v>155</v>
      </c>
      <c r="AB12" s="11" t="str">
        <f t="shared" si="3"/>
        <v>하선동</v>
      </c>
      <c r="AC12" s="4" t="s">
        <v>96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25</v>
      </c>
      <c r="D13" s="6" t="s">
        <v>73</v>
      </c>
      <c r="E13" s="6" t="s">
        <v>75</v>
      </c>
      <c r="F13" s="4" t="s">
        <v>97</v>
      </c>
      <c r="G13" s="4" t="s">
        <v>72</v>
      </c>
      <c r="H13" s="4" t="s">
        <v>78</v>
      </c>
      <c r="I13" s="7">
        <f t="shared" si="0"/>
        <v>1122</v>
      </c>
      <c r="J13" s="8">
        <v>1088</v>
      </c>
      <c r="K13" s="7">
        <f t="shared" si="1"/>
        <v>34</v>
      </c>
      <c r="L13" s="9">
        <f t="shared" si="2"/>
        <v>3.0303030303030304E-2</v>
      </c>
      <c r="M13" s="10">
        <v>33</v>
      </c>
      <c r="N13" s="10"/>
      <c r="O13" s="10"/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1">
        <v>20201125</v>
      </c>
      <c r="Z13" s="11">
        <v>7</v>
      </c>
      <c r="AA13" s="5" t="s">
        <v>155</v>
      </c>
      <c r="AB13" s="11" t="str">
        <f t="shared" si="3"/>
        <v>하선동</v>
      </c>
      <c r="AC13" s="4" t="s">
        <v>96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25</v>
      </c>
      <c r="D14" s="6" t="s">
        <v>73</v>
      </c>
      <c r="E14" s="6" t="s">
        <v>75</v>
      </c>
      <c r="F14" s="4" t="s">
        <v>97</v>
      </c>
      <c r="G14" s="4" t="s">
        <v>72</v>
      </c>
      <c r="H14" s="4" t="s">
        <v>78</v>
      </c>
      <c r="I14" s="7">
        <f t="shared" si="0"/>
        <v>5314</v>
      </c>
      <c r="J14" s="8">
        <v>5232</v>
      </c>
      <c r="K14" s="7">
        <f t="shared" si="1"/>
        <v>82</v>
      </c>
      <c r="L14" s="9">
        <f t="shared" si="2"/>
        <v>1.5430937147158449E-2</v>
      </c>
      <c r="M14" s="10">
        <v>77</v>
      </c>
      <c r="N14" s="10"/>
      <c r="O14" s="10"/>
      <c r="P14" s="10">
        <v>3</v>
      </c>
      <c r="Q14" s="10">
        <v>2</v>
      </c>
      <c r="R14" s="10"/>
      <c r="S14" s="10"/>
      <c r="T14" s="10"/>
      <c r="U14" s="10"/>
      <c r="V14" s="10"/>
      <c r="W14" s="10"/>
      <c r="X14" s="10"/>
      <c r="Y14" s="11">
        <v>20201125</v>
      </c>
      <c r="Z14" s="11">
        <v>7</v>
      </c>
      <c r="AA14" s="5" t="s">
        <v>167</v>
      </c>
      <c r="AB14" s="11" t="str">
        <f t="shared" si="3"/>
        <v>이형준</v>
      </c>
      <c r="AC14" s="4" t="s">
        <v>96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25</v>
      </c>
      <c r="D15" s="6" t="s">
        <v>150</v>
      </c>
      <c r="E15" s="6" t="s">
        <v>151</v>
      </c>
      <c r="F15" s="4" t="s">
        <v>169</v>
      </c>
      <c r="G15" s="4" t="s">
        <v>170</v>
      </c>
      <c r="H15" s="4" t="s">
        <v>62</v>
      </c>
      <c r="I15" s="7">
        <f t="shared" si="0"/>
        <v>2144</v>
      </c>
      <c r="J15" s="8">
        <v>2116</v>
      </c>
      <c r="K15" s="7">
        <f t="shared" si="1"/>
        <v>28</v>
      </c>
      <c r="L15" s="9">
        <f t="shared" si="2"/>
        <v>1.3059701492537313E-2</v>
      </c>
      <c r="M15" s="10"/>
      <c r="N15" s="10"/>
      <c r="O15" s="10"/>
      <c r="P15" s="10"/>
      <c r="Q15" s="10"/>
      <c r="R15" s="10"/>
      <c r="S15" s="10"/>
      <c r="T15" s="10">
        <v>28</v>
      </c>
      <c r="U15" s="10"/>
      <c r="V15" s="10"/>
      <c r="W15" s="10"/>
      <c r="X15" s="10"/>
      <c r="Y15" s="11">
        <v>20201125</v>
      </c>
      <c r="Z15" s="11">
        <v>10</v>
      </c>
      <c r="AA15" s="5" t="s">
        <v>155</v>
      </c>
      <c r="AB15" s="11" t="str">
        <f t="shared" si="3"/>
        <v>하선동</v>
      </c>
      <c r="AC15" s="4" t="s">
        <v>140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25</v>
      </c>
      <c r="D16" s="6" t="s">
        <v>73</v>
      </c>
      <c r="E16" s="6" t="s">
        <v>75</v>
      </c>
      <c r="F16" s="6" t="s">
        <v>76</v>
      </c>
      <c r="G16" s="4" t="s">
        <v>77</v>
      </c>
      <c r="H16" s="4" t="s">
        <v>78</v>
      </c>
      <c r="I16" s="7">
        <f t="shared" si="0"/>
        <v>1119</v>
      </c>
      <c r="J16" s="8">
        <v>954</v>
      </c>
      <c r="K16" s="7">
        <f t="shared" si="1"/>
        <v>165</v>
      </c>
      <c r="L16" s="9">
        <f t="shared" si="2"/>
        <v>0.14745308310991956</v>
      </c>
      <c r="M16" s="10">
        <v>142</v>
      </c>
      <c r="N16" s="10"/>
      <c r="O16" s="10"/>
      <c r="P16" s="10">
        <v>20</v>
      </c>
      <c r="Q16" s="10"/>
      <c r="R16" s="10">
        <v>3</v>
      </c>
      <c r="S16" s="10"/>
      <c r="T16" s="10"/>
      <c r="U16" s="10"/>
      <c r="V16" s="10"/>
      <c r="W16" s="10"/>
      <c r="X16" s="10"/>
      <c r="Y16" s="11">
        <v>20201125</v>
      </c>
      <c r="Z16" s="11">
        <v>3</v>
      </c>
      <c r="AA16" s="5" t="s">
        <v>167</v>
      </c>
      <c r="AB16" s="11" t="str">
        <f t="shared" si="3"/>
        <v>이형준</v>
      </c>
      <c r="AC16" s="4" t="s">
        <v>140</v>
      </c>
      <c r="AD16" s="12" t="s">
        <v>174</v>
      </c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25</v>
      </c>
      <c r="D17" s="6" t="s">
        <v>73</v>
      </c>
      <c r="E17" s="6"/>
      <c r="F17" s="6" t="s">
        <v>171</v>
      </c>
      <c r="G17" s="4" t="s">
        <v>172</v>
      </c>
      <c r="H17" s="4" t="s">
        <v>78</v>
      </c>
      <c r="I17" s="7">
        <f t="shared" si="0"/>
        <v>632</v>
      </c>
      <c r="J17" s="8">
        <v>615</v>
      </c>
      <c r="K17" s="7">
        <f t="shared" ref="K17:K18" si="5">SUM(M17:X17)</f>
        <v>17</v>
      </c>
      <c r="L17" s="9">
        <f t="shared" si="2"/>
        <v>2.6898734177215191E-2</v>
      </c>
      <c r="M17" s="10"/>
      <c r="N17" s="10"/>
      <c r="O17" s="10"/>
      <c r="P17" s="10"/>
      <c r="Q17" s="10"/>
      <c r="R17" s="10"/>
      <c r="S17" s="10"/>
      <c r="T17" s="10"/>
      <c r="U17" s="10">
        <v>17</v>
      </c>
      <c r="V17" s="10"/>
      <c r="W17" s="10"/>
      <c r="X17" s="10"/>
      <c r="Y17" s="11">
        <v>20201125</v>
      </c>
      <c r="Z17" s="11">
        <v>8</v>
      </c>
      <c r="AA17" s="5" t="s">
        <v>155</v>
      </c>
      <c r="AB17" s="11" t="str">
        <f t="shared" si="3"/>
        <v>하선동</v>
      </c>
      <c r="AC17" s="4" t="s">
        <v>140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25</v>
      </c>
      <c r="D18" s="6" t="s">
        <v>26</v>
      </c>
      <c r="E18" s="6" t="s">
        <v>75</v>
      </c>
      <c r="F18" s="6" t="s">
        <v>127</v>
      </c>
      <c r="G18" s="4" t="s">
        <v>82</v>
      </c>
      <c r="H18" s="4" t="s">
        <v>78</v>
      </c>
      <c r="I18" s="7">
        <f t="shared" si="0"/>
        <v>2280</v>
      </c>
      <c r="J18" s="8">
        <v>2266</v>
      </c>
      <c r="K18" s="7">
        <f t="shared" si="5"/>
        <v>14</v>
      </c>
      <c r="L18" s="9">
        <f t="shared" si="2"/>
        <v>6.1403508771929825E-3</v>
      </c>
      <c r="M18" s="10">
        <v>1</v>
      </c>
      <c r="N18" s="10"/>
      <c r="O18" s="10"/>
      <c r="P18" s="10">
        <v>13</v>
      </c>
      <c r="Q18" s="10"/>
      <c r="R18" s="10"/>
      <c r="S18" s="10"/>
      <c r="T18" s="10"/>
      <c r="U18" s="10"/>
      <c r="V18" s="10"/>
      <c r="W18" s="10"/>
      <c r="X18" s="10"/>
      <c r="Y18" s="11">
        <v>20201125</v>
      </c>
      <c r="Z18" s="11">
        <v>15</v>
      </c>
      <c r="AA18" s="5" t="s">
        <v>155</v>
      </c>
      <c r="AB18" s="11" t="str">
        <f t="shared" si="3"/>
        <v>하선동</v>
      </c>
      <c r="AC18" s="4" t="s">
        <v>140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25</v>
      </c>
      <c r="D19" s="6" t="s">
        <v>26</v>
      </c>
      <c r="E19" s="6" t="s">
        <v>75</v>
      </c>
      <c r="F19" s="6" t="s">
        <v>127</v>
      </c>
      <c r="G19" s="4" t="s">
        <v>82</v>
      </c>
      <c r="H19" s="4" t="s">
        <v>78</v>
      </c>
      <c r="I19" s="7">
        <f t="shared" si="0"/>
        <v>1549</v>
      </c>
      <c r="J19" s="8">
        <v>1526</v>
      </c>
      <c r="K19" s="7">
        <f t="shared" ref="K19:K46" si="6">SUM(M19:X19)</f>
        <v>23</v>
      </c>
      <c r="L19" s="9">
        <f t="shared" si="2"/>
        <v>1.4848289218850872E-2</v>
      </c>
      <c r="M19" s="10">
        <v>2</v>
      </c>
      <c r="N19" s="10"/>
      <c r="O19" s="10"/>
      <c r="P19" s="10">
        <v>21</v>
      </c>
      <c r="Q19" s="10"/>
      <c r="R19" s="10"/>
      <c r="S19" s="10"/>
      <c r="T19" s="10"/>
      <c r="U19" s="10"/>
      <c r="V19" s="10"/>
      <c r="W19" s="10"/>
      <c r="X19" s="10"/>
      <c r="Y19" s="11">
        <v>20201125</v>
      </c>
      <c r="Z19" s="11">
        <v>15</v>
      </c>
      <c r="AA19" s="5" t="s">
        <v>167</v>
      </c>
      <c r="AB19" s="11" t="str">
        <f t="shared" si="3"/>
        <v>이형준</v>
      </c>
      <c r="AC19" s="4" t="s">
        <v>140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25</v>
      </c>
      <c r="D20" s="6" t="s">
        <v>150</v>
      </c>
      <c r="E20" s="6" t="s">
        <v>75</v>
      </c>
      <c r="F20" s="4" t="s">
        <v>168</v>
      </c>
      <c r="G20" s="4" t="s">
        <v>153</v>
      </c>
      <c r="H20" s="4" t="s">
        <v>78</v>
      </c>
      <c r="I20" s="7">
        <f t="shared" si="0"/>
        <v>1099</v>
      </c>
      <c r="J20" s="8">
        <v>1074</v>
      </c>
      <c r="K20" s="7">
        <f t="shared" si="6"/>
        <v>25</v>
      </c>
      <c r="L20" s="9">
        <f t="shared" si="2"/>
        <v>2.2747952684258416E-2</v>
      </c>
      <c r="M20" s="10"/>
      <c r="N20" s="10">
        <v>21</v>
      </c>
      <c r="O20" s="10"/>
      <c r="P20" s="10">
        <v>4</v>
      </c>
      <c r="Q20" s="10"/>
      <c r="R20" s="10"/>
      <c r="S20" s="10"/>
      <c r="T20" s="10"/>
      <c r="U20" s="10"/>
      <c r="V20" s="10"/>
      <c r="W20" s="10"/>
      <c r="X20" s="10"/>
      <c r="Y20" s="11">
        <v>20201125</v>
      </c>
      <c r="Z20" s="11">
        <v>8</v>
      </c>
      <c r="AA20" s="5" t="s">
        <v>155</v>
      </c>
      <c r="AB20" s="11" t="str">
        <f t="shared" si="3"/>
        <v>하선동</v>
      </c>
      <c r="AC20" s="4" t="s">
        <v>140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25</v>
      </c>
      <c r="D21" s="6" t="s">
        <v>73</v>
      </c>
      <c r="E21" s="6" t="s">
        <v>111</v>
      </c>
      <c r="F21" s="6" t="s">
        <v>134</v>
      </c>
      <c r="G21" s="4" t="s">
        <v>72</v>
      </c>
      <c r="H21" s="4" t="s">
        <v>62</v>
      </c>
      <c r="I21" s="7">
        <f t="shared" si="0"/>
        <v>4037</v>
      </c>
      <c r="J21" s="8">
        <v>3980</v>
      </c>
      <c r="K21" s="7">
        <f t="shared" si="6"/>
        <v>57</v>
      </c>
      <c r="L21" s="9">
        <f t="shared" si="2"/>
        <v>1.4119395590785237E-2</v>
      </c>
      <c r="M21" s="10">
        <v>6</v>
      </c>
      <c r="N21" s="10"/>
      <c r="O21" s="10"/>
      <c r="P21" s="10"/>
      <c r="Q21" s="10">
        <v>1</v>
      </c>
      <c r="R21" s="10"/>
      <c r="S21" s="10">
        <v>50</v>
      </c>
      <c r="T21" s="10"/>
      <c r="U21" s="10"/>
      <c r="V21" s="10"/>
      <c r="W21" s="10"/>
      <c r="X21" s="10"/>
      <c r="Y21" s="11">
        <v>20201124</v>
      </c>
      <c r="Z21" s="11">
        <v>2</v>
      </c>
      <c r="AA21" s="5" t="s">
        <v>167</v>
      </c>
      <c r="AB21" s="11" t="str">
        <f t="shared" si="3"/>
        <v>이형준</v>
      </c>
      <c r="AC21" s="4" t="s">
        <v>107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25</v>
      </c>
      <c r="D22" s="6" t="s">
        <v>150</v>
      </c>
      <c r="E22" s="6" t="s">
        <v>151</v>
      </c>
      <c r="F22" s="6" t="s">
        <v>152</v>
      </c>
      <c r="G22" s="4" t="s">
        <v>153</v>
      </c>
      <c r="H22" s="4" t="s">
        <v>62</v>
      </c>
      <c r="I22" s="7">
        <f t="shared" si="0"/>
        <v>3793</v>
      </c>
      <c r="J22" s="8">
        <v>3560</v>
      </c>
      <c r="K22" s="7">
        <f t="shared" si="6"/>
        <v>233</v>
      </c>
      <c r="L22" s="9">
        <f t="shared" si="2"/>
        <v>6.1428948062219879E-2</v>
      </c>
      <c r="M22" s="10"/>
      <c r="N22" s="10"/>
      <c r="O22" s="10"/>
      <c r="P22" s="10"/>
      <c r="Q22" s="10"/>
      <c r="R22" s="10"/>
      <c r="S22" s="10">
        <v>12</v>
      </c>
      <c r="T22" s="10">
        <v>221</v>
      </c>
      <c r="U22" s="10"/>
      <c r="V22" s="10"/>
      <c r="W22" s="10"/>
      <c r="X22" s="10"/>
      <c r="Y22" s="11">
        <v>20201125</v>
      </c>
      <c r="Z22" s="11">
        <v>10</v>
      </c>
      <c r="AA22" s="5" t="s">
        <v>155</v>
      </c>
      <c r="AB22" s="11" t="str">
        <f t="shared" si="3"/>
        <v>하선동</v>
      </c>
      <c r="AC22" s="4" t="s">
        <v>107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25</v>
      </c>
      <c r="D23" s="6" t="s">
        <v>73</v>
      </c>
      <c r="E23" s="6"/>
      <c r="F23" s="6" t="s">
        <v>171</v>
      </c>
      <c r="G23" s="4" t="s">
        <v>172</v>
      </c>
      <c r="H23" s="4" t="s">
        <v>78</v>
      </c>
      <c r="I23" s="7">
        <f t="shared" si="0"/>
        <v>1948</v>
      </c>
      <c r="J23" s="8">
        <v>1890</v>
      </c>
      <c r="K23" s="7">
        <f t="shared" si="6"/>
        <v>58</v>
      </c>
      <c r="L23" s="9">
        <f t="shared" si="2"/>
        <v>2.9774127310061602E-2</v>
      </c>
      <c r="M23" s="10"/>
      <c r="N23" s="10"/>
      <c r="O23" s="10"/>
      <c r="P23" s="10">
        <v>22</v>
      </c>
      <c r="Q23" s="10"/>
      <c r="R23" s="10"/>
      <c r="S23" s="10"/>
      <c r="T23" s="10">
        <v>36</v>
      </c>
      <c r="U23" s="10"/>
      <c r="V23" s="10"/>
      <c r="W23" s="10"/>
      <c r="X23" s="10"/>
      <c r="Y23" s="11">
        <v>20201124</v>
      </c>
      <c r="Z23" s="11">
        <v>8</v>
      </c>
      <c r="AA23" s="5" t="s">
        <v>167</v>
      </c>
      <c r="AB23" s="11" t="str">
        <f t="shared" si="3"/>
        <v>이형준</v>
      </c>
      <c r="AC23" s="12" t="s">
        <v>173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25</v>
      </c>
      <c r="D24" s="6" t="s">
        <v>73</v>
      </c>
      <c r="E24" s="6"/>
      <c r="F24" s="6" t="s">
        <v>171</v>
      </c>
      <c r="G24" s="4" t="s">
        <v>172</v>
      </c>
      <c r="H24" s="4" t="s">
        <v>78</v>
      </c>
      <c r="I24" s="7">
        <f t="shared" si="0"/>
        <v>1346</v>
      </c>
      <c r="J24" s="8">
        <v>1330</v>
      </c>
      <c r="K24" s="7">
        <f t="shared" si="6"/>
        <v>16</v>
      </c>
      <c r="L24" s="9">
        <f t="shared" si="2"/>
        <v>1.188707280832095E-2</v>
      </c>
      <c r="M24" s="10"/>
      <c r="N24" s="10"/>
      <c r="O24" s="10"/>
      <c r="P24" s="10">
        <v>16</v>
      </c>
      <c r="Q24" s="10"/>
      <c r="R24" s="10"/>
      <c r="S24" s="10"/>
      <c r="T24" s="10"/>
      <c r="U24" s="10"/>
      <c r="V24" s="10"/>
      <c r="W24" s="10"/>
      <c r="X24" s="10"/>
      <c r="Y24" s="11">
        <v>20201124</v>
      </c>
      <c r="Z24" s="11">
        <v>8</v>
      </c>
      <c r="AA24" s="5" t="s">
        <v>155</v>
      </c>
      <c r="AB24" s="11" t="str">
        <f t="shared" si="3"/>
        <v>하선동</v>
      </c>
      <c r="AC24" s="12" t="s">
        <v>173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25</v>
      </c>
      <c r="D25" s="6" t="s">
        <v>73</v>
      </c>
      <c r="E25" s="6"/>
      <c r="F25" s="6" t="s">
        <v>171</v>
      </c>
      <c r="G25" s="4" t="s">
        <v>172</v>
      </c>
      <c r="H25" s="4" t="s">
        <v>78</v>
      </c>
      <c r="I25" s="7">
        <f t="shared" si="0"/>
        <v>950</v>
      </c>
      <c r="J25" s="8">
        <v>950</v>
      </c>
      <c r="K25" s="7">
        <f t="shared" si="6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>
        <v>20201125</v>
      </c>
      <c r="Z25" s="11">
        <v>8</v>
      </c>
      <c r="AA25" s="5" t="s">
        <v>155</v>
      </c>
      <c r="AB25" s="11" t="str">
        <f t="shared" si="3"/>
        <v>하선동</v>
      </c>
      <c r="AC25" s="12" t="s">
        <v>173</v>
      </c>
      <c r="AD25" s="12"/>
    </row>
    <row r="26" spans="1:30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25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6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5"/>
      <c r="AB26" s="11" t="str">
        <f t="shared" si="3"/>
        <v/>
      </c>
      <c r="AC26" s="4"/>
      <c r="AD26" s="12"/>
    </row>
    <row r="27" spans="1:30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25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5"/>
      <c r="AB27" s="11" t="str">
        <f t="shared" si="3"/>
        <v/>
      </c>
      <c r="AC27" s="4"/>
      <c r="AD27" s="12"/>
    </row>
    <row r="28" spans="1:30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25</v>
      </c>
      <c r="D28" s="6"/>
      <c r="E28" s="6"/>
      <c r="F28" s="6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5"/>
      <c r="AB28" s="11" t="str">
        <f t="shared" si="3"/>
        <v/>
      </c>
      <c r="AC28" s="4"/>
      <c r="AD28" s="12"/>
    </row>
    <row r="29" spans="1:30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25</v>
      </c>
      <c r="D29" s="6"/>
      <c r="E29" s="6"/>
      <c r="F29" s="6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5"/>
      <c r="AB29" s="11" t="str">
        <f t="shared" si="3"/>
        <v/>
      </c>
      <c r="AC29" s="4"/>
      <c r="AD29" s="12"/>
    </row>
    <row r="30" spans="1:30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25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5"/>
      <c r="AB30" s="11" t="str">
        <f t="shared" si="3"/>
        <v/>
      </c>
      <c r="AC30" s="4"/>
      <c r="AD30" s="12"/>
    </row>
    <row r="31" spans="1:30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25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5"/>
      <c r="AB31" s="11" t="str">
        <f t="shared" si="3"/>
        <v/>
      </c>
      <c r="AC31" s="12"/>
      <c r="AD31" s="12"/>
    </row>
    <row r="32" spans="1:30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25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5"/>
      <c r="AB32" s="11" t="str">
        <f t="shared" si="3"/>
        <v/>
      </c>
      <c r="AC32" s="12"/>
      <c r="AD32" s="12"/>
    </row>
    <row r="33" spans="1:30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25</v>
      </c>
      <c r="D33" s="6"/>
      <c r="E33" s="4"/>
      <c r="F33" s="4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5"/>
      <c r="AB33" s="11" t="str">
        <f t="shared" si="3"/>
        <v/>
      </c>
      <c r="AC33" s="12"/>
      <c r="AD33" s="12"/>
    </row>
    <row r="34" spans="1:30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25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5"/>
      <c r="AB34" s="11" t="str">
        <f t="shared" si="3"/>
        <v/>
      </c>
      <c r="AC34" s="12"/>
      <c r="AD34" s="12"/>
    </row>
    <row r="35" spans="1:30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25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5"/>
      <c r="AB35" s="11" t="str">
        <f t="shared" si="3"/>
        <v/>
      </c>
      <c r="AC35" s="12"/>
      <c r="AD35" s="12"/>
    </row>
    <row r="36" spans="1:30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25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5"/>
      <c r="AB36" s="11" t="str">
        <f t="shared" si="3"/>
        <v/>
      </c>
      <c r="AC36" s="12"/>
      <c r="AD36" s="12"/>
    </row>
    <row r="37" spans="1:30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25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25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25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25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25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25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25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25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25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25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3"/>
      <c r="B47" s="44"/>
      <c r="C47" s="44"/>
      <c r="D47" s="44"/>
      <c r="E47" s="44"/>
      <c r="F47" s="44"/>
      <c r="G47" s="44"/>
      <c r="H47" s="44"/>
      <c r="I47" s="34">
        <f t="shared" ref="I47:X47" si="9">SUM(I7:I46)</f>
        <v>39551</v>
      </c>
      <c r="J47" s="34">
        <f t="shared" si="9"/>
        <v>38231</v>
      </c>
      <c r="K47" s="34">
        <f t="shared" si="9"/>
        <v>1320</v>
      </c>
      <c r="L47" s="34" t="e">
        <f t="shared" si="9"/>
        <v>#DIV/0!</v>
      </c>
      <c r="M47" s="34">
        <f t="shared" si="9"/>
        <v>261</v>
      </c>
      <c r="N47" s="34">
        <f t="shared" si="9"/>
        <v>304</v>
      </c>
      <c r="O47" s="34">
        <f t="shared" si="9"/>
        <v>189</v>
      </c>
      <c r="P47" s="34">
        <f t="shared" si="9"/>
        <v>136</v>
      </c>
      <c r="Q47" s="34">
        <f t="shared" si="9"/>
        <v>3</v>
      </c>
      <c r="R47" s="24"/>
      <c r="S47" s="34">
        <f t="shared" si="9"/>
        <v>67</v>
      </c>
      <c r="T47" s="34">
        <f t="shared" si="9"/>
        <v>337</v>
      </c>
      <c r="U47" s="34">
        <f t="shared" si="9"/>
        <v>17</v>
      </c>
      <c r="V47" s="34">
        <f t="shared" si="9"/>
        <v>0</v>
      </c>
      <c r="W47" s="34">
        <f t="shared" si="9"/>
        <v>0</v>
      </c>
      <c r="X47" s="34">
        <f t="shared" si="9"/>
        <v>3</v>
      </c>
      <c r="Y47" s="35"/>
      <c r="Z47" s="36"/>
      <c r="AA47" s="36"/>
      <c r="AB47" s="36"/>
      <c r="AC47" s="36"/>
      <c r="AD47" s="36"/>
    </row>
    <row r="48" spans="1:30" s="15" customFormat="1" x14ac:dyDescent="0.3">
      <c r="A48" s="43"/>
      <c r="B48" s="44"/>
      <c r="C48" s="44"/>
      <c r="D48" s="44"/>
      <c r="E48" s="44"/>
      <c r="F48" s="44"/>
      <c r="G48" s="44"/>
      <c r="H48" s="44"/>
      <c r="I48" s="34"/>
      <c r="J48" s="34"/>
      <c r="K48" s="34"/>
      <c r="L48" s="34"/>
      <c r="M48" s="34"/>
      <c r="N48" s="34"/>
      <c r="O48" s="34"/>
      <c r="P48" s="34"/>
      <c r="Q48" s="34"/>
      <c r="R48" s="24"/>
      <c r="S48" s="34"/>
      <c r="T48" s="34"/>
      <c r="U48" s="34"/>
      <c r="V48" s="34"/>
      <c r="W48" s="34"/>
      <c r="X48" s="34"/>
      <c r="Y48" s="36"/>
      <c r="Z48" s="36"/>
      <c r="AA48" s="36"/>
      <c r="AB48" s="36"/>
      <c r="AC48" s="36"/>
      <c r="AD48" s="36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157</v>
      </c>
      <c r="E49" s="6" t="s">
        <v>156</v>
      </c>
      <c r="F49" s="6" t="s">
        <v>158</v>
      </c>
      <c r="G49" s="4" t="s">
        <v>159</v>
      </c>
      <c r="H49" s="4" t="s">
        <v>62</v>
      </c>
      <c r="I49" s="7">
        <f t="shared" ref="I49:I63" si="10">J49+K49</f>
        <v>50</v>
      </c>
      <c r="J49" s="8">
        <v>50</v>
      </c>
      <c r="K49" s="7">
        <f t="shared" ref="K49:K63" si="11">SUM(M49:X49)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20201124</v>
      </c>
      <c r="Z49" s="11">
        <v>12</v>
      </c>
      <c r="AA49" s="5" t="s">
        <v>154</v>
      </c>
      <c r="AB49" s="11" t="str">
        <f>IF($AA49="A","하선동",IF($AA49="B","이형준",""))</f>
        <v>하선동</v>
      </c>
      <c r="AC49" s="4" t="s">
        <v>65</v>
      </c>
      <c r="AD49" s="12" t="s">
        <v>165</v>
      </c>
    </row>
    <row r="50" spans="1:30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2</v>
      </c>
      <c r="D50" s="6" t="s">
        <v>160</v>
      </c>
      <c r="E50" s="6" t="s">
        <v>162</v>
      </c>
      <c r="F50" s="6" t="s">
        <v>161</v>
      </c>
      <c r="G50" s="4" t="s">
        <v>163</v>
      </c>
      <c r="H50" s="4" t="s">
        <v>164</v>
      </c>
      <c r="I50" s="7">
        <f t="shared" si="10"/>
        <v>30</v>
      </c>
      <c r="J50" s="14">
        <v>30</v>
      </c>
      <c r="K50" s="7">
        <f t="shared" si="11"/>
        <v>0</v>
      </c>
      <c r="L50" s="9">
        <f t="shared" si="1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>
        <v>20201125</v>
      </c>
      <c r="Z50" s="11">
        <v>9</v>
      </c>
      <c r="AA50" s="5" t="s">
        <v>155</v>
      </c>
      <c r="AB50" s="11" t="str">
        <f t="shared" ref="AB50:AB63" si="15">IF($AA50="A","하선동",IF($AA50="B","이형준",""))</f>
        <v>하선동</v>
      </c>
      <c r="AC50" s="4" t="s">
        <v>65</v>
      </c>
      <c r="AD50" s="12" t="s">
        <v>165</v>
      </c>
    </row>
    <row r="51" spans="1:30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2</v>
      </c>
      <c r="D51" s="6" t="s">
        <v>157</v>
      </c>
      <c r="E51" s="6" t="s">
        <v>162</v>
      </c>
      <c r="F51" s="6" t="s">
        <v>166</v>
      </c>
      <c r="G51" s="4" t="s">
        <v>153</v>
      </c>
      <c r="H51" s="4" t="s">
        <v>164</v>
      </c>
      <c r="I51" s="7">
        <f t="shared" si="10"/>
        <v>50</v>
      </c>
      <c r="J51" s="8">
        <v>50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20201125</v>
      </c>
      <c r="Z51" s="11">
        <v>11</v>
      </c>
      <c r="AA51" s="5" t="s">
        <v>155</v>
      </c>
      <c r="AB51" s="11" t="str">
        <f t="shared" si="15"/>
        <v>하선동</v>
      </c>
      <c r="AC51" s="4" t="s">
        <v>65</v>
      </c>
      <c r="AD51" s="12" t="s">
        <v>165</v>
      </c>
    </row>
    <row r="52" spans="1:30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2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 t="shared" si="15"/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2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 t="shared" si="15"/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2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5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2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 t="str">
        <f t="shared" si="15"/>
        <v/>
      </c>
      <c r="AC55" s="4"/>
      <c r="AD55" s="12"/>
    </row>
    <row r="56" spans="1:30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2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5"/>
        <v/>
      </c>
      <c r="AC56" s="4"/>
      <c r="AD56" s="12"/>
    </row>
    <row r="57" spans="1:30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5"/>
        <v/>
      </c>
      <c r="AC57" s="4"/>
      <c r="AD57" s="12"/>
    </row>
    <row r="58" spans="1:30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5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5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5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5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5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2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5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X48"/>
    <mergeCell ref="Y47:AD48"/>
    <mergeCell ref="Q47:Q48"/>
    <mergeCell ref="S47:S48"/>
    <mergeCell ref="U47:U48"/>
    <mergeCell ref="V47:V48"/>
    <mergeCell ref="W47:W48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</mergeCells>
  <phoneticPr fontId="4" type="noConversion"/>
  <conditionalFormatting sqref="A7:C46 J7:AD8 AD9:AD12 E27:F27 D31:H33 D39:H46 J9:AB12 D11:E11 G11:H11 AC9:AC14 Z16:AB20 AD16:AD20 J16:X20 J21:AD46">
    <cfRule type="expression" dxfId="429" priority="195">
      <formula>$L7&gt;0.15</formula>
    </cfRule>
    <cfRule type="expression" dxfId="428" priority="196">
      <formula>AND($L7&gt;0.08,$L7&lt;0.15)</formula>
    </cfRule>
  </conditionalFormatting>
  <conditionalFormatting sqref="A49:AD63">
    <cfRule type="expression" dxfId="427" priority="193">
      <formula>$L49&gt;0.15</formula>
    </cfRule>
    <cfRule type="expression" dxfId="426" priority="194">
      <formula>AND($L49&gt;0.08,$L49&lt;0.15)</formula>
    </cfRule>
  </conditionalFormatting>
  <conditionalFormatting sqref="D11:E11 G11:H11 J7:AD15 AC16:AC20">
    <cfRule type="expression" dxfId="425" priority="191">
      <formula>$L7&gt;0.15</formula>
    </cfRule>
    <cfRule type="expression" dxfId="424" priority="192">
      <formula>AND($L7&gt;0.08,$L7&lt;0.15)</formula>
    </cfRule>
  </conditionalFormatting>
  <conditionalFormatting sqref="D15:E15 G15:H15">
    <cfRule type="expression" dxfId="423" priority="183">
      <formula>$L15&gt;0.15</formula>
    </cfRule>
    <cfRule type="expression" dxfId="422" priority="184">
      <formula>AND($L15&gt;0.08,$L15&lt;0.15)</formula>
    </cfRule>
  </conditionalFormatting>
  <conditionalFormatting sqref="D17:F17">
    <cfRule type="expression" dxfId="421" priority="179">
      <formula>$L17&gt;0.15</formula>
    </cfRule>
    <cfRule type="expression" dxfId="420" priority="180">
      <formula>AND($L17&gt;0.08,$L17&lt;0.15)</formula>
    </cfRule>
  </conditionalFormatting>
  <conditionalFormatting sqref="D17:F17">
    <cfRule type="expression" dxfId="419" priority="177">
      <formula>$L17&gt;0.15</formula>
    </cfRule>
    <cfRule type="expression" dxfId="418" priority="178">
      <formula>AND($L17&gt;0.08,$L17&lt;0.15)</formula>
    </cfRule>
  </conditionalFormatting>
  <conditionalFormatting sqref="G17:H17">
    <cfRule type="expression" dxfId="417" priority="175">
      <formula>$L17&gt;0.15</formula>
    </cfRule>
    <cfRule type="expression" dxfId="416" priority="176">
      <formula>AND($L17&gt;0.08,$L17&lt;0.15)</formula>
    </cfRule>
  </conditionalFormatting>
  <conditionalFormatting sqref="E26:H26">
    <cfRule type="expression" dxfId="415" priority="157">
      <formula>$L26&gt;0.15</formula>
    </cfRule>
    <cfRule type="expression" dxfId="414" priority="158">
      <formula>AND($L26&gt;0.08,$L26&lt;0.15)</formula>
    </cfRule>
  </conditionalFormatting>
  <conditionalFormatting sqref="G27:H27">
    <cfRule type="expression" dxfId="413" priority="155">
      <formula>$L27&gt;0.15</formula>
    </cfRule>
    <cfRule type="expression" dxfId="412" priority="156">
      <formula>AND($L27&gt;0.08,$L27&lt;0.15)</formula>
    </cfRule>
  </conditionalFormatting>
  <conditionalFormatting sqref="E28:H28">
    <cfRule type="expression" dxfId="411" priority="153">
      <formula>$L28&gt;0.15</formula>
    </cfRule>
    <cfRule type="expression" dxfId="410" priority="154">
      <formula>AND($L28&gt;0.08,$L28&lt;0.15)</formula>
    </cfRule>
  </conditionalFormatting>
  <conditionalFormatting sqref="E29:H29">
    <cfRule type="expression" dxfId="409" priority="151">
      <formula>$L29&gt;0.15</formula>
    </cfRule>
    <cfRule type="expression" dxfId="408" priority="152">
      <formula>AND($L29&gt;0.08,$L29&lt;0.15)</formula>
    </cfRule>
  </conditionalFormatting>
  <conditionalFormatting sqref="D26:D29">
    <cfRule type="expression" dxfId="407" priority="149">
      <formula>$L26&gt;0.15</formula>
    </cfRule>
    <cfRule type="expression" dxfId="406" priority="150">
      <formula>AND($L26&gt;0.08,$L26&lt;0.15)</formula>
    </cfRule>
  </conditionalFormatting>
  <conditionalFormatting sqref="E30:H30">
    <cfRule type="expression" dxfId="405" priority="147">
      <formula>$L30&gt;0.15</formula>
    </cfRule>
    <cfRule type="expression" dxfId="404" priority="148">
      <formula>AND($L30&gt;0.08,$L30&lt;0.15)</formula>
    </cfRule>
  </conditionalFormatting>
  <conditionalFormatting sqref="D30">
    <cfRule type="expression" dxfId="403" priority="145">
      <formula>$L30&gt;0.15</formula>
    </cfRule>
    <cfRule type="expression" dxfId="402" priority="146">
      <formula>AND($L30&gt;0.08,$L30&lt;0.15)</formula>
    </cfRule>
  </conditionalFormatting>
  <conditionalFormatting sqref="D34:H34">
    <cfRule type="expression" dxfId="401" priority="143">
      <formula>$L34&gt;0.15</formula>
    </cfRule>
    <cfRule type="expression" dxfId="400" priority="144">
      <formula>AND($L34&gt;0.08,$L34&lt;0.15)</formula>
    </cfRule>
  </conditionalFormatting>
  <conditionalFormatting sqref="D35:H35">
    <cfRule type="expression" dxfId="399" priority="141">
      <formula>$L34&gt;0.15</formula>
    </cfRule>
    <cfRule type="expression" dxfId="398" priority="142">
      <formula>AND($L34&gt;0.08,$L34&lt;0.15)</formula>
    </cfRule>
  </conditionalFormatting>
  <conditionalFormatting sqref="D36:H36">
    <cfRule type="expression" dxfId="397" priority="139">
      <formula>$L35&gt;0.15</formula>
    </cfRule>
    <cfRule type="expression" dxfId="396" priority="140">
      <formula>AND($L35&gt;0.08,$L35&lt;0.15)</formula>
    </cfRule>
  </conditionalFormatting>
  <conditionalFormatting sqref="D37:H37">
    <cfRule type="expression" dxfId="395" priority="137">
      <formula>$L36&gt;0.15</formula>
    </cfRule>
    <cfRule type="expression" dxfId="394" priority="138">
      <formula>AND($L36&gt;0.08,$L36&lt;0.15)</formula>
    </cfRule>
  </conditionalFormatting>
  <conditionalFormatting sqref="D38:H38">
    <cfRule type="expression" dxfId="393" priority="135">
      <formula>$L37&gt;0.15</formula>
    </cfRule>
    <cfRule type="expression" dxfId="392" priority="136">
      <formula>AND($L37&gt;0.08,$L37&lt;0.15)</formula>
    </cfRule>
  </conditionalFormatting>
  <conditionalFormatting sqref="D10:H10">
    <cfRule type="expression" dxfId="391" priority="133">
      <formula>$L10&gt;0.15</formula>
    </cfRule>
    <cfRule type="expression" dxfId="390" priority="134">
      <formula>AND($L10&gt;0.08,$L10&lt;0.15)</formula>
    </cfRule>
  </conditionalFormatting>
  <conditionalFormatting sqref="D10:H10">
    <cfRule type="expression" dxfId="389" priority="131">
      <formula>$L10&gt;0.15</formula>
    </cfRule>
    <cfRule type="expression" dxfId="388" priority="132">
      <formula>AND($L10&gt;0.08,$L10&lt;0.15)</formula>
    </cfRule>
  </conditionalFormatting>
  <conditionalFormatting sqref="E8:F8">
    <cfRule type="expression" dxfId="387" priority="123">
      <formula>$L8&gt;0.15</formula>
    </cfRule>
    <cfRule type="expression" dxfId="386" priority="124">
      <formula>AND($L8&gt;0.08,$L8&lt;0.15)</formula>
    </cfRule>
  </conditionalFormatting>
  <conditionalFormatting sqref="G8:H8">
    <cfRule type="expression" dxfId="385" priority="121">
      <formula>$L8&gt;0.15</formula>
    </cfRule>
    <cfRule type="expression" dxfId="384" priority="122">
      <formula>AND($L8&gt;0.08,$L8&lt;0.15)</formula>
    </cfRule>
  </conditionalFormatting>
  <conditionalFormatting sqref="D8">
    <cfRule type="expression" dxfId="383" priority="119">
      <formula>$L8&gt;0.15</formula>
    </cfRule>
    <cfRule type="expression" dxfId="382" priority="120">
      <formula>AND($L8&gt;0.08,$L8&lt;0.15)</formula>
    </cfRule>
  </conditionalFormatting>
  <conditionalFormatting sqref="I7:I9">
    <cfRule type="expression" dxfId="381" priority="111">
      <formula>$L7&gt;0.15</formula>
    </cfRule>
    <cfRule type="expression" dxfId="380" priority="112">
      <formula>AND($L7&gt;0.08,$L7&lt;0.15)</formula>
    </cfRule>
  </conditionalFormatting>
  <conditionalFormatting sqref="I10:I13">
    <cfRule type="expression" dxfId="379" priority="109">
      <formula>$L10&gt;0.15</formula>
    </cfRule>
    <cfRule type="expression" dxfId="378" priority="110">
      <formula>AND($L10&gt;0.08,$L10&lt;0.15)</formula>
    </cfRule>
  </conditionalFormatting>
  <conditionalFormatting sqref="I46">
    <cfRule type="expression" dxfId="377" priority="107">
      <formula>$L46&gt;0.15</formula>
    </cfRule>
    <cfRule type="expression" dxfId="376" priority="108">
      <formula>AND($L46&gt;0.08,$L46&lt;0.15)</formula>
    </cfRule>
  </conditionalFormatting>
  <conditionalFormatting sqref="I14:I16">
    <cfRule type="expression" dxfId="375" priority="105">
      <formula>$L14&gt;0.15</formula>
    </cfRule>
    <cfRule type="expression" dxfId="374" priority="106">
      <formula>AND($L14&gt;0.08,$L14&lt;0.15)</formula>
    </cfRule>
  </conditionalFormatting>
  <conditionalFormatting sqref="I17:I21">
    <cfRule type="expression" dxfId="373" priority="103">
      <formula>$L17&gt;0.15</formula>
    </cfRule>
    <cfRule type="expression" dxfId="372" priority="104">
      <formula>AND($L17&gt;0.08,$L17&lt;0.15)</formula>
    </cfRule>
  </conditionalFormatting>
  <conditionalFormatting sqref="I22:I26">
    <cfRule type="expression" dxfId="371" priority="101">
      <formula>$L22&gt;0.15</formula>
    </cfRule>
    <cfRule type="expression" dxfId="370" priority="102">
      <formula>AND($L22&gt;0.08,$L22&lt;0.15)</formula>
    </cfRule>
  </conditionalFormatting>
  <conditionalFormatting sqref="I27:I29">
    <cfRule type="expression" dxfId="369" priority="99">
      <formula>$L27&gt;0.15</formula>
    </cfRule>
    <cfRule type="expression" dxfId="368" priority="100">
      <formula>AND($L27&gt;0.08,$L27&lt;0.15)</formula>
    </cfRule>
  </conditionalFormatting>
  <conditionalFormatting sqref="I30:I34">
    <cfRule type="expression" dxfId="367" priority="97">
      <formula>$L30&gt;0.15</formula>
    </cfRule>
    <cfRule type="expression" dxfId="366" priority="98">
      <formula>AND($L30&gt;0.08,$L30&lt;0.15)</formula>
    </cfRule>
  </conditionalFormatting>
  <conditionalFormatting sqref="I35:I37">
    <cfRule type="expression" dxfId="365" priority="95">
      <formula>$L35&gt;0.15</formula>
    </cfRule>
    <cfRule type="expression" dxfId="364" priority="96">
      <formula>AND($L35&gt;0.08,$L35&lt;0.15)</formula>
    </cfRule>
  </conditionalFormatting>
  <conditionalFormatting sqref="I38:I42">
    <cfRule type="expression" dxfId="363" priority="93">
      <formula>$L38&gt;0.15</formula>
    </cfRule>
    <cfRule type="expression" dxfId="362" priority="94">
      <formula>AND($L38&gt;0.08,$L38&lt;0.15)</formula>
    </cfRule>
  </conditionalFormatting>
  <conditionalFormatting sqref="I43:I45">
    <cfRule type="expression" dxfId="361" priority="91">
      <formula>$L43&gt;0.15</formula>
    </cfRule>
    <cfRule type="expression" dxfId="360" priority="92">
      <formula>AND($L43&gt;0.08,$L43&lt;0.15)</formula>
    </cfRule>
  </conditionalFormatting>
  <conditionalFormatting sqref="D7:F7 H7">
    <cfRule type="expression" dxfId="359" priority="89">
      <formula>$L7&gt;0.15</formula>
    </cfRule>
    <cfRule type="expression" dxfId="358" priority="90">
      <formula>AND($L7&gt;0.08,$L7&lt;0.15)</formula>
    </cfRule>
  </conditionalFormatting>
  <conditionalFormatting sqref="G7">
    <cfRule type="expression" dxfId="357" priority="87">
      <formula>$L7&gt;0.15</formula>
    </cfRule>
    <cfRule type="expression" dxfId="356" priority="88">
      <formula>AND($L7&gt;0.08,$L7&lt;0.15)</formula>
    </cfRule>
  </conditionalFormatting>
  <conditionalFormatting sqref="G7">
    <cfRule type="expression" dxfId="355" priority="85">
      <formula>$L7&gt;0.15</formula>
    </cfRule>
    <cfRule type="expression" dxfId="354" priority="86">
      <formula>AND($L7&gt;0.08,$L7&lt;0.15)</formula>
    </cfRule>
  </conditionalFormatting>
  <conditionalFormatting sqref="D9:H9">
    <cfRule type="expression" dxfId="353" priority="83">
      <formula>$L9&gt;0.15</formula>
    </cfRule>
    <cfRule type="expression" dxfId="352" priority="84">
      <formula>AND($L9&gt;0.08,$L9&lt;0.15)</formula>
    </cfRule>
  </conditionalFormatting>
  <conditionalFormatting sqref="F11">
    <cfRule type="expression" dxfId="351" priority="81">
      <formula>$L11&gt;0.15</formula>
    </cfRule>
    <cfRule type="expression" dxfId="350" priority="82">
      <formula>AND($L11&gt;0.08,$L11&lt;0.15)</formula>
    </cfRule>
  </conditionalFormatting>
  <conditionalFormatting sqref="F11">
    <cfRule type="expression" dxfId="349" priority="79">
      <formula>$L11&gt;0.15</formula>
    </cfRule>
    <cfRule type="expression" dxfId="348" priority="80">
      <formula>AND($L11&gt;0.08,$L11&lt;0.15)</formula>
    </cfRule>
  </conditionalFormatting>
  <conditionalFormatting sqref="D12:E12 G12:H12">
    <cfRule type="expression" dxfId="347" priority="77">
      <formula>$L12&gt;0.15</formula>
    </cfRule>
    <cfRule type="expression" dxfId="346" priority="78">
      <formula>AND($L12&gt;0.08,$L12&lt;0.15)</formula>
    </cfRule>
  </conditionalFormatting>
  <conditionalFormatting sqref="D12:E12 G12:H12">
    <cfRule type="expression" dxfId="345" priority="75">
      <formula>$L12&gt;0.15</formula>
    </cfRule>
    <cfRule type="expression" dxfId="344" priority="76">
      <formula>AND($L12&gt;0.08,$L12&lt;0.15)</formula>
    </cfRule>
  </conditionalFormatting>
  <conditionalFormatting sqref="D13:H13">
    <cfRule type="expression" dxfId="343" priority="73">
      <formula>$L13&gt;0.15</formula>
    </cfRule>
    <cfRule type="expression" dxfId="342" priority="74">
      <formula>AND($L13&gt;0.08,$L13&lt;0.15)</formula>
    </cfRule>
  </conditionalFormatting>
  <conditionalFormatting sqref="D13:H13">
    <cfRule type="expression" dxfId="341" priority="71">
      <formula>$L13&gt;0.15</formula>
    </cfRule>
    <cfRule type="expression" dxfId="340" priority="72">
      <formula>AND($L13&gt;0.08,$L13&lt;0.15)</formula>
    </cfRule>
  </conditionalFormatting>
  <conditionalFormatting sqref="D14:H14">
    <cfRule type="expression" dxfId="339" priority="69">
      <formula>$L14&gt;0.15</formula>
    </cfRule>
    <cfRule type="expression" dxfId="338" priority="70">
      <formula>AND($L14&gt;0.08,$L14&lt;0.15)</formula>
    </cfRule>
  </conditionalFormatting>
  <conditionalFormatting sqref="D14:H14">
    <cfRule type="expression" dxfId="337" priority="67">
      <formula>$L14&gt;0.15</formula>
    </cfRule>
    <cfRule type="expression" dxfId="336" priority="68">
      <formula>AND($L14&gt;0.08,$L14&lt;0.15)</formula>
    </cfRule>
  </conditionalFormatting>
  <conditionalFormatting sqref="F15">
    <cfRule type="expression" dxfId="335" priority="65">
      <formula>$L15&gt;0.15</formula>
    </cfRule>
    <cfRule type="expression" dxfId="334" priority="66">
      <formula>AND($L15&gt;0.08,$L15&lt;0.15)</formula>
    </cfRule>
  </conditionalFormatting>
  <conditionalFormatting sqref="F15">
    <cfRule type="expression" dxfId="333" priority="63">
      <formula>$L15&gt;0.15</formula>
    </cfRule>
    <cfRule type="expression" dxfId="332" priority="64">
      <formula>AND($L15&gt;0.08,$L15&lt;0.15)</formula>
    </cfRule>
  </conditionalFormatting>
  <conditionalFormatting sqref="F12">
    <cfRule type="expression" dxfId="331" priority="61">
      <formula>$L12&gt;0.15</formula>
    </cfRule>
    <cfRule type="expression" dxfId="330" priority="62">
      <formula>AND($L12&gt;0.08,$L12&lt;0.15)</formula>
    </cfRule>
  </conditionalFormatting>
  <conditionalFormatting sqref="F12">
    <cfRule type="expression" dxfId="329" priority="59">
      <formula>$L12&gt;0.15</formula>
    </cfRule>
    <cfRule type="expression" dxfId="328" priority="60">
      <formula>AND($L12&gt;0.08,$L12&lt;0.15)</formula>
    </cfRule>
  </conditionalFormatting>
  <conditionalFormatting sqref="Y16">
    <cfRule type="expression" dxfId="327" priority="57">
      <formula>$L16&gt;0.15</formula>
    </cfRule>
    <cfRule type="expression" dxfId="326" priority="58">
      <formula>AND($L16&gt;0.08,$L16&lt;0.15)</formula>
    </cfRule>
  </conditionalFormatting>
  <conditionalFormatting sqref="Y17">
    <cfRule type="expression" dxfId="325" priority="55">
      <formula>$L17&gt;0.15</formula>
    </cfRule>
    <cfRule type="expression" dxfId="324" priority="56">
      <formula>AND($L17&gt;0.08,$L17&lt;0.15)</formula>
    </cfRule>
  </conditionalFormatting>
  <conditionalFormatting sqref="Y18">
    <cfRule type="expression" dxfId="323" priority="53">
      <formula>$L18&gt;0.15</formula>
    </cfRule>
    <cfRule type="expression" dxfId="322" priority="54">
      <formula>AND($L18&gt;0.08,$L18&lt;0.15)</formula>
    </cfRule>
  </conditionalFormatting>
  <conditionalFormatting sqref="Y19">
    <cfRule type="expression" dxfId="321" priority="51">
      <formula>$L19&gt;0.15</formula>
    </cfRule>
    <cfRule type="expression" dxfId="320" priority="52">
      <formula>AND($L19&gt;0.08,$L19&lt;0.15)</formula>
    </cfRule>
  </conditionalFormatting>
  <conditionalFormatting sqref="Y20">
    <cfRule type="expression" dxfId="319" priority="49">
      <formula>$L20&gt;0.15</formula>
    </cfRule>
    <cfRule type="expression" dxfId="318" priority="50">
      <formula>AND($L20&gt;0.08,$L20&lt;0.15)</formula>
    </cfRule>
  </conditionalFormatting>
  <conditionalFormatting sqref="D16:F16">
    <cfRule type="expression" dxfId="317" priority="47">
      <formula>$L16&gt;0.15</formula>
    </cfRule>
    <cfRule type="expression" dxfId="316" priority="48">
      <formula>AND($L16&gt;0.08,$L16&lt;0.15)</formula>
    </cfRule>
  </conditionalFormatting>
  <conditionalFormatting sqref="D16:F16">
    <cfRule type="expression" dxfId="315" priority="45">
      <formula>$L16&gt;0.15</formula>
    </cfRule>
    <cfRule type="expression" dxfId="314" priority="46">
      <formula>AND($L16&gt;0.08,$L16&lt;0.15)</formula>
    </cfRule>
  </conditionalFormatting>
  <conditionalFormatting sqref="G16:H16">
    <cfRule type="expression" dxfId="313" priority="43">
      <formula>$L16&gt;0.15</formula>
    </cfRule>
    <cfRule type="expression" dxfId="312" priority="44">
      <formula>AND($L16&gt;0.08,$L16&lt;0.15)</formula>
    </cfRule>
  </conditionalFormatting>
  <conditionalFormatting sqref="D18:H18">
    <cfRule type="expression" dxfId="311" priority="41">
      <formula>$L18&gt;0.15</formula>
    </cfRule>
    <cfRule type="expression" dxfId="310" priority="42">
      <formula>AND($L18&gt;0.08,$L18&lt;0.15)</formula>
    </cfRule>
  </conditionalFormatting>
  <conditionalFormatting sqref="D19:H19">
    <cfRule type="expression" dxfId="309" priority="39">
      <formula>$L19&gt;0.15</formula>
    </cfRule>
    <cfRule type="expression" dxfId="308" priority="40">
      <formula>AND($L19&gt;0.08,$L19&lt;0.15)</formula>
    </cfRule>
  </conditionalFormatting>
  <conditionalFormatting sqref="D20:E20 G20:H20">
    <cfRule type="expression" dxfId="307" priority="37">
      <formula>$L20&gt;0.15</formula>
    </cfRule>
    <cfRule type="expression" dxfId="306" priority="38">
      <formula>AND($L20&gt;0.08,$L20&lt;0.15)</formula>
    </cfRule>
  </conditionalFormatting>
  <conditionalFormatting sqref="D20:E20 G20:H20">
    <cfRule type="expression" dxfId="305" priority="35">
      <formula>$L20&gt;0.15</formula>
    </cfRule>
    <cfRule type="expression" dxfId="304" priority="36">
      <formula>AND($L20&gt;0.08,$L20&lt;0.15)</formula>
    </cfRule>
  </conditionalFormatting>
  <conditionalFormatting sqref="F20">
    <cfRule type="expression" dxfId="303" priority="33">
      <formula>$L20&gt;0.15</formula>
    </cfRule>
    <cfRule type="expression" dxfId="302" priority="34">
      <formula>AND($L20&gt;0.08,$L20&lt;0.15)</formula>
    </cfRule>
  </conditionalFormatting>
  <conditionalFormatting sqref="F20">
    <cfRule type="expression" dxfId="301" priority="31">
      <formula>$L20&gt;0.15</formula>
    </cfRule>
    <cfRule type="expression" dxfId="300" priority="32">
      <formula>AND($L20&gt;0.08,$L20&lt;0.15)</formula>
    </cfRule>
  </conditionalFormatting>
  <conditionalFormatting sqref="D21:F21 H21">
    <cfRule type="expression" dxfId="299" priority="29">
      <formula>$L21&gt;0.15</formula>
    </cfRule>
    <cfRule type="expression" dxfId="298" priority="30">
      <formula>AND($L21&gt;0.08,$L21&lt;0.15)</formula>
    </cfRule>
  </conditionalFormatting>
  <conditionalFormatting sqref="G21">
    <cfRule type="expression" dxfId="297" priority="27">
      <formula>$L21&gt;0.15</formula>
    </cfRule>
    <cfRule type="expression" dxfId="296" priority="28">
      <formula>AND($L21&gt;0.08,$L21&lt;0.15)</formula>
    </cfRule>
  </conditionalFormatting>
  <conditionalFormatting sqref="G21">
    <cfRule type="expression" dxfId="295" priority="25">
      <formula>$L21&gt;0.15</formula>
    </cfRule>
    <cfRule type="expression" dxfId="294" priority="26">
      <formula>AND($L21&gt;0.08,$L21&lt;0.15)</formula>
    </cfRule>
  </conditionalFormatting>
  <conditionalFormatting sqref="E22:F22">
    <cfRule type="expression" dxfId="293" priority="23">
      <formula>$L22&gt;0.15</formula>
    </cfRule>
    <cfRule type="expression" dxfId="292" priority="24">
      <formula>AND($L22&gt;0.08,$L22&lt;0.15)</formula>
    </cfRule>
  </conditionalFormatting>
  <conditionalFormatting sqref="G22:H22">
    <cfRule type="expression" dxfId="291" priority="21">
      <formula>$L22&gt;0.15</formula>
    </cfRule>
    <cfRule type="expression" dxfId="290" priority="22">
      <formula>AND($L22&gt;0.08,$L22&lt;0.15)</formula>
    </cfRule>
  </conditionalFormatting>
  <conditionalFormatting sqref="D22">
    <cfRule type="expression" dxfId="289" priority="19">
      <formula>$L22&gt;0.15</formula>
    </cfRule>
    <cfRule type="expression" dxfId="288" priority="20">
      <formula>AND($L22&gt;0.08,$L22&lt;0.15)</formula>
    </cfRule>
  </conditionalFormatting>
  <conditionalFormatting sqref="D23:F23">
    <cfRule type="expression" dxfId="287" priority="17">
      <formula>$L23&gt;0.15</formula>
    </cfRule>
    <cfRule type="expression" dxfId="286" priority="18">
      <formula>AND($L23&gt;0.08,$L23&lt;0.15)</formula>
    </cfRule>
  </conditionalFormatting>
  <conditionalFormatting sqref="D23:F23">
    <cfRule type="expression" dxfId="285" priority="15">
      <formula>$L23&gt;0.15</formula>
    </cfRule>
    <cfRule type="expression" dxfId="284" priority="16">
      <formula>AND($L23&gt;0.08,$L23&lt;0.15)</formula>
    </cfRule>
  </conditionalFormatting>
  <conditionalFormatting sqref="G23:H23">
    <cfRule type="expression" dxfId="283" priority="13">
      <formula>$L23&gt;0.15</formula>
    </cfRule>
    <cfRule type="expression" dxfId="282" priority="14">
      <formula>AND($L23&gt;0.08,$L23&lt;0.15)</formula>
    </cfRule>
  </conditionalFormatting>
  <conditionalFormatting sqref="D24:F24">
    <cfRule type="expression" dxfId="281" priority="11">
      <formula>$L24&gt;0.15</formula>
    </cfRule>
    <cfRule type="expression" dxfId="280" priority="12">
      <formula>AND($L24&gt;0.08,$L24&lt;0.15)</formula>
    </cfRule>
  </conditionalFormatting>
  <conditionalFormatting sqref="D24:F24">
    <cfRule type="expression" dxfId="279" priority="9">
      <formula>$L24&gt;0.15</formula>
    </cfRule>
    <cfRule type="expression" dxfId="278" priority="10">
      <formula>AND($L24&gt;0.08,$L24&lt;0.15)</formula>
    </cfRule>
  </conditionalFormatting>
  <conditionalFormatting sqref="G24:H24">
    <cfRule type="expression" dxfId="277" priority="7">
      <formula>$L24&gt;0.15</formula>
    </cfRule>
    <cfRule type="expression" dxfId="276" priority="8">
      <formula>AND($L24&gt;0.08,$L24&lt;0.15)</formula>
    </cfRule>
  </conditionalFormatting>
  <conditionalFormatting sqref="D25:F25">
    <cfRule type="expression" dxfId="275" priority="5">
      <formula>$L25&gt;0.15</formula>
    </cfRule>
    <cfRule type="expression" dxfId="274" priority="6">
      <formula>AND($L25&gt;0.08,$L25&lt;0.15)</formula>
    </cfRule>
  </conditionalFormatting>
  <conditionalFormatting sqref="D25:F25">
    <cfRule type="expression" dxfId="273" priority="3">
      <formula>$L25&gt;0.15</formula>
    </cfRule>
    <cfRule type="expression" dxfId="272" priority="4">
      <formula>AND($L25&gt;0.08,$L25&lt;0.15)</formula>
    </cfRule>
  </conditionalFormatting>
  <conditionalFormatting sqref="G25:H25">
    <cfRule type="expression" dxfId="271" priority="1">
      <formula>$L25&gt;0.15</formula>
    </cfRule>
    <cfRule type="expression" dxfId="270" priority="2">
      <formula>AND($L25&gt;0.08,$L25&lt;0.15)</formula>
    </cfRule>
  </conditionalFormatting>
  <dataValidations count="3">
    <dataValidation allowBlank="1" showInputMessage="1" showErrorMessage="1" prompt="수식 계산_x000a_수치 입력 금지" sqref="K7:K46 K49:K63"/>
    <dataValidation type="whole" allowBlank="1" showInputMessage="1" showErrorMessage="1" errorTitle="입력값이 올바르지 않습니다." error="숫자만 쓰세요!" sqref="M49:X63 M7:X46">
      <formula1>0</formula1>
      <formula2>20000</formula2>
    </dataValidation>
    <dataValidation type="list" allowBlank="1" showInputMessage="1" showErrorMessage="1" sqref="AA7:AA46 AA49:AA63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데이터!$B$4:$B$17</xm:f>
          </x14:formula1>
          <xm:sqref>D49:D63 D20:D22 D10:D14 D7:D8 D26:D46</xm:sqref>
        </x14:dataValidation>
        <x14:dataValidation type="list" allowBlank="1" showInputMessage="1" showErrorMessage="1">
          <x14:formula1>
            <xm:f>데이터!$C$4:$C$11</xm:f>
          </x14:formula1>
          <xm:sqref>AC39:AC46 AC49:AC63 AC7:AC22 AC26:AC30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tabSelected="1" topLeftCell="B1" zoomScale="85" zoomScaleNormal="85" workbookViewId="0">
      <pane ySplit="6" topLeftCell="A19" activePane="bottomLeft" state="frozen"/>
      <selection activeCell="A4" sqref="A4:AC4"/>
      <selection pane="bottomLeft" activeCell="Y38" sqref="Y3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5" t="s">
        <v>56</v>
      </c>
      <c r="B1" s="46"/>
      <c r="C1" s="46"/>
      <c r="D1" s="46"/>
      <c r="E1" s="51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</row>
    <row r="2" spans="1:30" s="1" customFormat="1" ht="13.5" customHeight="1" x14ac:dyDescent="0.3">
      <c r="A2" s="47"/>
      <c r="B2" s="48"/>
      <c r="C2" s="48"/>
      <c r="D2" s="48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</row>
    <row r="3" spans="1:30" s="1" customFormat="1" ht="13.5" customHeight="1" x14ac:dyDescent="0.3">
      <c r="A3" s="49"/>
      <c r="B3" s="50"/>
      <c r="C3" s="50"/>
      <c r="D3" s="50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s="1" customFormat="1" ht="9.9499999999999993" customHeight="1" thickBot="1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9"/>
    </row>
    <row r="5" spans="1:30" s="2" customFormat="1" ht="17.25" thickTop="1" x14ac:dyDescent="0.3">
      <c r="A5" s="39" t="s">
        <v>1</v>
      </c>
      <c r="B5" s="60" t="s">
        <v>46</v>
      </c>
      <c r="C5" s="60" t="str">
        <f>RIGHT($A$1,1)</f>
        <v>일</v>
      </c>
      <c r="D5" s="39" t="s">
        <v>2</v>
      </c>
      <c r="E5" s="39" t="s">
        <v>3</v>
      </c>
      <c r="F5" s="39" t="s">
        <v>4</v>
      </c>
      <c r="G5" s="39" t="s">
        <v>5</v>
      </c>
      <c r="H5" s="37" t="s">
        <v>6</v>
      </c>
      <c r="I5" s="39" t="s">
        <v>7</v>
      </c>
      <c r="J5" s="39" t="s">
        <v>8</v>
      </c>
      <c r="K5" s="39" t="s">
        <v>9</v>
      </c>
      <c r="L5" s="40" t="s">
        <v>10</v>
      </c>
      <c r="M5" s="42" t="s">
        <v>11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 t="s">
        <v>12</v>
      </c>
      <c r="Z5" s="42"/>
      <c r="AA5" s="42"/>
      <c r="AB5" s="42" t="s">
        <v>13</v>
      </c>
      <c r="AC5" s="42" t="s">
        <v>14</v>
      </c>
      <c r="AD5" s="63" t="s">
        <v>15</v>
      </c>
    </row>
    <row r="6" spans="1:30" s="2" customFormat="1" ht="25.5" customHeight="1" thickBot="1" x14ac:dyDescent="0.35">
      <c r="A6" s="38"/>
      <c r="B6" s="61"/>
      <c r="C6" s="61"/>
      <c r="D6" s="38"/>
      <c r="E6" s="38"/>
      <c r="F6" s="38"/>
      <c r="G6" s="38"/>
      <c r="H6" s="38"/>
      <c r="I6" s="38"/>
      <c r="J6" s="38"/>
      <c r="K6" s="38"/>
      <c r="L6" s="41"/>
      <c r="M6" s="23" t="s">
        <v>16</v>
      </c>
      <c r="N6" s="23" t="s">
        <v>17</v>
      </c>
      <c r="O6" s="23" t="s">
        <v>18</v>
      </c>
      <c r="P6" s="23" t="s">
        <v>19</v>
      </c>
      <c r="Q6" s="25" t="s">
        <v>48</v>
      </c>
      <c r="R6" s="25" t="s">
        <v>49</v>
      </c>
      <c r="S6" s="23" t="s">
        <v>20</v>
      </c>
      <c r="T6" s="25" t="s">
        <v>50</v>
      </c>
      <c r="U6" s="25" t="s">
        <v>51</v>
      </c>
      <c r="V6" s="3" t="s">
        <v>52</v>
      </c>
      <c r="W6" s="3" t="s">
        <v>42</v>
      </c>
      <c r="X6" s="3" t="s">
        <v>43</v>
      </c>
      <c r="Y6" s="23" t="s">
        <v>21</v>
      </c>
      <c r="Z6" s="23" t="s">
        <v>22</v>
      </c>
      <c r="AA6" s="23" t="s">
        <v>23</v>
      </c>
      <c r="AB6" s="62"/>
      <c r="AC6" s="62"/>
      <c r="AD6" s="6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26</v>
      </c>
      <c r="D7" s="6" t="s">
        <v>177</v>
      </c>
      <c r="E7" s="6" t="s">
        <v>176</v>
      </c>
      <c r="F7" s="6" t="s">
        <v>175</v>
      </c>
      <c r="G7" s="4" t="s">
        <v>178</v>
      </c>
      <c r="H7" s="4" t="s">
        <v>179</v>
      </c>
      <c r="I7" s="7">
        <f t="shared" ref="I7:I46" si="0">J7+K7</f>
        <v>389</v>
      </c>
      <c r="J7" s="8">
        <v>368</v>
      </c>
      <c r="K7" s="7">
        <f t="shared" ref="K7:K16" si="1">SUM(M7:X7)</f>
        <v>21</v>
      </c>
      <c r="L7" s="9">
        <f t="shared" ref="L7:L46" si="2">K7/I7</f>
        <v>5.3984575835475578E-2</v>
      </c>
      <c r="M7" s="10"/>
      <c r="N7" s="10"/>
      <c r="O7" s="10"/>
      <c r="P7" s="10">
        <v>14</v>
      </c>
      <c r="Q7" s="10"/>
      <c r="R7" s="10"/>
      <c r="S7" s="10"/>
      <c r="T7" s="10"/>
      <c r="U7" s="10"/>
      <c r="V7" s="10"/>
      <c r="W7" s="10"/>
      <c r="X7" s="10">
        <v>7</v>
      </c>
      <c r="Y7" s="11">
        <v>20201126</v>
      </c>
      <c r="Z7" s="11">
        <v>14</v>
      </c>
      <c r="AA7" s="5" t="s">
        <v>180</v>
      </c>
      <c r="AB7" s="11" t="str">
        <f t="shared" ref="AB7:AB46" si="3">IF($AA7="A","하선동",IF($AA7="B","이형준",""))</f>
        <v>하선동</v>
      </c>
      <c r="AC7" s="4" t="s">
        <v>65</v>
      </c>
      <c r="AD7" s="12" t="s">
        <v>181</v>
      </c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26</v>
      </c>
      <c r="D8" s="6" t="s">
        <v>73</v>
      </c>
      <c r="E8" s="6" t="s">
        <v>75</v>
      </c>
      <c r="F8" s="6" t="s">
        <v>76</v>
      </c>
      <c r="G8" s="4" t="s">
        <v>77</v>
      </c>
      <c r="H8" s="4" t="s">
        <v>78</v>
      </c>
      <c r="I8" s="7">
        <f t="shared" si="0"/>
        <v>873</v>
      </c>
      <c r="J8" s="8">
        <v>810</v>
      </c>
      <c r="K8" s="7">
        <f t="shared" si="1"/>
        <v>63</v>
      </c>
      <c r="L8" s="9">
        <f t="shared" si="2"/>
        <v>7.2164948453608241E-2</v>
      </c>
      <c r="M8" s="10">
        <v>59</v>
      </c>
      <c r="N8" s="10"/>
      <c r="O8" s="10"/>
      <c r="P8" s="10">
        <v>4</v>
      </c>
      <c r="Q8" s="10"/>
      <c r="R8" s="10"/>
      <c r="S8" s="10"/>
      <c r="T8" s="10"/>
      <c r="U8" s="10"/>
      <c r="V8" s="10"/>
      <c r="W8" s="10"/>
      <c r="X8" s="10"/>
      <c r="Y8" s="11">
        <v>20201125</v>
      </c>
      <c r="Z8" s="11">
        <v>3</v>
      </c>
      <c r="AA8" s="5" t="s">
        <v>180</v>
      </c>
      <c r="AB8" s="11" t="str">
        <f t="shared" si="3"/>
        <v>하선동</v>
      </c>
      <c r="AC8" s="4" t="s">
        <v>65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26</v>
      </c>
      <c r="D9" s="6" t="s">
        <v>26</v>
      </c>
      <c r="E9" s="6" t="s">
        <v>75</v>
      </c>
      <c r="F9" s="6" t="s">
        <v>127</v>
      </c>
      <c r="G9" s="4" t="s">
        <v>82</v>
      </c>
      <c r="H9" s="4" t="s">
        <v>78</v>
      </c>
      <c r="I9" s="7">
        <f t="shared" si="0"/>
        <v>1292</v>
      </c>
      <c r="J9" s="8">
        <v>1231</v>
      </c>
      <c r="K9" s="7">
        <f t="shared" si="1"/>
        <v>61</v>
      </c>
      <c r="L9" s="9">
        <f t="shared" si="2"/>
        <v>4.7213622291021669E-2</v>
      </c>
      <c r="M9" s="10">
        <v>8</v>
      </c>
      <c r="N9" s="10"/>
      <c r="O9" s="10"/>
      <c r="P9" s="10">
        <v>53</v>
      </c>
      <c r="Q9" s="10"/>
      <c r="R9" s="10"/>
      <c r="S9" s="10"/>
      <c r="T9" s="10"/>
      <c r="U9" s="10"/>
      <c r="V9" s="10"/>
      <c r="W9" s="10"/>
      <c r="X9" s="10"/>
      <c r="Y9" s="11">
        <v>20201125</v>
      </c>
      <c r="Z9" s="11">
        <v>15</v>
      </c>
      <c r="AA9" s="5" t="s">
        <v>191</v>
      </c>
      <c r="AB9" s="11" t="str">
        <f t="shared" si="3"/>
        <v>이형준</v>
      </c>
      <c r="AC9" s="4" t="s">
        <v>190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26</v>
      </c>
      <c r="D10" s="6" t="s">
        <v>26</v>
      </c>
      <c r="E10" s="6" t="s">
        <v>75</v>
      </c>
      <c r="F10" s="6" t="s">
        <v>127</v>
      </c>
      <c r="G10" s="4" t="s">
        <v>82</v>
      </c>
      <c r="H10" s="4" t="s">
        <v>78</v>
      </c>
      <c r="I10" s="7">
        <f t="shared" si="0"/>
        <v>2444</v>
      </c>
      <c r="J10" s="8">
        <v>2419</v>
      </c>
      <c r="K10" s="7">
        <f t="shared" si="1"/>
        <v>25</v>
      </c>
      <c r="L10" s="9">
        <f t="shared" si="2"/>
        <v>1.0229132569558102E-2</v>
      </c>
      <c r="M10" s="10">
        <v>2</v>
      </c>
      <c r="N10" s="10"/>
      <c r="O10" s="10"/>
      <c r="P10" s="10">
        <v>23</v>
      </c>
      <c r="Q10" s="10"/>
      <c r="R10" s="10"/>
      <c r="S10" s="10"/>
      <c r="T10" s="10"/>
      <c r="U10" s="10"/>
      <c r="V10" s="10"/>
      <c r="W10" s="10"/>
      <c r="X10" s="10"/>
      <c r="Y10" s="11">
        <v>20201126</v>
      </c>
      <c r="Z10" s="11">
        <v>15</v>
      </c>
      <c r="AA10" s="5" t="s">
        <v>191</v>
      </c>
      <c r="AB10" s="11" t="str">
        <f t="shared" si="3"/>
        <v>이형준</v>
      </c>
      <c r="AC10" s="4" t="s">
        <v>190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26</v>
      </c>
      <c r="D11" s="6" t="s">
        <v>73</v>
      </c>
      <c r="E11" s="6" t="s">
        <v>75</v>
      </c>
      <c r="F11" s="6" t="s">
        <v>76</v>
      </c>
      <c r="G11" s="4" t="s">
        <v>77</v>
      </c>
      <c r="H11" s="4" t="s">
        <v>78</v>
      </c>
      <c r="I11" s="7">
        <f t="shared" si="0"/>
        <v>824</v>
      </c>
      <c r="J11" s="8">
        <v>756</v>
      </c>
      <c r="K11" s="7">
        <f t="shared" si="1"/>
        <v>68</v>
      </c>
      <c r="L11" s="9">
        <f t="shared" si="2"/>
        <v>8.2524271844660199E-2</v>
      </c>
      <c r="M11" s="10">
        <v>48</v>
      </c>
      <c r="N11" s="10"/>
      <c r="O11" s="10"/>
      <c r="P11" s="10">
        <v>17</v>
      </c>
      <c r="Q11" s="10"/>
      <c r="R11" s="10"/>
      <c r="S11" s="10"/>
      <c r="T11" s="10"/>
      <c r="U11" s="10">
        <v>3</v>
      </c>
      <c r="V11" s="10"/>
      <c r="W11" s="10"/>
      <c r="X11" s="10"/>
      <c r="Y11" s="11">
        <v>20201125</v>
      </c>
      <c r="Z11" s="11">
        <v>3</v>
      </c>
      <c r="AA11" s="5" t="s">
        <v>180</v>
      </c>
      <c r="AB11" s="11" t="str">
        <f t="shared" si="3"/>
        <v>하선동</v>
      </c>
      <c r="AC11" s="4" t="s">
        <v>190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26</v>
      </c>
      <c r="D12" s="6" t="s">
        <v>73</v>
      </c>
      <c r="E12" s="6" t="s">
        <v>75</v>
      </c>
      <c r="F12" s="6" t="s">
        <v>76</v>
      </c>
      <c r="G12" s="4" t="s">
        <v>77</v>
      </c>
      <c r="H12" s="4" t="s">
        <v>78</v>
      </c>
      <c r="I12" s="7">
        <f t="shared" si="0"/>
        <v>1904</v>
      </c>
      <c r="J12" s="8">
        <v>1754</v>
      </c>
      <c r="K12" s="7">
        <f t="shared" si="1"/>
        <v>150</v>
      </c>
      <c r="L12" s="9">
        <f t="shared" si="2"/>
        <v>7.8781512605042014E-2</v>
      </c>
      <c r="M12" s="10">
        <v>127</v>
      </c>
      <c r="N12" s="10"/>
      <c r="O12" s="10"/>
      <c r="P12" s="10">
        <v>21</v>
      </c>
      <c r="Q12" s="10"/>
      <c r="R12" s="10"/>
      <c r="S12" s="10"/>
      <c r="T12" s="10"/>
      <c r="U12" s="10">
        <v>2</v>
      </c>
      <c r="V12" s="10"/>
      <c r="W12" s="10"/>
      <c r="X12" s="10"/>
      <c r="Y12" s="11">
        <v>20201125</v>
      </c>
      <c r="Z12" s="11">
        <v>3</v>
      </c>
      <c r="AA12" s="5" t="s">
        <v>191</v>
      </c>
      <c r="AB12" s="11" t="str">
        <f t="shared" si="3"/>
        <v>이형준</v>
      </c>
      <c r="AC12" s="4" t="s">
        <v>190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26</v>
      </c>
      <c r="D13" s="6" t="s">
        <v>177</v>
      </c>
      <c r="E13" s="4" t="s">
        <v>193</v>
      </c>
      <c r="F13" s="4" t="s">
        <v>192</v>
      </c>
      <c r="G13" s="4" t="s">
        <v>188</v>
      </c>
      <c r="H13" s="4" t="s">
        <v>179</v>
      </c>
      <c r="I13" s="7">
        <f t="shared" si="0"/>
        <v>650</v>
      </c>
      <c r="J13" s="8">
        <v>650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>
        <v>20201126</v>
      </c>
      <c r="Z13" s="11">
        <v>14</v>
      </c>
      <c r="AA13" s="5" t="s">
        <v>180</v>
      </c>
      <c r="AB13" s="11" t="str">
        <f t="shared" si="3"/>
        <v>하선동</v>
      </c>
      <c r="AC13" s="4" t="s">
        <v>96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26</v>
      </c>
      <c r="D14" s="6" t="s">
        <v>73</v>
      </c>
      <c r="E14" s="6" t="s">
        <v>75</v>
      </c>
      <c r="F14" s="6" t="s">
        <v>76</v>
      </c>
      <c r="G14" s="4" t="s">
        <v>77</v>
      </c>
      <c r="H14" s="4" t="s">
        <v>78</v>
      </c>
      <c r="I14" s="7">
        <f t="shared" si="0"/>
        <v>2969</v>
      </c>
      <c r="J14" s="8">
        <v>2762</v>
      </c>
      <c r="K14" s="7">
        <f t="shared" si="1"/>
        <v>207</v>
      </c>
      <c r="L14" s="9">
        <f t="shared" si="2"/>
        <v>6.9720444594139439E-2</v>
      </c>
      <c r="M14" s="10">
        <v>138</v>
      </c>
      <c r="N14" s="10">
        <v>6</v>
      </c>
      <c r="O14" s="10"/>
      <c r="P14" s="10">
        <v>59</v>
      </c>
      <c r="Q14" s="10">
        <v>4</v>
      </c>
      <c r="R14" s="10"/>
      <c r="S14" s="10"/>
      <c r="T14" s="10"/>
      <c r="U14" s="10"/>
      <c r="V14" s="10"/>
      <c r="W14" s="10"/>
      <c r="X14" s="10"/>
      <c r="Y14" s="11">
        <v>20201124</v>
      </c>
      <c r="Z14" s="11">
        <v>3</v>
      </c>
      <c r="AA14" s="5" t="s">
        <v>191</v>
      </c>
      <c r="AB14" s="11" t="str">
        <f t="shared" si="3"/>
        <v>이형준</v>
      </c>
      <c r="AC14" s="4" t="s">
        <v>96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26</v>
      </c>
      <c r="D15" s="6" t="s">
        <v>93</v>
      </c>
      <c r="E15" s="6" t="s">
        <v>75</v>
      </c>
      <c r="F15" s="6" t="s">
        <v>94</v>
      </c>
      <c r="G15" s="4" t="s">
        <v>82</v>
      </c>
      <c r="H15" s="4" t="s">
        <v>78</v>
      </c>
      <c r="I15" s="7">
        <f t="shared" si="0"/>
        <v>350</v>
      </c>
      <c r="J15" s="8">
        <v>283</v>
      </c>
      <c r="K15" s="7">
        <f t="shared" si="1"/>
        <v>67</v>
      </c>
      <c r="L15" s="9">
        <f t="shared" si="2"/>
        <v>0.19142857142857142</v>
      </c>
      <c r="M15" s="10">
        <v>65</v>
      </c>
      <c r="N15" s="10"/>
      <c r="O15" s="10"/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1">
        <v>20201119</v>
      </c>
      <c r="Z15" s="11">
        <v>7</v>
      </c>
      <c r="AA15" s="5" t="s">
        <v>180</v>
      </c>
      <c r="AB15" s="11" t="str">
        <f t="shared" si="3"/>
        <v>하선동</v>
      </c>
      <c r="AC15" s="4" t="s">
        <v>140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26</v>
      </c>
      <c r="D16" s="6" t="s">
        <v>93</v>
      </c>
      <c r="E16" s="6" t="s">
        <v>75</v>
      </c>
      <c r="F16" s="6" t="s">
        <v>94</v>
      </c>
      <c r="G16" s="4" t="s">
        <v>82</v>
      </c>
      <c r="H16" s="4" t="s">
        <v>78</v>
      </c>
      <c r="I16" s="7">
        <f t="shared" si="0"/>
        <v>1270</v>
      </c>
      <c r="J16" s="8">
        <v>1162</v>
      </c>
      <c r="K16" s="7">
        <f t="shared" si="1"/>
        <v>108</v>
      </c>
      <c r="L16" s="9">
        <f t="shared" si="2"/>
        <v>8.5039370078740156E-2</v>
      </c>
      <c r="M16" s="10">
        <v>76</v>
      </c>
      <c r="N16" s="10"/>
      <c r="O16" s="10"/>
      <c r="P16" s="10">
        <v>9</v>
      </c>
      <c r="Q16" s="10">
        <v>23</v>
      </c>
      <c r="R16" s="10"/>
      <c r="S16" s="10"/>
      <c r="T16" s="10"/>
      <c r="U16" s="10"/>
      <c r="V16" s="10"/>
      <c r="W16" s="10"/>
      <c r="X16" s="10"/>
      <c r="Y16" s="11">
        <v>20201120</v>
      </c>
      <c r="Z16" s="11">
        <v>7</v>
      </c>
      <c r="AA16" s="5" t="s">
        <v>180</v>
      </c>
      <c r="AB16" s="11" t="str">
        <f t="shared" si="3"/>
        <v>하선동</v>
      </c>
      <c r="AC16" s="4" t="s">
        <v>140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26</v>
      </c>
      <c r="D17" s="6" t="s">
        <v>93</v>
      </c>
      <c r="E17" s="6" t="s">
        <v>75</v>
      </c>
      <c r="F17" s="6" t="s">
        <v>94</v>
      </c>
      <c r="G17" s="4" t="s">
        <v>82</v>
      </c>
      <c r="H17" s="4" t="s">
        <v>78</v>
      </c>
      <c r="I17" s="7">
        <f t="shared" si="0"/>
        <v>857</v>
      </c>
      <c r="J17" s="8">
        <v>836</v>
      </c>
      <c r="K17" s="7">
        <f t="shared" ref="K17:K18" si="5">SUM(M17:X17)</f>
        <v>21</v>
      </c>
      <c r="L17" s="9">
        <f t="shared" si="2"/>
        <v>2.4504084014002333E-2</v>
      </c>
      <c r="M17" s="10">
        <v>17</v>
      </c>
      <c r="N17" s="10"/>
      <c r="O17" s="10"/>
      <c r="P17" s="10">
        <v>4</v>
      </c>
      <c r="Q17" s="10"/>
      <c r="R17" s="10"/>
      <c r="S17" s="10"/>
      <c r="T17" s="10"/>
      <c r="U17" s="10"/>
      <c r="V17" s="10"/>
      <c r="W17" s="10"/>
      <c r="X17" s="10"/>
      <c r="Y17" s="11">
        <v>20201120</v>
      </c>
      <c r="Z17" s="11">
        <v>7</v>
      </c>
      <c r="AA17" s="5" t="s">
        <v>191</v>
      </c>
      <c r="AB17" s="11" t="str">
        <f t="shared" si="3"/>
        <v>이형준</v>
      </c>
      <c r="AC17" s="4" t="s">
        <v>140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26</v>
      </c>
      <c r="D18" s="6" t="s">
        <v>93</v>
      </c>
      <c r="E18" s="6" t="s">
        <v>75</v>
      </c>
      <c r="F18" s="6" t="s">
        <v>94</v>
      </c>
      <c r="G18" s="4" t="s">
        <v>82</v>
      </c>
      <c r="H18" s="4" t="s">
        <v>78</v>
      </c>
      <c r="I18" s="7">
        <f t="shared" si="0"/>
        <v>2762</v>
      </c>
      <c r="J18" s="8">
        <v>2540</v>
      </c>
      <c r="K18" s="7">
        <f t="shared" si="5"/>
        <v>222</v>
      </c>
      <c r="L18" s="9">
        <f t="shared" si="2"/>
        <v>8.0376538740043441E-2</v>
      </c>
      <c r="M18" s="10">
        <v>184</v>
      </c>
      <c r="N18" s="10"/>
      <c r="O18" s="10"/>
      <c r="P18" s="10">
        <v>22</v>
      </c>
      <c r="Q18" s="10">
        <v>16</v>
      </c>
      <c r="R18" s="10"/>
      <c r="S18" s="10"/>
      <c r="T18" s="10"/>
      <c r="U18" s="10"/>
      <c r="V18" s="10"/>
      <c r="W18" s="10"/>
      <c r="X18" s="10"/>
      <c r="Y18" s="11">
        <v>20201126</v>
      </c>
      <c r="Z18" s="11">
        <v>7</v>
      </c>
      <c r="AA18" s="5" t="s">
        <v>191</v>
      </c>
      <c r="AB18" s="11" t="str">
        <f t="shared" si="3"/>
        <v>이형준</v>
      </c>
      <c r="AC18" s="4" t="s">
        <v>140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26</v>
      </c>
      <c r="D19" s="6" t="s">
        <v>73</v>
      </c>
      <c r="E19" s="6"/>
      <c r="F19" s="6" t="s">
        <v>108</v>
      </c>
      <c r="G19" s="4" t="s">
        <v>69</v>
      </c>
      <c r="H19" s="4" t="s">
        <v>78</v>
      </c>
      <c r="I19" s="7">
        <f t="shared" si="0"/>
        <v>822</v>
      </c>
      <c r="J19" s="8">
        <v>617</v>
      </c>
      <c r="K19" s="7">
        <f t="shared" ref="K19:K46" si="6">SUM(M19:X19)</f>
        <v>205</v>
      </c>
      <c r="L19" s="9">
        <f t="shared" si="2"/>
        <v>0.24939172749391728</v>
      </c>
      <c r="M19" s="10"/>
      <c r="N19" s="10"/>
      <c r="O19" s="10"/>
      <c r="P19" s="10"/>
      <c r="Q19" s="10"/>
      <c r="R19" s="10"/>
      <c r="S19" s="10"/>
      <c r="T19" s="10"/>
      <c r="U19" s="10">
        <v>205</v>
      </c>
      <c r="V19" s="10"/>
      <c r="W19" s="10"/>
      <c r="X19" s="10"/>
      <c r="Y19" s="11">
        <v>20201126</v>
      </c>
      <c r="Z19" s="11">
        <v>8</v>
      </c>
      <c r="AA19" s="5" t="s">
        <v>191</v>
      </c>
      <c r="AB19" s="11" t="str">
        <f t="shared" si="3"/>
        <v>이형준</v>
      </c>
      <c r="AC19" s="4" t="s">
        <v>140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26</v>
      </c>
      <c r="D20" s="6" t="s">
        <v>26</v>
      </c>
      <c r="E20" s="6" t="s">
        <v>75</v>
      </c>
      <c r="F20" s="6" t="s">
        <v>127</v>
      </c>
      <c r="G20" s="4" t="s">
        <v>82</v>
      </c>
      <c r="H20" s="4" t="s">
        <v>78</v>
      </c>
      <c r="I20" s="7">
        <f t="shared" si="0"/>
        <v>2814</v>
      </c>
      <c r="J20" s="8">
        <v>2761</v>
      </c>
      <c r="K20" s="7">
        <f t="shared" si="6"/>
        <v>53</v>
      </c>
      <c r="L20" s="9">
        <f t="shared" si="2"/>
        <v>1.8834399431414357E-2</v>
      </c>
      <c r="M20" s="10">
        <v>1</v>
      </c>
      <c r="N20" s="10"/>
      <c r="O20" s="10"/>
      <c r="P20" s="10">
        <v>51</v>
      </c>
      <c r="Q20" s="10"/>
      <c r="R20" s="10">
        <v>1</v>
      </c>
      <c r="S20" s="10"/>
      <c r="T20" s="10"/>
      <c r="U20" s="10"/>
      <c r="V20" s="10"/>
      <c r="W20" s="10"/>
      <c r="X20" s="10"/>
      <c r="Y20" s="11">
        <v>20201126</v>
      </c>
      <c r="Z20" s="11">
        <v>15</v>
      </c>
      <c r="AA20" s="5" t="s">
        <v>191</v>
      </c>
      <c r="AB20" s="11" t="str">
        <f t="shared" si="3"/>
        <v>이형준</v>
      </c>
      <c r="AC20" s="4" t="s">
        <v>140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26</v>
      </c>
      <c r="D21" s="6" t="s">
        <v>73</v>
      </c>
      <c r="E21" s="6" t="s">
        <v>75</v>
      </c>
      <c r="F21" s="4" t="s">
        <v>97</v>
      </c>
      <c r="G21" s="4" t="s">
        <v>72</v>
      </c>
      <c r="H21" s="4" t="s">
        <v>78</v>
      </c>
      <c r="I21" s="7">
        <f t="shared" si="0"/>
        <v>1492</v>
      </c>
      <c r="J21" s="8">
        <v>1490</v>
      </c>
      <c r="K21" s="7">
        <f t="shared" si="6"/>
        <v>2</v>
      </c>
      <c r="L21" s="9">
        <f t="shared" si="2"/>
        <v>1.3404825737265416E-3</v>
      </c>
      <c r="M21" s="10"/>
      <c r="N21" s="10"/>
      <c r="O21" s="10"/>
      <c r="P21" s="10"/>
      <c r="Q21" s="10">
        <v>2</v>
      </c>
      <c r="R21" s="10"/>
      <c r="S21" s="10"/>
      <c r="T21" s="10"/>
      <c r="U21" s="10"/>
      <c r="V21" s="10"/>
      <c r="W21" s="10"/>
      <c r="X21" s="10"/>
      <c r="Y21" s="11">
        <v>20201125</v>
      </c>
      <c r="Z21" s="11">
        <v>7</v>
      </c>
      <c r="AA21" s="5" t="s">
        <v>191</v>
      </c>
      <c r="AB21" s="11" t="str">
        <f t="shared" si="3"/>
        <v>이형준</v>
      </c>
      <c r="AC21" s="4" t="s">
        <v>107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26</v>
      </c>
      <c r="D22" s="6" t="s">
        <v>73</v>
      </c>
      <c r="E22" s="6" t="s">
        <v>75</v>
      </c>
      <c r="F22" s="4" t="s">
        <v>97</v>
      </c>
      <c r="G22" s="4" t="s">
        <v>72</v>
      </c>
      <c r="H22" s="4" t="s">
        <v>78</v>
      </c>
      <c r="I22" s="7">
        <f t="shared" si="0"/>
        <v>2205</v>
      </c>
      <c r="J22" s="8">
        <v>2205</v>
      </c>
      <c r="K22" s="7">
        <f t="shared" si="6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>
        <v>20201126</v>
      </c>
      <c r="Z22" s="11">
        <v>7</v>
      </c>
      <c r="AA22" s="5" t="s">
        <v>180</v>
      </c>
      <c r="AB22" s="11" t="str">
        <f t="shared" si="3"/>
        <v>하선동</v>
      </c>
      <c r="AC22" s="4" t="s">
        <v>107</v>
      </c>
      <c r="AD22" s="12" t="s">
        <v>195</v>
      </c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26</v>
      </c>
      <c r="D23" s="6" t="s">
        <v>194</v>
      </c>
      <c r="E23" s="6"/>
      <c r="F23" s="6" t="s">
        <v>197</v>
      </c>
      <c r="G23" s="13" t="s">
        <v>196</v>
      </c>
      <c r="H23" s="4" t="s">
        <v>78</v>
      </c>
      <c r="I23" s="7">
        <f t="shared" si="0"/>
        <v>35007</v>
      </c>
      <c r="J23" s="8">
        <v>35000</v>
      </c>
      <c r="K23" s="7">
        <f t="shared" si="6"/>
        <v>7</v>
      </c>
      <c r="L23" s="9">
        <f t="shared" si="2"/>
        <v>1.9996000799840031E-4</v>
      </c>
      <c r="M23" s="10">
        <v>1</v>
      </c>
      <c r="N23" s="10"/>
      <c r="O23" s="10"/>
      <c r="P23" s="10"/>
      <c r="Q23" s="10">
        <v>6</v>
      </c>
      <c r="R23" s="10"/>
      <c r="S23" s="10"/>
      <c r="T23" s="10"/>
      <c r="U23" s="10"/>
      <c r="V23" s="10"/>
      <c r="W23" s="10"/>
      <c r="X23" s="10"/>
      <c r="Y23" s="11">
        <v>20201126</v>
      </c>
      <c r="Z23" s="11">
        <v>11</v>
      </c>
      <c r="AA23" s="5" t="s">
        <v>180</v>
      </c>
      <c r="AB23" s="11" t="str">
        <f t="shared" si="3"/>
        <v>하선동</v>
      </c>
      <c r="AC23" s="4" t="s">
        <v>107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26</v>
      </c>
      <c r="D24" s="6" t="s">
        <v>73</v>
      </c>
      <c r="E24" s="6" t="s">
        <v>75</v>
      </c>
      <c r="F24" s="6" t="s">
        <v>76</v>
      </c>
      <c r="G24" s="4" t="s">
        <v>77</v>
      </c>
      <c r="H24" s="4" t="s">
        <v>78</v>
      </c>
      <c r="I24" s="7">
        <f t="shared" si="0"/>
        <v>671</v>
      </c>
      <c r="J24" s="8">
        <v>635</v>
      </c>
      <c r="K24" s="7">
        <f t="shared" si="6"/>
        <v>36</v>
      </c>
      <c r="L24" s="9">
        <f t="shared" si="2"/>
        <v>5.3651266766020868E-2</v>
      </c>
      <c r="M24" s="10">
        <v>25</v>
      </c>
      <c r="N24" s="10"/>
      <c r="O24" s="10"/>
      <c r="P24" s="10">
        <v>8</v>
      </c>
      <c r="Q24" s="10">
        <v>2</v>
      </c>
      <c r="R24" s="10"/>
      <c r="S24" s="10"/>
      <c r="T24" s="10">
        <v>1</v>
      </c>
      <c r="U24" s="10"/>
      <c r="V24" s="10"/>
      <c r="W24" s="10"/>
      <c r="X24" s="10"/>
      <c r="Y24" s="11">
        <v>20201125</v>
      </c>
      <c r="Z24" s="11">
        <v>3</v>
      </c>
      <c r="AA24" s="5" t="s">
        <v>191</v>
      </c>
      <c r="AB24" s="11" t="str">
        <f t="shared" si="3"/>
        <v>이형준</v>
      </c>
      <c r="AC24" s="4" t="s">
        <v>107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26</v>
      </c>
      <c r="D25" s="6" t="s">
        <v>93</v>
      </c>
      <c r="E25" s="6" t="s">
        <v>75</v>
      </c>
      <c r="F25" s="6" t="s">
        <v>94</v>
      </c>
      <c r="G25" s="4" t="s">
        <v>82</v>
      </c>
      <c r="H25" s="4" t="s">
        <v>78</v>
      </c>
      <c r="I25" s="7">
        <f t="shared" si="0"/>
        <v>646</v>
      </c>
      <c r="J25" s="8">
        <v>600</v>
      </c>
      <c r="K25" s="7">
        <f t="shared" si="6"/>
        <v>46</v>
      </c>
      <c r="L25" s="9">
        <f t="shared" si="2"/>
        <v>7.1207430340557279E-2</v>
      </c>
      <c r="M25" s="10">
        <v>38</v>
      </c>
      <c r="N25" s="10"/>
      <c r="O25" s="10"/>
      <c r="P25" s="10">
        <v>7</v>
      </c>
      <c r="Q25" s="10"/>
      <c r="R25" s="10"/>
      <c r="S25" s="10"/>
      <c r="T25" s="10">
        <v>1</v>
      </c>
      <c r="U25" s="10"/>
      <c r="V25" s="10"/>
      <c r="W25" s="10"/>
      <c r="X25" s="10"/>
      <c r="Y25" s="11">
        <v>20201126</v>
      </c>
      <c r="Z25" s="11">
        <v>7</v>
      </c>
      <c r="AA25" s="5" t="s">
        <v>180</v>
      </c>
      <c r="AB25" s="11" t="str">
        <f t="shared" si="3"/>
        <v>하선동</v>
      </c>
      <c r="AC25" s="4" t="s">
        <v>107</v>
      </c>
      <c r="AD25" s="12"/>
    </row>
    <row r="26" spans="1:30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26</v>
      </c>
      <c r="D26" s="6" t="s">
        <v>93</v>
      </c>
      <c r="E26" s="6" t="s">
        <v>75</v>
      </c>
      <c r="F26" s="6" t="s">
        <v>94</v>
      </c>
      <c r="G26" s="4" t="s">
        <v>82</v>
      </c>
      <c r="H26" s="4" t="s">
        <v>78</v>
      </c>
      <c r="I26" s="7">
        <f t="shared" si="0"/>
        <v>246</v>
      </c>
      <c r="J26" s="8">
        <v>215</v>
      </c>
      <c r="K26" s="7">
        <f t="shared" si="6"/>
        <v>31</v>
      </c>
      <c r="L26" s="9">
        <f t="shared" si="2"/>
        <v>0.12601626016260162</v>
      </c>
      <c r="M26" s="10">
        <v>8</v>
      </c>
      <c r="N26" s="10"/>
      <c r="O26" s="10"/>
      <c r="P26" s="10">
        <v>17</v>
      </c>
      <c r="Q26" s="10">
        <v>4</v>
      </c>
      <c r="R26" s="10"/>
      <c r="S26" s="10"/>
      <c r="T26" s="10">
        <v>2</v>
      </c>
      <c r="U26" s="10"/>
      <c r="V26" s="10"/>
      <c r="W26" s="10"/>
      <c r="X26" s="10"/>
      <c r="Y26" s="11">
        <v>20201119</v>
      </c>
      <c r="Z26" s="11">
        <v>7</v>
      </c>
      <c r="AA26" s="5" t="s">
        <v>180</v>
      </c>
      <c r="AB26" s="11" t="str">
        <f t="shared" si="3"/>
        <v>하선동</v>
      </c>
      <c r="AC26" s="4" t="s">
        <v>107</v>
      </c>
      <c r="AD26" s="12"/>
    </row>
    <row r="27" spans="1:30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26</v>
      </c>
      <c r="D27" s="6" t="s">
        <v>26</v>
      </c>
      <c r="E27" s="4" t="s">
        <v>100</v>
      </c>
      <c r="F27" s="4" t="s">
        <v>101</v>
      </c>
      <c r="G27" s="4" t="s">
        <v>86</v>
      </c>
      <c r="H27" s="4" t="s">
        <v>78</v>
      </c>
      <c r="I27" s="7">
        <f t="shared" si="0"/>
        <v>2730</v>
      </c>
      <c r="J27" s="8">
        <v>2730</v>
      </c>
      <c r="K27" s="7">
        <f t="shared" si="6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>
        <v>20201125</v>
      </c>
      <c r="Z27" s="11">
        <v>5</v>
      </c>
      <c r="AA27" s="5" t="s">
        <v>180</v>
      </c>
      <c r="AB27" s="11" t="str">
        <f t="shared" si="3"/>
        <v>하선동</v>
      </c>
      <c r="AC27" s="12" t="s">
        <v>198</v>
      </c>
      <c r="AD27" s="12"/>
    </row>
    <row r="28" spans="1:30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26</v>
      </c>
      <c r="D28" s="6" t="s">
        <v>26</v>
      </c>
      <c r="E28" s="4" t="s">
        <v>100</v>
      </c>
      <c r="F28" s="4" t="s">
        <v>101</v>
      </c>
      <c r="G28" s="4" t="s">
        <v>86</v>
      </c>
      <c r="H28" s="4" t="s">
        <v>78</v>
      </c>
      <c r="I28" s="7">
        <f t="shared" si="0"/>
        <v>1500</v>
      </c>
      <c r="J28" s="8">
        <v>1500</v>
      </c>
      <c r="K28" s="7">
        <f t="shared" si="6"/>
        <v>0</v>
      </c>
      <c r="L28" s="9">
        <f t="shared" si="2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>
        <v>20201125</v>
      </c>
      <c r="Z28" s="11">
        <v>5</v>
      </c>
      <c r="AA28" s="5" t="s">
        <v>191</v>
      </c>
      <c r="AB28" s="11" t="str">
        <f t="shared" si="3"/>
        <v>이형준</v>
      </c>
      <c r="AC28" s="12" t="s">
        <v>198</v>
      </c>
      <c r="AD28" s="12"/>
    </row>
    <row r="29" spans="1:30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26</v>
      </c>
      <c r="D29" s="6" t="s">
        <v>194</v>
      </c>
      <c r="E29" s="6"/>
      <c r="F29" s="6" t="s">
        <v>197</v>
      </c>
      <c r="G29" s="13" t="s">
        <v>196</v>
      </c>
      <c r="H29" s="4" t="s">
        <v>78</v>
      </c>
      <c r="I29" s="7">
        <f t="shared" si="0"/>
        <v>15003</v>
      </c>
      <c r="J29" s="8">
        <v>15000</v>
      </c>
      <c r="K29" s="7">
        <f t="shared" si="6"/>
        <v>3</v>
      </c>
      <c r="L29" s="9">
        <f t="shared" si="2"/>
        <v>1.9996000799840031E-4</v>
      </c>
      <c r="M29" s="10"/>
      <c r="N29" s="10"/>
      <c r="O29" s="10"/>
      <c r="P29" s="10"/>
      <c r="Q29" s="10">
        <v>3</v>
      </c>
      <c r="R29" s="10"/>
      <c r="S29" s="10"/>
      <c r="T29" s="10"/>
      <c r="U29" s="10"/>
      <c r="V29" s="10"/>
      <c r="W29" s="10"/>
      <c r="X29" s="10"/>
      <c r="Y29" s="11">
        <v>20201126</v>
      </c>
      <c r="Z29" s="11">
        <v>11</v>
      </c>
      <c r="AA29" s="5" t="s">
        <v>180</v>
      </c>
      <c r="AB29" s="11" t="str">
        <f t="shared" si="3"/>
        <v>하선동</v>
      </c>
      <c r="AC29" s="12" t="s">
        <v>198</v>
      </c>
      <c r="AD29" s="12"/>
    </row>
    <row r="30" spans="1:30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26</v>
      </c>
      <c r="D30" s="6" t="s">
        <v>73</v>
      </c>
      <c r="E30" s="4" t="s">
        <v>193</v>
      </c>
      <c r="F30" s="6" t="s">
        <v>108</v>
      </c>
      <c r="G30" s="4" t="s">
        <v>69</v>
      </c>
      <c r="H30" s="4" t="s">
        <v>78</v>
      </c>
      <c r="I30" s="7">
        <f t="shared" si="0"/>
        <v>2160</v>
      </c>
      <c r="J30" s="8">
        <v>2160</v>
      </c>
      <c r="K30" s="7">
        <f t="shared" si="6"/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>
        <v>20201126</v>
      </c>
      <c r="Z30" s="11">
        <v>8</v>
      </c>
      <c r="AA30" s="5" t="s">
        <v>180</v>
      </c>
      <c r="AB30" s="11" t="str">
        <f t="shared" si="3"/>
        <v>하선동</v>
      </c>
      <c r="AC30" s="12" t="s">
        <v>198</v>
      </c>
      <c r="AD30" s="12"/>
    </row>
    <row r="31" spans="1:30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26</v>
      </c>
      <c r="D31" s="6" t="s">
        <v>93</v>
      </c>
      <c r="E31" s="4" t="s">
        <v>116</v>
      </c>
      <c r="F31" s="4" t="s">
        <v>117</v>
      </c>
      <c r="G31" s="4" t="s">
        <v>147</v>
      </c>
      <c r="H31" s="4" t="s">
        <v>78</v>
      </c>
      <c r="I31" s="7">
        <f t="shared" si="0"/>
        <v>1920</v>
      </c>
      <c r="J31" s="8">
        <v>1700</v>
      </c>
      <c r="K31" s="7">
        <f t="shared" si="6"/>
        <v>220</v>
      </c>
      <c r="L31" s="9">
        <f t="shared" si="2"/>
        <v>0.11458333333333333</v>
      </c>
      <c r="M31" s="10">
        <v>220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20200928</v>
      </c>
      <c r="Z31" s="11">
        <v>4</v>
      </c>
      <c r="AA31" s="5" t="s">
        <v>180</v>
      </c>
      <c r="AB31" s="11" t="str">
        <f t="shared" si="3"/>
        <v>하선동</v>
      </c>
      <c r="AC31" s="12" t="s">
        <v>198</v>
      </c>
      <c r="AD31" s="12"/>
    </row>
    <row r="32" spans="1:30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26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5"/>
      <c r="AB32" s="11" t="str">
        <f t="shared" si="3"/>
        <v/>
      </c>
      <c r="AC32" s="12" t="s">
        <v>213</v>
      </c>
      <c r="AD32" s="12"/>
    </row>
    <row r="33" spans="1:30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26</v>
      </c>
      <c r="D33" s="6"/>
      <c r="E33" s="4"/>
      <c r="F33" s="4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5"/>
      <c r="AB33" s="11" t="str">
        <f t="shared" si="3"/>
        <v/>
      </c>
      <c r="AC33" s="12"/>
      <c r="AD33" s="12"/>
    </row>
    <row r="34" spans="1:30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26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5"/>
      <c r="AB34" s="11" t="str">
        <f t="shared" si="3"/>
        <v/>
      </c>
      <c r="AC34" s="12"/>
      <c r="AD34" s="12"/>
    </row>
    <row r="35" spans="1:30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26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5"/>
      <c r="AB35" s="11" t="str">
        <f t="shared" si="3"/>
        <v/>
      </c>
      <c r="AC35" s="12"/>
      <c r="AD35" s="12"/>
    </row>
    <row r="36" spans="1:30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26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5"/>
      <c r="AB36" s="11" t="str">
        <f t="shared" si="3"/>
        <v/>
      </c>
      <c r="AC36" s="12"/>
      <c r="AD36" s="12"/>
    </row>
    <row r="37" spans="1:30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26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26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26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26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26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26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26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26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26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26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3"/>
      <c r="B47" s="44"/>
      <c r="C47" s="44"/>
      <c r="D47" s="44"/>
      <c r="E47" s="44"/>
      <c r="F47" s="44"/>
      <c r="G47" s="44"/>
      <c r="H47" s="44"/>
      <c r="I47" s="34">
        <f t="shared" ref="I47:X47" si="9">SUM(I7:I46)</f>
        <v>83800</v>
      </c>
      <c r="J47" s="34">
        <f t="shared" si="9"/>
        <v>82184</v>
      </c>
      <c r="K47" s="34">
        <f t="shared" si="9"/>
        <v>1616</v>
      </c>
      <c r="L47" s="34" t="e">
        <f t="shared" si="9"/>
        <v>#DIV/0!</v>
      </c>
      <c r="M47" s="34">
        <f t="shared" si="9"/>
        <v>1017</v>
      </c>
      <c r="N47" s="34">
        <f t="shared" si="9"/>
        <v>6</v>
      </c>
      <c r="O47" s="34">
        <f t="shared" si="9"/>
        <v>0</v>
      </c>
      <c r="P47" s="34">
        <f t="shared" si="9"/>
        <v>311</v>
      </c>
      <c r="Q47" s="34">
        <f t="shared" si="9"/>
        <v>60</v>
      </c>
      <c r="R47" s="24"/>
      <c r="S47" s="34">
        <f t="shared" si="9"/>
        <v>0</v>
      </c>
      <c r="T47" s="34">
        <f t="shared" si="9"/>
        <v>4</v>
      </c>
      <c r="U47" s="34">
        <f t="shared" si="9"/>
        <v>210</v>
      </c>
      <c r="V47" s="34">
        <f t="shared" si="9"/>
        <v>0</v>
      </c>
      <c r="W47" s="34">
        <f t="shared" si="9"/>
        <v>0</v>
      </c>
      <c r="X47" s="34">
        <f t="shared" si="9"/>
        <v>7</v>
      </c>
      <c r="Y47" s="35"/>
      <c r="Z47" s="36"/>
      <c r="AA47" s="36"/>
      <c r="AB47" s="36"/>
      <c r="AC47" s="36"/>
      <c r="AD47" s="36"/>
    </row>
    <row r="48" spans="1:30" s="15" customFormat="1" x14ac:dyDescent="0.3">
      <c r="A48" s="43"/>
      <c r="B48" s="44"/>
      <c r="C48" s="44"/>
      <c r="D48" s="44"/>
      <c r="E48" s="44"/>
      <c r="F48" s="44"/>
      <c r="G48" s="44"/>
      <c r="H48" s="44"/>
      <c r="I48" s="34"/>
      <c r="J48" s="34"/>
      <c r="K48" s="34"/>
      <c r="L48" s="34"/>
      <c r="M48" s="34"/>
      <c r="N48" s="34"/>
      <c r="O48" s="34"/>
      <c r="P48" s="34"/>
      <c r="Q48" s="34"/>
      <c r="R48" s="24"/>
      <c r="S48" s="34"/>
      <c r="T48" s="34"/>
      <c r="U48" s="34"/>
      <c r="V48" s="34"/>
      <c r="W48" s="34"/>
      <c r="X48" s="34"/>
      <c r="Y48" s="36"/>
      <c r="Z48" s="36"/>
      <c r="AA48" s="36"/>
      <c r="AB48" s="36"/>
      <c r="AC48" s="36"/>
      <c r="AD48" s="36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184</v>
      </c>
      <c r="E49" s="6" t="s">
        <v>176</v>
      </c>
      <c r="F49" s="6" t="s">
        <v>182</v>
      </c>
      <c r="G49" s="4" t="s">
        <v>183</v>
      </c>
      <c r="H49" s="4" t="s">
        <v>179</v>
      </c>
      <c r="I49" s="7">
        <f t="shared" ref="I49:I63" si="10">J49+K49</f>
        <v>50</v>
      </c>
      <c r="J49" s="8">
        <v>50</v>
      </c>
      <c r="K49" s="7">
        <f t="shared" ref="K49:K63" si="11">SUM(M49:X49)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20201125</v>
      </c>
      <c r="Z49" s="11">
        <v>4</v>
      </c>
      <c r="AA49" s="5" t="s">
        <v>180</v>
      </c>
      <c r="AB49" s="11" t="str">
        <f>IF($AA49="A","하선동",IF($AA49="B","이형준",""))</f>
        <v>하선동</v>
      </c>
      <c r="AC49" s="4" t="s">
        <v>65</v>
      </c>
      <c r="AD49" s="12" t="s">
        <v>189</v>
      </c>
    </row>
    <row r="50" spans="1:30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2</v>
      </c>
      <c r="D50" s="6" t="s">
        <v>185</v>
      </c>
      <c r="E50" s="6" t="s">
        <v>187</v>
      </c>
      <c r="F50" s="6" t="s">
        <v>186</v>
      </c>
      <c r="G50" s="4" t="s">
        <v>188</v>
      </c>
      <c r="H50" s="4" t="s">
        <v>179</v>
      </c>
      <c r="I50" s="7">
        <f t="shared" si="10"/>
        <v>300</v>
      </c>
      <c r="J50" s="14">
        <v>300</v>
      </c>
      <c r="K50" s="7">
        <f t="shared" si="11"/>
        <v>0</v>
      </c>
      <c r="L50" s="9">
        <f t="shared" si="1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>
        <v>20201126</v>
      </c>
      <c r="Z50" s="11">
        <v>4</v>
      </c>
      <c r="AA50" s="5" t="s">
        <v>180</v>
      </c>
      <c r="AB50" s="11" t="str">
        <f t="shared" ref="AB50:AB63" si="15">IF($AA50="A","하선동",IF($AA50="B","이형준",""))</f>
        <v>하선동</v>
      </c>
      <c r="AC50" s="4" t="s">
        <v>65</v>
      </c>
      <c r="AD50" s="12" t="s">
        <v>189</v>
      </c>
    </row>
    <row r="51" spans="1:30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2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5"/>
      <c r="AB51" s="11" t="str">
        <f t="shared" si="15"/>
        <v/>
      </c>
      <c r="AC51" s="4"/>
      <c r="AD51" s="12"/>
    </row>
    <row r="52" spans="1:30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2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 t="shared" si="15"/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2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 t="shared" si="15"/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2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 t="str">
        <f t="shared" si="15"/>
        <v/>
      </c>
      <c r="AC54" s="4"/>
      <c r="AD54" s="12"/>
    </row>
    <row r="55" spans="1:30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2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 t="str">
        <f t="shared" si="15"/>
        <v/>
      </c>
      <c r="AC55" s="4"/>
      <c r="AD55" s="12"/>
    </row>
    <row r="56" spans="1:30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2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 t="str">
        <f t="shared" si="15"/>
        <v/>
      </c>
      <c r="AC56" s="4"/>
      <c r="AD56" s="12"/>
    </row>
    <row r="57" spans="1:30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2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 t="str">
        <f t="shared" si="15"/>
        <v/>
      </c>
      <c r="AC57" s="4"/>
      <c r="AD57" s="12"/>
    </row>
    <row r="58" spans="1:30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5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5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5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5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5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2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5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X48"/>
    <mergeCell ref="Y47:AD48"/>
    <mergeCell ref="Q47:Q48"/>
    <mergeCell ref="S47:S48"/>
    <mergeCell ref="U47:U48"/>
    <mergeCell ref="V47:V48"/>
    <mergeCell ref="W47:W48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</mergeCells>
  <phoneticPr fontId="4" type="noConversion"/>
  <conditionalFormatting sqref="A7:C46 J7:AD8 AD9:AD12 D32:H33 D39:H46 J9:AB12 AC8:AC14 J16:AB20 AD16:AD20 H23 J21:AD46">
    <cfRule type="expression" dxfId="269" priority="213">
      <formula>$L7&gt;0.15</formula>
    </cfRule>
    <cfRule type="expression" dxfId="268" priority="214">
      <formula>AND($L7&gt;0.08,$L7&lt;0.15)</formula>
    </cfRule>
  </conditionalFormatting>
  <conditionalFormatting sqref="A49:AD63">
    <cfRule type="expression" dxfId="267" priority="211">
      <formula>$L49&gt;0.15</formula>
    </cfRule>
    <cfRule type="expression" dxfId="266" priority="212">
      <formula>AND($L49&gt;0.08,$L49&lt;0.15)</formula>
    </cfRule>
  </conditionalFormatting>
  <conditionalFormatting sqref="D13:H13 J7:AD15 AC16:AC20">
    <cfRule type="expression" dxfId="265" priority="209">
      <formula>$L7&gt;0.15</formula>
    </cfRule>
    <cfRule type="expression" dxfId="264" priority="210">
      <formula>AND($L7&gt;0.08,$L7&lt;0.15)</formula>
    </cfRule>
  </conditionalFormatting>
  <conditionalFormatting sqref="G24">
    <cfRule type="expression" dxfId="263" priority="185">
      <formula>$L23&gt;0.15</formula>
    </cfRule>
    <cfRule type="expression" dxfId="262" priority="186">
      <formula>AND($L23&gt;0.08,$L23&lt;0.15)</formula>
    </cfRule>
  </conditionalFormatting>
  <conditionalFormatting sqref="D34:H34">
    <cfRule type="expression" dxfId="261" priority="161">
      <formula>$L34&gt;0.15</formula>
    </cfRule>
    <cfRule type="expression" dxfId="260" priority="162">
      <formula>AND($L34&gt;0.08,$L34&lt;0.15)</formula>
    </cfRule>
  </conditionalFormatting>
  <conditionalFormatting sqref="D35:H35">
    <cfRule type="expression" dxfId="259" priority="159">
      <formula>$L34&gt;0.15</formula>
    </cfRule>
    <cfRule type="expression" dxfId="258" priority="160">
      <formula>AND($L34&gt;0.08,$L34&lt;0.15)</formula>
    </cfRule>
  </conditionalFormatting>
  <conditionalFormatting sqref="D36:H36">
    <cfRule type="expression" dxfId="257" priority="157">
      <formula>$L35&gt;0.15</formula>
    </cfRule>
    <cfRule type="expression" dxfId="256" priority="158">
      <formula>AND($L35&gt;0.08,$L35&lt;0.15)</formula>
    </cfRule>
  </conditionalFormatting>
  <conditionalFormatting sqref="D37:H37">
    <cfRule type="expression" dxfId="255" priority="155">
      <formula>$L36&gt;0.15</formula>
    </cfRule>
    <cfRule type="expression" dxfId="254" priority="156">
      <formula>AND($L36&gt;0.08,$L36&lt;0.15)</formula>
    </cfRule>
  </conditionalFormatting>
  <conditionalFormatting sqref="D38:H38">
    <cfRule type="expression" dxfId="253" priority="153">
      <formula>$L37&gt;0.15</formula>
    </cfRule>
    <cfRule type="expression" dxfId="252" priority="154">
      <formula>AND($L37&gt;0.08,$L37&lt;0.15)</formula>
    </cfRule>
  </conditionalFormatting>
  <conditionalFormatting sqref="D12:F12">
    <cfRule type="expression" dxfId="251" priority="89">
      <formula>$L12&gt;0.15</formula>
    </cfRule>
    <cfRule type="expression" dxfId="250" priority="90">
      <formula>AND($L12&gt;0.08,$L12&lt;0.15)</formula>
    </cfRule>
  </conditionalFormatting>
  <conditionalFormatting sqref="G12:H12">
    <cfRule type="expression" dxfId="249" priority="87">
      <formula>$L12&gt;0.15</formula>
    </cfRule>
    <cfRule type="expression" dxfId="248" priority="88">
      <formula>AND($L12&gt;0.08,$L12&lt;0.15)</formula>
    </cfRule>
  </conditionalFormatting>
  <conditionalFormatting sqref="E7:F7">
    <cfRule type="expression" dxfId="247" priority="147">
      <formula>$L7&gt;0.15</formula>
    </cfRule>
    <cfRule type="expression" dxfId="246" priority="148">
      <formula>AND($L7&gt;0.08,$L7&lt;0.15)</formula>
    </cfRule>
  </conditionalFormatting>
  <conditionalFormatting sqref="G7:H7">
    <cfRule type="expression" dxfId="245" priority="145">
      <formula>$L7&gt;0.15</formula>
    </cfRule>
    <cfRule type="expression" dxfId="244" priority="146">
      <formula>AND($L7&gt;0.08,$L7&lt;0.15)</formula>
    </cfRule>
  </conditionalFormatting>
  <conditionalFormatting sqref="D7">
    <cfRule type="expression" dxfId="243" priority="143">
      <formula>$L7&gt;0.15</formula>
    </cfRule>
    <cfRule type="expression" dxfId="242" priority="144">
      <formula>AND($L7&gt;0.08,$L7&lt;0.15)</formula>
    </cfRule>
  </conditionalFormatting>
  <conditionalFormatting sqref="E17:H17">
    <cfRule type="expression" dxfId="241" priority="71">
      <formula>$L17&gt;0.15</formula>
    </cfRule>
    <cfRule type="expression" dxfId="240" priority="72">
      <formula>AND($L17&gt;0.08,$L17&lt;0.15)</formula>
    </cfRule>
  </conditionalFormatting>
  <conditionalFormatting sqref="D17">
    <cfRule type="expression" dxfId="239" priority="69">
      <formula>$L17&gt;0.15</formula>
    </cfRule>
    <cfRule type="expression" dxfId="238" priority="70">
      <formula>AND($L17&gt;0.08,$L17&lt;0.15)</formula>
    </cfRule>
  </conditionalFormatting>
  <conditionalFormatting sqref="E18:H18">
    <cfRule type="expression" dxfId="237" priority="67">
      <formula>$L18&gt;0.15</formula>
    </cfRule>
    <cfRule type="expression" dxfId="236" priority="68">
      <formula>AND($L18&gt;0.08,$L18&lt;0.15)</formula>
    </cfRule>
  </conditionalFormatting>
  <conditionalFormatting sqref="I7:I9">
    <cfRule type="expression" dxfId="235" priority="129">
      <formula>$L7&gt;0.15</formula>
    </cfRule>
    <cfRule type="expression" dxfId="234" priority="130">
      <formula>AND($L7&gt;0.08,$L7&lt;0.15)</formula>
    </cfRule>
  </conditionalFormatting>
  <conditionalFormatting sqref="I10:I13">
    <cfRule type="expression" dxfId="233" priority="127">
      <formula>$L10&gt;0.15</formula>
    </cfRule>
    <cfRule type="expression" dxfId="232" priority="128">
      <formula>AND($L10&gt;0.08,$L10&lt;0.15)</formula>
    </cfRule>
  </conditionalFormatting>
  <conditionalFormatting sqref="I46">
    <cfRule type="expression" dxfId="231" priority="125">
      <formula>$L46&gt;0.15</formula>
    </cfRule>
    <cfRule type="expression" dxfId="230" priority="126">
      <formula>AND($L46&gt;0.08,$L46&lt;0.15)</formula>
    </cfRule>
  </conditionalFormatting>
  <conditionalFormatting sqref="I14:I16">
    <cfRule type="expression" dxfId="229" priority="123">
      <formula>$L14&gt;0.15</formula>
    </cfRule>
    <cfRule type="expression" dxfId="228" priority="124">
      <formula>AND($L14&gt;0.08,$L14&lt;0.15)</formula>
    </cfRule>
  </conditionalFormatting>
  <conditionalFormatting sqref="I17:I21">
    <cfRule type="expression" dxfId="227" priority="121">
      <formula>$L17&gt;0.15</formula>
    </cfRule>
    <cfRule type="expression" dxfId="226" priority="122">
      <formula>AND($L17&gt;0.08,$L17&lt;0.15)</formula>
    </cfRule>
  </conditionalFormatting>
  <conditionalFormatting sqref="I22:I26">
    <cfRule type="expression" dxfId="225" priority="119">
      <formula>$L22&gt;0.15</formula>
    </cfRule>
    <cfRule type="expression" dxfId="224" priority="120">
      <formula>AND($L22&gt;0.08,$L22&lt;0.15)</formula>
    </cfRule>
  </conditionalFormatting>
  <conditionalFormatting sqref="I27:I29">
    <cfRule type="expression" dxfId="223" priority="117">
      <formula>$L27&gt;0.15</formula>
    </cfRule>
    <cfRule type="expression" dxfId="222" priority="118">
      <formula>AND($L27&gt;0.08,$L27&lt;0.15)</formula>
    </cfRule>
  </conditionalFormatting>
  <conditionalFormatting sqref="I30:I34">
    <cfRule type="expression" dxfId="221" priority="115">
      <formula>$L30&gt;0.15</formula>
    </cfRule>
    <cfRule type="expression" dxfId="220" priority="116">
      <formula>AND($L30&gt;0.08,$L30&lt;0.15)</formula>
    </cfRule>
  </conditionalFormatting>
  <conditionalFormatting sqref="I35:I37">
    <cfRule type="expression" dxfId="219" priority="113">
      <formula>$L35&gt;0.15</formula>
    </cfRule>
    <cfRule type="expression" dxfId="218" priority="114">
      <formula>AND($L35&gt;0.08,$L35&lt;0.15)</formula>
    </cfRule>
  </conditionalFormatting>
  <conditionalFormatting sqref="I38:I42">
    <cfRule type="expression" dxfId="217" priority="111">
      <formula>$L38&gt;0.15</formula>
    </cfRule>
    <cfRule type="expression" dxfId="216" priority="112">
      <formula>AND($L38&gt;0.08,$L38&lt;0.15)</formula>
    </cfRule>
  </conditionalFormatting>
  <conditionalFormatting sqref="I43:I45">
    <cfRule type="expression" dxfId="215" priority="109">
      <formula>$L43&gt;0.15</formula>
    </cfRule>
    <cfRule type="expression" dxfId="214" priority="110">
      <formula>AND($L43&gt;0.08,$L43&lt;0.15)</formula>
    </cfRule>
  </conditionalFormatting>
  <conditionalFormatting sqref="D8:F8">
    <cfRule type="expression" dxfId="213" priority="107">
      <formula>$L8&gt;0.15</formula>
    </cfRule>
    <cfRule type="expression" dxfId="212" priority="108">
      <formula>AND($L8&gt;0.08,$L8&lt;0.15)</formula>
    </cfRule>
  </conditionalFormatting>
  <conditionalFormatting sqref="D8:F8">
    <cfRule type="expression" dxfId="211" priority="105">
      <formula>$L8&gt;0.15</formula>
    </cfRule>
    <cfRule type="expression" dxfId="210" priority="106">
      <formula>AND($L8&gt;0.08,$L8&lt;0.15)</formula>
    </cfRule>
  </conditionalFormatting>
  <conditionalFormatting sqref="G8:H8">
    <cfRule type="expression" dxfId="209" priority="103">
      <formula>$L8&gt;0.15</formula>
    </cfRule>
    <cfRule type="expression" dxfId="208" priority="104">
      <formula>AND($L8&gt;0.08,$L8&lt;0.15)</formula>
    </cfRule>
  </conditionalFormatting>
  <conditionalFormatting sqref="D9:H9">
    <cfRule type="expression" dxfId="207" priority="101">
      <formula>$L9&gt;0.15</formula>
    </cfRule>
    <cfRule type="expression" dxfId="206" priority="102">
      <formula>AND($L9&gt;0.08,$L9&lt;0.15)</formula>
    </cfRule>
  </conditionalFormatting>
  <conditionalFormatting sqref="D10:H10">
    <cfRule type="expression" dxfId="205" priority="99">
      <formula>$L10&gt;0.15</formula>
    </cfRule>
    <cfRule type="expression" dxfId="204" priority="100">
      <formula>AND($L10&gt;0.08,$L10&lt;0.15)</formula>
    </cfRule>
  </conditionalFormatting>
  <conditionalFormatting sqref="D11:F11">
    <cfRule type="expression" dxfId="203" priority="97">
      <formula>$L11&gt;0.15</formula>
    </cfRule>
    <cfRule type="expression" dxfId="202" priority="98">
      <formula>AND($L11&gt;0.08,$L11&lt;0.15)</formula>
    </cfRule>
  </conditionalFormatting>
  <conditionalFormatting sqref="D11:F11">
    <cfRule type="expression" dxfId="201" priority="95">
      <formula>$L11&gt;0.15</formula>
    </cfRule>
    <cfRule type="expression" dxfId="200" priority="96">
      <formula>AND($L11&gt;0.08,$L11&lt;0.15)</formula>
    </cfRule>
  </conditionalFormatting>
  <conditionalFormatting sqref="G11:H11">
    <cfRule type="expression" dxfId="199" priority="93">
      <formula>$L11&gt;0.15</formula>
    </cfRule>
    <cfRule type="expression" dxfId="198" priority="94">
      <formula>AND($L11&gt;0.08,$L11&lt;0.15)</formula>
    </cfRule>
  </conditionalFormatting>
  <conditionalFormatting sqref="D12:F12">
    <cfRule type="expression" dxfId="197" priority="91">
      <formula>$L12&gt;0.15</formula>
    </cfRule>
    <cfRule type="expression" dxfId="196" priority="92">
      <formula>AND($L12&gt;0.08,$L12&lt;0.15)</formula>
    </cfRule>
  </conditionalFormatting>
  <conditionalFormatting sqref="D14:F14">
    <cfRule type="expression" dxfId="195" priority="85">
      <formula>$L14&gt;0.15</formula>
    </cfRule>
    <cfRule type="expression" dxfId="194" priority="86">
      <formula>AND($L14&gt;0.08,$L14&lt;0.15)</formula>
    </cfRule>
  </conditionalFormatting>
  <conditionalFormatting sqref="D14:F14">
    <cfRule type="expression" dxfId="193" priority="83">
      <formula>$L14&gt;0.15</formula>
    </cfRule>
    <cfRule type="expression" dxfId="192" priority="84">
      <formula>AND($L14&gt;0.08,$L14&lt;0.15)</formula>
    </cfRule>
  </conditionalFormatting>
  <conditionalFormatting sqref="G14:H14">
    <cfRule type="expression" dxfId="191" priority="81">
      <formula>$L14&gt;0.15</formula>
    </cfRule>
    <cfRule type="expression" dxfId="190" priority="82">
      <formula>AND($L14&gt;0.08,$L14&lt;0.15)</formula>
    </cfRule>
  </conditionalFormatting>
  <conditionalFormatting sqref="E15:H15">
    <cfRule type="expression" dxfId="189" priority="79">
      <formula>$L15&gt;0.15</formula>
    </cfRule>
    <cfRule type="expression" dxfId="188" priority="80">
      <formula>AND($L15&gt;0.08,$L15&lt;0.15)</formula>
    </cfRule>
  </conditionalFormatting>
  <conditionalFormatting sqref="D15">
    <cfRule type="expression" dxfId="187" priority="77">
      <formula>$L15&gt;0.15</formula>
    </cfRule>
    <cfRule type="expression" dxfId="186" priority="78">
      <formula>AND($L15&gt;0.08,$L15&lt;0.15)</formula>
    </cfRule>
  </conditionalFormatting>
  <conditionalFormatting sqref="E16:H16">
    <cfRule type="expression" dxfId="185" priority="75">
      <formula>$L16&gt;0.15</formula>
    </cfRule>
    <cfRule type="expression" dxfId="184" priority="76">
      <formula>AND($L16&gt;0.08,$L16&lt;0.15)</formula>
    </cfRule>
  </conditionalFormatting>
  <conditionalFormatting sqref="D16">
    <cfRule type="expression" dxfId="183" priority="73">
      <formula>$L16&gt;0.15</formula>
    </cfRule>
    <cfRule type="expression" dxfId="182" priority="74">
      <formula>AND($L16&gt;0.08,$L16&lt;0.15)</formula>
    </cfRule>
  </conditionalFormatting>
  <conditionalFormatting sqref="D18">
    <cfRule type="expression" dxfId="181" priority="65">
      <formula>$L18&gt;0.15</formula>
    </cfRule>
    <cfRule type="expression" dxfId="180" priority="66">
      <formula>AND($L18&gt;0.08,$L18&lt;0.15)</formula>
    </cfRule>
  </conditionalFormatting>
  <conditionalFormatting sqref="H24">
    <cfRule type="expression" dxfId="179" priority="57">
      <formula>$L24&gt;0.15</formula>
    </cfRule>
    <cfRule type="expression" dxfId="178" priority="58">
      <formula>AND($L24&gt;0.08,$L24&lt;0.15)</formula>
    </cfRule>
  </conditionalFormatting>
  <conditionalFormatting sqref="D26">
    <cfRule type="expression" dxfId="177" priority="47">
      <formula>$L26&gt;0.15</formula>
    </cfRule>
    <cfRule type="expression" dxfId="176" priority="48">
      <formula>AND($L26&gt;0.08,$L26&lt;0.15)</formula>
    </cfRule>
  </conditionalFormatting>
  <conditionalFormatting sqref="E25:H25">
    <cfRule type="expression" dxfId="175" priority="53">
      <formula>$L25&gt;0.15</formula>
    </cfRule>
    <cfRule type="expression" dxfId="174" priority="54">
      <formula>AND($L25&gt;0.08,$L25&lt;0.15)</formula>
    </cfRule>
  </conditionalFormatting>
  <conditionalFormatting sqref="D25">
    <cfRule type="expression" dxfId="173" priority="51">
      <formula>$L25&gt;0.15</formula>
    </cfRule>
    <cfRule type="expression" dxfId="172" priority="52">
      <formula>AND($L25&gt;0.08,$L25&lt;0.15)</formula>
    </cfRule>
  </conditionalFormatting>
  <conditionalFormatting sqref="E26:H26">
    <cfRule type="expression" dxfId="171" priority="49">
      <formula>$L26&gt;0.15</formula>
    </cfRule>
    <cfRule type="expression" dxfId="170" priority="50">
      <formula>AND($L26&gt;0.08,$L26&lt;0.15)</formula>
    </cfRule>
  </conditionalFormatting>
  <conditionalFormatting sqref="D24:F24">
    <cfRule type="expression" dxfId="169" priority="45">
      <formula>$L24&gt;0.15</formula>
    </cfRule>
    <cfRule type="expression" dxfId="168" priority="46">
      <formula>AND($L24&gt;0.08,$L24&lt;0.15)</formula>
    </cfRule>
  </conditionalFormatting>
  <conditionalFormatting sqref="D24:F24">
    <cfRule type="expression" dxfId="167" priority="43">
      <formula>$L24&gt;0.15</formula>
    </cfRule>
    <cfRule type="expression" dxfId="166" priority="44">
      <formula>AND($L24&gt;0.08,$L24&lt;0.15)</formula>
    </cfRule>
  </conditionalFormatting>
  <conditionalFormatting sqref="D23:F23">
    <cfRule type="expression" dxfId="165" priority="39">
      <formula>$L23&gt;0.15</formula>
    </cfRule>
    <cfRule type="expression" dxfId="164" priority="40">
      <formula>AND($L23&gt;0.08,$L23&lt;0.15)</formula>
    </cfRule>
  </conditionalFormatting>
  <conditionalFormatting sqref="D21:H21">
    <cfRule type="expression" dxfId="163" priority="33">
      <formula>$L21&gt;0.15</formula>
    </cfRule>
    <cfRule type="expression" dxfId="162" priority="34">
      <formula>AND($L21&gt;0.08,$L21&lt;0.15)</formula>
    </cfRule>
  </conditionalFormatting>
  <conditionalFormatting sqref="D21:H21">
    <cfRule type="expression" dxfId="161" priority="31">
      <formula>$L21&gt;0.15</formula>
    </cfRule>
    <cfRule type="expression" dxfId="160" priority="32">
      <formula>AND($L21&gt;0.08,$L21&lt;0.15)</formula>
    </cfRule>
  </conditionalFormatting>
  <conditionalFormatting sqref="D22:H22">
    <cfRule type="expression" dxfId="159" priority="29">
      <formula>$L22&gt;0.15</formula>
    </cfRule>
    <cfRule type="expression" dxfId="158" priority="30">
      <formula>AND($L22&gt;0.08,$L22&lt;0.15)</formula>
    </cfRule>
  </conditionalFormatting>
  <conditionalFormatting sqref="D22:H22">
    <cfRule type="expression" dxfId="157" priority="27">
      <formula>$L22&gt;0.15</formula>
    </cfRule>
    <cfRule type="expression" dxfId="156" priority="28">
      <formula>AND($L22&gt;0.08,$L22&lt;0.15)</formula>
    </cfRule>
  </conditionalFormatting>
  <conditionalFormatting sqref="D19:F19">
    <cfRule type="expression" dxfId="155" priority="25">
      <formula>$L19&gt;0.15</formula>
    </cfRule>
    <cfRule type="expression" dxfId="154" priority="26">
      <formula>AND($L19&gt;0.08,$L19&lt;0.15)</formula>
    </cfRule>
  </conditionalFormatting>
  <conditionalFormatting sqref="D19:F19">
    <cfRule type="expression" dxfId="153" priority="23">
      <formula>$L19&gt;0.15</formula>
    </cfRule>
    <cfRule type="expression" dxfId="152" priority="24">
      <formula>AND($L19&gt;0.08,$L19&lt;0.15)</formula>
    </cfRule>
  </conditionalFormatting>
  <conditionalFormatting sqref="G19:H19">
    <cfRule type="expression" dxfId="151" priority="21">
      <formula>$L19&gt;0.15</formula>
    </cfRule>
    <cfRule type="expression" dxfId="150" priority="22">
      <formula>AND($L19&gt;0.08,$L19&lt;0.15)</formula>
    </cfRule>
  </conditionalFormatting>
  <conditionalFormatting sqref="D20:H20">
    <cfRule type="expression" dxfId="149" priority="19">
      <formula>$L20&gt;0.15</formula>
    </cfRule>
    <cfRule type="expression" dxfId="148" priority="20">
      <formula>AND($L20&gt;0.08,$L20&lt;0.15)</formula>
    </cfRule>
  </conditionalFormatting>
  <conditionalFormatting sqref="D27:H27">
    <cfRule type="expression" dxfId="147" priority="17">
      <formula>$L27&gt;0.15</formula>
    </cfRule>
    <cfRule type="expression" dxfId="146" priority="18">
      <formula>AND($L27&gt;0.08,$L27&lt;0.15)</formula>
    </cfRule>
  </conditionalFormatting>
  <conditionalFormatting sqref="D28:H28">
    <cfRule type="expression" dxfId="145" priority="15">
      <formula>$L28&gt;0.15</formula>
    </cfRule>
    <cfRule type="expression" dxfId="144" priority="16">
      <formula>AND($L28&gt;0.08,$L28&lt;0.15)</formula>
    </cfRule>
  </conditionalFormatting>
  <conditionalFormatting sqref="H29">
    <cfRule type="expression" dxfId="143" priority="13">
      <formula>$L29&gt;0.15</formula>
    </cfRule>
    <cfRule type="expression" dxfId="142" priority="14">
      <formula>AND($L29&gt;0.08,$L29&lt;0.15)</formula>
    </cfRule>
  </conditionalFormatting>
  <conditionalFormatting sqref="D29:F29">
    <cfRule type="expression" dxfId="141" priority="11">
      <formula>$L29&gt;0.15</formula>
    </cfRule>
    <cfRule type="expression" dxfId="140" priority="12">
      <formula>AND($L29&gt;0.08,$L29&lt;0.15)</formula>
    </cfRule>
  </conditionalFormatting>
  <conditionalFormatting sqref="D30 F30">
    <cfRule type="expression" dxfId="139" priority="9">
      <formula>$L30&gt;0.15</formula>
    </cfRule>
    <cfRule type="expression" dxfId="138" priority="10">
      <formula>AND($L30&gt;0.08,$L30&lt;0.15)</formula>
    </cfRule>
  </conditionalFormatting>
  <conditionalFormatting sqref="D30 F30">
    <cfRule type="expression" dxfId="137" priority="7">
      <formula>$L30&gt;0.15</formula>
    </cfRule>
    <cfRule type="expression" dxfId="136" priority="8">
      <formula>AND($L30&gt;0.08,$L30&lt;0.15)</formula>
    </cfRule>
  </conditionalFormatting>
  <conditionalFormatting sqref="G30:H30">
    <cfRule type="expression" dxfId="135" priority="5">
      <formula>$L30&gt;0.15</formula>
    </cfRule>
    <cfRule type="expression" dxfId="134" priority="6">
      <formula>AND($L30&gt;0.08,$L30&lt;0.15)</formula>
    </cfRule>
  </conditionalFormatting>
  <conditionalFormatting sqref="D31:H31">
    <cfRule type="expression" dxfId="133" priority="3">
      <formula>$L31&gt;0.15</formula>
    </cfRule>
    <cfRule type="expression" dxfId="132" priority="4">
      <formula>AND($L31&gt;0.08,$L31&lt;0.15)</formula>
    </cfRule>
  </conditionalFormatting>
  <conditionalFormatting sqref="E30">
    <cfRule type="expression" dxfId="1" priority="1">
      <formula>$L30&gt;0.15</formula>
    </cfRule>
    <cfRule type="expression" dxfId="0" priority="2">
      <formula>AND($L30&gt;0.08,$L30&lt;0.15)</formula>
    </cfRule>
  </conditionalFormatting>
  <dataValidations count="3">
    <dataValidation type="list" allowBlank="1" showInputMessage="1" showErrorMessage="1" sqref="AA7:AA46 AA49:AA63">
      <formula1>"A, B"</formula1>
    </dataValidation>
    <dataValidation type="whole" allowBlank="1" showInputMessage="1" showErrorMessage="1" errorTitle="입력값이 올바르지 않습니다." error="숫자만 쓰세요!" sqref="M49:X63 M7:X46">
      <formula1>0</formula1>
      <formula2>20000</formula2>
    </dataValidation>
    <dataValidation allowBlank="1" showInputMessage="1" showErrorMessage="1" prompt="수식 계산_x000a_수치 입력 금지" sqref="K7:K46 K49:K63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데이터!$C$4:$C$11</xm:f>
          </x14:formula1>
          <xm:sqref>AC49:AC63 AC39:AC46 AC7:AC26</xm:sqref>
        </x14:dataValidation>
        <x14:dataValidation type="list" allowBlank="1" showInputMessage="1" showErrorMessage="1">
          <x14:formula1>
            <xm:f>데이터!$B$4:$B$17</xm:f>
          </x14:formula1>
          <xm:sqref>D49:D63 D21:D22 D13 D7 D31:D46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zoomScale="85" zoomScaleNormal="85" workbookViewId="0">
      <pane ySplit="6" topLeftCell="A7" activePane="bottomLeft" state="frozen"/>
      <selection activeCell="A4" sqref="A4:AC4"/>
      <selection pane="bottomLeft" activeCell="C8" sqref="C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45" t="s">
        <v>212</v>
      </c>
      <c r="B1" s="46"/>
      <c r="C1" s="46"/>
      <c r="D1" s="46"/>
      <c r="E1" s="51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</row>
    <row r="2" spans="1:30" s="1" customFormat="1" ht="13.5" customHeight="1" x14ac:dyDescent="0.3">
      <c r="A2" s="47"/>
      <c r="B2" s="48"/>
      <c r="C2" s="48"/>
      <c r="D2" s="48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</row>
    <row r="3" spans="1:30" s="1" customFormat="1" ht="13.5" customHeight="1" x14ac:dyDescent="0.3">
      <c r="A3" s="49"/>
      <c r="B3" s="50"/>
      <c r="C3" s="50"/>
      <c r="D3" s="50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s="1" customFormat="1" ht="9.9499999999999993" customHeight="1" thickBot="1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9"/>
    </row>
    <row r="5" spans="1:30" s="2" customFormat="1" ht="17.25" thickTop="1" x14ac:dyDescent="0.3">
      <c r="A5" s="39" t="s">
        <v>1</v>
      </c>
      <c r="B5" s="60" t="s">
        <v>46</v>
      </c>
      <c r="C5" s="60" t="str">
        <f>RIGHT($A$1,1)</f>
        <v>일</v>
      </c>
      <c r="D5" s="39" t="s">
        <v>2</v>
      </c>
      <c r="E5" s="39" t="s">
        <v>3</v>
      </c>
      <c r="F5" s="39" t="s">
        <v>4</v>
      </c>
      <c r="G5" s="39" t="s">
        <v>5</v>
      </c>
      <c r="H5" s="37" t="s">
        <v>6</v>
      </c>
      <c r="I5" s="39" t="s">
        <v>7</v>
      </c>
      <c r="J5" s="39" t="s">
        <v>8</v>
      </c>
      <c r="K5" s="39" t="s">
        <v>9</v>
      </c>
      <c r="L5" s="40" t="s">
        <v>10</v>
      </c>
      <c r="M5" s="42" t="s">
        <v>11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 t="s">
        <v>12</v>
      </c>
      <c r="Z5" s="42"/>
      <c r="AA5" s="42"/>
      <c r="AB5" s="42" t="s">
        <v>13</v>
      </c>
      <c r="AC5" s="42" t="s">
        <v>14</v>
      </c>
      <c r="AD5" s="63" t="s">
        <v>15</v>
      </c>
    </row>
    <row r="6" spans="1:30" s="2" customFormat="1" ht="25.5" customHeight="1" thickBot="1" x14ac:dyDescent="0.35">
      <c r="A6" s="38"/>
      <c r="B6" s="61"/>
      <c r="C6" s="61"/>
      <c r="D6" s="38"/>
      <c r="E6" s="38"/>
      <c r="F6" s="38"/>
      <c r="G6" s="38"/>
      <c r="H6" s="38"/>
      <c r="I6" s="38"/>
      <c r="J6" s="38"/>
      <c r="K6" s="38"/>
      <c r="L6" s="41"/>
      <c r="M6" s="33" t="s">
        <v>16</v>
      </c>
      <c r="N6" s="33" t="s">
        <v>17</v>
      </c>
      <c r="O6" s="33" t="s">
        <v>18</v>
      </c>
      <c r="P6" s="33" t="s">
        <v>19</v>
      </c>
      <c r="Q6" s="25" t="s">
        <v>48</v>
      </c>
      <c r="R6" s="25" t="s">
        <v>49</v>
      </c>
      <c r="S6" s="33" t="s">
        <v>20</v>
      </c>
      <c r="T6" s="25" t="s">
        <v>50</v>
      </c>
      <c r="U6" s="25" t="s">
        <v>51</v>
      </c>
      <c r="V6" s="3" t="s">
        <v>52</v>
      </c>
      <c r="W6" s="3" t="s">
        <v>42</v>
      </c>
      <c r="X6" s="3" t="s">
        <v>43</v>
      </c>
      <c r="Y6" s="33" t="s">
        <v>21</v>
      </c>
      <c r="Z6" s="33" t="s">
        <v>22</v>
      </c>
      <c r="AA6" s="33" t="s">
        <v>23</v>
      </c>
      <c r="AB6" s="62"/>
      <c r="AC6" s="62"/>
      <c r="AD6" s="62"/>
    </row>
    <row r="7" spans="1:30" s="13" customFormat="1" ht="20.100000000000001" customHeight="1" thickTop="1" x14ac:dyDescent="0.3">
      <c r="A7" s="4">
        <v>1</v>
      </c>
      <c r="B7" s="5">
        <v>11</v>
      </c>
      <c r="C7" s="5">
        <v>27</v>
      </c>
      <c r="D7" s="6" t="s">
        <v>73</v>
      </c>
      <c r="E7" s="6" t="s">
        <v>75</v>
      </c>
      <c r="F7" s="6" t="s">
        <v>76</v>
      </c>
      <c r="G7" s="4" t="s">
        <v>77</v>
      </c>
      <c r="H7" s="4" t="s">
        <v>78</v>
      </c>
      <c r="I7" s="7">
        <f t="shared" ref="I7:I46" si="0">J7+K7</f>
        <v>387</v>
      </c>
      <c r="J7" s="8">
        <v>380</v>
      </c>
      <c r="K7" s="7">
        <f t="shared" ref="K7:K16" si="1">SUM(M7:X7)</f>
        <v>7</v>
      </c>
      <c r="L7" s="9">
        <f t="shared" ref="L7:L46" si="2">K7/I7</f>
        <v>1.8087855297157621E-2</v>
      </c>
      <c r="M7" s="10">
        <v>5</v>
      </c>
      <c r="N7" s="10"/>
      <c r="O7" s="10"/>
      <c r="P7" s="10">
        <v>2</v>
      </c>
      <c r="Q7" s="10"/>
      <c r="R7" s="10"/>
      <c r="S7" s="10"/>
      <c r="T7" s="10"/>
      <c r="U7" s="10"/>
      <c r="V7" s="10"/>
      <c r="W7" s="10"/>
      <c r="X7" s="10"/>
      <c r="Y7" s="11">
        <v>20201111</v>
      </c>
      <c r="Z7" s="11">
        <v>3</v>
      </c>
      <c r="AA7" s="5" t="s">
        <v>59</v>
      </c>
      <c r="AB7" s="11" t="str">
        <f t="shared" ref="AB7:AB46" si="3">IF($AA7="A","하선동",IF($AA7="B","이형준",""))</f>
        <v>하선동</v>
      </c>
      <c r="AC7" s="4" t="s">
        <v>65</v>
      </c>
      <c r="AD7" s="12"/>
    </row>
    <row r="8" spans="1:30" s="13" customFormat="1" ht="20.100000000000001" customHeight="1" x14ac:dyDescent="0.3">
      <c r="A8" s="4">
        <v>2</v>
      </c>
      <c r="B8" s="5">
        <f>B7</f>
        <v>11</v>
      </c>
      <c r="C8" s="5">
        <f>C7</f>
        <v>27</v>
      </c>
      <c r="D8" s="6" t="s">
        <v>73</v>
      </c>
      <c r="E8" s="6" t="s">
        <v>75</v>
      </c>
      <c r="F8" s="6" t="s">
        <v>76</v>
      </c>
      <c r="G8" s="4" t="s">
        <v>77</v>
      </c>
      <c r="H8" s="4" t="s">
        <v>78</v>
      </c>
      <c r="I8" s="7">
        <f t="shared" si="0"/>
        <v>1845</v>
      </c>
      <c r="J8" s="8">
        <v>1820</v>
      </c>
      <c r="K8" s="7">
        <f t="shared" si="1"/>
        <v>25</v>
      </c>
      <c r="L8" s="9">
        <f t="shared" si="2"/>
        <v>1.3550135501355014E-2</v>
      </c>
      <c r="M8" s="10">
        <v>13</v>
      </c>
      <c r="N8" s="10"/>
      <c r="O8" s="10"/>
      <c r="P8" s="10">
        <v>10</v>
      </c>
      <c r="Q8" s="10">
        <v>2</v>
      </c>
      <c r="R8" s="10"/>
      <c r="S8" s="10"/>
      <c r="T8" s="10"/>
      <c r="U8" s="10"/>
      <c r="V8" s="10"/>
      <c r="W8" s="10"/>
      <c r="X8" s="10"/>
      <c r="Y8" s="11">
        <v>20201123</v>
      </c>
      <c r="Z8" s="11">
        <v>3</v>
      </c>
      <c r="AA8" s="5" t="s">
        <v>59</v>
      </c>
      <c r="AB8" s="11" t="str">
        <f t="shared" si="3"/>
        <v>하선동</v>
      </c>
      <c r="AC8" s="4" t="s">
        <v>65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11</v>
      </c>
      <c r="C9" s="5">
        <f t="shared" si="4"/>
        <v>27</v>
      </c>
      <c r="D9" s="6" t="s">
        <v>73</v>
      </c>
      <c r="E9" s="6" t="s">
        <v>75</v>
      </c>
      <c r="F9" s="6" t="s">
        <v>76</v>
      </c>
      <c r="G9" s="4" t="s">
        <v>77</v>
      </c>
      <c r="H9" s="4" t="s">
        <v>78</v>
      </c>
      <c r="I9" s="7">
        <f t="shared" si="0"/>
        <v>1554</v>
      </c>
      <c r="J9" s="8">
        <v>1530</v>
      </c>
      <c r="K9" s="7">
        <f t="shared" si="1"/>
        <v>24</v>
      </c>
      <c r="L9" s="9">
        <f t="shared" si="2"/>
        <v>1.5444015444015444E-2</v>
      </c>
      <c r="M9" s="10">
        <v>2</v>
      </c>
      <c r="N9" s="10"/>
      <c r="O9" s="10"/>
      <c r="P9" s="10">
        <v>21</v>
      </c>
      <c r="Q9" s="10"/>
      <c r="R9" s="10"/>
      <c r="S9" s="10"/>
      <c r="T9" s="10">
        <v>1</v>
      </c>
      <c r="U9" s="10"/>
      <c r="V9" s="10"/>
      <c r="W9" s="10"/>
      <c r="X9" s="10"/>
      <c r="Y9" s="11">
        <v>20201126</v>
      </c>
      <c r="Z9" s="11">
        <v>3</v>
      </c>
      <c r="AA9" s="5" t="s">
        <v>63</v>
      </c>
      <c r="AB9" s="11" t="str">
        <f t="shared" si="3"/>
        <v>이형준</v>
      </c>
      <c r="AC9" s="4" t="s">
        <v>65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11</v>
      </c>
      <c r="C10" s="5">
        <f t="shared" si="4"/>
        <v>27</v>
      </c>
      <c r="D10" s="6" t="s">
        <v>26</v>
      </c>
      <c r="E10" s="6" t="s">
        <v>75</v>
      </c>
      <c r="F10" s="6" t="s">
        <v>127</v>
      </c>
      <c r="G10" s="4" t="s">
        <v>82</v>
      </c>
      <c r="H10" s="4" t="s">
        <v>78</v>
      </c>
      <c r="I10" s="7">
        <f t="shared" si="0"/>
        <v>118</v>
      </c>
      <c r="J10" s="8">
        <v>110</v>
      </c>
      <c r="K10" s="7">
        <f t="shared" si="1"/>
        <v>8</v>
      </c>
      <c r="L10" s="9">
        <f t="shared" si="2"/>
        <v>6.7796610169491525E-2</v>
      </c>
      <c r="M10" s="10"/>
      <c r="N10" s="10"/>
      <c r="O10" s="10"/>
      <c r="P10" s="10">
        <v>8</v>
      </c>
      <c r="Q10" s="10"/>
      <c r="R10" s="10"/>
      <c r="S10" s="10"/>
      <c r="T10" s="10"/>
      <c r="U10" s="10"/>
      <c r="V10" s="10"/>
      <c r="W10" s="10"/>
      <c r="X10" s="10"/>
      <c r="Y10" s="11">
        <v>20201126</v>
      </c>
      <c r="Z10" s="11">
        <v>15</v>
      </c>
      <c r="AA10" s="5" t="s">
        <v>63</v>
      </c>
      <c r="AB10" s="11" t="str">
        <f t="shared" si="3"/>
        <v>이형준</v>
      </c>
      <c r="AC10" s="4" t="s">
        <v>98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11</v>
      </c>
      <c r="C11" s="5">
        <f t="shared" si="4"/>
        <v>27</v>
      </c>
      <c r="D11" s="6" t="s">
        <v>73</v>
      </c>
      <c r="E11" s="6" t="s">
        <v>75</v>
      </c>
      <c r="F11" s="6" t="s">
        <v>76</v>
      </c>
      <c r="G11" s="4" t="s">
        <v>77</v>
      </c>
      <c r="H11" s="4" t="s">
        <v>78</v>
      </c>
      <c r="I11" s="7">
        <f t="shared" si="0"/>
        <v>2208</v>
      </c>
      <c r="J11" s="8">
        <v>2062</v>
      </c>
      <c r="K11" s="7">
        <f t="shared" si="1"/>
        <v>146</v>
      </c>
      <c r="L11" s="9">
        <f t="shared" si="2"/>
        <v>6.6123188405797104E-2</v>
      </c>
      <c r="M11" s="10">
        <v>121</v>
      </c>
      <c r="N11" s="10">
        <v>2</v>
      </c>
      <c r="O11" s="10"/>
      <c r="P11" s="10">
        <v>23</v>
      </c>
      <c r="Q11" s="10"/>
      <c r="R11" s="10"/>
      <c r="S11" s="10"/>
      <c r="T11" s="10"/>
      <c r="U11" s="10"/>
      <c r="V11" s="10"/>
      <c r="W11" s="10"/>
      <c r="X11" s="10"/>
      <c r="Y11" s="11">
        <v>20201123</v>
      </c>
      <c r="Z11" s="11">
        <v>3</v>
      </c>
      <c r="AA11" s="5" t="s">
        <v>63</v>
      </c>
      <c r="AB11" s="11" t="str">
        <f t="shared" si="3"/>
        <v>이형준</v>
      </c>
      <c r="AC11" s="4" t="s">
        <v>98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11</v>
      </c>
      <c r="C12" s="5">
        <f t="shared" si="4"/>
        <v>27</v>
      </c>
      <c r="D12" s="6" t="s">
        <v>73</v>
      </c>
      <c r="E12" s="6" t="s">
        <v>75</v>
      </c>
      <c r="F12" s="6" t="s">
        <v>76</v>
      </c>
      <c r="G12" s="4" t="s">
        <v>77</v>
      </c>
      <c r="H12" s="4" t="s">
        <v>78</v>
      </c>
      <c r="I12" s="7">
        <f t="shared" si="0"/>
        <v>1587</v>
      </c>
      <c r="J12" s="8">
        <v>1474</v>
      </c>
      <c r="K12" s="7">
        <f t="shared" si="1"/>
        <v>113</v>
      </c>
      <c r="L12" s="9">
        <f t="shared" si="2"/>
        <v>7.120352867044738E-2</v>
      </c>
      <c r="M12" s="10">
        <v>61</v>
      </c>
      <c r="N12" s="10"/>
      <c r="O12" s="10"/>
      <c r="P12" s="10">
        <v>49</v>
      </c>
      <c r="Q12" s="10"/>
      <c r="R12" s="10"/>
      <c r="S12" s="10"/>
      <c r="T12" s="10">
        <v>3</v>
      </c>
      <c r="U12" s="10"/>
      <c r="V12" s="10"/>
      <c r="W12" s="10"/>
      <c r="X12" s="10"/>
      <c r="Y12" s="11">
        <v>20201124</v>
      </c>
      <c r="Z12" s="11">
        <v>3</v>
      </c>
      <c r="AA12" s="5" t="s">
        <v>59</v>
      </c>
      <c r="AB12" s="11" t="str">
        <f t="shared" si="3"/>
        <v>하선동</v>
      </c>
      <c r="AC12" s="4" t="s">
        <v>98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11</v>
      </c>
      <c r="C13" s="5">
        <f t="shared" si="4"/>
        <v>27</v>
      </c>
      <c r="D13" s="6" t="s">
        <v>66</v>
      </c>
      <c r="E13" s="4" t="s">
        <v>199</v>
      </c>
      <c r="F13" s="4" t="s">
        <v>200</v>
      </c>
      <c r="G13" s="4">
        <v>8301</v>
      </c>
      <c r="H13" s="4" t="s">
        <v>78</v>
      </c>
      <c r="I13" s="7">
        <f t="shared" si="0"/>
        <v>1291</v>
      </c>
      <c r="J13" s="8">
        <v>1287</v>
      </c>
      <c r="K13" s="7">
        <f t="shared" si="1"/>
        <v>4</v>
      </c>
      <c r="L13" s="9">
        <f t="shared" si="2"/>
        <v>3.0983733539891559E-3</v>
      </c>
      <c r="M13" s="10"/>
      <c r="N13" s="10"/>
      <c r="O13" s="10"/>
      <c r="P13" s="10"/>
      <c r="Q13" s="10"/>
      <c r="R13" s="10"/>
      <c r="S13" s="10">
        <v>4</v>
      </c>
      <c r="T13" s="10"/>
      <c r="U13" s="10"/>
      <c r="V13" s="10"/>
      <c r="W13" s="10"/>
      <c r="X13" s="10"/>
      <c r="Y13" s="11">
        <v>20201127</v>
      </c>
      <c r="Z13" s="11">
        <v>10</v>
      </c>
      <c r="AA13" s="5" t="s">
        <v>59</v>
      </c>
      <c r="AB13" s="11" t="str">
        <f t="shared" si="3"/>
        <v>하선동</v>
      </c>
      <c r="AC13" s="4" t="s">
        <v>98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11</v>
      </c>
      <c r="C14" s="5">
        <f t="shared" si="4"/>
        <v>27</v>
      </c>
      <c r="D14" s="6" t="s">
        <v>93</v>
      </c>
      <c r="E14" s="6" t="s">
        <v>201</v>
      </c>
      <c r="F14" s="6" t="s">
        <v>202</v>
      </c>
      <c r="G14" s="4" t="s">
        <v>203</v>
      </c>
      <c r="H14" s="4" t="s">
        <v>78</v>
      </c>
      <c r="I14" s="7">
        <f t="shared" si="0"/>
        <v>857</v>
      </c>
      <c r="J14" s="8">
        <v>857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>
        <v>20201127</v>
      </c>
      <c r="Z14" s="11">
        <v>4</v>
      </c>
      <c r="AA14" s="5" t="s">
        <v>59</v>
      </c>
      <c r="AB14" s="11" t="str">
        <f t="shared" si="3"/>
        <v>하선동</v>
      </c>
      <c r="AC14" s="4" t="s">
        <v>98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11</v>
      </c>
      <c r="C15" s="5">
        <f t="shared" si="4"/>
        <v>27</v>
      </c>
      <c r="D15" s="6" t="s">
        <v>73</v>
      </c>
      <c r="E15" s="6" t="s">
        <v>75</v>
      </c>
      <c r="F15" s="6" t="s">
        <v>76</v>
      </c>
      <c r="G15" s="4" t="s">
        <v>77</v>
      </c>
      <c r="H15" s="4" t="s">
        <v>78</v>
      </c>
      <c r="I15" s="7">
        <f t="shared" si="0"/>
        <v>1046</v>
      </c>
      <c r="J15" s="8">
        <v>1025</v>
      </c>
      <c r="K15" s="7">
        <f t="shared" si="1"/>
        <v>21</v>
      </c>
      <c r="L15" s="9">
        <f t="shared" si="2"/>
        <v>2.0076481835564052E-2</v>
      </c>
      <c r="M15" s="10">
        <v>17</v>
      </c>
      <c r="N15" s="10"/>
      <c r="O15" s="10"/>
      <c r="P15" s="10">
        <v>4</v>
      </c>
      <c r="Q15" s="10"/>
      <c r="R15" s="10"/>
      <c r="S15" s="10"/>
      <c r="T15" s="10"/>
      <c r="U15" s="10"/>
      <c r="V15" s="10"/>
      <c r="W15" s="10"/>
      <c r="X15" s="10"/>
      <c r="Y15" s="11">
        <v>20201124</v>
      </c>
      <c r="Z15" s="11">
        <v>3</v>
      </c>
      <c r="AA15" s="5" t="s">
        <v>59</v>
      </c>
      <c r="AB15" s="11" t="str">
        <f t="shared" si="3"/>
        <v>하선동</v>
      </c>
      <c r="AC15" s="4" t="s">
        <v>107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11</v>
      </c>
      <c r="C16" s="5">
        <f t="shared" si="4"/>
        <v>27</v>
      </c>
      <c r="D16" s="6" t="s">
        <v>73</v>
      </c>
      <c r="E16" s="6" t="s">
        <v>75</v>
      </c>
      <c r="F16" s="6" t="s">
        <v>76</v>
      </c>
      <c r="G16" s="4" t="s">
        <v>77</v>
      </c>
      <c r="H16" s="4" t="s">
        <v>78</v>
      </c>
      <c r="I16" s="7">
        <f t="shared" si="0"/>
        <v>1061</v>
      </c>
      <c r="J16" s="8">
        <v>975</v>
      </c>
      <c r="K16" s="7">
        <f t="shared" si="1"/>
        <v>86</v>
      </c>
      <c r="L16" s="9">
        <f t="shared" si="2"/>
        <v>8.1055607917059375E-2</v>
      </c>
      <c r="M16" s="10">
        <v>68</v>
      </c>
      <c r="N16" s="10"/>
      <c r="O16" s="10"/>
      <c r="P16" s="10">
        <v>18</v>
      </c>
      <c r="Q16" s="10"/>
      <c r="R16" s="10"/>
      <c r="S16" s="10"/>
      <c r="T16" s="10"/>
      <c r="U16" s="10"/>
      <c r="V16" s="10"/>
      <c r="W16" s="10"/>
      <c r="X16" s="10"/>
      <c r="Y16" s="11">
        <v>20201116</v>
      </c>
      <c r="Z16" s="11">
        <v>3</v>
      </c>
      <c r="AA16" s="5" t="s">
        <v>59</v>
      </c>
      <c r="AB16" s="11" t="str">
        <f t="shared" si="3"/>
        <v>하선동</v>
      </c>
      <c r="AC16" s="4" t="s">
        <v>107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11</v>
      </c>
      <c r="C17" s="5">
        <f t="shared" si="4"/>
        <v>27</v>
      </c>
      <c r="D17" s="6" t="s">
        <v>93</v>
      </c>
      <c r="E17" s="6" t="s">
        <v>75</v>
      </c>
      <c r="F17" s="6" t="s">
        <v>94</v>
      </c>
      <c r="G17" s="4" t="s">
        <v>82</v>
      </c>
      <c r="H17" s="4" t="s">
        <v>78</v>
      </c>
      <c r="I17" s="7">
        <f t="shared" si="0"/>
        <v>1878</v>
      </c>
      <c r="J17" s="8">
        <v>1755</v>
      </c>
      <c r="K17" s="7">
        <f t="shared" ref="K17:K18" si="5">SUM(M17:X17)</f>
        <v>123</v>
      </c>
      <c r="L17" s="9">
        <f t="shared" si="2"/>
        <v>6.5495207667731634E-2</v>
      </c>
      <c r="M17" s="10">
        <v>39</v>
      </c>
      <c r="N17" s="10"/>
      <c r="O17" s="10"/>
      <c r="P17" s="10">
        <v>60</v>
      </c>
      <c r="Q17" s="10">
        <v>24</v>
      </c>
      <c r="R17" s="10"/>
      <c r="S17" s="10"/>
      <c r="T17" s="10"/>
      <c r="U17" s="10"/>
      <c r="V17" s="10"/>
      <c r="W17" s="10"/>
      <c r="X17" s="10"/>
      <c r="Y17" s="11">
        <v>20201127</v>
      </c>
      <c r="Z17" s="11">
        <v>7</v>
      </c>
      <c r="AA17" s="5" t="s">
        <v>59</v>
      </c>
      <c r="AB17" s="11" t="str">
        <f t="shared" si="3"/>
        <v>하선동</v>
      </c>
      <c r="AC17" s="4" t="s">
        <v>107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11</v>
      </c>
      <c r="C18" s="5">
        <f t="shared" si="4"/>
        <v>27</v>
      </c>
      <c r="D18" s="6" t="s">
        <v>73</v>
      </c>
      <c r="E18" s="6"/>
      <c r="F18" s="6" t="s">
        <v>108</v>
      </c>
      <c r="G18" s="4" t="s">
        <v>69</v>
      </c>
      <c r="H18" s="4" t="s">
        <v>78</v>
      </c>
      <c r="I18" s="7">
        <f t="shared" si="0"/>
        <v>1151</v>
      </c>
      <c r="J18" s="8">
        <v>1150</v>
      </c>
      <c r="K18" s="7">
        <f t="shared" si="5"/>
        <v>1</v>
      </c>
      <c r="L18" s="9">
        <f t="shared" si="2"/>
        <v>8.6880973066898344E-4</v>
      </c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>
        <v>20201127</v>
      </c>
      <c r="Z18" s="11">
        <v>8</v>
      </c>
      <c r="AA18" s="5" t="s">
        <v>59</v>
      </c>
      <c r="AB18" s="11" t="str">
        <f t="shared" si="3"/>
        <v>하선동</v>
      </c>
      <c r="AC18" s="12" t="s">
        <v>115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11</v>
      </c>
      <c r="C19" s="5">
        <f t="shared" si="4"/>
        <v>27</v>
      </c>
      <c r="D19" s="6"/>
      <c r="E19" s="6"/>
      <c r="F19" s="6"/>
      <c r="G19" s="4"/>
      <c r="H19" s="4"/>
      <c r="I19" s="7">
        <f t="shared" si="0"/>
        <v>0</v>
      </c>
      <c r="J19" s="8"/>
      <c r="K19" s="7">
        <f t="shared" ref="K19:K46" si="6">SUM(M19:X19)</f>
        <v>0</v>
      </c>
      <c r="L19" s="9" t="e">
        <f t="shared" si="2"/>
        <v>#DIV/0!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5"/>
      <c r="AB19" s="11" t="str">
        <f t="shared" si="3"/>
        <v/>
      </c>
      <c r="AC19" s="4"/>
      <c r="AD19" s="12"/>
    </row>
    <row r="20" spans="1:30" s="13" customFormat="1" ht="20.100000000000001" customHeight="1" x14ac:dyDescent="0.3">
      <c r="A20" s="4">
        <v>14</v>
      </c>
      <c r="B20" s="5">
        <f t="shared" si="4"/>
        <v>11</v>
      </c>
      <c r="C20" s="5">
        <f t="shared" si="4"/>
        <v>27</v>
      </c>
      <c r="I20" s="7">
        <f t="shared" si="0"/>
        <v>0</v>
      </c>
      <c r="J20" s="8"/>
      <c r="K20" s="7">
        <f t="shared" si="6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5"/>
      <c r="AB20" s="11" t="str">
        <f t="shared" si="3"/>
        <v/>
      </c>
      <c r="AC20" s="4"/>
      <c r="AD20" s="12"/>
    </row>
    <row r="21" spans="1:30" s="13" customFormat="1" ht="20.100000000000001" customHeight="1" x14ac:dyDescent="0.3">
      <c r="A21" s="4">
        <v>15</v>
      </c>
      <c r="B21" s="5">
        <f t="shared" si="4"/>
        <v>11</v>
      </c>
      <c r="C21" s="5">
        <f t="shared" si="4"/>
        <v>27</v>
      </c>
      <c r="D21" s="6"/>
      <c r="E21" s="6"/>
      <c r="F21" s="4"/>
      <c r="G21" s="4"/>
      <c r="H21" s="4"/>
      <c r="I21" s="7">
        <f t="shared" si="0"/>
        <v>0</v>
      </c>
      <c r="J21" s="8"/>
      <c r="K21" s="7">
        <f t="shared" si="6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5"/>
      <c r="AB21" s="11" t="str">
        <f t="shared" si="3"/>
        <v/>
      </c>
      <c r="AC21" s="4"/>
      <c r="AD21" s="12"/>
    </row>
    <row r="22" spans="1:30" s="13" customFormat="1" ht="20.100000000000001" customHeight="1" x14ac:dyDescent="0.3">
      <c r="A22" s="4">
        <v>16</v>
      </c>
      <c r="B22" s="5">
        <f t="shared" si="4"/>
        <v>11</v>
      </c>
      <c r="C22" s="5">
        <f t="shared" si="4"/>
        <v>27</v>
      </c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6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5"/>
      <c r="AB22" s="11" t="str">
        <f t="shared" si="3"/>
        <v/>
      </c>
      <c r="AC22" s="4"/>
      <c r="AD22" s="12"/>
    </row>
    <row r="23" spans="1:30" s="13" customFormat="1" ht="20.100000000000001" customHeight="1" x14ac:dyDescent="0.3">
      <c r="A23" s="4">
        <v>17</v>
      </c>
      <c r="B23" s="5">
        <f t="shared" si="4"/>
        <v>11</v>
      </c>
      <c r="C23" s="5">
        <f t="shared" si="4"/>
        <v>27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6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5"/>
      <c r="AB23" s="11" t="str">
        <f t="shared" si="3"/>
        <v/>
      </c>
      <c r="AC23" s="4"/>
      <c r="AD23" s="12"/>
    </row>
    <row r="24" spans="1:30" s="13" customFormat="1" ht="20.100000000000001" customHeight="1" x14ac:dyDescent="0.3">
      <c r="A24" s="4">
        <v>18</v>
      </c>
      <c r="B24" s="5">
        <f t="shared" si="4"/>
        <v>11</v>
      </c>
      <c r="C24" s="5">
        <f t="shared" si="4"/>
        <v>27</v>
      </c>
      <c r="D24" s="6"/>
      <c r="E24" s="4"/>
      <c r="F24" s="4"/>
      <c r="G24" s="4"/>
      <c r="H24" s="4"/>
      <c r="I24" s="7">
        <f t="shared" si="0"/>
        <v>0</v>
      </c>
      <c r="J24" s="8"/>
      <c r="K24" s="7">
        <f t="shared" si="6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5"/>
      <c r="AB24" s="11" t="str">
        <f t="shared" si="3"/>
        <v/>
      </c>
      <c r="AC24" s="4"/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11</v>
      </c>
      <c r="C25" s="5">
        <f t="shared" si="7"/>
        <v>27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6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5"/>
      <c r="AB25" s="11" t="str">
        <f t="shared" si="3"/>
        <v/>
      </c>
      <c r="AC25" s="4"/>
      <c r="AD25" s="12"/>
    </row>
    <row r="26" spans="1:30" s="13" customFormat="1" ht="20.100000000000001" customHeight="1" x14ac:dyDescent="0.3">
      <c r="A26" s="4">
        <v>20</v>
      </c>
      <c r="B26" s="5">
        <f t="shared" si="7"/>
        <v>11</v>
      </c>
      <c r="C26" s="5">
        <f t="shared" si="7"/>
        <v>27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6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5"/>
      <c r="AB26" s="11" t="str">
        <f t="shared" si="3"/>
        <v/>
      </c>
      <c r="AC26" s="4"/>
      <c r="AD26" s="12"/>
    </row>
    <row r="27" spans="1:30" s="13" customFormat="1" ht="20.100000000000001" customHeight="1" x14ac:dyDescent="0.3">
      <c r="A27" s="4">
        <v>21</v>
      </c>
      <c r="B27" s="5">
        <f t="shared" si="7"/>
        <v>11</v>
      </c>
      <c r="C27" s="5">
        <f t="shared" si="7"/>
        <v>27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5"/>
      <c r="AB27" s="11" t="str">
        <f t="shared" si="3"/>
        <v/>
      </c>
      <c r="AC27" s="4"/>
      <c r="AD27" s="12"/>
    </row>
    <row r="28" spans="1:30" s="13" customFormat="1" ht="20.100000000000001" customHeight="1" x14ac:dyDescent="0.3">
      <c r="A28" s="4">
        <v>22</v>
      </c>
      <c r="B28" s="5">
        <f t="shared" si="7"/>
        <v>11</v>
      </c>
      <c r="C28" s="5">
        <f t="shared" si="7"/>
        <v>27</v>
      </c>
      <c r="D28" s="6"/>
      <c r="E28" s="6"/>
      <c r="F28" s="6"/>
      <c r="G28" s="4"/>
      <c r="H28" s="4"/>
      <c r="I28" s="7">
        <f t="shared" si="0"/>
        <v>0</v>
      </c>
      <c r="J28" s="8"/>
      <c r="K28" s="7">
        <f t="shared" si="6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5"/>
      <c r="AB28" s="11" t="str">
        <f t="shared" si="3"/>
        <v/>
      </c>
      <c r="AC28" s="4"/>
      <c r="AD28" s="12"/>
    </row>
    <row r="29" spans="1:30" s="13" customFormat="1" ht="20.100000000000001" customHeight="1" x14ac:dyDescent="0.3">
      <c r="A29" s="4">
        <v>23</v>
      </c>
      <c r="B29" s="5">
        <f t="shared" si="7"/>
        <v>11</v>
      </c>
      <c r="C29" s="5">
        <f t="shared" si="7"/>
        <v>27</v>
      </c>
      <c r="D29" s="6"/>
      <c r="E29" s="6"/>
      <c r="F29" s="6"/>
      <c r="G29" s="4"/>
      <c r="H29" s="4"/>
      <c r="I29" s="7">
        <f t="shared" si="0"/>
        <v>0</v>
      </c>
      <c r="J29" s="8"/>
      <c r="K29" s="7">
        <f t="shared" si="6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5"/>
      <c r="AB29" s="11" t="str">
        <f t="shared" si="3"/>
        <v/>
      </c>
      <c r="AC29" s="4"/>
      <c r="AD29" s="12"/>
    </row>
    <row r="30" spans="1:30" s="13" customFormat="1" ht="20.100000000000001" customHeight="1" x14ac:dyDescent="0.3">
      <c r="A30" s="4">
        <v>24</v>
      </c>
      <c r="B30" s="5">
        <f t="shared" si="7"/>
        <v>11</v>
      </c>
      <c r="C30" s="5">
        <f t="shared" si="7"/>
        <v>27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6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5"/>
      <c r="AB30" s="11" t="str">
        <f t="shared" si="3"/>
        <v/>
      </c>
      <c r="AC30" s="4"/>
      <c r="AD30" s="12"/>
    </row>
    <row r="31" spans="1:30" s="13" customFormat="1" ht="20.100000000000001" customHeight="1" x14ac:dyDescent="0.3">
      <c r="A31" s="4">
        <v>25</v>
      </c>
      <c r="B31" s="5">
        <f t="shared" si="7"/>
        <v>11</v>
      </c>
      <c r="C31" s="5">
        <f t="shared" si="7"/>
        <v>27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5"/>
      <c r="AB31" s="11" t="str">
        <f t="shared" si="3"/>
        <v/>
      </c>
      <c r="AC31" s="12"/>
      <c r="AD31" s="12"/>
    </row>
    <row r="32" spans="1:30" s="13" customFormat="1" ht="20.100000000000001" customHeight="1" x14ac:dyDescent="0.3">
      <c r="A32" s="4">
        <v>26</v>
      </c>
      <c r="B32" s="5">
        <f t="shared" si="7"/>
        <v>11</v>
      </c>
      <c r="C32" s="5">
        <f t="shared" si="7"/>
        <v>27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5"/>
      <c r="AB32" s="11" t="str">
        <f t="shared" si="3"/>
        <v/>
      </c>
      <c r="AC32" s="12"/>
      <c r="AD32" s="12"/>
    </row>
    <row r="33" spans="1:30" s="13" customFormat="1" ht="20.100000000000001" customHeight="1" x14ac:dyDescent="0.3">
      <c r="A33" s="4">
        <v>27</v>
      </c>
      <c r="B33" s="5">
        <f t="shared" si="7"/>
        <v>11</v>
      </c>
      <c r="C33" s="5">
        <f t="shared" si="7"/>
        <v>27</v>
      </c>
      <c r="D33" s="6"/>
      <c r="E33" s="4"/>
      <c r="F33" s="4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5"/>
      <c r="AB33" s="11" t="str">
        <f t="shared" si="3"/>
        <v/>
      </c>
      <c r="AC33" s="12"/>
      <c r="AD33" s="12"/>
    </row>
    <row r="34" spans="1:30" s="13" customFormat="1" ht="20.100000000000001" customHeight="1" x14ac:dyDescent="0.3">
      <c r="A34" s="4">
        <v>28</v>
      </c>
      <c r="B34" s="5">
        <f t="shared" si="7"/>
        <v>11</v>
      </c>
      <c r="C34" s="5">
        <f t="shared" si="7"/>
        <v>27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5"/>
      <c r="AB34" s="11" t="str">
        <f t="shared" si="3"/>
        <v/>
      </c>
      <c r="AC34" s="12"/>
      <c r="AD34" s="12"/>
    </row>
    <row r="35" spans="1:30" s="13" customFormat="1" ht="20.100000000000001" customHeight="1" x14ac:dyDescent="0.3">
      <c r="A35" s="4">
        <v>29</v>
      </c>
      <c r="B35" s="5">
        <f t="shared" si="7"/>
        <v>11</v>
      </c>
      <c r="C35" s="5">
        <f t="shared" si="7"/>
        <v>27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5"/>
      <c r="AB35" s="11" t="str">
        <f t="shared" si="3"/>
        <v/>
      </c>
      <c r="AC35" s="12"/>
      <c r="AD35" s="12"/>
    </row>
    <row r="36" spans="1:30" s="13" customFormat="1" ht="20.100000000000001" customHeight="1" x14ac:dyDescent="0.3">
      <c r="A36" s="4">
        <v>30</v>
      </c>
      <c r="B36" s="5">
        <f t="shared" si="7"/>
        <v>11</v>
      </c>
      <c r="C36" s="5">
        <f t="shared" si="7"/>
        <v>27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5"/>
      <c r="AB36" s="11" t="str">
        <f t="shared" si="3"/>
        <v/>
      </c>
      <c r="AC36" s="12"/>
      <c r="AD36" s="12"/>
    </row>
    <row r="37" spans="1:30" s="13" customFormat="1" ht="20.100000000000001" customHeight="1" x14ac:dyDescent="0.3">
      <c r="A37" s="4">
        <v>31</v>
      </c>
      <c r="B37" s="5">
        <f t="shared" si="7"/>
        <v>11</v>
      </c>
      <c r="C37" s="5">
        <f t="shared" si="7"/>
        <v>27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5"/>
      <c r="AB37" s="11" t="str">
        <f t="shared" si="3"/>
        <v/>
      </c>
      <c r="AC37" s="12"/>
      <c r="AD37" s="12"/>
    </row>
    <row r="38" spans="1:30" s="13" customFormat="1" ht="20.100000000000001" customHeight="1" x14ac:dyDescent="0.3">
      <c r="A38" s="4">
        <v>32</v>
      </c>
      <c r="B38" s="5">
        <f t="shared" si="7"/>
        <v>11</v>
      </c>
      <c r="C38" s="5">
        <f t="shared" si="7"/>
        <v>27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7"/>
        <v>11</v>
      </c>
      <c r="C39" s="5">
        <f t="shared" si="7"/>
        <v>27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7"/>
        <v>11</v>
      </c>
      <c r="C40" s="5">
        <f t="shared" si="7"/>
        <v>27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8">B40</f>
        <v>11</v>
      </c>
      <c r="C41" s="5">
        <f t="shared" si="8"/>
        <v>27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8"/>
        <v>11</v>
      </c>
      <c r="C42" s="5">
        <f t="shared" si="8"/>
        <v>27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8"/>
        <v>11</v>
      </c>
      <c r="C43" s="5">
        <f t="shared" si="8"/>
        <v>27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8"/>
        <v>11</v>
      </c>
      <c r="C44" s="5">
        <f t="shared" si="8"/>
        <v>27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6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8"/>
        <v>11</v>
      </c>
      <c r="C45" s="5">
        <f t="shared" si="8"/>
        <v>27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8"/>
        <v>11</v>
      </c>
      <c r="C46" s="5">
        <f t="shared" si="8"/>
        <v>27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3"/>
      <c r="B47" s="44"/>
      <c r="C47" s="44"/>
      <c r="D47" s="44"/>
      <c r="E47" s="44"/>
      <c r="F47" s="44"/>
      <c r="G47" s="44"/>
      <c r="H47" s="44"/>
      <c r="I47" s="34">
        <f t="shared" ref="I47:X47" si="9">SUM(I7:I46)</f>
        <v>14983</v>
      </c>
      <c r="J47" s="34">
        <f t="shared" si="9"/>
        <v>14425</v>
      </c>
      <c r="K47" s="34">
        <f t="shared" si="9"/>
        <v>558</v>
      </c>
      <c r="L47" s="34" t="e">
        <f t="shared" si="9"/>
        <v>#DIV/0!</v>
      </c>
      <c r="M47" s="34">
        <f t="shared" si="9"/>
        <v>327</v>
      </c>
      <c r="N47" s="34">
        <f t="shared" si="9"/>
        <v>2</v>
      </c>
      <c r="O47" s="34">
        <f t="shared" si="9"/>
        <v>0</v>
      </c>
      <c r="P47" s="34">
        <f t="shared" si="9"/>
        <v>195</v>
      </c>
      <c r="Q47" s="34">
        <f t="shared" si="9"/>
        <v>26</v>
      </c>
      <c r="R47" s="32"/>
      <c r="S47" s="34">
        <f t="shared" si="9"/>
        <v>4</v>
      </c>
      <c r="T47" s="34">
        <f t="shared" si="9"/>
        <v>4</v>
      </c>
      <c r="U47" s="34">
        <f t="shared" si="9"/>
        <v>0</v>
      </c>
      <c r="V47" s="34">
        <f t="shared" si="9"/>
        <v>0</v>
      </c>
      <c r="W47" s="34">
        <f t="shared" si="9"/>
        <v>0</v>
      </c>
      <c r="X47" s="34">
        <f t="shared" si="9"/>
        <v>0</v>
      </c>
      <c r="Y47" s="35"/>
      <c r="Z47" s="36"/>
      <c r="AA47" s="36"/>
      <c r="AB47" s="36"/>
      <c r="AC47" s="36"/>
      <c r="AD47" s="36"/>
    </row>
    <row r="48" spans="1:30" s="15" customFormat="1" x14ac:dyDescent="0.3">
      <c r="A48" s="43"/>
      <c r="B48" s="44"/>
      <c r="C48" s="44"/>
      <c r="D48" s="44"/>
      <c r="E48" s="44"/>
      <c r="F48" s="44"/>
      <c r="G48" s="44"/>
      <c r="H48" s="44"/>
      <c r="I48" s="34"/>
      <c r="J48" s="34"/>
      <c r="K48" s="34"/>
      <c r="L48" s="34"/>
      <c r="M48" s="34"/>
      <c r="N48" s="34"/>
      <c r="O48" s="34"/>
      <c r="P48" s="34"/>
      <c r="Q48" s="34"/>
      <c r="R48" s="32"/>
      <c r="S48" s="34"/>
      <c r="T48" s="34"/>
      <c r="U48" s="34"/>
      <c r="V48" s="34"/>
      <c r="W48" s="34"/>
      <c r="X48" s="34"/>
      <c r="Y48" s="36"/>
      <c r="Z48" s="36"/>
      <c r="AA48" s="36"/>
      <c r="AB48" s="36"/>
      <c r="AC48" s="36"/>
      <c r="AD48" s="36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2</v>
      </c>
      <c r="D49" s="6" t="s">
        <v>93</v>
      </c>
      <c r="E49" s="6" t="s">
        <v>112</v>
      </c>
      <c r="F49" s="6" t="s">
        <v>204</v>
      </c>
      <c r="G49" s="4" t="s">
        <v>61</v>
      </c>
      <c r="H49" s="4" t="s">
        <v>62</v>
      </c>
      <c r="I49" s="7">
        <f t="shared" ref="I49:I63" si="10">J49+K49</f>
        <v>305</v>
      </c>
      <c r="J49" s="8">
        <v>300</v>
      </c>
      <c r="K49" s="7">
        <f t="shared" ref="K49:K63" si="11">SUM(M49:X49)</f>
        <v>5</v>
      </c>
      <c r="L49" s="9">
        <f t="shared" ref="L49:L63" si="12">K49/I49</f>
        <v>1.6393442622950821E-2</v>
      </c>
      <c r="M49" s="10"/>
      <c r="N49" s="10"/>
      <c r="O49" s="10"/>
      <c r="P49" s="10"/>
      <c r="Q49" s="10"/>
      <c r="R49" s="10"/>
      <c r="S49" s="10">
        <v>5</v>
      </c>
      <c r="T49" s="10"/>
      <c r="U49" s="10"/>
      <c r="V49" s="10"/>
      <c r="W49" s="10"/>
      <c r="X49" s="10"/>
      <c r="Y49" s="11">
        <v>20201126</v>
      </c>
      <c r="Z49" s="11">
        <v>12</v>
      </c>
      <c r="AA49" s="5" t="s">
        <v>59</v>
      </c>
      <c r="AB49" s="11" t="str">
        <f>IF($AA49="A","하선동",IF($AA49="B","이형준",""))</f>
        <v>하선동</v>
      </c>
      <c r="AC49" s="4" t="s">
        <v>65</v>
      </c>
      <c r="AD49" s="12" t="s">
        <v>205</v>
      </c>
    </row>
    <row r="50" spans="1:30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2</v>
      </c>
      <c r="D50" s="6" t="s">
        <v>93</v>
      </c>
      <c r="E50" s="6" t="s">
        <v>75</v>
      </c>
      <c r="F50" s="6" t="s">
        <v>206</v>
      </c>
      <c r="G50" s="4" t="s">
        <v>82</v>
      </c>
      <c r="H50" s="4" t="s">
        <v>62</v>
      </c>
      <c r="I50" s="7">
        <f t="shared" si="10"/>
        <v>153</v>
      </c>
      <c r="J50" s="14">
        <v>150</v>
      </c>
      <c r="K50" s="7">
        <f t="shared" si="11"/>
        <v>3</v>
      </c>
      <c r="L50" s="9">
        <f t="shared" si="12"/>
        <v>1.9607843137254902E-2</v>
      </c>
      <c r="M50" s="10"/>
      <c r="N50" s="10"/>
      <c r="O50" s="10"/>
      <c r="P50" s="10"/>
      <c r="Q50" s="10"/>
      <c r="R50" s="10"/>
      <c r="S50" s="10">
        <v>3</v>
      </c>
      <c r="T50" s="10"/>
      <c r="U50" s="10"/>
      <c r="V50" s="10"/>
      <c r="W50" s="10"/>
      <c r="X50" s="10"/>
      <c r="Y50" s="11">
        <v>20201126</v>
      </c>
      <c r="Z50" s="11">
        <v>2</v>
      </c>
      <c r="AA50" s="5" t="s">
        <v>59</v>
      </c>
      <c r="AB50" s="11" t="str">
        <f t="shared" ref="AB50:AB63" si="15">IF($AA50="A","하선동",IF($AA50="B","이형준",""))</f>
        <v>하선동</v>
      </c>
      <c r="AC50" s="4" t="s">
        <v>65</v>
      </c>
      <c r="AD50" s="12" t="s">
        <v>92</v>
      </c>
    </row>
    <row r="51" spans="1:30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2</v>
      </c>
      <c r="D51" s="6" t="s">
        <v>93</v>
      </c>
      <c r="E51" s="6" t="s">
        <v>100</v>
      </c>
      <c r="F51" s="6" t="s">
        <v>207</v>
      </c>
      <c r="G51" s="4" t="s">
        <v>82</v>
      </c>
      <c r="H51" s="4" t="s">
        <v>78</v>
      </c>
      <c r="I51" s="7">
        <f t="shared" si="10"/>
        <v>150</v>
      </c>
      <c r="J51" s="8">
        <v>150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20201126</v>
      </c>
      <c r="Z51" s="11">
        <v>13</v>
      </c>
      <c r="AA51" s="5" t="s">
        <v>59</v>
      </c>
      <c r="AB51" s="11" t="str">
        <f t="shared" si="15"/>
        <v>하선동</v>
      </c>
      <c r="AC51" s="4" t="s">
        <v>65</v>
      </c>
      <c r="AD51" s="12" t="s">
        <v>92</v>
      </c>
    </row>
    <row r="52" spans="1:30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2</v>
      </c>
      <c r="D52" s="6" t="s">
        <v>93</v>
      </c>
      <c r="E52" s="6" t="s">
        <v>67</v>
      </c>
      <c r="F52" s="6" t="s">
        <v>169</v>
      </c>
      <c r="G52" s="4" t="s">
        <v>82</v>
      </c>
      <c r="H52" s="4" t="s">
        <v>78</v>
      </c>
      <c r="I52" s="7">
        <f t="shared" si="10"/>
        <v>136</v>
      </c>
      <c r="J52" s="8">
        <v>120</v>
      </c>
      <c r="K52" s="7">
        <f t="shared" si="11"/>
        <v>16</v>
      </c>
      <c r="L52" s="9">
        <f t="shared" si="12"/>
        <v>0.11764705882352941</v>
      </c>
      <c r="M52" s="10"/>
      <c r="N52" s="10"/>
      <c r="O52" s="10"/>
      <c r="P52" s="10"/>
      <c r="Q52" s="10"/>
      <c r="R52" s="10">
        <v>3</v>
      </c>
      <c r="S52" s="10"/>
      <c r="T52" s="10">
        <v>13</v>
      </c>
      <c r="U52" s="10"/>
      <c r="V52" s="10"/>
      <c r="W52" s="10"/>
      <c r="X52" s="10"/>
      <c r="Y52" s="11">
        <v>20201127</v>
      </c>
      <c r="Z52" s="11">
        <v>1</v>
      </c>
      <c r="AA52" s="5" t="s">
        <v>59</v>
      </c>
      <c r="AB52" s="11" t="str">
        <f t="shared" si="15"/>
        <v>하선동</v>
      </c>
      <c r="AC52" s="4" t="s">
        <v>65</v>
      </c>
      <c r="AD52" s="12" t="s">
        <v>208</v>
      </c>
    </row>
    <row r="53" spans="1:30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2</v>
      </c>
      <c r="D53" s="6" t="s">
        <v>93</v>
      </c>
      <c r="E53" s="6" t="s">
        <v>67</v>
      </c>
      <c r="F53" s="6" t="s">
        <v>169</v>
      </c>
      <c r="G53" s="4" t="s">
        <v>209</v>
      </c>
      <c r="H53" s="4" t="s">
        <v>78</v>
      </c>
      <c r="I53" s="7">
        <f t="shared" si="10"/>
        <v>134</v>
      </c>
      <c r="J53" s="8">
        <v>120</v>
      </c>
      <c r="K53" s="7">
        <f t="shared" si="11"/>
        <v>14</v>
      </c>
      <c r="L53" s="9">
        <f t="shared" si="12"/>
        <v>0.1044776119402985</v>
      </c>
      <c r="M53" s="10"/>
      <c r="N53" s="10"/>
      <c r="O53" s="10"/>
      <c r="P53" s="10"/>
      <c r="Q53" s="10"/>
      <c r="R53" s="10">
        <v>2</v>
      </c>
      <c r="S53" s="10"/>
      <c r="T53" s="10">
        <v>12</v>
      </c>
      <c r="U53" s="10"/>
      <c r="V53" s="10"/>
      <c r="W53" s="10"/>
      <c r="X53" s="10"/>
      <c r="Y53" s="11">
        <v>20201127</v>
      </c>
      <c r="Z53" s="11">
        <v>1</v>
      </c>
      <c r="AA53" s="5" t="s">
        <v>59</v>
      </c>
      <c r="AB53" s="11" t="str">
        <f t="shared" si="15"/>
        <v>하선동</v>
      </c>
      <c r="AC53" s="4" t="s">
        <v>65</v>
      </c>
      <c r="AD53" s="12" t="s">
        <v>208</v>
      </c>
    </row>
    <row r="54" spans="1:30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2</v>
      </c>
      <c r="D54" s="6" t="s">
        <v>93</v>
      </c>
      <c r="E54" s="6" t="s">
        <v>67</v>
      </c>
      <c r="F54" s="6" t="s">
        <v>210</v>
      </c>
      <c r="G54" s="4" t="s">
        <v>170</v>
      </c>
      <c r="H54" s="4" t="s">
        <v>62</v>
      </c>
      <c r="I54" s="7">
        <f t="shared" si="10"/>
        <v>196</v>
      </c>
      <c r="J54" s="8">
        <v>150</v>
      </c>
      <c r="K54" s="7">
        <f t="shared" si="11"/>
        <v>46</v>
      </c>
      <c r="L54" s="9">
        <f t="shared" si="12"/>
        <v>0.23469387755102042</v>
      </c>
      <c r="M54" s="10"/>
      <c r="N54" s="10"/>
      <c r="O54" s="10"/>
      <c r="P54" s="10"/>
      <c r="Q54" s="10"/>
      <c r="R54" s="10"/>
      <c r="S54" s="10">
        <v>8</v>
      </c>
      <c r="T54" s="10"/>
      <c r="U54" s="10"/>
      <c r="V54" s="10">
        <v>38</v>
      </c>
      <c r="W54" s="10"/>
      <c r="X54" s="10"/>
      <c r="Y54" s="11">
        <v>20201127</v>
      </c>
      <c r="Z54" s="11">
        <v>1</v>
      </c>
      <c r="AA54" s="5" t="s">
        <v>59</v>
      </c>
      <c r="AB54" s="11" t="str">
        <f t="shared" si="15"/>
        <v>하선동</v>
      </c>
      <c r="AC54" s="4" t="s">
        <v>98</v>
      </c>
      <c r="AD54" s="12" t="s">
        <v>92</v>
      </c>
    </row>
    <row r="55" spans="1:30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2</v>
      </c>
      <c r="D55" s="6" t="s">
        <v>26</v>
      </c>
      <c r="E55" s="6" t="s">
        <v>75</v>
      </c>
      <c r="F55" s="6" t="s">
        <v>161</v>
      </c>
      <c r="G55" s="4" t="s">
        <v>163</v>
      </c>
      <c r="H55" s="4" t="s">
        <v>78</v>
      </c>
      <c r="I55" s="7">
        <f t="shared" si="10"/>
        <v>30</v>
      </c>
      <c r="J55" s="8">
        <v>30</v>
      </c>
      <c r="K55" s="7">
        <f t="shared" si="11"/>
        <v>0</v>
      </c>
      <c r="L55" s="9">
        <f t="shared" si="12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>
        <v>20201126</v>
      </c>
      <c r="Z55" s="11">
        <v>9</v>
      </c>
      <c r="AA55" s="5" t="s">
        <v>59</v>
      </c>
      <c r="AB55" s="11" t="str">
        <f t="shared" si="15"/>
        <v>하선동</v>
      </c>
      <c r="AC55" s="4" t="s">
        <v>107</v>
      </c>
      <c r="AD55" s="12" t="s">
        <v>92</v>
      </c>
    </row>
    <row r="56" spans="1:30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2</v>
      </c>
      <c r="D56" s="6" t="s">
        <v>73</v>
      </c>
      <c r="E56" s="6" t="s">
        <v>75</v>
      </c>
      <c r="F56" s="6" t="s">
        <v>76</v>
      </c>
      <c r="G56" s="4" t="s">
        <v>77</v>
      </c>
      <c r="H56" s="4" t="s">
        <v>78</v>
      </c>
      <c r="I56" s="7">
        <f t="shared" si="10"/>
        <v>1150</v>
      </c>
      <c r="J56" s="8">
        <v>1150</v>
      </c>
      <c r="K56" s="7">
        <f t="shared" si="11"/>
        <v>0</v>
      </c>
      <c r="L56" s="9">
        <f t="shared" si="12"/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>
        <v>20201126</v>
      </c>
      <c r="Z56" s="11">
        <v>3</v>
      </c>
      <c r="AA56" s="5" t="s">
        <v>63</v>
      </c>
      <c r="AB56" s="11" t="str">
        <f t="shared" si="15"/>
        <v>이형준</v>
      </c>
      <c r="AC56" s="12" t="s">
        <v>115</v>
      </c>
      <c r="AD56" s="12" t="s">
        <v>211</v>
      </c>
    </row>
    <row r="57" spans="1:30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2</v>
      </c>
      <c r="D57" s="6" t="s">
        <v>73</v>
      </c>
      <c r="E57" s="6" t="s">
        <v>75</v>
      </c>
      <c r="F57" s="6" t="s">
        <v>76</v>
      </c>
      <c r="G57" s="4" t="s">
        <v>77</v>
      </c>
      <c r="H57" s="4" t="s">
        <v>78</v>
      </c>
      <c r="I57" s="7">
        <f t="shared" si="10"/>
        <v>1170</v>
      </c>
      <c r="J57" s="8">
        <v>1170</v>
      </c>
      <c r="K57" s="7">
        <f t="shared" si="11"/>
        <v>0</v>
      </c>
      <c r="L57" s="9">
        <f t="shared" si="12"/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>
        <v>20201127</v>
      </c>
      <c r="Z57" s="11">
        <v>3</v>
      </c>
      <c r="AA57" s="5" t="s">
        <v>59</v>
      </c>
      <c r="AB57" s="11" t="str">
        <f t="shared" si="15"/>
        <v>하선동</v>
      </c>
      <c r="AC57" s="12" t="s">
        <v>115</v>
      </c>
      <c r="AD57" s="12" t="s">
        <v>211</v>
      </c>
    </row>
    <row r="58" spans="1:30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2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 t="str">
        <f t="shared" si="15"/>
        <v/>
      </c>
      <c r="AC58" s="4"/>
      <c r="AD58" s="12"/>
    </row>
    <row r="59" spans="1:30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2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 t="str">
        <f t="shared" si="15"/>
        <v/>
      </c>
      <c r="AC59" s="4"/>
      <c r="AD59" s="12"/>
    </row>
    <row r="60" spans="1:30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2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 t="str">
        <f t="shared" si="15"/>
        <v/>
      </c>
      <c r="AC60" s="4"/>
      <c r="AD60" s="12"/>
    </row>
    <row r="61" spans="1:30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2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 t="str">
        <f t="shared" si="15"/>
        <v/>
      </c>
      <c r="AC61" s="4"/>
      <c r="AD61" s="12"/>
    </row>
    <row r="62" spans="1:30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2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 t="shared" si="15"/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2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 t="shared" si="15"/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7:C46 J7:AD8 AD9:AD12 D24:H24 E27:F27 D31:H33 D45:AD46 J9:AB12 D39:H44 J19:AD44 AC9:AC14 J16:AB17 AD16:AD17 K18:AD18">
    <cfRule type="expression" dxfId="131" priority="129">
      <formula>$L7&gt;0.15</formula>
    </cfRule>
    <cfRule type="expression" dxfId="130" priority="130">
      <formula>AND($L7&gt;0.08,$L7&lt;0.15)</formula>
    </cfRule>
  </conditionalFormatting>
  <conditionalFormatting sqref="A49:AD63">
    <cfRule type="expression" dxfId="129" priority="127">
      <formula>$L49&gt;0.15</formula>
    </cfRule>
    <cfRule type="expression" dxfId="128" priority="128">
      <formula>AND($L49&gt;0.08,$L49&lt;0.15)</formula>
    </cfRule>
  </conditionalFormatting>
  <conditionalFormatting sqref="D13:H13 J7:AD15 AC16:AC17">
    <cfRule type="expression" dxfId="127" priority="125">
      <formula>$L7&gt;0.15</formula>
    </cfRule>
    <cfRule type="expression" dxfId="126" priority="126">
      <formula>AND($L7&gt;0.08,$L7&lt;0.15)</formula>
    </cfRule>
  </conditionalFormatting>
  <conditionalFormatting sqref="D14:F14">
    <cfRule type="expression" dxfId="125" priority="123">
      <formula>$L14&gt;0.15</formula>
    </cfRule>
    <cfRule type="expression" dxfId="124" priority="124">
      <formula>AND($L14&gt;0.08,$L14&lt;0.15)</formula>
    </cfRule>
  </conditionalFormatting>
  <conditionalFormatting sqref="D14:F14">
    <cfRule type="expression" dxfId="123" priority="121">
      <formula>$L14&gt;0.15</formula>
    </cfRule>
    <cfRule type="expression" dxfId="122" priority="122">
      <formula>AND($L14&gt;0.08,$L14&lt;0.15)</formula>
    </cfRule>
  </conditionalFormatting>
  <conditionalFormatting sqref="G14:H14">
    <cfRule type="expression" dxfId="121" priority="119">
      <formula>$L14&gt;0.15</formula>
    </cfRule>
    <cfRule type="expression" dxfId="120" priority="120">
      <formula>AND($L14&gt;0.08,$L14&lt;0.15)</formula>
    </cfRule>
  </conditionalFormatting>
  <conditionalFormatting sqref="G27:H27">
    <cfRule type="expression" dxfId="119" priority="103">
      <formula>$L27&gt;0.15</formula>
    </cfRule>
    <cfRule type="expression" dxfId="118" priority="104">
      <formula>AND($L27&gt;0.08,$L27&lt;0.15)</formula>
    </cfRule>
  </conditionalFormatting>
  <conditionalFormatting sqref="D23:H23">
    <cfRule type="expression" dxfId="117" priority="111">
      <formula>$L23&gt;0.15</formula>
    </cfRule>
    <cfRule type="expression" dxfId="116" priority="112">
      <formula>AND($L23&gt;0.08,$L23&lt;0.15)</formula>
    </cfRule>
  </conditionalFormatting>
  <conditionalFormatting sqref="D24:H24">
    <cfRule type="expression" dxfId="115" priority="109">
      <formula>$L24&gt;0.15</formula>
    </cfRule>
    <cfRule type="expression" dxfId="114" priority="110">
      <formula>AND($L24&gt;0.08,$L24&lt;0.15)</formula>
    </cfRule>
  </conditionalFormatting>
  <conditionalFormatting sqref="E25:H25">
    <cfRule type="expression" dxfId="113" priority="107">
      <formula>$L25&gt;0.15</formula>
    </cfRule>
    <cfRule type="expression" dxfId="112" priority="108">
      <formula>AND($L25&gt;0.08,$L25&lt;0.15)</formula>
    </cfRule>
  </conditionalFormatting>
  <conditionalFormatting sqref="D21:H21">
    <cfRule type="expression" dxfId="111" priority="115">
      <formula>$L21&gt;0.15</formula>
    </cfRule>
    <cfRule type="expression" dxfId="110" priority="116">
      <formula>AND($L21&gt;0.08,$L21&lt;0.15)</formula>
    </cfRule>
  </conditionalFormatting>
  <conditionalFormatting sqref="D22:H22">
    <cfRule type="expression" dxfId="109" priority="113">
      <formula>$L22&gt;0.15</formula>
    </cfRule>
    <cfRule type="expression" dxfId="108" priority="114">
      <formula>AND($L22&gt;0.08,$L22&lt;0.15)</formula>
    </cfRule>
  </conditionalFormatting>
  <conditionalFormatting sqref="D21:H21">
    <cfRule type="expression" dxfId="107" priority="117">
      <formula>$L21&gt;0.15</formula>
    </cfRule>
    <cfRule type="expression" dxfId="106" priority="118">
      <formula>AND($L21&gt;0.08,$L21&lt;0.15)</formula>
    </cfRule>
  </conditionalFormatting>
  <conditionalFormatting sqref="E26:H26">
    <cfRule type="expression" dxfId="105" priority="105">
      <formula>$L26&gt;0.15</formula>
    </cfRule>
    <cfRule type="expression" dxfId="104" priority="106">
      <formula>AND($L26&gt;0.08,$L26&lt;0.15)</formula>
    </cfRule>
  </conditionalFormatting>
  <conditionalFormatting sqref="E28:H28">
    <cfRule type="expression" dxfId="103" priority="101">
      <formula>$L28&gt;0.15</formula>
    </cfRule>
    <cfRule type="expression" dxfId="102" priority="102">
      <formula>AND($L28&gt;0.08,$L28&lt;0.15)</formula>
    </cfRule>
  </conditionalFormatting>
  <conditionalFormatting sqref="E29:H29">
    <cfRule type="expression" dxfId="101" priority="99">
      <formula>$L29&gt;0.15</formula>
    </cfRule>
    <cfRule type="expression" dxfId="100" priority="100">
      <formula>AND($L29&gt;0.08,$L29&lt;0.15)</formula>
    </cfRule>
  </conditionalFormatting>
  <conditionalFormatting sqref="D25:D29">
    <cfRule type="expression" dxfId="99" priority="97">
      <formula>$L25&gt;0.15</formula>
    </cfRule>
    <cfRule type="expression" dxfId="98" priority="98">
      <formula>AND($L25&gt;0.08,$L25&lt;0.15)</formula>
    </cfRule>
  </conditionalFormatting>
  <conditionalFormatting sqref="E30:H30">
    <cfRule type="expression" dxfId="97" priority="95">
      <formula>$L30&gt;0.15</formula>
    </cfRule>
    <cfRule type="expression" dxfId="96" priority="96">
      <formula>AND($L30&gt;0.08,$L30&lt;0.15)</formula>
    </cfRule>
  </conditionalFormatting>
  <conditionalFormatting sqref="D30">
    <cfRule type="expression" dxfId="95" priority="93">
      <formula>$L30&gt;0.15</formula>
    </cfRule>
    <cfRule type="expression" dxfId="94" priority="94">
      <formula>AND($L30&gt;0.08,$L30&lt;0.15)</formula>
    </cfRule>
  </conditionalFormatting>
  <conditionalFormatting sqref="D34:H34">
    <cfRule type="expression" dxfId="93" priority="91">
      <formula>$L34&gt;0.15</formula>
    </cfRule>
    <cfRule type="expression" dxfId="92" priority="92">
      <formula>AND($L34&gt;0.08,$L34&lt;0.15)</formula>
    </cfRule>
  </conditionalFormatting>
  <conditionalFormatting sqref="D35:H35">
    <cfRule type="expression" dxfId="91" priority="89">
      <formula>$L34&gt;0.15</formula>
    </cfRule>
    <cfRule type="expression" dxfId="90" priority="90">
      <formula>AND($L34&gt;0.08,$L34&lt;0.15)</formula>
    </cfRule>
  </conditionalFormatting>
  <conditionalFormatting sqref="D36:H36">
    <cfRule type="expression" dxfId="89" priority="87">
      <formula>$L35&gt;0.15</formula>
    </cfRule>
    <cfRule type="expression" dxfId="88" priority="88">
      <formula>AND($L35&gt;0.08,$L35&lt;0.15)</formula>
    </cfRule>
  </conditionalFormatting>
  <conditionalFormatting sqref="D37:H37">
    <cfRule type="expression" dxfId="87" priority="85">
      <formula>$L36&gt;0.15</formula>
    </cfRule>
    <cfRule type="expression" dxfId="86" priority="86">
      <formula>AND($L36&gt;0.08,$L36&lt;0.15)</formula>
    </cfRule>
  </conditionalFormatting>
  <conditionalFormatting sqref="D38:H38">
    <cfRule type="expression" dxfId="85" priority="83">
      <formula>$L37&gt;0.15</formula>
    </cfRule>
    <cfRule type="expression" dxfId="84" priority="84">
      <formula>AND($L37&gt;0.08,$L37&lt;0.15)</formula>
    </cfRule>
  </conditionalFormatting>
  <conditionalFormatting sqref="I21:I29">
    <cfRule type="expression" dxfId="83" priority="61">
      <formula>$L21&gt;0.15</formula>
    </cfRule>
    <cfRule type="expression" dxfId="82" priority="62">
      <formula>AND($L21&gt;0.08,$L21&lt;0.15)</formula>
    </cfRule>
  </conditionalFormatting>
  <conditionalFormatting sqref="I30:I44">
    <cfRule type="expression" dxfId="81" priority="59">
      <formula>$L30&gt;0.15</formula>
    </cfRule>
    <cfRule type="expression" dxfId="80" priority="60">
      <formula>AND($L30&gt;0.08,$L30&lt;0.15)</formula>
    </cfRule>
  </conditionalFormatting>
  <conditionalFormatting sqref="G16:H16">
    <cfRule type="expression" dxfId="79" priority="33">
      <formula>$L16&gt;0.15</formula>
    </cfRule>
    <cfRule type="expression" dxfId="78" priority="34">
      <formula>AND($L16&gt;0.08,$L16&lt;0.15)</formula>
    </cfRule>
  </conditionalFormatting>
  <conditionalFormatting sqref="E17:H17">
    <cfRule type="expression" dxfId="77" priority="31">
      <formula>$L17&gt;0.15</formula>
    </cfRule>
    <cfRule type="expression" dxfId="76" priority="32">
      <formula>AND($L17&gt;0.08,$L17&lt;0.15)</formula>
    </cfRule>
  </conditionalFormatting>
  <conditionalFormatting sqref="D17">
    <cfRule type="expression" dxfId="75" priority="29">
      <formula>$L17&gt;0.15</formula>
    </cfRule>
    <cfRule type="expression" dxfId="74" priority="30">
      <formula>AND($L17&gt;0.08,$L17&lt;0.15)</formula>
    </cfRule>
  </conditionalFormatting>
  <conditionalFormatting sqref="D7:F7">
    <cfRule type="expression" dxfId="73" priority="81">
      <formula>$L7&gt;0.15</formula>
    </cfRule>
    <cfRule type="expression" dxfId="72" priority="82">
      <formula>AND($L7&gt;0.08,$L7&lt;0.15)</formula>
    </cfRule>
  </conditionalFormatting>
  <conditionalFormatting sqref="D7:F7">
    <cfRule type="expression" dxfId="71" priority="79">
      <formula>$L7&gt;0.15</formula>
    </cfRule>
    <cfRule type="expression" dxfId="70" priority="80">
      <formula>AND($L7&gt;0.08,$L7&lt;0.15)</formula>
    </cfRule>
  </conditionalFormatting>
  <conditionalFormatting sqref="G7:H7">
    <cfRule type="expression" dxfId="69" priority="77">
      <formula>$L7&gt;0.15</formula>
    </cfRule>
    <cfRule type="expression" dxfId="68" priority="78">
      <formula>AND($L7&gt;0.08,$L7&lt;0.15)</formula>
    </cfRule>
  </conditionalFormatting>
  <conditionalFormatting sqref="D8:F8">
    <cfRule type="expression" dxfId="67" priority="75">
      <formula>$L8&gt;0.15</formula>
    </cfRule>
    <cfRule type="expression" dxfId="66" priority="76">
      <formula>AND($L8&gt;0.08,$L8&lt;0.15)</formula>
    </cfRule>
  </conditionalFormatting>
  <conditionalFormatting sqref="D8:F8">
    <cfRule type="expression" dxfId="65" priority="73">
      <formula>$L8&gt;0.15</formula>
    </cfRule>
    <cfRule type="expression" dxfId="64" priority="74">
      <formula>AND($L8&gt;0.08,$L8&lt;0.15)</formula>
    </cfRule>
  </conditionalFormatting>
  <conditionalFormatting sqref="G8:H8">
    <cfRule type="expression" dxfId="63" priority="71">
      <formula>$L8&gt;0.15</formula>
    </cfRule>
    <cfRule type="expression" dxfId="62" priority="72">
      <formula>AND($L8&gt;0.08,$L8&lt;0.15)</formula>
    </cfRule>
  </conditionalFormatting>
  <conditionalFormatting sqref="D9:F9">
    <cfRule type="expression" dxfId="61" priority="69">
      <formula>$L9&gt;0.15</formula>
    </cfRule>
    <cfRule type="expression" dxfId="60" priority="70">
      <formula>AND($L9&gt;0.08,$L9&lt;0.15)</formula>
    </cfRule>
  </conditionalFormatting>
  <conditionalFormatting sqref="D9:F9">
    <cfRule type="expression" dxfId="59" priority="67">
      <formula>$L9&gt;0.15</formula>
    </cfRule>
    <cfRule type="expression" dxfId="58" priority="68">
      <formula>AND($L9&gt;0.08,$L9&lt;0.15)</formula>
    </cfRule>
  </conditionalFormatting>
  <conditionalFormatting sqref="G9:H9">
    <cfRule type="expression" dxfId="57" priority="65">
      <formula>$L9&gt;0.15</formula>
    </cfRule>
    <cfRule type="expression" dxfId="56" priority="66">
      <formula>AND($L9&gt;0.08,$L9&lt;0.15)</formula>
    </cfRule>
  </conditionalFormatting>
  <conditionalFormatting sqref="I7:I17 I19:I20">
    <cfRule type="expression" dxfId="55" priority="63">
      <formula>$L7&gt;0.15</formula>
    </cfRule>
    <cfRule type="expression" dxfId="54" priority="64">
      <formula>AND($L7&gt;0.08,$L7&lt;0.15)</formula>
    </cfRule>
  </conditionalFormatting>
  <conditionalFormatting sqref="D10:H10">
    <cfRule type="expression" dxfId="53" priority="57">
      <formula>$L10&gt;0.15</formula>
    </cfRule>
    <cfRule type="expression" dxfId="52" priority="58">
      <formula>AND($L10&gt;0.08,$L10&lt;0.15)</formula>
    </cfRule>
  </conditionalFormatting>
  <conditionalFormatting sqref="D11:F11">
    <cfRule type="expression" dxfId="51" priority="55">
      <formula>$L11&gt;0.15</formula>
    </cfRule>
    <cfRule type="expression" dxfId="50" priority="56">
      <formula>AND($L11&gt;0.08,$L11&lt;0.15)</formula>
    </cfRule>
  </conditionalFormatting>
  <conditionalFormatting sqref="D11:F11">
    <cfRule type="expression" dxfId="49" priority="53">
      <formula>$L11&gt;0.15</formula>
    </cfRule>
    <cfRule type="expression" dxfId="48" priority="54">
      <formula>AND($L11&gt;0.08,$L11&lt;0.15)</formula>
    </cfRule>
  </conditionalFormatting>
  <conditionalFormatting sqref="G11:H11">
    <cfRule type="expression" dxfId="47" priority="51">
      <formula>$L11&gt;0.15</formula>
    </cfRule>
    <cfRule type="expression" dxfId="46" priority="52">
      <formula>AND($L11&gt;0.08,$L11&lt;0.15)</formula>
    </cfRule>
  </conditionalFormatting>
  <conditionalFormatting sqref="D12:F12">
    <cfRule type="expression" dxfId="45" priority="49">
      <formula>$L12&gt;0.15</formula>
    </cfRule>
    <cfRule type="expression" dxfId="44" priority="50">
      <formula>AND($L12&gt;0.08,$L12&lt;0.15)</formula>
    </cfRule>
  </conditionalFormatting>
  <conditionalFormatting sqref="D12:F12">
    <cfRule type="expression" dxfId="43" priority="47">
      <formula>$L12&gt;0.15</formula>
    </cfRule>
    <cfRule type="expression" dxfId="42" priority="48">
      <formula>AND($L12&gt;0.08,$L12&lt;0.15)</formula>
    </cfRule>
  </conditionalFormatting>
  <conditionalFormatting sqref="G12:H12">
    <cfRule type="expression" dxfId="41" priority="45">
      <formula>$L12&gt;0.15</formula>
    </cfRule>
    <cfRule type="expression" dxfId="40" priority="46">
      <formula>AND($L12&gt;0.08,$L12&lt;0.15)</formula>
    </cfRule>
  </conditionalFormatting>
  <conditionalFormatting sqref="D15:F15">
    <cfRule type="expression" dxfId="39" priority="43">
      <formula>$L15&gt;0.15</formula>
    </cfRule>
    <cfRule type="expression" dxfId="38" priority="44">
      <formula>AND($L15&gt;0.08,$L15&lt;0.15)</formula>
    </cfRule>
  </conditionalFormatting>
  <conditionalFormatting sqref="D15:F15">
    <cfRule type="expression" dxfId="37" priority="41">
      <formula>$L15&gt;0.15</formula>
    </cfRule>
    <cfRule type="expression" dxfId="36" priority="42">
      <formula>AND($L15&gt;0.08,$L15&lt;0.15)</formula>
    </cfRule>
  </conditionalFormatting>
  <conditionalFormatting sqref="G15:H15">
    <cfRule type="expression" dxfId="35" priority="39">
      <formula>$L15&gt;0.15</formula>
    </cfRule>
    <cfRule type="expression" dxfId="34" priority="40">
      <formula>AND($L15&gt;0.08,$L15&lt;0.15)</formula>
    </cfRule>
  </conditionalFormatting>
  <conditionalFormatting sqref="D16:F16">
    <cfRule type="expression" dxfId="33" priority="37">
      <formula>$L16&gt;0.15</formula>
    </cfRule>
    <cfRule type="expression" dxfId="32" priority="38">
      <formula>AND($L16&gt;0.08,$L16&lt;0.15)</formula>
    </cfRule>
  </conditionalFormatting>
  <conditionalFormatting sqref="D16:F16">
    <cfRule type="expression" dxfId="31" priority="35">
      <formula>$L16&gt;0.15</formula>
    </cfRule>
    <cfRule type="expression" dxfId="30" priority="36">
      <formula>AND($L16&gt;0.08,$L16&lt;0.15)</formula>
    </cfRule>
  </conditionalFormatting>
  <conditionalFormatting sqref="D56:F56">
    <cfRule type="expression" dxfId="29" priority="27">
      <formula>$L20&gt;0.15</formula>
    </cfRule>
    <cfRule type="expression" dxfId="28" priority="28">
      <formula>AND($L20&gt;0.08,$L20&lt;0.15)</formula>
    </cfRule>
  </conditionalFormatting>
  <conditionalFormatting sqref="D56:F56">
    <cfRule type="expression" dxfId="27" priority="25">
      <formula>$L20&gt;0.15</formula>
    </cfRule>
    <cfRule type="expression" dxfId="26" priority="26">
      <formula>AND($L20&gt;0.08,$L20&lt;0.15)</formula>
    </cfRule>
  </conditionalFormatting>
  <conditionalFormatting sqref="G56:H56">
    <cfRule type="expression" dxfId="25" priority="23">
      <formula>$L20&gt;0.15</formula>
    </cfRule>
    <cfRule type="expression" dxfId="24" priority="24">
      <formula>AND($L20&gt;0.08,$L20&lt;0.15)</formula>
    </cfRule>
  </conditionalFormatting>
  <conditionalFormatting sqref="D19:F19">
    <cfRule type="expression" dxfId="23" priority="21">
      <formula>$L19&gt;0.15</formula>
    </cfRule>
    <cfRule type="expression" dxfId="22" priority="22">
      <formula>AND($L19&gt;0.08,$L19&lt;0.15)</formula>
    </cfRule>
  </conditionalFormatting>
  <conditionalFormatting sqref="D19:F19">
    <cfRule type="expression" dxfId="21" priority="19">
      <formula>$L19&gt;0.15</formula>
    </cfRule>
    <cfRule type="expression" dxfId="20" priority="20">
      <formula>AND($L19&gt;0.08,$L19&lt;0.15)</formula>
    </cfRule>
  </conditionalFormatting>
  <conditionalFormatting sqref="G19:H19">
    <cfRule type="expression" dxfId="19" priority="17">
      <formula>$L19&gt;0.15</formula>
    </cfRule>
    <cfRule type="expression" dxfId="18" priority="18">
      <formula>AND($L19&gt;0.08,$L19&lt;0.15)</formula>
    </cfRule>
  </conditionalFormatting>
  <conditionalFormatting sqref="J18">
    <cfRule type="expression" dxfId="17" priority="15">
      <formula>$L18&gt;0.15</formula>
    </cfRule>
    <cfRule type="expression" dxfId="16" priority="16">
      <formula>AND($L18&gt;0.08,$L18&lt;0.15)</formula>
    </cfRule>
  </conditionalFormatting>
  <conditionalFormatting sqref="I18">
    <cfRule type="expression" dxfId="15" priority="13">
      <formula>$L18&gt;0.15</formula>
    </cfRule>
    <cfRule type="expression" dxfId="14" priority="14">
      <formula>AND($L18&gt;0.08,$L18&lt;0.15)</formula>
    </cfRule>
  </conditionalFormatting>
  <conditionalFormatting sqref="D18:F18">
    <cfRule type="expression" dxfId="13" priority="11">
      <formula>$L18&gt;0.15</formula>
    </cfRule>
    <cfRule type="expression" dxfId="12" priority="12">
      <formula>AND($L18&gt;0.08,$L18&lt;0.15)</formula>
    </cfRule>
  </conditionalFormatting>
  <conditionalFormatting sqref="D18:F18">
    <cfRule type="expression" dxfId="11" priority="9">
      <formula>$L18&gt;0.15</formula>
    </cfRule>
    <cfRule type="expression" dxfId="10" priority="10">
      <formula>AND($L18&gt;0.08,$L18&lt;0.15)</formula>
    </cfRule>
  </conditionalFormatting>
  <conditionalFormatting sqref="G18:H18">
    <cfRule type="expression" dxfId="9" priority="7">
      <formula>$L18&gt;0.15</formula>
    </cfRule>
    <cfRule type="expression" dxfId="8" priority="8">
      <formula>AND($L18&gt;0.08,$L18&lt;0.15)</formula>
    </cfRule>
  </conditionalFormatting>
  <conditionalFormatting sqref="D57:F57">
    <cfRule type="expression" dxfId="7" priority="5">
      <formula>$L21&gt;0.15</formula>
    </cfRule>
    <cfRule type="expression" dxfId="6" priority="6">
      <formula>AND($L21&gt;0.08,$L21&lt;0.15)</formula>
    </cfRule>
  </conditionalFormatting>
  <conditionalFormatting sqref="D57:F57">
    <cfRule type="expression" dxfId="5" priority="3">
      <formula>$L21&gt;0.15</formula>
    </cfRule>
    <cfRule type="expression" dxfId="4" priority="4">
      <formula>AND($L21&gt;0.08,$L21&lt;0.15)</formula>
    </cfRule>
  </conditionalFormatting>
  <conditionalFormatting sqref="G57:H57">
    <cfRule type="expression" dxfId="3" priority="1">
      <formula>$L21&gt;0.15</formula>
    </cfRule>
    <cfRule type="expression" dxfId="2" priority="2">
      <formula>AND($L21&gt;0.08,$L21&lt;0.15)</formula>
    </cfRule>
  </conditionalFormatting>
  <dataValidations count="3">
    <dataValidation type="list" allowBlank="1" showInputMessage="1" showErrorMessage="1" sqref="AA7:AA46 AA49:AA63">
      <formula1>"A, B"</formula1>
    </dataValidation>
    <dataValidation type="whole" allowBlank="1" showInputMessage="1" showErrorMessage="1" errorTitle="입력값이 올바르지 않습니다." error="숫자만 쓰세요!" sqref="M49:X63 M7:X46">
      <formula1>0</formula1>
      <formula2>20000</formula2>
    </dataValidation>
    <dataValidation allowBlank="1" showInputMessage="1" showErrorMessage="1" prompt="수식 계산_x000a_수치 입력 금지" sqref="K7:K46 K49:K63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11월23일</vt:lpstr>
      <vt:lpstr>11월24일</vt:lpstr>
      <vt:lpstr>11월25일</vt:lpstr>
      <vt:lpstr>11월26일 </vt:lpstr>
      <vt:lpstr>11월27일</vt:lpstr>
      <vt:lpstr>'11월23일'!Print_Area</vt:lpstr>
      <vt:lpstr>'11월24일'!Print_Area</vt:lpstr>
      <vt:lpstr>'11월25일'!Print_Area</vt:lpstr>
      <vt:lpstr>'11월26일 '!Print_Area</vt:lpstr>
      <vt:lpstr>'11월27일'!Print_Area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2020-12-02T06:39:08Z</dcterms:modified>
</cp:coreProperties>
</file>