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검사일보\2020년 검사일보\검사일보 11월\"/>
    </mc:Choice>
  </mc:AlternateContent>
  <bookViews>
    <workbookView xWindow="-120" yWindow="-120" windowWidth="29040" windowHeight="17640" firstSheet="1" activeTab="1"/>
  </bookViews>
  <sheets>
    <sheet name="데이터" sheetId="4" state="hidden" r:id="rId1"/>
    <sheet name="11월30일" sheetId="37" r:id="rId2"/>
    <sheet name="Sheet1" sheetId="38" r:id="rId3"/>
  </sheets>
  <definedNames>
    <definedName name="_xlnm.Print_Area" localSheetId="1">'11월30일'!$A$1:$AD$48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46" i="37" l="1"/>
  <c r="AB45" i="37"/>
  <c r="AB44" i="37"/>
  <c r="AB43" i="37"/>
  <c r="AB42" i="37"/>
  <c r="AB41" i="37"/>
  <c r="AB40" i="37"/>
  <c r="AB39" i="37"/>
  <c r="AB38" i="37"/>
  <c r="AB37" i="37"/>
  <c r="AB36" i="37"/>
  <c r="AB35" i="37"/>
  <c r="AB34" i="37"/>
  <c r="AB33" i="37"/>
  <c r="AB32" i="37"/>
  <c r="AB31" i="37"/>
  <c r="AB30" i="37"/>
  <c r="AB29" i="37"/>
  <c r="AB28" i="37"/>
  <c r="AB27" i="37"/>
  <c r="AB26" i="37"/>
  <c r="AB25" i="37"/>
  <c r="AB24" i="37"/>
  <c r="AB23" i="37"/>
  <c r="AB22" i="37"/>
  <c r="AB21" i="37"/>
  <c r="AB20" i="37"/>
  <c r="AB19" i="37"/>
  <c r="AB18" i="37"/>
  <c r="AB17" i="37"/>
  <c r="AB16" i="37"/>
  <c r="AB15" i="37"/>
  <c r="AB14" i="37"/>
  <c r="AB13" i="37"/>
  <c r="AB12" i="37"/>
  <c r="AB11" i="37"/>
  <c r="AB10" i="37"/>
  <c r="AB9" i="37"/>
  <c r="AB8" i="37"/>
  <c r="AB7" i="37"/>
  <c r="I44" i="37" l="1"/>
  <c r="I43" i="37"/>
  <c r="I42" i="37"/>
  <c r="I41" i="37"/>
  <c r="I40" i="37"/>
  <c r="I39" i="37"/>
  <c r="I38" i="37"/>
  <c r="I37" i="37"/>
  <c r="I36" i="37"/>
  <c r="I35" i="37"/>
  <c r="AB63" i="37" l="1"/>
  <c r="K63" i="37"/>
  <c r="L63" i="37" s="1"/>
  <c r="I63" i="37"/>
  <c r="C63" i="37"/>
  <c r="B63" i="37"/>
  <c r="AB62" i="37"/>
  <c r="K62" i="37"/>
  <c r="I62" i="37" s="1"/>
  <c r="L62" i="37" s="1"/>
  <c r="C62" i="37"/>
  <c r="B62" i="37"/>
  <c r="K61" i="37"/>
  <c r="I61" i="37" s="1"/>
  <c r="C61" i="37"/>
  <c r="B61" i="37"/>
  <c r="K60" i="37"/>
  <c r="C60" i="37"/>
  <c r="B60" i="37"/>
  <c r="K59" i="37"/>
  <c r="C59" i="37"/>
  <c r="B59" i="37"/>
  <c r="K58" i="37"/>
  <c r="C58" i="37"/>
  <c r="B58" i="37"/>
  <c r="K57" i="37"/>
  <c r="I57" i="37" s="1"/>
  <c r="C57" i="37"/>
  <c r="B57" i="37"/>
  <c r="K56" i="37"/>
  <c r="C56" i="37"/>
  <c r="B56" i="37"/>
  <c r="K55" i="37"/>
  <c r="I55" i="37" s="1"/>
  <c r="C55" i="37"/>
  <c r="B55" i="37"/>
  <c r="K54" i="37"/>
  <c r="C54" i="37"/>
  <c r="B54" i="37"/>
  <c r="K53" i="37"/>
  <c r="I53" i="37" s="1"/>
  <c r="C53" i="37"/>
  <c r="B53" i="37"/>
  <c r="K52" i="37"/>
  <c r="C52" i="37"/>
  <c r="B52" i="37"/>
  <c r="K51" i="37"/>
  <c r="C51" i="37"/>
  <c r="B51" i="37"/>
  <c r="K50" i="37"/>
  <c r="C50" i="37"/>
  <c r="B50" i="37"/>
  <c r="K49" i="37"/>
  <c r="I49" i="37" s="1"/>
  <c r="C49" i="37"/>
  <c r="B49" i="37"/>
  <c r="X47" i="37"/>
  <c r="W47" i="37"/>
  <c r="V47" i="37"/>
  <c r="U47" i="37"/>
  <c r="T47" i="37"/>
  <c r="S47" i="37"/>
  <c r="Q47" i="37"/>
  <c r="P47" i="37"/>
  <c r="O47" i="37"/>
  <c r="N47" i="37"/>
  <c r="M47" i="37"/>
  <c r="J47" i="37"/>
  <c r="K46" i="37"/>
  <c r="I46" i="37" s="1"/>
  <c r="K45" i="37"/>
  <c r="I45" i="37"/>
  <c r="L45" i="37" s="1"/>
  <c r="K44" i="37"/>
  <c r="K43" i="37"/>
  <c r="L43" i="37"/>
  <c r="K42" i="37"/>
  <c r="K41" i="37"/>
  <c r="L41" i="37" s="1"/>
  <c r="K40" i="37"/>
  <c r="L40" i="37" s="1"/>
  <c r="K39" i="37"/>
  <c r="L39" i="37" s="1"/>
  <c r="L38" i="37"/>
  <c r="K38" i="37"/>
  <c r="L37" i="37"/>
  <c r="K37" i="37"/>
  <c r="K36" i="37"/>
  <c r="L36" i="37" s="1"/>
  <c r="K35" i="37"/>
  <c r="L35" i="37" s="1"/>
  <c r="K34" i="37"/>
  <c r="I34" i="37" s="1"/>
  <c r="K33" i="37"/>
  <c r="I33" i="37" s="1"/>
  <c r="K32" i="37"/>
  <c r="K31" i="37"/>
  <c r="K30" i="37"/>
  <c r="I30" i="37" s="1"/>
  <c r="L29" i="37"/>
  <c r="K29" i="37"/>
  <c r="I29" i="37" s="1"/>
  <c r="K28" i="37"/>
  <c r="K27" i="37"/>
  <c r="K26" i="37"/>
  <c r="I26" i="37" s="1"/>
  <c r="K25" i="37"/>
  <c r="I25" i="37" s="1"/>
  <c r="K24" i="37"/>
  <c r="K23" i="37"/>
  <c r="K22" i="37"/>
  <c r="I22" i="37" s="1"/>
  <c r="L22" i="37" s="1"/>
  <c r="K21" i="37"/>
  <c r="I21" i="37" s="1"/>
  <c r="L21" i="37" s="1"/>
  <c r="K20" i="37"/>
  <c r="K19" i="37"/>
  <c r="K18" i="37"/>
  <c r="I18" i="37" s="1"/>
  <c r="K17" i="37"/>
  <c r="I17" i="37" s="1"/>
  <c r="K16" i="37"/>
  <c r="K15" i="37"/>
  <c r="K14" i="37"/>
  <c r="I14" i="37" s="1"/>
  <c r="K13" i="37"/>
  <c r="I13" i="37" s="1"/>
  <c r="K12" i="37"/>
  <c r="K11" i="37"/>
  <c r="K10" i="37"/>
  <c r="I10" i="37" s="1"/>
  <c r="L10" i="37" s="1"/>
  <c r="K9" i="37"/>
  <c r="I9" i="37" s="1"/>
  <c r="B9" i="37"/>
  <c r="B10" i="37" s="1"/>
  <c r="B11" i="37" s="1"/>
  <c r="B12" i="37" s="1"/>
  <c r="B13" i="37" s="1"/>
  <c r="B14" i="37" s="1"/>
  <c r="B15" i="37" s="1"/>
  <c r="B16" i="37" s="1"/>
  <c r="B17" i="37" s="1"/>
  <c r="B18" i="37" s="1"/>
  <c r="B19" i="37" s="1"/>
  <c r="B20" i="37" s="1"/>
  <c r="B21" i="37" s="1"/>
  <c r="B22" i="37" s="1"/>
  <c r="B23" i="37" s="1"/>
  <c r="B24" i="37" s="1"/>
  <c r="B25" i="37" s="1"/>
  <c r="B26" i="37" s="1"/>
  <c r="B27" i="37" s="1"/>
  <c r="B28" i="37" s="1"/>
  <c r="B29" i="37" s="1"/>
  <c r="B30" i="37" s="1"/>
  <c r="B31" i="37" s="1"/>
  <c r="B32" i="37" s="1"/>
  <c r="B33" i="37" s="1"/>
  <c r="B34" i="37" s="1"/>
  <c r="B35" i="37" s="1"/>
  <c r="B36" i="37" s="1"/>
  <c r="B37" i="37" s="1"/>
  <c r="B38" i="37" s="1"/>
  <c r="B39" i="37" s="1"/>
  <c r="B40" i="37" s="1"/>
  <c r="B41" i="37" s="1"/>
  <c r="B42" i="37" s="1"/>
  <c r="B43" i="37" s="1"/>
  <c r="B44" i="37" s="1"/>
  <c r="B45" i="37" s="1"/>
  <c r="B46" i="37" s="1"/>
  <c r="K8" i="37"/>
  <c r="C8" i="37"/>
  <c r="C9" i="37" s="1"/>
  <c r="C10" i="37" s="1"/>
  <c r="C11" i="37" s="1"/>
  <c r="C12" i="37" s="1"/>
  <c r="C13" i="37" s="1"/>
  <c r="C14" i="37" s="1"/>
  <c r="C15" i="37" s="1"/>
  <c r="C16" i="37" s="1"/>
  <c r="C17" i="37" s="1"/>
  <c r="C18" i="37" s="1"/>
  <c r="C19" i="37" s="1"/>
  <c r="C20" i="37" s="1"/>
  <c r="C21" i="37" s="1"/>
  <c r="C22" i="37" s="1"/>
  <c r="C23" i="37" s="1"/>
  <c r="C24" i="37" s="1"/>
  <c r="C25" i="37" s="1"/>
  <c r="C26" i="37" s="1"/>
  <c r="C27" i="37" s="1"/>
  <c r="C28" i="37" s="1"/>
  <c r="C29" i="37" s="1"/>
  <c r="C30" i="37" s="1"/>
  <c r="C31" i="37" s="1"/>
  <c r="C32" i="37" s="1"/>
  <c r="C33" i="37" s="1"/>
  <c r="C34" i="37" s="1"/>
  <c r="C35" i="37" s="1"/>
  <c r="C36" i="37" s="1"/>
  <c r="C37" i="37" s="1"/>
  <c r="C38" i="37" s="1"/>
  <c r="C39" i="37" s="1"/>
  <c r="C40" i="37" s="1"/>
  <c r="C41" i="37" s="1"/>
  <c r="C42" i="37" s="1"/>
  <c r="C43" i="37" s="1"/>
  <c r="C44" i="37" s="1"/>
  <c r="C45" i="37" s="1"/>
  <c r="C46" i="37" s="1"/>
  <c r="B8" i="37"/>
  <c r="K7" i="37"/>
  <c r="C5" i="37"/>
  <c r="L34" i="37" l="1"/>
  <c r="L33" i="37"/>
  <c r="I32" i="37"/>
  <c r="L32" i="37" s="1"/>
  <c r="I31" i="37"/>
  <c r="L31" i="37" s="1"/>
  <c r="L30" i="37"/>
  <c r="I28" i="37"/>
  <c r="L28" i="37" s="1"/>
  <c r="L27" i="37"/>
  <c r="I27" i="37"/>
  <c r="L26" i="37"/>
  <c r="L25" i="37"/>
  <c r="I24" i="37"/>
  <c r="L24" i="37" s="1"/>
  <c r="I58" i="37"/>
  <c r="L58" i="37" s="1"/>
  <c r="I60" i="37"/>
  <c r="L60" i="37" s="1"/>
  <c r="L61" i="37"/>
  <c r="L59" i="37"/>
  <c r="I59" i="37"/>
  <c r="I50" i="37"/>
  <c r="L50" i="37" s="1"/>
  <c r="I52" i="37"/>
  <c r="L52" i="37" s="1"/>
  <c r="I54" i="37"/>
  <c r="L54" i="37" s="1"/>
  <c r="I51" i="37"/>
  <c r="L51" i="37" s="1"/>
  <c r="L56" i="37"/>
  <c r="I56" i="37"/>
  <c r="I23" i="37"/>
  <c r="L23" i="37" s="1"/>
  <c r="L14" i="37"/>
  <c r="I20" i="37"/>
  <c r="L20" i="37" s="1"/>
  <c r="I19" i="37"/>
  <c r="L19" i="37" s="1"/>
  <c r="L57" i="37"/>
  <c r="L18" i="37"/>
  <c r="L55" i="37"/>
  <c r="L17" i="37"/>
  <c r="I16" i="37"/>
  <c r="L16" i="37" s="1"/>
  <c r="I15" i="37"/>
  <c r="L15" i="37" s="1"/>
  <c r="L13" i="37"/>
  <c r="I12" i="37"/>
  <c r="L12" i="37" s="1"/>
  <c r="I11" i="37"/>
  <c r="L11" i="37" s="1"/>
  <c r="L49" i="37"/>
  <c r="L53" i="37"/>
  <c r="L9" i="37"/>
  <c r="I8" i="37"/>
  <c r="L8" i="37" s="1"/>
  <c r="K47" i="37"/>
  <c r="I7" i="37"/>
  <c r="L42" i="37"/>
  <c r="L44" i="37"/>
  <c r="L46" i="37"/>
  <c r="I47" i="37" l="1"/>
  <c r="L7" i="37"/>
  <c r="L47" i="37" s="1"/>
</calcChain>
</file>

<file path=xl/sharedStrings.xml><?xml version="1.0" encoding="utf-8"?>
<sst xmlns="http://schemas.openxmlformats.org/spreadsheetml/2006/main" count="246" uniqueCount="107">
  <si>
    <t xml:space="preserve">     공  정  불  량  율</t>
    <phoneticPr fontId="5" type="noConversion"/>
  </si>
  <si>
    <t>No</t>
    <phoneticPr fontId="8" type="noConversion"/>
  </si>
  <si>
    <t>업체명</t>
    <phoneticPr fontId="8" type="noConversion"/>
  </si>
  <si>
    <t>품명</t>
    <phoneticPr fontId="8" type="noConversion"/>
  </si>
  <si>
    <t>품번</t>
    <phoneticPr fontId="8" type="noConversion"/>
  </si>
  <si>
    <t>원재료명</t>
    <phoneticPr fontId="8" type="noConversion"/>
  </si>
  <si>
    <t>Color</t>
    <phoneticPr fontId="4" type="noConversion"/>
  </si>
  <si>
    <t>검사수량</t>
    <phoneticPr fontId="8" type="noConversion"/>
  </si>
  <si>
    <t>양품</t>
    <phoneticPr fontId="8" type="noConversion"/>
  </si>
  <si>
    <t>불량</t>
    <phoneticPr fontId="8" type="noConversion"/>
  </si>
  <si>
    <t>불량률</t>
    <phoneticPr fontId="8" type="noConversion"/>
  </si>
  <si>
    <t>불 량 내 용</t>
    <phoneticPr fontId="8" type="noConversion"/>
  </si>
  <si>
    <t>생산 LOT</t>
    <phoneticPr fontId="8" type="noConversion"/>
  </si>
  <si>
    <t>작업자</t>
    <phoneticPr fontId="8" type="noConversion"/>
  </si>
  <si>
    <t>검사자</t>
    <phoneticPr fontId="8" type="noConversion"/>
  </si>
  <si>
    <t>비고</t>
    <phoneticPr fontId="5" type="noConversion"/>
  </si>
  <si>
    <t>미성형</t>
    <phoneticPr fontId="5" type="noConversion"/>
  </si>
  <si>
    <t>BURR</t>
    <phoneticPr fontId="8" type="noConversion"/>
  </si>
  <si>
    <t>수축</t>
    <phoneticPr fontId="8" type="noConversion"/>
  </si>
  <si>
    <t>찍힘</t>
    <phoneticPr fontId="8" type="noConversion"/>
  </si>
  <si>
    <t>흑점</t>
    <phoneticPr fontId="8" type="noConversion"/>
  </si>
  <si>
    <t>생산 날짜</t>
    <phoneticPr fontId="8" type="noConversion"/>
  </si>
  <si>
    <t>설비</t>
    <phoneticPr fontId="8" type="noConversion"/>
  </si>
  <si>
    <t>주.야</t>
    <phoneticPr fontId="8" type="noConversion"/>
  </si>
  <si>
    <t>업체명</t>
    <phoneticPr fontId="4" type="noConversion"/>
  </si>
  <si>
    <t>검사자</t>
    <phoneticPr fontId="4" type="noConversion"/>
  </si>
  <si>
    <t>MCS</t>
    <phoneticPr fontId="4" type="noConversion"/>
  </si>
  <si>
    <t>지아</t>
    <phoneticPr fontId="4" type="noConversion"/>
  </si>
  <si>
    <t>SST</t>
  </si>
  <si>
    <t>수연</t>
    <phoneticPr fontId="4" type="noConversion"/>
  </si>
  <si>
    <t>HIC</t>
  </si>
  <si>
    <t>김선화</t>
    <phoneticPr fontId="4" type="noConversion"/>
  </si>
  <si>
    <t>AYE</t>
  </si>
  <si>
    <t>박소연</t>
    <phoneticPr fontId="4" type="noConversion"/>
  </si>
  <si>
    <t>NEXT</t>
  </si>
  <si>
    <t>김춘화</t>
    <phoneticPr fontId="4" type="noConversion"/>
  </si>
  <si>
    <t>메카텍</t>
  </si>
  <si>
    <t>이은실</t>
    <phoneticPr fontId="4" type="noConversion"/>
  </si>
  <si>
    <t>테스트메카</t>
  </si>
  <si>
    <t>오킨스</t>
  </si>
  <si>
    <t>DI</t>
  </si>
  <si>
    <t>ODT</t>
  </si>
  <si>
    <t>뜯김</t>
    <phoneticPr fontId="4" type="noConversion"/>
  </si>
  <si>
    <t>가스</t>
    <phoneticPr fontId="4" type="noConversion"/>
  </si>
  <si>
    <t>FINE</t>
    <phoneticPr fontId="4" type="noConversion"/>
  </si>
  <si>
    <t>KI</t>
    <phoneticPr fontId="4" type="noConversion"/>
  </si>
  <si>
    <t>월</t>
    <phoneticPr fontId="4" type="noConversion"/>
  </si>
  <si>
    <t>이물
(기름)</t>
    <phoneticPr fontId="8" type="noConversion"/>
  </si>
  <si>
    <t>단차
(빨림)</t>
    <phoneticPr fontId="8" type="noConversion"/>
  </si>
  <si>
    <t>파손
(후크)</t>
    <phoneticPr fontId="8" type="noConversion"/>
  </si>
  <si>
    <t>파손
(코아)</t>
    <phoneticPr fontId="8" type="noConversion"/>
  </si>
  <si>
    <t>크랙</t>
    <phoneticPr fontId="4" type="noConversion"/>
  </si>
  <si>
    <t>11월 30일</t>
    <phoneticPr fontId="4" type="noConversion"/>
  </si>
  <si>
    <t>지아</t>
  </si>
  <si>
    <t>SGF2030</t>
    <phoneticPr fontId="4" type="noConversion"/>
  </si>
  <si>
    <t>AMB1932A-KAA-R1</t>
    <phoneticPr fontId="4" type="noConversion"/>
  </si>
  <si>
    <t>B/K</t>
    <phoneticPr fontId="4" type="noConversion"/>
  </si>
  <si>
    <t>MCS</t>
    <phoneticPr fontId="4" type="noConversion"/>
  </si>
  <si>
    <t>ACTUATOR</t>
    <phoneticPr fontId="4" type="noConversion"/>
  </si>
  <si>
    <t>SLIDER</t>
    <phoneticPr fontId="4" type="noConversion"/>
  </si>
  <si>
    <t>SST</t>
    <phoneticPr fontId="4" type="noConversion"/>
  </si>
  <si>
    <t>K-AR3545-1A</t>
    <phoneticPr fontId="4" type="noConversion"/>
  </si>
  <si>
    <t xml:space="preserve">SGF2033 </t>
    <phoneticPr fontId="4" type="noConversion"/>
  </si>
  <si>
    <t>N/P</t>
    <phoneticPr fontId="4" type="noConversion"/>
  </si>
  <si>
    <t>A</t>
    <phoneticPr fontId="4" type="noConversion"/>
  </si>
  <si>
    <t>B</t>
    <phoneticPr fontId="4" type="noConversion"/>
  </si>
  <si>
    <t>AYE</t>
    <phoneticPr fontId="4" type="noConversion"/>
  </si>
  <si>
    <t>BASE</t>
    <phoneticPr fontId="4" type="noConversion"/>
  </si>
  <si>
    <t>NP628-1056-001#IN-B</t>
    <phoneticPr fontId="4" type="noConversion"/>
  </si>
  <si>
    <t>LG35</t>
    <phoneticPr fontId="4" type="noConversion"/>
  </si>
  <si>
    <t>B/K</t>
    <phoneticPr fontId="4" type="noConversion"/>
  </si>
  <si>
    <t>수연</t>
  </si>
  <si>
    <t>K-JR01903-D180ZA(증)</t>
    <phoneticPr fontId="4" type="noConversion"/>
  </si>
  <si>
    <t>STOPPER</t>
    <phoneticPr fontId="4" type="noConversion"/>
  </si>
  <si>
    <t>SGP2020R</t>
    <phoneticPr fontId="4" type="noConversion"/>
  </si>
  <si>
    <t>IC GUIDE</t>
    <phoneticPr fontId="4" type="noConversion"/>
  </si>
  <si>
    <t>HIC</t>
    <phoneticPr fontId="4" type="noConversion"/>
  </si>
  <si>
    <t>HSB05-M008B4</t>
    <phoneticPr fontId="4" type="noConversion"/>
  </si>
  <si>
    <t>KR6105-D315UA</t>
    <phoneticPr fontId="4" type="noConversion"/>
  </si>
  <si>
    <t>COVER</t>
    <phoneticPr fontId="4" type="noConversion"/>
  </si>
  <si>
    <t>AM0340A-K</t>
    <phoneticPr fontId="4" type="noConversion"/>
  </si>
  <si>
    <t>JD4901</t>
    <phoneticPr fontId="4" type="noConversion"/>
  </si>
  <si>
    <t>001-906-50</t>
    <phoneticPr fontId="4" type="noConversion"/>
  </si>
  <si>
    <t>FLOAT-PLATE</t>
    <phoneticPr fontId="4" type="noConversion"/>
  </si>
  <si>
    <t>244EA 후크파손및 크랙 세척중 작업불량</t>
    <phoneticPr fontId="4" type="noConversion"/>
  </si>
  <si>
    <t>281EA 후크파손및 크랙 세척중 작업불량</t>
    <phoneticPr fontId="4" type="noConversion"/>
  </si>
  <si>
    <t>박소연</t>
  </si>
  <si>
    <t>AMB0182A-KAA-R1</t>
    <phoneticPr fontId="4" type="noConversion"/>
  </si>
  <si>
    <t>SF2255</t>
    <phoneticPr fontId="4" type="noConversion"/>
  </si>
  <si>
    <t>김춘화</t>
  </si>
  <si>
    <t>CASE</t>
    <phoneticPr fontId="4" type="noConversion"/>
  </si>
  <si>
    <t>SW-003205</t>
    <phoneticPr fontId="4" type="noConversion"/>
  </si>
  <si>
    <t>ODT</t>
    <phoneticPr fontId="4" type="noConversion"/>
  </si>
  <si>
    <t>PC</t>
    <phoneticPr fontId="4" type="noConversion"/>
  </si>
  <si>
    <t>SST</t>
    <phoneticPr fontId="4" type="noConversion"/>
  </si>
  <si>
    <t>KR6458AB456CA</t>
    <phoneticPr fontId="4" type="noConversion"/>
  </si>
  <si>
    <t>SGF2033</t>
    <phoneticPr fontId="4" type="noConversion"/>
  </si>
  <si>
    <t>ADAPTER</t>
    <phoneticPr fontId="4" type="noConversion"/>
  </si>
  <si>
    <t>KR6166-GAB178QA</t>
    <phoneticPr fontId="4" type="noConversion"/>
  </si>
  <si>
    <t xml:space="preserve">SF2255 </t>
    <phoneticPr fontId="4" type="noConversion"/>
  </si>
  <si>
    <t>I/V</t>
    <phoneticPr fontId="4" type="noConversion"/>
  </si>
  <si>
    <t>이은실</t>
  </si>
  <si>
    <t>AM0164A-A</t>
    <phoneticPr fontId="4" type="noConversion"/>
  </si>
  <si>
    <t>E PR</t>
    <phoneticPr fontId="4" type="noConversion"/>
  </si>
  <si>
    <t>BODY</t>
    <phoneticPr fontId="4" type="noConversion"/>
  </si>
  <si>
    <t>AMB0201A-JAA-R3</t>
    <phoneticPr fontId="4" type="noConversion"/>
  </si>
  <si>
    <t>김화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</si>
</sst>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.0%"/>
    <numFmt numFmtId="177" formatCode="General&quot;P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1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</font>
    <font>
      <b/>
      <u/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0" tint="-0.499984740745262"/>
      </bottom>
      <diagonal/>
    </border>
    <border>
      <left/>
      <right/>
      <top style="thin">
        <color indexed="64"/>
      </top>
      <bottom style="thick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6" fillId="0" borderId="0" xfId="3" applyFont="1" applyAlignment="1" applyProtection="1">
      <alignment horizontal="center" vertical="center"/>
      <protection locked="0"/>
    </xf>
    <xf numFmtId="0" fontId="10" fillId="2" borderId="0" xfId="3" applyFont="1" applyFill="1" applyAlignment="1" applyProtection="1">
      <alignment horizontal="center" vertical="center" shrinkToFit="1"/>
      <protection locked="0"/>
    </xf>
    <xf numFmtId="0" fontId="7" fillId="4" borderId="15" xfId="3" applyFont="1" applyFill="1" applyBorder="1" applyAlignment="1" applyProtection="1">
      <alignment horizontal="center" vertical="center" wrapText="1" shrinkToFit="1"/>
      <protection locked="0"/>
    </xf>
    <xf numFmtId="0" fontId="10" fillId="0" borderId="16" xfId="0" applyFont="1" applyBorder="1" applyAlignment="1" applyProtection="1">
      <alignment horizontal="center" vertical="center" shrinkToFit="1"/>
      <protection locked="0"/>
    </xf>
    <xf numFmtId="0" fontId="10" fillId="0" borderId="16" xfId="3" applyFont="1" applyBorder="1" applyAlignment="1">
      <alignment horizontal="center" vertical="center" shrinkToFit="1"/>
    </xf>
    <xf numFmtId="0" fontId="10" fillId="0" borderId="16" xfId="3" applyFont="1" applyBorder="1" applyAlignment="1" applyProtection="1">
      <alignment horizontal="center" vertical="center" wrapText="1" shrinkToFit="1"/>
      <protection locked="0"/>
    </xf>
    <xf numFmtId="41" fontId="10" fillId="0" borderId="16" xfId="4" applyFont="1" applyBorder="1" applyAlignment="1" applyProtection="1">
      <alignment horizontal="center" vertical="center" shrinkToFit="1"/>
    </xf>
    <xf numFmtId="41" fontId="10" fillId="0" borderId="16" xfId="0" applyNumberFormat="1" applyFont="1" applyBorder="1" applyAlignment="1">
      <alignment horizontal="center" vertical="center" shrinkToFit="1"/>
    </xf>
    <xf numFmtId="176" fontId="11" fillId="0" borderId="16" xfId="2" applyNumberFormat="1" applyFont="1" applyBorder="1" applyAlignment="1" applyProtection="1">
      <alignment horizontal="center" vertical="center" shrinkToFit="1"/>
    </xf>
    <xf numFmtId="41" fontId="6" fillId="0" borderId="16" xfId="1" applyFont="1" applyBorder="1" applyAlignment="1" applyProtection="1">
      <alignment horizontal="center" vertical="center" shrinkToFit="1"/>
    </xf>
    <xf numFmtId="0" fontId="10" fillId="0" borderId="16" xfId="0" applyFont="1" applyBorder="1" applyAlignment="1">
      <alignment horizontal="center" vertical="center" shrinkToFit="1"/>
    </xf>
    <xf numFmtId="177" fontId="10" fillId="0" borderId="16" xfId="0" applyNumberFormat="1" applyFont="1" applyBorder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 vertical="center" shrinkToFit="1"/>
      <protection locked="0"/>
    </xf>
    <xf numFmtId="41" fontId="10" fillId="0" borderId="16" xfId="0" quotePrefix="1" applyNumberFormat="1" applyFont="1" applyBorder="1" applyAlignment="1">
      <alignment horizontal="center" vertical="center" shrinkToFit="1"/>
    </xf>
    <xf numFmtId="0" fontId="10" fillId="2" borderId="0" xfId="0" applyFont="1" applyFill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  <xf numFmtId="176" fontId="15" fillId="0" borderId="0" xfId="2" applyNumberFormat="1" applyFont="1" applyAlignment="1">
      <alignment horizontal="center" vertical="center"/>
    </xf>
    <xf numFmtId="0" fontId="16" fillId="5" borderId="19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41" fontId="13" fillId="4" borderId="18" xfId="1" applyFont="1" applyFill="1" applyBorder="1" applyAlignment="1" applyProtection="1">
      <alignment horizontal="center" vertical="center" shrinkToFit="1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0" fontId="18" fillId="4" borderId="15" xfId="3" applyFont="1" applyFill="1" applyBorder="1" applyAlignment="1" applyProtection="1">
      <alignment horizontal="center" vertical="center" wrapText="1" shrinkToFit="1"/>
      <protection locked="0"/>
    </xf>
    <xf numFmtId="0" fontId="10" fillId="0" borderId="20" xfId="3" applyFont="1" applyBorder="1" applyAlignment="1" applyProtection="1">
      <alignment horizontal="center" vertical="center" wrapText="1" shrinkToFit="1"/>
      <protection locked="0"/>
    </xf>
    <xf numFmtId="0" fontId="10" fillId="0" borderId="20" xfId="0" applyFont="1" applyBorder="1" applyAlignment="1" applyProtection="1">
      <alignment horizontal="center" vertical="center" shrinkToFit="1"/>
      <protection locked="0"/>
    </xf>
    <xf numFmtId="0" fontId="3" fillId="2" borderId="1" xfId="3" applyFont="1" applyFill="1" applyBorder="1" applyAlignment="1" applyProtection="1">
      <alignment horizontal="center" vertical="center"/>
      <protection locked="0"/>
    </xf>
    <xf numFmtId="0" fontId="3" fillId="2" borderId="2" xfId="3" applyFont="1" applyFill="1" applyBorder="1" applyAlignment="1" applyProtection="1">
      <alignment horizontal="center" vertical="center"/>
      <protection locked="0"/>
    </xf>
    <xf numFmtId="0" fontId="3" fillId="2" borderId="4" xfId="3" applyFont="1" applyFill="1" applyBorder="1" applyAlignment="1" applyProtection="1">
      <alignment horizontal="center" vertical="center"/>
      <protection locked="0"/>
    </xf>
    <xf numFmtId="0" fontId="3" fillId="2" borderId="0" xfId="3" applyFont="1" applyFill="1" applyAlignment="1" applyProtection="1">
      <alignment horizontal="center" vertical="center"/>
      <protection locked="0"/>
    </xf>
    <xf numFmtId="0" fontId="3" fillId="2" borderId="6" xfId="3" applyFont="1" applyFill="1" applyBorder="1" applyAlignment="1" applyProtection="1">
      <alignment horizontal="center" vertical="center"/>
      <protection locked="0"/>
    </xf>
    <xf numFmtId="0" fontId="3" fillId="2" borderId="7" xfId="3" applyFont="1" applyFill="1" applyBorder="1" applyAlignment="1" applyProtection="1">
      <alignment horizontal="center" vertical="center"/>
      <protection locked="0"/>
    </xf>
    <xf numFmtId="0" fontId="3" fillId="2" borderId="2" xfId="3" applyFont="1" applyFill="1" applyBorder="1" applyAlignment="1" applyProtection="1">
      <alignment horizontal="left" vertical="center" indent="1"/>
      <protection locked="0"/>
    </xf>
    <xf numFmtId="0" fontId="3" fillId="2" borderId="3" xfId="3" applyFont="1" applyFill="1" applyBorder="1" applyAlignment="1" applyProtection="1">
      <alignment horizontal="left" vertical="center" indent="1"/>
      <protection locked="0"/>
    </xf>
    <xf numFmtId="0" fontId="3" fillId="2" borderId="0" xfId="3" applyFont="1" applyFill="1" applyAlignment="1" applyProtection="1">
      <alignment horizontal="left" vertical="center" indent="1"/>
      <protection locked="0"/>
    </xf>
    <xf numFmtId="0" fontId="3" fillId="2" borderId="5" xfId="3" applyFont="1" applyFill="1" applyBorder="1" applyAlignment="1" applyProtection="1">
      <alignment horizontal="left" vertical="center" indent="1"/>
      <protection locked="0"/>
    </xf>
    <xf numFmtId="0" fontId="3" fillId="2" borderId="7" xfId="3" applyFont="1" applyFill="1" applyBorder="1" applyAlignment="1" applyProtection="1">
      <alignment horizontal="left" vertical="center" indent="1"/>
      <protection locked="0"/>
    </xf>
    <xf numFmtId="0" fontId="3" fillId="2" borderId="8" xfId="3" applyFont="1" applyFill="1" applyBorder="1" applyAlignment="1" applyProtection="1">
      <alignment horizontal="left" vertical="center" indent="1"/>
      <protection locked="0"/>
    </xf>
    <xf numFmtId="0" fontId="6" fillId="3" borderId="9" xfId="3" applyFont="1" applyFill="1" applyBorder="1" applyAlignment="1" applyProtection="1">
      <alignment horizontal="center" vertical="center"/>
      <protection locked="0"/>
    </xf>
    <xf numFmtId="0" fontId="6" fillId="3" borderId="10" xfId="3" applyFont="1" applyFill="1" applyBorder="1" applyAlignment="1" applyProtection="1">
      <alignment horizontal="center" vertical="center"/>
      <protection locked="0"/>
    </xf>
    <xf numFmtId="0" fontId="6" fillId="3" borderId="11" xfId="3" applyFont="1" applyFill="1" applyBorder="1" applyAlignment="1" applyProtection="1">
      <alignment horizontal="center" vertical="center"/>
      <protection locked="0"/>
    </xf>
    <xf numFmtId="0" fontId="7" fillId="4" borderId="12" xfId="3" applyFont="1" applyFill="1" applyBorder="1" applyAlignment="1" applyProtection="1">
      <alignment horizontal="center" vertical="center" shrinkToFit="1"/>
      <protection locked="0"/>
    </xf>
    <xf numFmtId="0" fontId="7" fillId="4" borderId="14" xfId="3" applyFont="1" applyFill="1" applyBorder="1" applyAlignment="1" applyProtection="1">
      <alignment horizontal="center" vertical="center" shrinkToFit="1"/>
      <protection locked="0"/>
    </xf>
    <xf numFmtId="0" fontId="7" fillId="4" borderId="12" xfId="3" applyFont="1" applyFill="1" applyBorder="1" applyAlignment="1">
      <alignment horizontal="center" vertical="center" shrinkToFit="1"/>
    </xf>
    <xf numFmtId="0" fontId="7" fillId="4" borderId="14" xfId="3" applyFont="1" applyFill="1" applyBorder="1" applyAlignment="1">
      <alignment horizontal="center" vertical="center" shrinkToFit="1"/>
    </xf>
    <xf numFmtId="0" fontId="7" fillId="4" borderId="13" xfId="3" applyFont="1" applyFill="1" applyBorder="1" applyAlignment="1" applyProtection="1">
      <alignment horizontal="center" vertical="center" shrinkToFit="1"/>
      <protection locked="0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0" fontId="7" fillId="4" borderId="13" xfId="3" applyFont="1" applyFill="1" applyBorder="1" applyAlignment="1" applyProtection="1">
      <alignment horizontal="center" vertical="center" wrapText="1" shrinkToFit="1"/>
      <protection locked="0"/>
    </xf>
    <xf numFmtId="41" fontId="13" fillId="4" borderId="18" xfId="1" applyFont="1" applyFill="1" applyBorder="1" applyAlignment="1" applyProtection="1">
      <alignment horizontal="center" vertical="center" shrinkToFit="1"/>
    </xf>
    <xf numFmtId="0" fontId="7" fillId="4" borderId="12" xfId="3" applyFont="1" applyFill="1" applyBorder="1" applyAlignment="1" applyProtection="1">
      <alignment horizontal="center" vertical="center" wrapText="1" shrinkToFit="1"/>
      <protection locked="0"/>
    </xf>
    <xf numFmtId="176" fontId="9" fillId="4" borderId="12" xfId="2" applyNumberFormat="1" applyFont="1" applyFill="1" applyBorder="1" applyAlignment="1" applyProtection="1">
      <alignment horizontal="center" vertical="center" shrinkToFit="1"/>
      <protection locked="0"/>
    </xf>
    <xf numFmtId="176" fontId="9" fillId="4" borderId="14" xfId="2" applyNumberFormat="1" applyFont="1" applyFill="1" applyBorder="1" applyAlignment="1" applyProtection="1">
      <alignment horizontal="center" vertical="center" shrinkToFit="1"/>
      <protection locked="0"/>
    </xf>
    <xf numFmtId="0" fontId="12" fillId="4" borderId="17" xfId="0" applyFont="1" applyFill="1" applyBorder="1" applyAlignment="1" applyProtection="1">
      <alignment horizontal="center" vertical="center" shrinkToFit="1"/>
      <protection locked="0"/>
    </xf>
    <xf numFmtId="0" fontId="12" fillId="4" borderId="18" xfId="0" applyFont="1" applyFill="1" applyBorder="1" applyAlignment="1" applyProtection="1">
      <alignment horizontal="center" vertical="center" shrinkToFit="1"/>
      <protection locked="0"/>
    </xf>
    <xf numFmtId="0" fontId="14" fillId="0" borderId="19" xfId="0" applyFont="1" applyBorder="1" applyAlignment="1" applyProtection="1">
      <alignment horizontal="center" vertical="center" wrapText="1"/>
      <protection locked="0"/>
    </xf>
    <xf numFmtId="0" fontId="14" fillId="0" borderId="19" xfId="0" applyFont="1" applyBorder="1" applyAlignment="1" applyProtection="1">
      <alignment horizontal="center" vertical="center"/>
      <protection locked="0"/>
    </xf>
  </cellXfs>
  <cellStyles count="5">
    <cellStyle name="백분율" xfId="2" builtinId="5"/>
    <cellStyle name="쉼표 [0]" xfId="1" builtinId="6"/>
    <cellStyle name="쉼표 [0] 2" xfId="4"/>
    <cellStyle name="표준" xfId="0" builtinId="0"/>
    <cellStyle name="표준 2" xfId="3"/>
  </cellStyles>
  <dxfs count="186"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workbookViewId="0">
      <selection activeCell="C10" sqref="C10"/>
    </sheetView>
  </sheetViews>
  <sheetFormatPr defaultColWidth="8.625" defaultRowHeight="15" customHeight="1" x14ac:dyDescent="0.3"/>
  <cols>
    <col min="1" max="16384" width="8.625" style="19"/>
  </cols>
  <sheetData>
    <row r="3" spans="2:3" ht="15" customHeight="1" x14ac:dyDescent="0.3">
      <c r="B3" s="18" t="s">
        <v>24</v>
      </c>
      <c r="C3" s="18" t="s">
        <v>25</v>
      </c>
    </row>
    <row r="4" spans="2:3" ht="15" customHeight="1" x14ac:dyDescent="0.3">
      <c r="B4" s="20"/>
      <c r="C4" s="20" t="s">
        <v>31</v>
      </c>
    </row>
    <row r="5" spans="2:3" ht="15" customHeight="1" x14ac:dyDescent="0.3">
      <c r="B5" s="20" t="s">
        <v>26</v>
      </c>
      <c r="C5" s="20" t="s">
        <v>27</v>
      </c>
    </row>
    <row r="6" spans="2:3" ht="15" customHeight="1" x14ac:dyDescent="0.3">
      <c r="B6" s="20" t="s">
        <v>28</v>
      </c>
      <c r="C6" s="20" t="s">
        <v>29</v>
      </c>
    </row>
    <row r="7" spans="2:3" ht="15" customHeight="1" x14ac:dyDescent="0.3">
      <c r="B7" s="20" t="s">
        <v>30</v>
      </c>
      <c r="C7" s="20" t="s">
        <v>33</v>
      </c>
    </row>
    <row r="8" spans="2:3" ht="15" customHeight="1" x14ac:dyDescent="0.3">
      <c r="B8" s="20" t="s">
        <v>32</v>
      </c>
      <c r="C8" s="20" t="s">
        <v>35</v>
      </c>
    </row>
    <row r="9" spans="2:3" ht="15" customHeight="1" x14ac:dyDescent="0.3">
      <c r="B9" s="20" t="s">
        <v>34</v>
      </c>
      <c r="C9" s="20" t="s">
        <v>37</v>
      </c>
    </row>
    <row r="10" spans="2:3" ht="15" customHeight="1" x14ac:dyDescent="0.3">
      <c r="B10" s="20" t="s">
        <v>36</v>
      </c>
      <c r="C10" s="20"/>
    </row>
    <row r="11" spans="2:3" ht="15" customHeight="1" x14ac:dyDescent="0.3">
      <c r="B11" s="20" t="s">
        <v>38</v>
      </c>
      <c r="C11" s="20"/>
    </row>
    <row r="12" spans="2:3" ht="15" customHeight="1" x14ac:dyDescent="0.3">
      <c r="B12" s="20" t="s">
        <v>39</v>
      </c>
      <c r="C12" s="20"/>
    </row>
    <row r="13" spans="2:3" ht="15" customHeight="1" x14ac:dyDescent="0.3">
      <c r="B13" s="20" t="s">
        <v>40</v>
      </c>
      <c r="C13" s="20"/>
    </row>
    <row r="14" spans="2:3" ht="15" customHeight="1" x14ac:dyDescent="0.3">
      <c r="B14" s="20" t="s">
        <v>41</v>
      </c>
      <c r="C14" s="20"/>
    </row>
    <row r="15" spans="2:3" ht="15" customHeight="1" x14ac:dyDescent="0.3">
      <c r="B15" s="20" t="s">
        <v>44</v>
      </c>
      <c r="C15" s="20"/>
    </row>
    <row r="16" spans="2:3" ht="15" customHeight="1" x14ac:dyDescent="0.3">
      <c r="B16" s="20" t="s">
        <v>45</v>
      </c>
      <c r="C16" s="20"/>
    </row>
    <row r="17" spans="2:3" ht="15" customHeight="1" x14ac:dyDescent="0.3">
      <c r="B17" s="20"/>
      <c r="C17" s="20"/>
    </row>
    <row r="18" spans="2:3" ht="15" customHeight="1" x14ac:dyDescent="0.3">
      <c r="B18" s="20"/>
      <c r="C18" s="20"/>
    </row>
    <row r="19" spans="2:3" ht="15" customHeight="1" x14ac:dyDescent="0.3">
      <c r="B19" s="20"/>
      <c r="C19" s="20"/>
    </row>
    <row r="20" spans="2:3" ht="15" customHeight="1" x14ac:dyDescent="0.3">
      <c r="B20" s="20"/>
      <c r="C20" s="20"/>
    </row>
    <row r="21" spans="2:3" ht="15" customHeight="1" x14ac:dyDescent="0.3">
      <c r="B21" s="20"/>
      <c r="C21" s="20"/>
    </row>
    <row r="22" spans="2:3" ht="15" customHeight="1" x14ac:dyDescent="0.3">
      <c r="B22" s="20"/>
      <c r="C22" s="20"/>
    </row>
    <row r="23" spans="2:3" ht="15" customHeight="1" x14ac:dyDescent="0.3">
      <c r="B23" s="20"/>
      <c r="C23" s="20"/>
    </row>
    <row r="24" spans="2:3" ht="15" customHeight="1" x14ac:dyDescent="0.3">
      <c r="B24" s="20"/>
      <c r="C24" s="20"/>
    </row>
    <row r="25" spans="2:3" ht="15" customHeight="1" x14ac:dyDescent="0.3">
      <c r="B25" s="20"/>
      <c r="C25" s="2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2"/>
  <sheetViews>
    <sheetView tabSelected="1" zoomScale="85" zoomScaleNormal="85" workbookViewId="0">
      <pane ySplit="6" topLeftCell="A10" activePane="bottomLeft" state="frozen"/>
      <selection activeCell="A4" sqref="A4:AC4"/>
      <selection pane="bottomLeft" activeCell="H36" sqref="H36"/>
    </sheetView>
  </sheetViews>
  <sheetFormatPr defaultRowHeight="16.5" x14ac:dyDescent="0.3"/>
  <cols>
    <col min="1" max="1" width="6.75" style="16" customWidth="1"/>
    <col min="2" max="2" width="6.25" style="16" customWidth="1"/>
    <col min="3" max="3" width="6.75" style="16" customWidth="1"/>
    <col min="4" max="4" width="8.125" style="16" customWidth="1"/>
    <col min="5" max="5" width="19" style="16" customWidth="1"/>
    <col min="6" max="6" width="22.75" style="16" customWidth="1"/>
    <col min="7" max="8" width="7.875" style="16" customWidth="1"/>
    <col min="9" max="9" width="6.625" style="16" customWidth="1"/>
    <col min="10" max="10" width="7.5" style="16" bestFit="1" customWidth="1"/>
    <col min="11" max="11" width="6.625" style="16" customWidth="1"/>
    <col min="12" max="12" width="7.875" style="17" customWidth="1"/>
    <col min="13" max="24" width="5.875" style="16" customWidth="1"/>
    <col min="25" max="25" width="9.875" style="16" customWidth="1"/>
    <col min="26" max="27" width="5.375" style="16" customWidth="1"/>
    <col min="28" max="28" width="9" style="16" customWidth="1"/>
    <col min="29" max="29" width="10.25" style="16" customWidth="1"/>
    <col min="30" max="30" width="33.75" style="16" bestFit="1" customWidth="1"/>
    <col min="31" max="16384" width="9" style="16"/>
  </cols>
  <sheetData>
    <row r="1" spans="1:30" s="1" customFormat="1" ht="13.5" customHeight="1" x14ac:dyDescent="0.3">
      <c r="A1" s="26" t="s">
        <v>52</v>
      </c>
      <c r="B1" s="27"/>
      <c r="C1" s="27"/>
      <c r="D1" s="27"/>
      <c r="E1" s="32" t="s">
        <v>0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3"/>
    </row>
    <row r="2" spans="1:30" s="1" customFormat="1" ht="13.5" customHeight="1" x14ac:dyDescent="0.3">
      <c r="A2" s="28"/>
      <c r="B2" s="29"/>
      <c r="C2" s="29"/>
      <c r="D2" s="29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5"/>
    </row>
    <row r="3" spans="1:30" s="1" customFormat="1" ht="13.5" customHeight="1" x14ac:dyDescent="0.3">
      <c r="A3" s="30"/>
      <c r="B3" s="31"/>
      <c r="C3" s="31"/>
      <c r="D3" s="31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7"/>
    </row>
    <row r="4" spans="1:30" s="1" customFormat="1" ht="9.9499999999999993" customHeight="1" thickBot="1" x14ac:dyDescent="0.35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40"/>
    </row>
    <row r="5" spans="1:30" s="2" customFormat="1" ht="17.25" thickTop="1" x14ac:dyDescent="0.3">
      <c r="A5" s="41" t="s">
        <v>1</v>
      </c>
      <c r="B5" s="43" t="s">
        <v>46</v>
      </c>
      <c r="C5" s="43" t="str">
        <f>RIGHT($A$1,1)</f>
        <v>일</v>
      </c>
      <c r="D5" s="41" t="s">
        <v>2</v>
      </c>
      <c r="E5" s="41" t="s">
        <v>3</v>
      </c>
      <c r="F5" s="41" t="s">
        <v>4</v>
      </c>
      <c r="G5" s="41" t="s">
        <v>5</v>
      </c>
      <c r="H5" s="49" t="s">
        <v>6</v>
      </c>
      <c r="I5" s="41" t="s">
        <v>7</v>
      </c>
      <c r="J5" s="41" t="s">
        <v>8</v>
      </c>
      <c r="K5" s="41" t="s">
        <v>9</v>
      </c>
      <c r="L5" s="50" t="s">
        <v>10</v>
      </c>
      <c r="M5" s="45" t="s">
        <v>11</v>
      </c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 t="s">
        <v>12</v>
      </c>
      <c r="Z5" s="45"/>
      <c r="AA5" s="45"/>
      <c r="AB5" s="45" t="s">
        <v>13</v>
      </c>
      <c r="AC5" s="45" t="s">
        <v>14</v>
      </c>
      <c r="AD5" s="47" t="s">
        <v>15</v>
      </c>
    </row>
    <row r="6" spans="1:30" s="2" customFormat="1" ht="25.5" customHeight="1" thickBot="1" x14ac:dyDescent="0.35">
      <c r="A6" s="42"/>
      <c r="B6" s="44"/>
      <c r="C6" s="44"/>
      <c r="D6" s="42"/>
      <c r="E6" s="42"/>
      <c r="F6" s="42"/>
      <c r="G6" s="42"/>
      <c r="H6" s="42"/>
      <c r="I6" s="42"/>
      <c r="J6" s="42"/>
      <c r="K6" s="42"/>
      <c r="L6" s="51"/>
      <c r="M6" s="22" t="s">
        <v>16</v>
      </c>
      <c r="N6" s="22" t="s">
        <v>17</v>
      </c>
      <c r="O6" s="22" t="s">
        <v>18</v>
      </c>
      <c r="P6" s="22" t="s">
        <v>19</v>
      </c>
      <c r="Q6" s="23" t="s">
        <v>47</v>
      </c>
      <c r="R6" s="23" t="s">
        <v>48</v>
      </c>
      <c r="S6" s="22" t="s">
        <v>20</v>
      </c>
      <c r="T6" s="23" t="s">
        <v>49</v>
      </c>
      <c r="U6" s="23" t="s">
        <v>50</v>
      </c>
      <c r="V6" s="3" t="s">
        <v>51</v>
      </c>
      <c r="W6" s="3" t="s">
        <v>42</v>
      </c>
      <c r="X6" s="3" t="s">
        <v>43</v>
      </c>
      <c r="Y6" s="22" t="s">
        <v>21</v>
      </c>
      <c r="Z6" s="22" t="s">
        <v>22</v>
      </c>
      <c r="AA6" s="22" t="s">
        <v>23</v>
      </c>
      <c r="AB6" s="46"/>
      <c r="AC6" s="46"/>
      <c r="AD6" s="46"/>
    </row>
    <row r="7" spans="1:30" s="13" customFormat="1" ht="20.100000000000001" customHeight="1" thickTop="1" x14ac:dyDescent="0.3">
      <c r="A7" s="4">
        <v>1</v>
      </c>
      <c r="B7" s="5">
        <v>11</v>
      </c>
      <c r="C7" s="5">
        <v>30</v>
      </c>
      <c r="D7" s="6" t="s">
        <v>57</v>
      </c>
      <c r="E7" s="6" t="s">
        <v>58</v>
      </c>
      <c r="F7" s="6" t="s">
        <v>55</v>
      </c>
      <c r="G7" s="4" t="s">
        <v>54</v>
      </c>
      <c r="H7" s="4" t="s">
        <v>56</v>
      </c>
      <c r="I7" s="7">
        <f t="shared" ref="I7:I44" si="0">J7+K7</f>
        <v>640</v>
      </c>
      <c r="J7" s="8">
        <v>640</v>
      </c>
      <c r="K7" s="7">
        <f t="shared" ref="K7:K16" si="1">SUM(M7:X7)</f>
        <v>0</v>
      </c>
      <c r="L7" s="9">
        <f t="shared" ref="L7:L46" si="2">K7/I7</f>
        <v>0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1">
        <v>20201130</v>
      </c>
      <c r="Z7" s="11">
        <v>14</v>
      </c>
      <c r="AA7" s="5" t="s">
        <v>64</v>
      </c>
      <c r="AB7" s="11" t="str">
        <f t="shared" ref="AB7:AB46" si="3">IF($AA7="A","하선동",IF($AA7="B","이형준",""))</f>
        <v>하선동</v>
      </c>
      <c r="AC7" s="4" t="s">
        <v>53</v>
      </c>
      <c r="AD7" s="12"/>
    </row>
    <row r="8" spans="1:30" s="13" customFormat="1" ht="20.100000000000001" customHeight="1" x14ac:dyDescent="0.3">
      <c r="A8" s="4">
        <v>2</v>
      </c>
      <c r="B8" s="5">
        <f>B7</f>
        <v>11</v>
      </c>
      <c r="C8" s="5">
        <f>C7</f>
        <v>30</v>
      </c>
      <c r="D8" s="6" t="s">
        <v>60</v>
      </c>
      <c r="E8" s="6" t="s">
        <v>59</v>
      </c>
      <c r="F8" s="6" t="s">
        <v>61</v>
      </c>
      <c r="G8" s="4" t="s">
        <v>62</v>
      </c>
      <c r="H8" s="4" t="s">
        <v>63</v>
      </c>
      <c r="I8" s="7">
        <f t="shared" si="0"/>
        <v>4684</v>
      </c>
      <c r="J8" s="8">
        <v>4230</v>
      </c>
      <c r="K8" s="7">
        <f t="shared" si="1"/>
        <v>454</v>
      </c>
      <c r="L8" s="9">
        <f t="shared" si="2"/>
        <v>9.6925704526046111E-2</v>
      </c>
      <c r="M8" s="10"/>
      <c r="N8" s="10"/>
      <c r="O8" s="10"/>
      <c r="P8" s="10"/>
      <c r="Q8" s="10">
        <v>6</v>
      </c>
      <c r="R8" s="10">
        <v>168</v>
      </c>
      <c r="S8" s="10">
        <v>36</v>
      </c>
      <c r="T8" s="10">
        <v>244</v>
      </c>
      <c r="U8" s="10"/>
      <c r="V8" s="10"/>
      <c r="W8" s="10"/>
      <c r="X8" s="10"/>
      <c r="Y8" s="11">
        <v>20201130</v>
      </c>
      <c r="Z8" s="11">
        <v>1</v>
      </c>
      <c r="AA8" s="5" t="s">
        <v>65</v>
      </c>
      <c r="AB8" s="11" t="str">
        <f t="shared" si="3"/>
        <v>이형준</v>
      </c>
      <c r="AC8" s="4" t="s">
        <v>53</v>
      </c>
      <c r="AD8" s="12" t="s">
        <v>84</v>
      </c>
    </row>
    <row r="9" spans="1:30" s="13" customFormat="1" ht="20.100000000000001" customHeight="1" x14ac:dyDescent="0.3">
      <c r="A9" s="4">
        <v>3</v>
      </c>
      <c r="B9" s="5">
        <f t="shared" ref="B9:C24" si="4">B8</f>
        <v>11</v>
      </c>
      <c r="C9" s="5">
        <f t="shared" si="4"/>
        <v>30</v>
      </c>
      <c r="D9" s="6" t="s">
        <v>66</v>
      </c>
      <c r="E9" s="6" t="s">
        <v>67</v>
      </c>
      <c r="F9" s="6" t="s">
        <v>68</v>
      </c>
      <c r="G9" s="4" t="s">
        <v>69</v>
      </c>
      <c r="H9" s="4" t="s">
        <v>70</v>
      </c>
      <c r="I9" s="7">
        <f t="shared" si="0"/>
        <v>2072</v>
      </c>
      <c r="J9" s="8">
        <v>2037</v>
      </c>
      <c r="K9" s="7">
        <f t="shared" si="1"/>
        <v>35</v>
      </c>
      <c r="L9" s="9">
        <f t="shared" si="2"/>
        <v>1.6891891891891893E-2</v>
      </c>
      <c r="M9" s="10">
        <v>21</v>
      </c>
      <c r="N9" s="10"/>
      <c r="O9" s="10"/>
      <c r="P9" s="10">
        <v>8</v>
      </c>
      <c r="Q9" s="10">
        <v>6</v>
      </c>
      <c r="R9" s="10"/>
      <c r="S9" s="10"/>
      <c r="T9" s="10"/>
      <c r="U9" s="10"/>
      <c r="V9" s="10"/>
      <c r="W9" s="10"/>
      <c r="X9" s="10"/>
      <c r="Y9" s="11">
        <v>20201127</v>
      </c>
      <c r="Z9" s="11">
        <v>3</v>
      </c>
      <c r="AA9" s="5" t="s">
        <v>64</v>
      </c>
      <c r="AB9" s="11" t="str">
        <f t="shared" si="3"/>
        <v>하선동</v>
      </c>
      <c r="AC9" s="4" t="s">
        <v>71</v>
      </c>
      <c r="AD9" s="12"/>
    </row>
    <row r="10" spans="1:30" s="13" customFormat="1" ht="20.100000000000001" customHeight="1" x14ac:dyDescent="0.3">
      <c r="A10" s="4">
        <v>4</v>
      </c>
      <c r="B10" s="5">
        <f t="shared" si="4"/>
        <v>11</v>
      </c>
      <c r="C10" s="5">
        <f t="shared" si="4"/>
        <v>30</v>
      </c>
      <c r="D10" s="6" t="s">
        <v>66</v>
      </c>
      <c r="E10" s="6" t="s">
        <v>67</v>
      </c>
      <c r="F10" s="6" t="s">
        <v>68</v>
      </c>
      <c r="G10" s="4" t="s">
        <v>69</v>
      </c>
      <c r="H10" s="4" t="s">
        <v>70</v>
      </c>
      <c r="I10" s="7">
        <f t="shared" si="0"/>
        <v>1604</v>
      </c>
      <c r="J10" s="8">
        <v>1511</v>
      </c>
      <c r="K10" s="7">
        <f t="shared" si="1"/>
        <v>93</v>
      </c>
      <c r="L10" s="9">
        <f t="shared" si="2"/>
        <v>5.7980049875311718E-2</v>
      </c>
      <c r="M10" s="10">
        <v>78</v>
      </c>
      <c r="N10" s="10"/>
      <c r="O10" s="10"/>
      <c r="P10" s="10">
        <v>15</v>
      </c>
      <c r="Q10" s="10"/>
      <c r="R10" s="10"/>
      <c r="S10" s="10"/>
      <c r="T10" s="10"/>
      <c r="U10" s="10"/>
      <c r="V10" s="10"/>
      <c r="W10" s="10"/>
      <c r="X10" s="10"/>
      <c r="Y10" s="11">
        <v>20201130</v>
      </c>
      <c r="Z10" s="11">
        <v>3</v>
      </c>
      <c r="AA10" s="5" t="s">
        <v>64</v>
      </c>
      <c r="AB10" s="11" t="str">
        <f t="shared" si="3"/>
        <v>하선동</v>
      </c>
      <c r="AC10" s="4" t="s">
        <v>71</v>
      </c>
      <c r="AD10" s="12"/>
    </row>
    <row r="11" spans="1:30" s="13" customFormat="1" ht="20.100000000000001" customHeight="1" x14ac:dyDescent="0.3">
      <c r="A11" s="4">
        <v>5</v>
      </c>
      <c r="B11" s="5">
        <f t="shared" si="4"/>
        <v>11</v>
      </c>
      <c r="C11" s="5">
        <f t="shared" si="4"/>
        <v>30</v>
      </c>
      <c r="D11" s="6" t="s">
        <v>60</v>
      </c>
      <c r="E11" s="6" t="s">
        <v>73</v>
      </c>
      <c r="F11" s="6" t="s">
        <v>72</v>
      </c>
      <c r="G11" s="4" t="s">
        <v>74</v>
      </c>
      <c r="H11" s="4" t="s">
        <v>56</v>
      </c>
      <c r="I11" s="7">
        <f t="shared" si="0"/>
        <v>679</v>
      </c>
      <c r="J11" s="8">
        <v>679</v>
      </c>
      <c r="K11" s="7">
        <f t="shared" si="1"/>
        <v>0</v>
      </c>
      <c r="L11" s="9">
        <f t="shared" si="2"/>
        <v>0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1">
        <v>20201127</v>
      </c>
      <c r="Z11" s="11">
        <v>4</v>
      </c>
      <c r="AA11" s="5" t="s">
        <v>64</v>
      </c>
      <c r="AB11" s="11" t="str">
        <f t="shared" si="3"/>
        <v>하선동</v>
      </c>
      <c r="AC11" s="4" t="s">
        <v>71</v>
      </c>
      <c r="AD11" s="12"/>
    </row>
    <row r="12" spans="1:30" s="13" customFormat="1" ht="20.100000000000001" customHeight="1" x14ac:dyDescent="0.3">
      <c r="A12" s="4">
        <v>6</v>
      </c>
      <c r="B12" s="5">
        <f t="shared" si="4"/>
        <v>11</v>
      </c>
      <c r="C12" s="5">
        <f t="shared" si="4"/>
        <v>30</v>
      </c>
      <c r="D12" s="6" t="s">
        <v>60</v>
      </c>
      <c r="E12" s="6" t="s">
        <v>73</v>
      </c>
      <c r="F12" s="6" t="s">
        <v>72</v>
      </c>
      <c r="G12" s="4" t="s">
        <v>74</v>
      </c>
      <c r="H12" s="4" t="s">
        <v>56</v>
      </c>
      <c r="I12" s="7">
        <f t="shared" si="0"/>
        <v>321</v>
      </c>
      <c r="J12" s="8">
        <v>321</v>
      </c>
      <c r="K12" s="7">
        <f t="shared" si="1"/>
        <v>0</v>
      </c>
      <c r="L12" s="9">
        <f t="shared" si="2"/>
        <v>0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1">
        <v>20201130</v>
      </c>
      <c r="Z12" s="11">
        <v>4</v>
      </c>
      <c r="AA12" s="5" t="s">
        <v>64</v>
      </c>
      <c r="AB12" s="11" t="str">
        <f t="shared" si="3"/>
        <v>하선동</v>
      </c>
      <c r="AC12" s="4" t="s">
        <v>71</v>
      </c>
      <c r="AD12" s="12"/>
    </row>
    <row r="13" spans="1:30" s="13" customFormat="1" ht="20.100000000000001" customHeight="1" x14ac:dyDescent="0.3">
      <c r="A13" s="4">
        <v>7</v>
      </c>
      <c r="B13" s="5">
        <f t="shared" si="4"/>
        <v>11</v>
      </c>
      <c r="C13" s="5">
        <f t="shared" si="4"/>
        <v>30</v>
      </c>
      <c r="D13" s="6" t="s">
        <v>76</v>
      </c>
      <c r="E13" s="4" t="s">
        <v>75</v>
      </c>
      <c r="F13" s="4" t="s">
        <v>77</v>
      </c>
      <c r="G13" s="4">
        <v>8301</v>
      </c>
      <c r="H13" s="4" t="s">
        <v>56</v>
      </c>
      <c r="I13" s="7">
        <f t="shared" si="0"/>
        <v>862</v>
      </c>
      <c r="J13" s="8">
        <v>860</v>
      </c>
      <c r="K13" s="7">
        <f t="shared" si="1"/>
        <v>2</v>
      </c>
      <c r="L13" s="9">
        <f t="shared" si="2"/>
        <v>2.3201856148491878E-3</v>
      </c>
      <c r="M13" s="10"/>
      <c r="N13" s="10"/>
      <c r="O13" s="10"/>
      <c r="P13" s="10"/>
      <c r="Q13" s="10"/>
      <c r="R13" s="10">
        <v>2</v>
      </c>
      <c r="S13" s="10"/>
      <c r="T13" s="10"/>
      <c r="U13" s="10"/>
      <c r="V13" s="10"/>
      <c r="W13" s="10"/>
      <c r="X13" s="10"/>
      <c r="Y13" s="11">
        <v>20201127</v>
      </c>
      <c r="Z13" s="11">
        <v>10</v>
      </c>
      <c r="AA13" s="5" t="s">
        <v>64</v>
      </c>
      <c r="AB13" s="11" t="str">
        <f t="shared" si="3"/>
        <v>하선동</v>
      </c>
      <c r="AC13" s="4" t="s">
        <v>71</v>
      </c>
      <c r="AD13" s="12"/>
    </row>
    <row r="14" spans="1:30" s="13" customFormat="1" ht="20.100000000000001" customHeight="1" x14ac:dyDescent="0.3">
      <c r="A14" s="4">
        <v>8</v>
      </c>
      <c r="B14" s="5">
        <f t="shared" si="4"/>
        <v>11</v>
      </c>
      <c r="C14" s="5">
        <f t="shared" si="4"/>
        <v>30</v>
      </c>
      <c r="D14" s="6" t="s">
        <v>76</v>
      </c>
      <c r="E14" s="4" t="s">
        <v>75</v>
      </c>
      <c r="F14" s="4" t="s">
        <v>77</v>
      </c>
      <c r="G14" s="4">
        <v>8301</v>
      </c>
      <c r="H14" s="4" t="s">
        <v>56</v>
      </c>
      <c r="I14" s="7">
        <f t="shared" si="0"/>
        <v>1181</v>
      </c>
      <c r="J14" s="8">
        <v>1180</v>
      </c>
      <c r="K14" s="7">
        <f t="shared" si="1"/>
        <v>1</v>
      </c>
      <c r="L14" s="9">
        <f t="shared" si="2"/>
        <v>8.4674005080440302E-4</v>
      </c>
      <c r="M14" s="10"/>
      <c r="N14" s="10"/>
      <c r="O14" s="10"/>
      <c r="P14" s="10"/>
      <c r="Q14" s="10"/>
      <c r="R14" s="10">
        <v>1</v>
      </c>
      <c r="S14" s="10"/>
      <c r="T14" s="10"/>
      <c r="U14" s="10"/>
      <c r="V14" s="10"/>
      <c r="W14" s="10"/>
      <c r="X14" s="10"/>
      <c r="Y14" s="11">
        <v>20201130</v>
      </c>
      <c r="Z14" s="11">
        <v>10</v>
      </c>
      <c r="AA14" s="5" t="s">
        <v>64</v>
      </c>
      <c r="AB14" s="11" t="str">
        <f t="shared" si="3"/>
        <v>하선동</v>
      </c>
      <c r="AC14" s="4" t="s">
        <v>71</v>
      </c>
      <c r="AD14" s="12"/>
    </row>
    <row r="15" spans="1:30" s="13" customFormat="1" ht="20.100000000000001" customHeight="1" x14ac:dyDescent="0.3">
      <c r="A15" s="4">
        <v>9</v>
      </c>
      <c r="B15" s="5">
        <f t="shared" si="4"/>
        <v>11</v>
      </c>
      <c r="C15" s="5">
        <f t="shared" si="4"/>
        <v>30</v>
      </c>
      <c r="D15" s="6" t="s">
        <v>60</v>
      </c>
      <c r="E15" s="6" t="s">
        <v>73</v>
      </c>
      <c r="F15" s="6" t="s">
        <v>78</v>
      </c>
      <c r="G15" s="4">
        <v>7301</v>
      </c>
      <c r="H15" s="4" t="s">
        <v>56</v>
      </c>
      <c r="I15" s="7">
        <f t="shared" si="0"/>
        <v>2331</v>
      </c>
      <c r="J15" s="8">
        <v>2319</v>
      </c>
      <c r="K15" s="7">
        <f t="shared" si="1"/>
        <v>12</v>
      </c>
      <c r="L15" s="9">
        <f t="shared" si="2"/>
        <v>5.1480051480051478E-3</v>
      </c>
      <c r="M15" s="10"/>
      <c r="N15" s="10"/>
      <c r="O15" s="10"/>
      <c r="P15" s="10"/>
      <c r="Q15" s="10">
        <v>12</v>
      </c>
      <c r="R15" s="10"/>
      <c r="S15" s="10"/>
      <c r="T15" s="10"/>
      <c r="U15" s="10"/>
      <c r="V15" s="10"/>
      <c r="W15" s="10"/>
      <c r="X15" s="10"/>
      <c r="Y15" s="11">
        <v>20201103</v>
      </c>
      <c r="Z15" s="11">
        <v>11</v>
      </c>
      <c r="AA15" s="5" t="s">
        <v>64</v>
      </c>
      <c r="AB15" s="11" t="str">
        <f t="shared" si="3"/>
        <v>하선동</v>
      </c>
      <c r="AC15" s="4" t="s">
        <v>71</v>
      </c>
      <c r="AD15" s="12"/>
    </row>
    <row r="16" spans="1:30" s="13" customFormat="1" ht="20.100000000000001" customHeight="1" x14ac:dyDescent="0.3">
      <c r="A16" s="4">
        <v>10</v>
      </c>
      <c r="B16" s="5">
        <f t="shared" si="4"/>
        <v>11</v>
      </c>
      <c r="C16" s="5">
        <f t="shared" si="4"/>
        <v>30</v>
      </c>
      <c r="D16" s="6" t="s">
        <v>57</v>
      </c>
      <c r="E16" s="6" t="s">
        <v>79</v>
      </c>
      <c r="F16" s="6" t="s">
        <v>80</v>
      </c>
      <c r="G16" s="4" t="s">
        <v>81</v>
      </c>
      <c r="H16" s="4" t="s">
        <v>56</v>
      </c>
      <c r="I16" s="7">
        <f t="shared" si="0"/>
        <v>1088</v>
      </c>
      <c r="J16" s="8">
        <v>928</v>
      </c>
      <c r="K16" s="7">
        <f t="shared" si="1"/>
        <v>160</v>
      </c>
      <c r="L16" s="9">
        <f t="shared" si="2"/>
        <v>0.14705882352941177</v>
      </c>
      <c r="M16" s="10"/>
      <c r="N16" s="10"/>
      <c r="O16" s="10"/>
      <c r="P16" s="10"/>
      <c r="Q16" s="10"/>
      <c r="R16" s="10"/>
      <c r="S16" s="10">
        <v>160</v>
      </c>
      <c r="T16" s="10"/>
      <c r="U16" s="10"/>
      <c r="V16" s="10"/>
      <c r="W16" s="10"/>
      <c r="X16" s="10"/>
      <c r="Y16" s="11">
        <v>20201109</v>
      </c>
      <c r="Z16" s="11">
        <v>3</v>
      </c>
      <c r="AA16" s="5" t="s">
        <v>64</v>
      </c>
      <c r="AB16" s="11" t="str">
        <f t="shared" si="3"/>
        <v>하선동</v>
      </c>
      <c r="AC16" s="4" t="s">
        <v>71</v>
      </c>
      <c r="AD16" s="12"/>
    </row>
    <row r="17" spans="1:30" s="13" customFormat="1" ht="20.100000000000001" customHeight="1" x14ac:dyDescent="0.3">
      <c r="A17" s="4">
        <v>11</v>
      </c>
      <c r="B17" s="5">
        <f t="shared" si="4"/>
        <v>11</v>
      </c>
      <c r="C17" s="5">
        <f t="shared" si="4"/>
        <v>30</v>
      </c>
      <c r="D17" s="6" t="s">
        <v>60</v>
      </c>
      <c r="E17" s="6" t="s">
        <v>83</v>
      </c>
      <c r="F17" s="6" t="s">
        <v>82</v>
      </c>
      <c r="G17" s="4">
        <v>7301</v>
      </c>
      <c r="H17" s="4" t="s">
        <v>56</v>
      </c>
      <c r="I17" s="7">
        <f t="shared" si="0"/>
        <v>1021</v>
      </c>
      <c r="J17" s="8">
        <v>1021</v>
      </c>
      <c r="K17" s="7">
        <f t="shared" ref="K17:K18" si="5">SUM(M17:X17)</f>
        <v>0</v>
      </c>
      <c r="L17" s="9">
        <f t="shared" si="2"/>
        <v>0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1">
        <v>20201130</v>
      </c>
      <c r="Z17" s="11">
        <v>13</v>
      </c>
      <c r="AA17" s="5" t="s">
        <v>64</v>
      </c>
      <c r="AB17" s="11" t="str">
        <f t="shared" si="3"/>
        <v>하선동</v>
      </c>
      <c r="AC17" s="4" t="s">
        <v>71</v>
      </c>
      <c r="AD17" s="12"/>
    </row>
    <row r="18" spans="1:30" s="13" customFormat="1" ht="20.100000000000001" customHeight="1" x14ac:dyDescent="0.3">
      <c r="A18" s="4">
        <v>12</v>
      </c>
      <c r="B18" s="5">
        <f t="shared" si="4"/>
        <v>11</v>
      </c>
      <c r="C18" s="5">
        <f t="shared" si="4"/>
        <v>30</v>
      </c>
      <c r="D18" s="6" t="s">
        <v>60</v>
      </c>
      <c r="E18" s="6" t="s">
        <v>59</v>
      </c>
      <c r="F18" s="6" t="s">
        <v>61</v>
      </c>
      <c r="G18" s="4" t="s">
        <v>62</v>
      </c>
      <c r="H18" s="4" t="s">
        <v>63</v>
      </c>
      <c r="I18" s="7">
        <f t="shared" ref="I18" si="6">J18+K18</f>
        <v>572</v>
      </c>
      <c r="J18" s="8">
        <v>450</v>
      </c>
      <c r="K18" s="7">
        <f t="shared" si="5"/>
        <v>122</v>
      </c>
      <c r="L18" s="9">
        <f t="shared" si="2"/>
        <v>0.21328671328671328</v>
      </c>
      <c r="M18" s="10"/>
      <c r="N18" s="10">
        <v>23</v>
      </c>
      <c r="O18" s="10"/>
      <c r="P18" s="10"/>
      <c r="Q18" s="10">
        <v>78</v>
      </c>
      <c r="R18" s="10"/>
      <c r="S18" s="10">
        <v>21</v>
      </c>
      <c r="T18" s="10"/>
      <c r="U18" s="10"/>
      <c r="V18" s="10"/>
      <c r="W18" s="10"/>
      <c r="X18" s="10"/>
      <c r="Y18" s="11">
        <v>20201130</v>
      </c>
      <c r="Z18" s="11">
        <v>1</v>
      </c>
      <c r="AA18" s="5" t="s">
        <v>64</v>
      </c>
      <c r="AB18" s="11" t="str">
        <f t="shared" si="3"/>
        <v>하선동</v>
      </c>
      <c r="AC18" s="4" t="s">
        <v>71</v>
      </c>
      <c r="AD18" s="12"/>
    </row>
    <row r="19" spans="1:30" s="13" customFormat="1" ht="20.100000000000001" customHeight="1" x14ac:dyDescent="0.3">
      <c r="A19" s="4">
        <v>13</v>
      </c>
      <c r="B19" s="5">
        <f t="shared" si="4"/>
        <v>11</v>
      </c>
      <c r="C19" s="5">
        <f t="shared" si="4"/>
        <v>30</v>
      </c>
      <c r="D19" s="6" t="s">
        <v>60</v>
      </c>
      <c r="E19" s="6" t="s">
        <v>59</v>
      </c>
      <c r="F19" s="6" t="s">
        <v>61</v>
      </c>
      <c r="G19" s="4" t="s">
        <v>62</v>
      </c>
      <c r="H19" s="4" t="s">
        <v>63</v>
      </c>
      <c r="I19" s="7">
        <f t="shared" si="0"/>
        <v>2721</v>
      </c>
      <c r="J19" s="8">
        <v>2350</v>
      </c>
      <c r="K19" s="7">
        <f t="shared" ref="K19:K46" si="7">SUM(M19:X19)</f>
        <v>371</v>
      </c>
      <c r="L19" s="9">
        <f t="shared" si="2"/>
        <v>0.13634693127526645</v>
      </c>
      <c r="M19" s="10"/>
      <c r="N19" s="10">
        <v>71</v>
      </c>
      <c r="O19" s="10"/>
      <c r="P19" s="10">
        <v>6</v>
      </c>
      <c r="Q19" s="10"/>
      <c r="R19" s="10">
        <v>111</v>
      </c>
      <c r="S19" s="10">
        <v>13</v>
      </c>
      <c r="T19" s="10">
        <v>170</v>
      </c>
      <c r="U19" s="10"/>
      <c r="V19" s="10"/>
      <c r="W19" s="10"/>
      <c r="X19" s="10"/>
      <c r="Y19" s="11">
        <v>20201130</v>
      </c>
      <c r="Z19" s="11">
        <v>1</v>
      </c>
      <c r="AA19" s="5" t="s">
        <v>65</v>
      </c>
      <c r="AB19" s="11" t="str">
        <f t="shared" si="3"/>
        <v>이형준</v>
      </c>
      <c r="AC19" s="4" t="s">
        <v>86</v>
      </c>
      <c r="AD19" s="12" t="s">
        <v>85</v>
      </c>
    </row>
    <row r="20" spans="1:30" s="13" customFormat="1" ht="20.100000000000001" customHeight="1" x14ac:dyDescent="0.3">
      <c r="A20" s="4">
        <v>14</v>
      </c>
      <c r="B20" s="5">
        <f t="shared" si="4"/>
        <v>11</v>
      </c>
      <c r="C20" s="5">
        <f t="shared" si="4"/>
        <v>30</v>
      </c>
      <c r="D20" s="6" t="s">
        <v>60</v>
      </c>
      <c r="E20" s="6" t="s">
        <v>73</v>
      </c>
      <c r="F20" s="6" t="s">
        <v>72</v>
      </c>
      <c r="G20" s="4" t="s">
        <v>74</v>
      </c>
      <c r="H20" s="4" t="s">
        <v>56</v>
      </c>
      <c r="I20" s="7">
        <f t="shared" si="0"/>
        <v>1002</v>
      </c>
      <c r="J20" s="8">
        <v>1000</v>
      </c>
      <c r="K20" s="7">
        <f t="shared" si="7"/>
        <v>2</v>
      </c>
      <c r="L20" s="9">
        <f t="shared" si="2"/>
        <v>1.996007984031936E-3</v>
      </c>
      <c r="M20" s="10"/>
      <c r="N20" s="10"/>
      <c r="O20" s="10"/>
      <c r="P20" s="10">
        <v>2</v>
      </c>
      <c r="Q20" s="10"/>
      <c r="R20" s="10"/>
      <c r="S20" s="10"/>
      <c r="T20" s="10"/>
      <c r="U20" s="10"/>
      <c r="V20" s="10"/>
      <c r="W20" s="10"/>
      <c r="X20" s="10"/>
      <c r="Y20" s="11">
        <v>20201130</v>
      </c>
      <c r="Z20" s="11">
        <v>4</v>
      </c>
      <c r="AA20" s="5" t="s">
        <v>65</v>
      </c>
      <c r="AB20" s="11" t="str">
        <f t="shared" si="3"/>
        <v>이형준</v>
      </c>
      <c r="AC20" s="4" t="s">
        <v>86</v>
      </c>
      <c r="AD20" s="12"/>
    </row>
    <row r="21" spans="1:30" s="13" customFormat="1" ht="20.100000000000001" customHeight="1" x14ac:dyDescent="0.3">
      <c r="A21" s="4">
        <v>15</v>
      </c>
      <c r="B21" s="5">
        <f t="shared" si="4"/>
        <v>11</v>
      </c>
      <c r="C21" s="5">
        <f t="shared" si="4"/>
        <v>30</v>
      </c>
      <c r="D21" s="24" t="s">
        <v>57</v>
      </c>
      <c r="E21" s="24" t="s">
        <v>67</v>
      </c>
      <c r="F21" s="25" t="s">
        <v>87</v>
      </c>
      <c r="G21" s="25" t="s">
        <v>88</v>
      </c>
      <c r="H21" s="25" t="s">
        <v>56</v>
      </c>
      <c r="I21" s="7">
        <f t="shared" si="0"/>
        <v>1618</v>
      </c>
      <c r="J21" s="8">
        <v>1618</v>
      </c>
      <c r="K21" s="7">
        <f t="shared" si="7"/>
        <v>0</v>
      </c>
      <c r="L21" s="9">
        <f t="shared" si="2"/>
        <v>0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1">
        <v>20201127</v>
      </c>
      <c r="Z21" s="11">
        <v>15</v>
      </c>
      <c r="AA21" s="5" t="s">
        <v>64</v>
      </c>
      <c r="AB21" s="11" t="str">
        <f t="shared" si="3"/>
        <v>하선동</v>
      </c>
      <c r="AC21" s="4" t="s">
        <v>89</v>
      </c>
      <c r="AD21" s="12"/>
    </row>
    <row r="22" spans="1:30" s="13" customFormat="1" ht="20.100000000000001" customHeight="1" x14ac:dyDescent="0.3">
      <c r="A22" s="4">
        <v>16</v>
      </c>
      <c r="B22" s="5">
        <f t="shared" si="4"/>
        <v>11</v>
      </c>
      <c r="C22" s="5">
        <f t="shared" si="4"/>
        <v>30</v>
      </c>
      <c r="D22" s="24" t="s">
        <v>57</v>
      </c>
      <c r="E22" s="24" t="s">
        <v>67</v>
      </c>
      <c r="F22" s="25" t="s">
        <v>87</v>
      </c>
      <c r="G22" s="25" t="s">
        <v>88</v>
      </c>
      <c r="H22" s="25" t="s">
        <v>56</v>
      </c>
      <c r="I22" s="7">
        <f t="shared" si="0"/>
        <v>2001</v>
      </c>
      <c r="J22" s="8">
        <v>1982</v>
      </c>
      <c r="K22" s="7">
        <f t="shared" si="7"/>
        <v>19</v>
      </c>
      <c r="L22" s="9">
        <f t="shared" si="2"/>
        <v>9.4952523738130942E-3</v>
      </c>
      <c r="M22" s="10"/>
      <c r="N22" s="10"/>
      <c r="O22" s="10"/>
      <c r="P22" s="10"/>
      <c r="Q22" s="10"/>
      <c r="R22" s="10"/>
      <c r="S22" s="10">
        <v>19</v>
      </c>
      <c r="T22" s="10"/>
      <c r="U22" s="10"/>
      <c r="V22" s="10"/>
      <c r="W22" s="10"/>
      <c r="X22" s="10"/>
      <c r="Y22" s="11">
        <v>20201130</v>
      </c>
      <c r="Z22" s="11">
        <v>15</v>
      </c>
      <c r="AA22" s="5" t="s">
        <v>64</v>
      </c>
      <c r="AB22" s="11" t="str">
        <f t="shared" si="3"/>
        <v>하선동</v>
      </c>
      <c r="AC22" s="4" t="s">
        <v>89</v>
      </c>
      <c r="AD22" s="12"/>
    </row>
    <row r="23" spans="1:30" s="13" customFormat="1" ht="20.100000000000001" customHeight="1" x14ac:dyDescent="0.3">
      <c r="A23" s="4">
        <v>17</v>
      </c>
      <c r="B23" s="5">
        <f t="shared" si="4"/>
        <v>11</v>
      </c>
      <c r="C23" s="5">
        <f t="shared" si="4"/>
        <v>30</v>
      </c>
      <c r="D23" s="6" t="s">
        <v>92</v>
      </c>
      <c r="E23" s="6" t="s">
        <v>90</v>
      </c>
      <c r="F23" s="6" t="s">
        <v>91</v>
      </c>
      <c r="G23" s="4" t="s">
        <v>93</v>
      </c>
      <c r="H23" s="4" t="s">
        <v>56</v>
      </c>
      <c r="I23" s="7">
        <f t="shared" si="0"/>
        <v>804</v>
      </c>
      <c r="J23" s="8">
        <v>800</v>
      </c>
      <c r="K23" s="7">
        <f t="shared" si="7"/>
        <v>4</v>
      </c>
      <c r="L23" s="9">
        <f t="shared" si="2"/>
        <v>4.9751243781094526E-3</v>
      </c>
      <c r="M23" s="10"/>
      <c r="N23" s="10"/>
      <c r="O23" s="10"/>
      <c r="P23" s="10"/>
      <c r="Q23" s="10"/>
      <c r="R23" s="10"/>
      <c r="S23" s="10">
        <v>4</v>
      </c>
      <c r="T23" s="10"/>
      <c r="U23" s="10"/>
      <c r="V23" s="10"/>
      <c r="W23" s="10"/>
      <c r="X23" s="10"/>
      <c r="Y23" s="11">
        <v>20200915</v>
      </c>
      <c r="Z23" s="11">
        <v>4</v>
      </c>
      <c r="AA23" s="5" t="s">
        <v>64</v>
      </c>
      <c r="AB23" s="11" t="str">
        <f t="shared" si="3"/>
        <v>하선동</v>
      </c>
      <c r="AC23" s="4" t="s">
        <v>89</v>
      </c>
      <c r="AD23" s="12"/>
    </row>
    <row r="24" spans="1:30" s="13" customFormat="1" ht="20.100000000000001" customHeight="1" x14ac:dyDescent="0.3">
      <c r="A24" s="4">
        <v>18</v>
      </c>
      <c r="B24" s="5">
        <f t="shared" si="4"/>
        <v>11</v>
      </c>
      <c r="C24" s="5">
        <f t="shared" si="4"/>
        <v>30</v>
      </c>
      <c r="D24" s="6" t="s">
        <v>94</v>
      </c>
      <c r="E24" s="6" t="s">
        <v>67</v>
      </c>
      <c r="F24" s="6" t="s">
        <v>95</v>
      </c>
      <c r="G24" s="4" t="s">
        <v>96</v>
      </c>
      <c r="H24" s="4" t="s">
        <v>70</v>
      </c>
      <c r="I24" s="7">
        <f t="shared" si="0"/>
        <v>1925</v>
      </c>
      <c r="J24" s="8">
        <v>1821</v>
      </c>
      <c r="K24" s="7">
        <f t="shared" si="7"/>
        <v>104</v>
      </c>
      <c r="L24" s="9">
        <f t="shared" si="2"/>
        <v>5.4025974025974026E-2</v>
      </c>
      <c r="M24" s="10">
        <v>68</v>
      </c>
      <c r="N24" s="10"/>
      <c r="O24" s="10"/>
      <c r="P24" s="10"/>
      <c r="Q24" s="10"/>
      <c r="R24" s="10">
        <v>22</v>
      </c>
      <c r="S24" s="10">
        <v>14</v>
      </c>
      <c r="T24" s="10"/>
      <c r="U24" s="10"/>
      <c r="V24" s="10"/>
      <c r="W24" s="10"/>
      <c r="X24" s="10"/>
      <c r="Y24" s="11">
        <v>20201130</v>
      </c>
      <c r="Z24" s="11">
        <v>7</v>
      </c>
      <c r="AA24" s="5" t="s">
        <v>64</v>
      </c>
      <c r="AB24" s="11" t="str">
        <f t="shared" si="3"/>
        <v>하선동</v>
      </c>
      <c r="AC24" s="4" t="s">
        <v>89</v>
      </c>
      <c r="AD24" s="12"/>
    </row>
    <row r="25" spans="1:30" s="13" customFormat="1" ht="20.100000000000001" customHeight="1" x14ac:dyDescent="0.3">
      <c r="A25" s="4">
        <v>19</v>
      </c>
      <c r="B25" s="5">
        <f t="shared" ref="B25:C40" si="8">B24</f>
        <v>11</v>
      </c>
      <c r="C25" s="5">
        <f t="shared" si="8"/>
        <v>30</v>
      </c>
      <c r="D25" s="6" t="s">
        <v>60</v>
      </c>
      <c r="E25" s="6" t="s">
        <v>97</v>
      </c>
      <c r="F25" s="6" t="s">
        <v>98</v>
      </c>
      <c r="G25" s="4" t="s">
        <v>99</v>
      </c>
      <c r="H25" s="4" t="s">
        <v>100</v>
      </c>
      <c r="I25" s="7">
        <f t="shared" si="0"/>
        <v>1461</v>
      </c>
      <c r="J25" s="8">
        <v>1250</v>
      </c>
      <c r="K25" s="7">
        <f t="shared" si="7"/>
        <v>211</v>
      </c>
      <c r="L25" s="9">
        <f t="shared" si="2"/>
        <v>0.14442162902121836</v>
      </c>
      <c r="M25" s="10">
        <v>198</v>
      </c>
      <c r="N25" s="10">
        <v>9</v>
      </c>
      <c r="O25" s="10"/>
      <c r="P25" s="10"/>
      <c r="Q25" s="10"/>
      <c r="R25" s="10">
        <v>4</v>
      </c>
      <c r="S25" s="10"/>
      <c r="T25" s="10"/>
      <c r="U25" s="10"/>
      <c r="V25" s="10"/>
      <c r="W25" s="10"/>
      <c r="X25" s="10"/>
      <c r="Y25" s="11">
        <v>20201120</v>
      </c>
      <c r="Z25" s="11">
        <v>1</v>
      </c>
      <c r="AA25" s="5" t="s">
        <v>64</v>
      </c>
      <c r="AB25" s="11" t="str">
        <f t="shared" si="3"/>
        <v>하선동</v>
      </c>
      <c r="AC25" s="4" t="s">
        <v>89</v>
      </c>
      <c r="AD25" s="12"/>
    </row>
    <row r="26" spans="1:30" s="13" customFormat="1" ht="20.100000000000001" customHeight="1" x14ac:dyDescent="0.3">
      <c r="A26" s="4">
        <v>20</v>
      </c>
      <c r="B26" s="5">
        <f t="shared" si="8"/>
        <v>11</v>
      </c>
      <c r="C26" s="5">
        <f t="shared" si="8"/>
        <v>30</v>
      </c>
      <c r="D26" s="6" t="s">
        <v>57</v>
      </c>
      <c r="E26" s="6" t="s">
        <v>58</v>
      </c>
      <c r="F26" s="6" t="s">
        <v>55</v>
      </c>
      <c r="G26" s="4" t="s">
        <v>54</v>
      </c>
      <c r="H26" s="4" t="s">
        <v>56</v>
      </c>
      <c r="I26" s="7">
        <f t="shared" si="0"/>
        <v>1015</v>
      </c>
      <c r="J26" s="8">
        <v>1015</v>
      </c>
      <c r="K26" s="7">
        <f t="shared" si="7"/>
        <v>0</v>
      </c>
      <c r="L26" s="9">
        <f t="shared" si="2"/>
        <v>0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1">
        <v>20201127</v>
      </c>
      <c r="Z26" s="11">
        <v>14</v>
      </c>
      <c r="AA26" s="5" t="s">
        <v>64</v>
      </c>
      <c r="AB26" s="11" t="str">
        <f t="shared" si="3"/>
        <v>하선동</v>
      </c>
      <c r="AC26" s="4" t="s">
        <v>101</v>
      </c>
      <c r="AD26" s="12"/>
    </row>
    <row r="27" spans="1:30" s="13" customFormat="1" ht="20.100000000000001" customHeight="1" x14ac:dyDescent="0.3">
      <c r="A27" s="4">
        <v>21</v>
      </c>
      <c r="B27" s="5">
        <f t="shared" si="8"/>
        <v>11</v>
      </c>
      <c r="C27" s="5">
        <f t="shared" si="8"/>
        <v>30</v>
      </c>
      <c r="D27" s="6" t="s">
        <v>57</v>
      </c>
      <c r="E27" s="6" t="s">
        <v>58</v>
      </c>
      <c r="F27" s="6" t="s">
        <v>55</v>
      </c>
      <c r="G27" s="4" t="s">
        <v>54</v>
      </c>
      <c r="H27" s="4" t="s">
        <v>56</v>
      </c>
      <c r="I27" s="7">
        <f t="shared" si="0"/>
        <v>2201</v>
      </c>
      <c r="J27" s="8">
        <v>2200</v>
      </c>
      <c r="K27" s="7">
        <f t="shared" si="7"/>
        <v>1</v>
      </c>
      <c r="L27" s="9">
        <f t="shared" si="2"/>
        <v>4.5433893684688776E-4</v>
      </c>
      <c r="M27" s="10">
        <v>1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1">
        <v>20201130</v>
      </c>
      <c r="Z27" s="11">
        <v>14</v>
      </c>
      <c r="AA27" s="5" t="s">
        <v>64</v>
      </c>
      <c r="AB27" s="11" t="str">
        <f t="shared" si="3"/>
        <v>하선동</v>
      </c>
      <c r="AC27" s="4" t="s">
        <v>101</v>
      </c>
      <c r="AD27" s="12"/>
    </row>
    <row r="28" spans="1:30" s="13" customFormat="1" ht="20.100000000000001" customHeight="1" x14ac:dyDescent="0.3">
      <c r="A28" s="4">
        <v>22</v>
      </c>
      <c r="B28" s="5">
        <f t="shared" si="8"/>
        <v>11</v>
      </c>
      <c r="C28" s="5">
        <f t="shared" si="8"/>
        <v>30</v>
      </c>
      <c r="D28" s="6" t="s">
        <v>94</v>
      </c>
      <c r="E28" s="6" t="s">
        <v>67</v>
      </c>
      <c r="F28" s="6" t="s">
        <v>95</v>
      </c>
      <c r="G28" s="4" t="s">
        <v>96</v>
      </c>
      <c r="H28" s="4" t="s">
        <v>70</v>
      </c>
      <c r="I28" s="7">
        <f t="shared" si="0"/>
        <v>190</v>
      </c>
      <c r="J28" s="8">
        <v>175</v>
      </c>
      <c r="K28" s="7">
        <f t="shared" si="7"/>
        <v>15</v>
      </c>
      <c r="L28" s="9">
        <f t="shared" si="2"/>
        <v>7.8947368421052627E-2</v>
      </c>
      <c r="M28" s="10">
        <v>5</v>
      </c>
      <c r="N28" s="10"/>
      <c r="O28" s="10"/>
      <c r="P28" s="10">
        <v>8</v>
      </c>
      <c r="Q28" s="10">
        <v>2</v>
      </c>
      <c r="R28" s="10"/>
      <c r="S28" s="10"/>
      <c r="T28" s="10"/>
      <c r="U28" s="10"/>
      <c r="V28" s="10"/>
      <c r="W28" s="10"/>
      <c r="X28" s="10"/>
      <c r="Y28" s="11">
        <v>20201127</v>
      </c>
      <c r="Z28" s="11">
        <v>7</v>
      </c>
      <c r="AA28" s="5" t="s">
        <v>64</v>
      </c>
      <c r="AB28" s="11" t="str">
        <f t="shared" si="3"/>
        <v>하선동</v>
      </c>
      <c r="AC28" s="4" t="s">
        <v>101</v>
      </c>
      <c r="AD28" s="12"/>
    </row>
    <row r="29" spans="1:30" s="13" customFormat="1" ht="20.100000000000001" customHeight="1" x14ac:dyDescent="0.3">
      <c r="A29" s="4">
        <v>23</v>
      </c>
      <c r="B29" s="5">
        <f t="shared" si="8"/>
        <v>11</v>
      </c>
      <c r="C29" s="5">
        <f t="shared" si="8"/>
        <v>30</v>
      </c>
      <c r="D29" s="6" t="s">
        <v>66</v>
      </c>
      <c r="E29" s="6" t="s">
        <v>67</v>
      </c>
      <c r="F29" s="6" t="s">
        <v>68</v>
      </c>
      <c r="G29" s="4" t="s">
        <v>69</v>
      </c>
      <c r="H29" s="4" t="s">
        <v>70</v>
      </c>
      <c r="I29" s="7">
        <f t="shared" si="0"/>
        <v>558</v>
      </c>
      <c r="J29" s="8">
        <v>540</v>
      </c>
      <c r="K29" s="7">
        <f t="shared" si="7"/>
        <v>18</v>
      </c>
      <c r="L29" s="9">
        <f t="shared" si="2"/>
        <v>3.2258064516129031E-2</v>
      </c>
      <c r="M29" s="10">
        <v>6</v>
      </c>
      <c r="N29" s="10"/>
      <c r="O29" s="10"/>
      <c r="P29" s="10">
        <v>9</v>
      </c>
      <c r="Q29" s="10">
        <v>3</v>
      </c>
      <c r="R29" s="10"/>
      <c r="S29" s="10"/>
      <c r="T29" s="10"/>
      <c r="U29" s="10"/>
      <c r="V29" s="10"/>
      <c r="W29" s="10"/>
      <c r="X29" s="10"/>
      <c r="Y29" s="11">
        <v>20201130</v>
      </c>
      <c r="Z29" s="11">
        <v>3</v>
      </c>
      <c r="AA29" s="5" t="s">
        <v>64</v>
      </c>
      <c r="AB29" s="11" t="str">
        <f t="shared" si="3"/>
        <v>하선동</v>
      </c>
      <c r="AC29" s="4" t="s">
        <v>101</v>
      </c>
      <c r="AD29" s="12"/>
    </row>
    <row r="30" spans="1:30" s="13" customFormat="1" ht="20.100000000000001" customHeight="1" x14ac:dyDescent="0.3">
      <c r="A30" s="4">
        <v>24</v>
      </c>
      <c r="B30" s="5">
        <f t="shared" si="8"/>
        <v>11</v>
      </c>
      <c r="C30" s="5">
        <f t="shared" si="8"/>
        <v>30</v>
      </c>
      <c r="D30" s="6" t="s">
        <v>66</v>
      </c>
      <c r="E30" s="6" t="s">
        <v>67</v>
      </c>
      <c r="F30" s="6" t="s">
        <v>68</v>
      </c>
      <c r="G30" s="4" t="s">
        <v>69</v>
      </c>
      <c r="H30" s="4" t="s">
        <v>70</v>
      </c>
      <c r="I30" s="7">
        <f t="shared" si="0"/>
        <v>410</v>
      </c>
      <c r="J30" s="8">
        <v>280</v>
      </c>
      <c r="K30" s="7">
        <f t="shared" si="7"/>
        <v>130</v>
      </c>
      <c r="L30" s="9">
        <f t="shared" si="2"/>
        <v>0.31707317073170732</v>
      </c>
      <c r="M30" s="10">
        <v>115</v>
      </c>
      <c r="N30" s="10"/>
      <c r="O30" s="10"/>
      <c r="P30" s="10">
        <v>15</v>
      </c>
      <c r="Q30" s="10"/>
      <c r="R30" s="10"/>
      <c r="S30" s="10"/>
      <c r="T30" s="10"/>
      <c r="U30" s="10"/>
      <c r="V30" s="10"/>
      <c r="W30" s="10"/>
      <c r="X30" s="10"/>
      <c r="Y30" s="11">
        <v>20201126</v>
      </c>
      <c r="Z30" s="11">
        <v>3</v>
      </c>
      <c r="AA30" s="5" t="s">
        <v>65</v>
      </c>
      <c r="AB30" s="11" t="str">
        <f t="shared" si="3"/>
        <v>이형준</v>
      </c>
      <c r="AC30" s="4" t="s">
        <v>101</v>
      </c>
      <c r="AD30" s="12"/>
    </row>
    <row r="31" spans="1:30" s="13" customFormat="1" ht="20.100000000000001" customHeight="1" x14ac:dyDescent="0.3">
      <c r="A31" s="4">
        <v>25</v>
      </c>
      <c r="B31" s="5">
        <f t="shared" si="8"/>
        <v>11</v>
      </c>
      <c r="C31" s="5">
        <f t="shared" si="8"/>
        <v>30</v>
      </c>
      <c r="D31" s="6" t="s">
        <v>57</v>
      </c>
      <c r="E31" s="4" t="s">
        <v>104</v>
      </c>
      <c r="F31" s="4" t="s">
        <v>102</v>
      </c>
      <c r="G31" s="4" t="s">
        <v>103</v>
      </c>
      <c r="H31" s="4"/>
      <c r="I31" s="7">
        <f t="shared" si="0"/>
        <v>1341</v>
      </c>
      <c r="J31" s="8">
        <v>1220</v>
      </c>
      <c r="K31" s="7">
        <f t="shared" si="7"/>
        <v>121</v>
      </c>
      <c r="L31" s="9">
        <f t="shared" si="2"/>
        <v>9.0231170768083513E-2</v>
      </c>
      <c r="M31" s="10">
        <v>106</v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>
        <v>15</v>
      </c>
      <c r="Y31" s="11">
        <v>20201130</v>
      </c>
      <c r="Z31" s="11">
        <v>11</v>
      </c>
      <c r="AA31" s="5" t="s">
        <v>64</v>
      </c>
      <c r="AB31" s="11" t="str">
        <f t="shared" si="3"/>
        <v>하선동</v>
      </c>
      <c r="AC31" s="4" t="s">
        <v>101</v>
      </c>
      <c r="AD31" s="12"/>
    </row>
    <row r="32" spans="1:30" s="13" customFormat="1" ht="20.100000000000001" customHeight="1" x14ac:dyDescent="0.3">
      <c r="A32" s="4">
        <v>26</v>
      </c>
      <c r="B32" s="5">
        <f t="shared" si="8"/>
        <v>11</v>
      </c>
      <c r="C32" s="5">
        <f t="shared" si="8"/>
        <v>30</v>
      </c>
      <c r="D32" s="6" t="s">
        <v>60</v>
      </c>
      <c r="E32" s="6" t="s">
        <v>59</v>
      </c>
      <c r="F32" s="6" t="s">
        <v>61</v>
      </c>
      <c r="G32" s="4" t="s">
        <v>62</v>
      </c>
      <c r="H32" s="4" t="s">
        <v>63</v>
      </c>
      <c r="I32" s="7">
        <f t="shared" si="0"/>
        <v>545</v>
      </c>
      <c r="J32" s="8">
        <v>425</v>
      </c>
      <c r="K32" s="7">
        <f t="shared" si="7"/>
        <v>120</v>
      </c>
      <c r="L32" s="9">
        <f t="shared" si="2"/>
        <v>0.22018348623853212</v>
      </c>
      <c r="M32" s="10"/>
      <c r="N32" s="10">
        <v>65</v>
      </c>
      <c r="O32" s="10"/>
      <c r="P32" s="10"/>
      <c r="Q32" s="10"/>
      <c r="R32" s="10">
        <v>35</v>
      </c>
      <c r="S32" s="10">
        <v>8</v>
      </c>
      <c r="T32" s="10">
        <v>12</v>
      </c>
      <c r="U32" s="10"/>
      <c r="V32" s="10"/>
      <c r="W32" s="10"/>
      <c r="X32" s="10"/>
      <c r="Y32" s="11">
        <v>20201130</v>
      </c>
      <c r="Z32" s="11">
        <v>1</v>
      </c>
      <c r="AA32" s="5" t="s">
        <v>64</v>
      </c>
      <c r="AB32" s="11" t="str">
        <f t="shared" si="3"/>
        <v>하선동</v>
      </c>
      <c r="AC32" s="4" t="s">
        <v>101</v>
      </c>
      <c r="AD32" s="12"/>
    </row>
    <row r="33" spans="1:30" s="13" customFormat="1" ht="20.100000000000001" customHeight="1" x14ac:dyDescent="0.3">
      <c r="A33" s="4">
        <v>27</v>
      </c>
      <c r="B33" s="5">
        <f t="shared" si="8"/>
        <v>11</v>
      </c>
      <c r="C33" s="5">
        <f t="shared" si="8"/>
        <v>30</v>
      </c>
      <c r="D33" s="6" t="s">
        <v>57</v>
      </c>
      <c r="E33" s="4" t="s">
        <v>73</v>
      </c>
      <c r="F33" s="4" t="s">
        <v>105</v>
      </c>
      <c r="G33" s="4" t="s">
        <v>88</v>
      </c>
      <c r="H33" s="4" t="s">
        <v>56</v>
      </c>
      <c r="I33" s="7">
        <f t="shared" si="0"/>
        <v>1900</v>
      </c>
      <c r="J33" s="8">
        <v>1860</v>
      </c>
      <c r="K33" s="7">
        <f t="shared" si="7"/>
        <v>40</v>
      </c>
      <c r="L33" s="9">
        <f t="shared" si="2"/>
        <v>2.1052631578947368E-2</v>
      </c>
      <c r="M33" s="10">
        <v>9</v>
      </c>
      <c r="N33" s="10"/>
      <c r="O33" s="10"/>
      <c r="P33" s="10">
        <v>25</v>
      </c>
      <c r="Q33" s="10">
        <v>6</v>
      </c>
      <c r="R33" s="10"/>
      <c r="S33" s="10"/>
      <c r="T33" s="10"/>
      <c r="U33" s="10"/>
      <c r="V33" s="10"/>
      <c r="W33" s="10"/>
      <c r="X33" s="10"/>
      <c r="Y33" s="11">
        <v>20201105</v>
      </c>
      <c r="Z33" s="11">
        <v>14</v>
      </c>
      <c r="AA33" s="5" t="s">
        <v>64</v>
      </c>
      <c r="AB33" s="11" t="str">
        <f t="shared" si="3"/>
        <v>하선동</v>
      </c>
      <c r="AC33" s="12" t="s">
        <v>106</v>
      </c>
      <c r="AD33" s="12"/>
    </row>
    <row r="34" spans="1:30" s="13" customFormat="1" ht="20.100000000000001" customHeight="1" x14ac:dyDescent="0.3">
      <c r="A34" s="4">
        <v>28</v>
      </c>
      <c r="B34" s="5">
        <f t="shared" si="8"/>
        <v>11</v>
      </c>
      <c r="C34" s="5">
        <f t="shared" si="8"/>
        <v>30</v>
      </c>
      <c r="D34" s="6" t="s">
        <v>57</v>
      </c>
      <c r="E34" s="4" t="s">
        <v>73</v>
      </c>
      <c r="F34" s="4" t="s">
        <v>105</v>
      </c>
      <c r="G34" s="4" t="s">
        <v>88</v>
      </c>
      <c r="H34" s="4" t="s">
        <v>56</v>
      </c>
      <c r="I34" s="7">
        <f t="shared" si="0"/>
        <v>2322</v>
      </c>
      <c r="J34" s="8">
        <v>2300</v>
      </c>
      <c r="K34" s="7">
        <f t="shared" si="7"/>
        <v>22</v>
      </c>
      <c r="L34" s="9">
        <f t="shared" si="2"/>
        <v>9.4745908699397068E-3</v>
      </c>
      <c r="M34" s="10">
        <v>10</v>
      </c>
      <c r="N34" s="10"/>
      <c r="O34" s="10"/>
      <c r="P34" s="10">
        <v>12</v>
      </c>
      <c r="Q34" s="10"/>
      <c r="R34" s="10"/>
      <c r="S34" s="10"/>
      <c r="T34" s="10"/>
      <c r="U34" s="10"/>
      <c r="V34" s="10"/>
      <c r="W34" s="10"/>
      <c r="X34" s="10"/>
      <c r="Y34" s="11">
        <v>20201104</v>
      </c>
      <c r="Z34" s="11">
        <v>14</v>
      </c>
      <c r="AA34" s="5" t="s">
        <v>65</v>
      </c>
      <c r="AB34" s="11" t="str">
        <f t="shared" si="3"/>
        <v>이형준</v>
      </c>
      <c r="AC34" s="12" t="s">
        <v>106</v>
      </c>
      <c r="AD34" s="12"/>
    </row>
    <row r="35" spans="1:30" s="13" customFormat="1" ht="20.100000000000001" customHeight="1" x14ac:dyDescent="0.3">
      <c r="A35" s="4">
        <v>29</v>
      </c>
      <c r="B35" s="5">
        <f t="shared" si="8"/>
        <v>11</v>
      </c>
      <c r="C35" s="5">
        <f t="shared" si="8"/>
        <v>30</v>
      </c>
      <c r="D35" s="6"/>
      <c r="E35" s="6"/>
      <c r="F35" s="6"/>
      <c r="G35" s="4"/>
      <c r="H35" s="4"/>
      <c r="I35" s="7">
        <f t="shared" si="0"/>
        <v>0</v>
      </c>
      <c r="J35" s="8"/>
      <c r="K35" s="7">
        <f t="shared" si="7"/>
        <v>0</v>
      </c>
      <c r="L35" s="9" t="e">
        <f t="shared" si="2"/>
        <v>#DIV/0!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1"/>
      <c r="Z35" s="11"/>
      <c r="AA35" s="5"/>
      <c r="AB35" s="11" t="str">
        <f t="shared" si="3"/>
        <v/>
      </c>
      <c r="AC35" s="12"/>
      <c r="AD35" s="12"/>
    </row>
    <row r="36" spans="1:30" s="13" customFormat="1" ht="20.100000000000001" customHeight="1" x14ac:dyDescent="0.3">
      <c r="A36" s="4">
        <v>30</v>
      </c>
      <c r="B36" s="5">
        <f t="shared" si="8"/>
        <v>11</v>
      </c>
      <c r="C36" s="5">
        <f t="shared" si="8"/>
        <v>30</v>
      </c>
      <c r="D36" s="6"/>
      <c r="E36" s="6"/>
      <c r="F36" s="6"/>
      <c r="G36" s="4"/>
      <c r="H36" s="4"/>
      <c r="I36" s="7">
        <f t="shared" si="0"/>
        <v>0</v>
      </c>
      <c r="J36" s="8"/>
      <c r="K36" s="7">
        <f t="shared" si="7"/>
        <v>0</v>
      </c>
      <c r="L36" s="9" t="e">
        <f t="shared" si="2"/>
        <v>#DIV/0!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1"/>
      <c r="Z36" s="11"/>
      <c r="AA36" s="5"/>
      <c r="AB36" s="11" t="str">
        <f t="shared" si="3"/>
        <v/>
      </c>
      <c r="AC36" s="12"/>
      <c r="AD36" s="12"/>
    </row>
    <row r="37" spans="1:30" s="13" customFormat="1" ht="20.100000000000001" customHeight="1" x14ac:dyDescent="0.3">
      <c r="A37" s="4">
        <v>31</v>
      </c>
      <c r="B37" s="5">
        <f t="shared" si="8"/>
        <v>11</v>
      </c>
      <c r="C37" s="5">
        <f t="shared" si="8"/>
        <v>30</v>
      </c>
      <c r="D37" s="6"/>
      <c r="E37" s="6"/>
      <c r="F37" s="6"/>
      <c r="G37" s="4"/>
      <c r="H37" s="4"/>
      <c r="I37" s="7">
        <f t="shared" si="0"/>
        <v>0</v>
      </c>
      <c r="J37" s="8"/>
      <c r="K37" s="7">
        <f t="shared" si="7"/>
        <v>0</v>
      </c>
      <c r="L37" s="9" t="e">
        <f t="shared" si="2"/>
        <v>#DIV/0!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1"/>
      <c r="Z37" s="11"/>
      <c r="AA37" s="5"/>
      <c r="AB37" s="11" t="str">
        <f t="shared" si="3"/>
        <v/>
      </c>
      <c r="AC37" s="12"/>
      <c r="AD37" s="12"/>
    </row>
    <row r="38" spans="1:30" s="13" customFormat="1" ht="20.100000000000001" customHeight="1" x14ac:dyDescent="0.3">
      <c r="A38" s="4">
        <v>32</v>
      </c>
      <c r="B38" s="5">
        <f t="shared" si="8"/>
        <v>11</v>
      </c>
      <c r="C38" s="5">
        <f t="shared" si="8"/>
        <v>30</v>
      </c>
      <c r="D38" s="6"/>
      <c r="E38" s="6"/>
      <c r="F38" s="6"/>
      <c r="G38" s="4"/>
      <c r="H38" s="4"/>
      <c r="I38" s="7">
        <f t="shared" si="0"/>
        <v>0</v>
      </c>
      <c r="J38" s="8"/>
      <c r="K38" s="7">
        <f t="shared" si="7"/>
        <v>0</v>
      </c>
      <c r="L38" s="9" t="e">
        <f t="shared" si="2"/>
        <v>#DIV/0!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1"/>
      <c r="Z38" s="11"/>
      <c r="AA38" s="5"/>
      <c r="AB38" s="11" t="str">
        <f t="shared" si="3"/>
        <v/>
      </c>
      <c r="AC38" s="12"/>
      <c r="AD38" s="12"/>
    </row>
    <row r="39" spans="1:30" s="13" customFormat="1" ht="20.100000000000001" customHeight="1" x14ac:dyDescent="0.3">
      <c r="A39" s="4">
        <v>33</v>
      </c>
      <c r="B39" s="5">
        <f t="shared" si="8"/>
        <v>11</v>
      </c>
      <c r="C39" s="5">
        <f t="shared" si="8"/>
        <v>30</v>
      </c>
      <c r="D39" s="6"/>
      <c r="E39" s="4"/>
      <c r="F39" s="4"/>
      <c r="G39" s="4"/>
      <c r="H39" s="4"/>
      <c r="I39" s="7">
        <f t="shared" si="0"/>
        <v>0</v>
      </c>
      <c r="J39" s="8"/>
      <c r="K39" s="7">
        <f t="shared" si="7"/>
        <v>0</v>
      </c>
      <c r="L39" s="9" t="e">
        <f t="shared" si="2"/>
        <v>#DIV/0!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1"/>
      <c r="Z39" s="11"/>
      <c r="AA39" s="5"/>
      <c r="AB39" s="11" t="str">
        <f t="shared" si="3"/>
        <v/>
      </c>
      <c r="AC39" s="4"/>
      <c r="AD39" s="12"/>
    </row>
    <row r="40" spans="1:30" s="13" customFormat="1" ht="20.100000000000001" customHeight="1" x14ac:dyDescent="0.3">
      <c r="A40" s="4">
        <v>34</v>
      </c>
      <c r="B40" s="5">
        <f t="shared" si="8"/>
        <v>11</v>
      </c>
      <c r="C40" s="5">
        <f t="shared" si="8"/>
        <v>30</v>
      </c>
      <c r="D40" s="6"/>
      <c r="E40" s="4"/>
      <c r="F40" s="4"/>
      <c r="G40" s="4"/>
      <c r="H40" s="4"/>
      <c r="I40" s="7">
        <f t="shared" si="0"/>
        <v>0</v>
      </c>
      <c r="J40" s="8"/>
      <c r="K40" s="7">
        <f t="shared" si="7"/>
        <v>0</v>
      </c>
      <c r="L40" s="9" t="e">
        <f t="shared" si="2"/>
        <v>#DIV/0!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1"/>
      <c r="Z40" s="11"/>
      <c r="AA40" s="5"/>
      <c r="AB40" s="11" t="str">
        <f t="shared" si="3"/>
        <v/>
      </c>
      <c r="AC40" s="4"/>
      <c r="AD40" s="12"/>
    </row>
    <row r="41" spans="1:30" s="13" customFormat="1" ht="20.100000000000001" customHeight="1" x14ac:dyDescent="0.3">
      <c r="A41" s="4">
        <v>35</v>
      </c>
      <c r="B41" s="5">
        <f t="shared" ref="B41:C46" si="9">B40</f>
        <v>11</v>
      </c>
      <c r="C41" s="5">
        <f t="shared" si="9"/>
        <v>30</v>
      </c>
      <c r="D41" s="6"/>
      <c r="E41" s="6"/>
      <c r="F41" s="6"/>
      <c r="G41" s="4"/>
      <c r="H41" s="4"/>
      <c r="I41" s="7">
        <f t="shared" si="0"/>
        <v>0</v>
      </c>
      <c r="J41" s="8"/>
      <c r="K41" s="7">
        <f t="shared" si="7"/>
        <v>0</v>
      </c>
      <c r="L41" s="9" t="e">
        <f t="shared" si="2"/>
        <v>#DIV/0!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1"/>
      <c r="Z41" s="11"/>
      <c r="AA41" s="5"/>
      <c r="AB41" s="11" t="str">
        <f t="shared" si="3"/>
        <v/>
      </c>
      <c r="AC41" s="4"/>
      <c r="AD41" s="12"/>
    </row>
    <row r="42" spans="1:30" s="13" customFormat="1" ht="20.100000000000001" customHeight="1" x14ac:dyDescent="0.3">
      <c r="A42" s="4">
        <v>36</v>
      </c>
      <c r="B42" s="5">
        <f t="shared" si="9"/>
        <v>11</v>
      </c>
      <c r="C42" s="5">
        <f t="shared" si="9"/>
        <v>30</v>
      </c>
      <c r="D42" s="6"/>
      <c r="E42" s="6"/>
      <c r="F42" s="6"/>
      <c r="G42" s="4"/>
      <c r="H42" s="4"/>
      <c r="I42" s="7">
        <f t="shared" si="0"/>
        <v>0</v>
      </c>
      <c r="J42" s="8"/>
      <c r="K42" s="7">
        <f t="shared" si="7"/>
        <v>0</v>
      </c>
      <c r="L42" s="9" t="e">
        <f t="shared" si="2"/>
        <v>#DIV/0!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1"/>
      <c r="Z42" s="11"/>
      <c r="AA42" s="5"/>
      <c r="AB42" s="11" t="str">
        <f t="shared" si="3"/>
        <v/>
      </c>
      <c r="AC42" s="4"/>
      <c r="AD42" s="12"/>
    </row>
    <row r="43" spans="1:30" s="13" customFormat="1" ht="20.100000000000001" customHeight="1" x14ac:dyDescent="0.3">
      <c r="A43" s="4">
        <v>37</v>
      </c>
      <c r="B43" s="5">
        <f t="shared" si="9"/>
        <v>11</v>
      </c>
      <c r="C43" s="5">
        <f t="shared" si="9"/>
        <v>30</v>
      </c>
      <c r="D43" s="6"/>
      <c r="E43" s="6"/>
      <c r="F43" s="6"/>
      <c r="G43" s="4"/>
      <c r="H43" s="4"/>
      <c r="I43" s="7">
        <f t="shared" si="0"/>
        <v>0</v>
      </c>
      <c r="J43" s="8"/>
      <c r="K43" s="7">
        <f t="shared" si="7"/>
        <v>0</v>
      </c>
      <c r="L43" s="9" t="e">
        <f t="shared" si="2"/>
        <v>#DIV/0!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1"/>
      <c r="Z43" s="11"/>
      <c r="AA43" s="5"/>
      <c r="AB43" s="11" t="str">
        <f t="shared" si="3"/>
        <v/>
      </c>
      <c r="AC43" s="4"/>
      <c r="AD43" s="12"/>
    </row>
    <row r="44" spans="1:30" s="13" customFormat="1" ht="20.100000000000001" customHeight="1" x14ac:dyDescent="0.3">
      <c r="A44" s="4">
        <v>38</v>
      </c>
      <c r="B44" s="5">
        <f t="shared" si="9"/>
        <v>11</v>
      </c>
      <c r="C44" s="5">
        <f t="shared" si="9"/>
        <v>30</v>
      </c>
      <c r="D44" s="6"/>
      <c r="E44" s="6"/>
      <c r="F44" s="6"/>
      <c r="G44" s="4"/>
      <c r="H44" s="4"/>
      <c r="I44" s="7">
        <f t="shared" si="0"/>
        <v>0</v>
      </c>
      <c r="J44" s="8"/>
      <c r="K44" s="7">
        <f t="shared" si="7"/>
        <v>0</v>
      </c>
      <c r="L44" s="9" t="e">
        <f t="shared" si="2"/>
        <v>#DIV/0!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1"/>
      <c r="Z44" s="11"/>
      <c r="AA44" s="5"/>
      <c r="AB44" s="11" t="str">
        <f t="shared" si="3"/>
        <v/>
      </c>
      <c r="AC44" s="4"/>
      <c r="AD44" s="12"/>
    </row>
    <row r="45" spans="1:30" s="13" customFormat="1" ht="20.100000000000001" customHeight="1" x14ac:dyDescent="0.3">
      <c r="A45" s="4">
        <v>39</v>
      </c>
      <c r="B45" s="5">
        <f t="shared" si="9"/>
        <v>11</v>
      </c>
      <c r="C45" s="5">
        <f t="shared" si="9"/>
        <v>30</v>
      </c>
      <c r="D45" s="6"/>
      <c r="E45" s="6"/>
      <c r="F45" s="6"/>
      <c r="G45" s="4"/>
      <c r="H45" s="4"/>
      <c r="I45" s="7">
        <f t="shared" ref="I45:I46" si="10">J45+K45</f>
        <v>0</v>
      </c>
      <c r="J45" s="8"/>
      <c r="K45" s="7">
        <f t="shared" si="7"/>
        <v>0</v>
      </c>
      <c r="L45" s="9" t="e">
        <f t="shared" si="2"/>
        <v>#DIV/0!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1"/>
      <c r="Z45" s="11"/>
      <c r="AA45" s="5"/>
      <c r="AB45" s="11" t="str">
        <f t="shared" si="3"/>
        <v/>
      </c>
      <c r="AC45" s="4"/>
      <c r="AD45" s="12"/>
    </row>
    <row r="46" spans="1:30" s="13" customFormat="1" ht="20.100000000000001" customHeight="1" x14ac:dyDescent="0.3">
      <c r="A46" s="4">
        <v>40</v>
      </c>
      <c r="B46" s="5">
        <f t="shared" si="9"/>
        <v>11</v>
      </c>
      <c r="C46" s="5">
        <f t="shared" si="9"/>
        <v>30</v>
      </c>
      <c r="D46" s="6"/>
      <c r="E46" s="6"/>
      <c r="F46" s="6"/>
      <c r="G46" s="4"/>
      <c r="H46" s="4"/>
      <c r="I46" s="7">
        <f t="shared" si="10"/>
        <v>0</v>
      </c>
      <c r="J46" s="8"/>
      <c r="K46" s="7">
        <f t="shared" si="7"/>
        <v>0</v>
      </c>
      <c r="L46" s="9" t="e">
        <f t="shared" si="2"/>
        <v>#DIV/0!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1"/>
      <c r="Z46" s="11"/>
      <c r="AA46" s="5"/>
      <c r="AB46" s="11" t="str">
        <f t="shared" si="3"/>
        <v/>
      </c>
      <c r="AC46" s="4"/>
      <c r="AD46" s="12"/>
    </row>
    <row r="47" spans="1:30" s="15" customFormat="1" x14ac:dyDescent="0.3">
      <c r="A47" s="52"/>
      <c r="B47" s="53"/>
      <c r="C47" s="53"/>
      <c r="D47" s="53"/>
      <c r="E47" s="53"/>
      <c r="F47" s="53"/>
      <c r="G47" s="53"/>
      <c r="H47" s="53"/>
      <c r="I47" s="48">
        <f t="shared" ref="I47:X47" si="11">SUM(I7:I46)</f>
        <v>39069</v>
      </c>
      <c r="J47" s="48">
        <f t="shared" si="11"/>
        <v>37012</v>
      </c>
      <c r="K47" s="48">
        <f t="shared" si="11"/>
        <v>2057</v>
      </c>
      <c r="L47" s="48" t="e">
        <f t="shared" si="11"/>
        <v>#DIV/0!</v>
      </c>
      <c r="M47" s="48">
        <f t="shared" si="11"/>
        <v>617</v>
      </c>
      <c r="N47" s="48">
        <f t="shared" si="11"/>
        <v>168</v>
      </c>
      <c r="O47" s="48">
        <f t="shared" si="11"/>
        <v>0</v>
      </c>
      <c r="P47" s="48">
        <f t="shared" si="11"/>
        <v>100</v>
      </c>
      <c r="Q47" s="48">
        <f t="shared" si="11"/>
        <v>113</v>
      </c>
      <c r="R47" s="21"/>
      <c r="S47" s="48">
        <f t="shared" si="11"/>
        <v>275</v>
      </c>
      <c r="T47" s="48">
        <f t="shared" si="11"/>
        <v>426</v>
      </c>
      <c r="U47" s="48">
        <f t="shared" si="11"/>
        <v>0</v>
      </c>
      <c r="V47" s="48">
        <f t="shared" si="11"/>
        <v>0</v>
      </c>
      <c r="W47" s="48">
        <f t="shared" si="11"/>
        <v>0</v>
      </c>
      <c r="X47" s="48">
        <f t="shared" si="11"/>
        <v>15</v>
      </c>
      <c r="Y47" s="54"/>
      <c r="Z47" s="55"/>
      <c r="AA47" s="55"/>
      <c r="AB47" s="55"/>
      <c r="AC47" s="55"/>
      <c r="AD47" s="55"/>
    </row>
    <row r="48" spans="1:30" s="15" customFormat="1" x14ac:dyDescent="0.3">
      <c r="A48" s="52"/>
      <c r="B48" s="53"/>
      <c r="C48" s="53"/>
      <c r="D48" s="53"/>
      <c r="E48" s="53"/>
      <c r="F48" s="53"/>
      <c r="G48" s="53"/>
      <c r="H48" s="53"/>
      <c r="I48" s="48"/>
      <c r="J48" s="48"/>
      <c r="K48" s="48"/>
      <c r="L48" s="48"/>
      <c r="M48" s="48"/>
      <c r="N48" s="48"/>
      <c r="O48" s="48"/>
      <c r="P48" s="48"/>
      <c r="Q48" s="48"/>
      <c r="R48" s="21"/>
      <c r="S48" s="48"/>
      <c r="T48" s="48"/>
      <c r="U48" s="48"/>
      <c r="V48" s="48"/>
      <c r="W48" s="48"/>
      <c r="X48" s="48"/>
      <c r="Y48" s="55"/>
      <c r="Z48" s="55"/>
      <c r="AA48" s="55"/>
      <c r="AB48" s="55"/>
      <c r="AC48" s="55"/>
      <c r="AD48" s="55"/>
    </row>
    <row r="49" spans="1:30" ht="20.100000000000001" customHeight="1" x14ac:dyDescent="0.3">
      <c r="A49" s="4">
        <v>1</v>
      </c>
      <c r="B49" s="5" t="str">
        <f>LEFT($A$1,1)</f>
        <v>1</v>
      </c>
      <c r="C49" s="5" t="str">
        <f>MID($A$1,4,2)</f>
        <v xml:space="preserve"> 3</v>
      </c>
      <c r="D49" s="6"/>
      <c r="E49" s="6"/>
      <c r="F49" s="6"/>
      <c r="G49" s="4"/>
      <c r="H49" s="4"/>
      <c r="I49" s="7">
        <f t="shared" ref="I49:I60" si="12">J49+K49</f>
        <v>0</v>
      </c>
      <c r="J49" s="8"/>
      <c r="K49" s="7">
        <f t="shared" ref="K49:K63" si="13">SUM(M49:X49)</f>
        <v>0</v>
      </c>
      <c r="L49" s="9" t="e">
        <f t="shared" ref="L49:L63" si="14">K49/I49</f>
        <v>#DIV/0!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1"/>
      <c r="Z49" s="11"/>
      <c r="AA49" s="5"/>
      <c r="AB49" s="11"/>
      <c r="AC49" s="4"/>
      <c r="AD49" s="12"/>
    </row>
    <row r="50" spans="1:30" ht="20.100000000000001" customHeight="1" x14ac:dyDescent="0.3">
      <c r="A50" s="4">
        <v>2</v>
      </c>
      <c r="B50" s="5" t="str">
        <f t="shared" ref="B50:B63" si="15">LEFT($A$1,1)</f>
        <v>1</v>
      </c>
      <c r="C50" s="5" t="str">
        <f t="shared" ref="C50:C63" si="16">MID($A$1,4,2)</f>
        <v xml:space="preserve"> 3</v>
      </c>
      <c r="D50" s="6"/>
      <c r="E50" s="6"/>
      <c r="F50" s="6"/>
      <c r="G50" s="4"/>
      <c r="H50" s="4"/>
      <c r="I50" s="7">
        <f t="shared" si="12"/>
        <v>0</v>
      </c>
      <c r="J50" s="14"/>
      <c r="K50" s="7">
        <f t="shared" si="13"/>
        <v>0</v>
      </c>
      <c r="L50" s="9" t="e">
        <f t="shared" si="14"/>
        <v>#DIV/0!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1"/>
      <c r="Z50" s="11"/>
      <c r="AA50" s="5"/>
      <c r="AB50" s="11"/>
      <c r="AC50" s="4"/>
      <c r="AD50" s="12"/>
    </row>
    <row r="51" spans="1:30" ht="20.100000000000001" customHeight="1" x14ac:dyDescent="0.3">
      <c r="A51" s="4">
        <v>3</v>
      </c>
      <c r="B51" s="5" t="str">
        <f t="shared" si="15"/>
        <v>1</v>
      </c>
      <c r="C51" s="5" t="str">
        <f t="shared" si="16"/>
        <v xml:space="preserve"> 3</v>
      </c>
      <c r="D51" s="6"/>
      <c r="E51" s="6"/>
      <c r="F51" s="6"/>
      <c r="G51" s="4"/>
      <c r="H51" s="4"/>
      <c r="I51" s="7">
        <f t="shared" si="12"/>
        <v>0</v>
      </c>
      <c r="J51" s="8"/>
      <c r="K51" s="7">
        <f t="shared" si="13"/>
        <v>0</v>
      </c>
      <c r="L51" s="9" t="e">
        <f t="shared" si="14"/>
        <v>#DIV/0!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1"/>
      <c r="Z51" s="11"/>
      <c r="AA51" s="5"/>
      <c r="AB51" s="11"/>
      <c r="AC51" s="4"/>
      <c r="AD51" s="12"/>
    </row>
    <row r="52" spans="1:30" ht="20.100000000000001" customHeight="1" x14ac:dyDescent="0.3">
      <c r="A52" s="4">
        <v>4</v>
      </c>
      <c r="B52" s="5" t="str">
        <f t="shared" si="15"/>
        <v>1</v>
      </c>
      <c r="C52" s="5" t="str">
        <f t="shared" si="16"/>
        <v xml:space="preserve"> 3</v>
      </c>
      <c r="D52" s="6"/>
      <c r="E52" s="6"/>
      <c r="F52" s="6"/>
      <c r="G52" s="4"/>
      <c r="H52" s="4"/>
      <c r="I52" s="7">
        <f t="shared" si="12"/>
        <v>0</v>
      </c>
      <c r="J52" s="8"/>
      <c r="K52" s="7">
        <f t="shared" si="13"/>
        <v>0</v>
      </c>
      <c r="L52" s="9" t="e">
        <f t="shared" si="14"/>
        <v>#DIV/0!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1"/>
      <c r="Z52" s="11"/>
      <c r="AA52" s="5"/>
      <c r="AB52" s="11"/>
      <c r="AC52" s="4"/>
      <c r="AD52" s="12"/>
    </row>
    <row r="53" spans="1:30" ht="20.100000000000001" customHeight="1" x14ac:dyDescent="0.3">
      <c r="A53" s="4">
        <v>5</v>
      </c>
      <c r="B53" s="5" t="str">
        <f t="shared" si="15"/>
        <v>1</v>
      </c>
      <c r="C53" s="5" t="str">
        <f t="shared" si="16"/>
        <v xml:space="preserve"> 3</v>
      </c>
      <c r="D53" s="6"/>
      <c r="E53" s="6"/>
      <c r="F53" s="6"/>
      <c r="G53" s="4"/>
      <c r="H53" s="4"/>
      <c r="I53" s="7">
        <f t="shared" si="12"/>
        <v>0</v>
      </c>
      <c r="J53" s="8"/>
      <c r="K53" s="7">
        <f t="shared" si="13"/>
        <v>0</v>
      </c>
      <c r="L53" s="9" t="e">
        <f t="shared" si="14"/>
        <v>#DIV/0!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1"/>
      <c r="Z53" s="11"/>
      <c r="AA53" s="5"/>
      <c r="AB53" s="11"/>
      <c r="AC53" s="4"/>
      <c r="AD53" s="12"/>
    </row>
    <row r="54" spans="1:30" ht="20.100000000000001" customHeight="1" x14ac:dyDescent="0.3">
      <c r="A54" s="4">
        <v>6</v>
      </c>
      <c r="B54" s="5" t="str">
        <f t="shared" si="15"/>
        <v>1</v>
      </c>
      <c r="C54" s="5" t="str">
        <f t="shared" si="16"/>
        <v xml:space="preserve"> 3</v>
      </c>
      <c r="D54" s="6"/>
      <c r="E54" s="6"/>
      <c r="F54" s="6"/>
      <c r="G54" s="4"/>
      <c r="H54" s="4"/>
      <c r="I54" s="7">
        <f t="shared" si="12"/>
        <v>0</v>
      </c>
      <c r="J54" s="8"/>
      <c r="K54" s="7">
        <f t="shared" si="13"/>
        <v>0</v>
      </c>
      <c r="L54" s="9" t="e">
        <f t="shared" si="14"/>
        <v>#DIV/0!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1"/>
      <c r="Z54" s="11"/>
      <c r="AA54" s="5"/>
      <c r="AB54" s="11"/>
      <c r="AC54" s="4"/>
      <c r="AD54" s="12"/>
    </row>
    <row r="55" spans="1:30" ht="20.100000000000001" customHeight="1" x14ac:dyDescent="0.3">
      <c r="A55" s="4">
        <v>7</v>
      </c>
      <c r="B55" s="5" t="str">
        <f t="shared" si="15"/>
        <v>1</v>
      </c>
      <c r="C55" s="5" t="str">
        <f t="shared" si="16"/>
        <v xml:space="preserve"> 3</v>
      </c>
      <c r="D55" s="6"/>
      <c r="E55" s="6"/>
      <c r="F55" s="6"/>
      <c r="G55" s="4"/>
      <c r="H55" s="4"/>
      <c r="I55" s="7">
        <f t="shared" si="12"/>
        <v>0</v>
      </c>
      <c r="J55" s="8"/>
      <c r="K55" s="7">
        <f t="shared" si="13"/>
        <v>0</v>
      </c>
      <c r="L55" s="9" t="e">
        <f t="shared" si="14"/>
        <v>#DIV/0!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1"/>
      <c r="Z55" s="11"/>
      <c r="AA55" s="5"/>
      <c r="AB55" s="11"/>
      <c r="AC55" s="4"/>
      <c r="AD55" s="12"/>
    </row>
    <row r="56" spans="1:30" ht="20.100000000000001" customHeight="1" x14ac:dyDescent="0.3">
      <c r="A56" s="4">
        <v>8</v>
      </c>
      <c r="B56" s="5" t="str">
        <f t="shared" si="15"/>
        <v>1</v>
      </c>
      <c r="C56" s="5" t="str">
        <f t="shared" si="16"/>
        <v xml:space="preserve"> 3</v>
      </c>
      <c r="D56" s="6"/>
      <c r="E56" s="6"/>
      <c r="F56" s="6"/>
      <c r="G56" s="4"/>
      <c r="H56" s="4"/>
      <c r="I56" s="7">
        <f t="shared" si="12"/>
        <v>0</v>
      </c>
      <c r="J56" s="8"/>
      <c r="K56" s="7">
        <f t="shared" si="13"/>
        <v>0</v>
      </c>
      <c r="L56" s="9" t="e">
        <f t="shared" si="14"/>
        <v>#DIV/0!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1"/>
      <c r="Z56" s="11"/>
      <c r="AA56" s="5"/>
      <c r="AB56" s="11"/>
      <c r="AC56" s="12"/>
      <c r="AD56" s="12"/>
    </row>
    <row r="57" spans="1:30" ht="20.100000000000001" customHeight="1" x14ac:dyDescent="0.3">
      <c r="A57" s="4">
        <v>9</v>
      </c>
      <c r="B57" s="5" t="str">
        <f t="shared" si="15"/>
        <v>1</v>
      </c>
      <c r="C57" s="5" t="str">
        <f t="shared" si="16"/>
        <v xml:space="preserve"> 3</v>
      </c>
      <c r="D57" s="6"/>
      <c r="E57" s="6"/>
      <c r="F57" s="6"/>
      <c r="G57" s="4"/>
      <c r="H57" s="4"/>
      <c r="I57" s="7">
        <f t="shared" si="12"/>
        <v>0</v>
      </c>
      <c r="J57" s="8"/>
      <c r="K57" s="7">
        <f t="shared" si="13"/>
        <v>0</v>
      </c>
      <c r="L57" s="9" t="e">
        <f t="shared" si="14"/>
        <v>#DIV/0!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1"/>
      <c r="Z57" s="11"/>
      <c r="AA57" s="5"/>
      <c r="AB57" s="11"/>
      <c r="AC57" s="12"/>
      <c r="AD57" s="12"/>
    </row>
    <row r="58" spans="1:30" ht="20.100000000000001" customHeight="1" x14ac:dyDescent="0.3">
      <c r="A58" s="4">
        <v>10</v>
      </c>
      <c r="B58" s="5" t="str">
        <f t="shared" si="15"/>
        <v>1</v>
      </c>
      <c r="C58" s="5" t="str">
        <f t="shared" si="16"/>
        <v xml:space="preserve"> 3</v>
      </c>
      <c r="D58" s="6"/>
      <c r="E58" s="6"/>
      <c r="F58" s="6"/>
      <c r="G58" s="4"/>
      <c r="H58" s="4"/>
      <c r="I58" s="7">
        <f t="shared" si="12"/>
        <v>0</v>
      </c>
      <c r="J58" s="8"/>
      <c r="K58" s="7">
        <f t="shared" si="13"/>
        <v>0</v>
      </c>
      <c r="L58" s="9" t="e">
        <f t="shared" si="14"/>
        <v>#DIV/0!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1"/>
      <c r="Z58" s="11"/>
      <c r="AA58" s="5"/>
      <c r="AB58" s="11"/>
      <c r="AC58" s="4"/>
      <c r="AD58" s="12"/>
    </row>
    <row r="59" spans="1:30" ht="20.100000000000001" customHeight="1" x14ac:dyDescent="0.3">
      <c r="A59" s="4">
        <v>11</v>
      </c>
      <c r="B59" s="5" t="str">
        <f t="shared" si="15"/>
        <v>1</v>
      </c>
      <c r="C59" s="5" t="str">
        <f t="shared" si="16"/>
        <v xml:space="preserve"> 3</v>
      </c>
      <c r="D59" s="6"/>
      <c r="E59" s="6"/>
      <c r="F59" s="6"/>
      <c r="G59" s="4"/>
      <c r="H59" s="4"/>
      <c r="I59" s="7">
        <f t="shared" si="12"/>
        <v>0</v>
      </c>
      <c r="J59" s="8"/>
      <c r="K59" s="7">
        <f t="shared" si="13"/>
        <v>0</v>
      </c>
      <c r="L59" s="9" t="e">
        <f t="shared" si="14"/>
        <v>#DIV/0!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1"/>
      <c r="Z59" s="11"/>
      <c r="AA59" s="5"/>
      <c r="AB59" s="11"/>
      <c r="AC59" s="4"/>
      <c r="AD59" s="12"/>
    </row>
    <row r="60" spans="1:30" ht="20.100000000000001" customHeight="1" x14ac:dyDescent="0.3">
      <c r="A60" s="4">
        <v>12</v>
      </c>
      <c r="B60" s="5" t="str">
        <f t="shared" si="15"/>
        <v>1</v>
      </c>
      <c r="C60" s="5" t="str">
        <f t="shared" si="16"/>
        <v xml:space="preserve"> 3</v>
      </c>
      <c r="D60" s="6"/>
      <c r="E60" s="6"/>
      <c r="F60" s="6"/>
      <c r="G60" s="4"/>
      <c r="H60" s="4"/>
      <c r="I60" s="7">
        <f t="shared" si="12"/>
        <v>0</v>
      </c>
      <c r="J60" s="8"/>
      <c r="K60" s="7">
        <f t="shared" si="13"/>
        <v>0</v>
      </c>
      <c r="L60" s="9" t="e">
        <f t="shared" si="14"/>
        <v>#DIV/0!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1"/>
      <c r="Z60" s="11"/>
      <c r="AA60" s="5"/>
      <c r="AB60" s="11"/>
      <c r="AC60" s="4"/>
      <c r="AD60" s="12"/>
    </row>
    <row r="61" spans="1:30" ht="20.100000000000001" customHeight="1" x14ac:dyDescent="0.3">
      <c r="A61" s="4">
        <v>13</v>
      </c>
      <c r="B61" s="5" t="str">
        <f t="shared" si="15"/>
        <v>1</v>
      </c>
      <c r="C61" s="5" t="str">
        <f t="shared" si="16"/>
        <v xml:space="preserve"> 3</v>
      </c>
      <c r="D61" s="6"/>
      <c r="E61" s="6"/>
      <c r="F61" s="6"/>
      <c r="G61" s="4"/>
      <c r="H61" s="4"/>
      <c r="I61" s="7">
        <f t="shared" ref="I61:I63" si="17">J61+K61</f>
        <v>0</v>
      </c>
      <c r="J61" s="8"/>
      <c r="K61" s="7">
        <f t="shared" si="13"/>
        <v>0</v>
      </c>
      <c r="L61" s="9" t="e">
        <f t="shared" si="14"/>
        <v>#DIV/0!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1"/>
      <c r="Z61" s="11"/>
      <c r="AA61" s="5"/>
      <c r="AB61" s="11"/>
      <c r="AC61" s="4"/>
      <c r="AD61" s="12"/>
    </row>
    <row r="62" spans="1:30" ht="20.100000000000001" customHeight="1" x14ac:dyDescent="0.3">
      <c r="A62" s="4">
        <v>14</v>
      </c>
      <c r="B62" s="5" t="str">
        <f t="shared" si="15"/>
        <v>1</v>
      </c>
      <c r="C62" s="5" t="str">
        <f t="shared" si="16"/>
        <v xml:space="preserve"> 3</v>
      </c>
      <c r="D62" s="6"/>
      <c r="E62" s="6"/>
      <c r="F62" s="6"/>
      <c r="G62" s="4"/>
      <c r="H62" s="4"/>
      <c r="I62" s="7">
        <f t="shared" si="17"/>
        <v>0</v>
      </c>
      <c r="J62" s="8"/>
      <c r="K62" s="7">
        <f t="shared" si="13"/>
        <v>0</v>
      </c>
      <c r="L62" s="9" t="e">
        <f t="shared" si="14"/>
        <v>#DIV/0!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1"/>
      <c r="Z62" s="11"/>
      <c r="AA62" s="5"/>
      <c r="AB62" s="11" t="str">
        <f t="shared" ref="AB62:AB63" si="18">IF($AA62="A","하선동",IF($AA62="B","이형준",""))</f>
        <v/>
      </c>
      <c r="AC62" s="4"/>
      <c r="AD62" s="12"/>
    </row>
    <row r="63" spans="1:30" ht="20.100000000000001" customHeight="1" x14ac:dyDescent="0.3">
      <c r="A63" s="4">
        <v>15</v>
      </c>
      <c r="B63" s="5" t="str">
        <f t="shared" si="15"/>
        <v>1</v>
      </c>
      <c r="C63" s="5" t="str">
        <f t="shared" si="16"/>
        <v xml:space="preserve"> 3</v>
      </c>
      <c r="D63" s="6"/>
      <c r="E63" s="6"/>
      <c r="F63" s="6"/>
      <c r="G63" s="4"/>
      <c r="H63" s="4"/>
      <c r="I63" s="7">
        <f t="shared" si="17"/>
        <v>0</v>
      </c>
      <c r="J63" s="8"/>
      <c r="K63" s="7">
        <f t="shared" si="13"/>
        <v>0</v>
      </c>
      <c r="L63" s="9" t="e">
        <f t="shared" si="14"/>
        <v>#DIV/0!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1"/>
      <c r="Z63" s="11"/>
      <c r="AA63" s="5"/>
      <c r="AB63" s="11" t="str">
        <f t="shared" si="18"/>
        <v/>
      </c>
      <c r="AC63" s="4"/>
      <c r="AD63" s="12"/>
    </row>
    <row r="64" spans="1:30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  <row r="72" ht="20.100000000000001" customHeight="1" x14ac:dyDescent="0.3"/>
  </sheetData>
  <dataConsolidate/>
  <mergeCells count="37">
    <mergeCell ref="X47:X48"/>
    <mergeCell ref="Y47:AD48"/>
    <mergeCell ref="Q47:Q48"/>
    <mergeCell ref="S47:S48"/>
    <mergeCell ref="U47:U48"/>
    <mergeCell ref="V47:V48"/>
    <mergeCell ref="W47:W48"/>
    <mergeCell ref="M47:M48"/>
    <mergeCell ref="H5:H6"/>
    <mergeCell ref="I5:I6"/>
    <mergeCell ref="J5:J6"/>
    <mergeCell ref="K5:K6"/>
    <mergeCell ref="L5:L6"/>
    <mergeCell ref="M5:X5"/>
    <mergeCell ref="A47:H48"/>
    <mergeCell ref="I47:I48"/>
    <mergeCell ref="J47:J48"/>
    <mergeCell ref="K47:K48"/>
    <mergeCell ref="L47:L48"/>
    <mergeCell ref="T47:T48"/>
    <mergeCell ref="N47:N48"/>
    <mergeCell ref="O47:O48"/>
    <mergeCell ref="P47:P48"/>
    <mergeCell ref="A1:D3"/>
    <mergeCell ref="E1:AD3"/>
    <mergeCell ref="A4:AD4"/>
    <mergeCell ref="A5:A6"/>
    <mergeCell ref="B5:B6"/>
    <mergeCell ref="C5:C6"/>
    <mergeCell ref="D5:D6"/>
    <mergeCell ref="E5:E6"/>
    <mergeCell ref="F5:F6"/>
    <mergeCell ref="G5:G6"/>
    <mergeCell ref="Y5:AA5"/>
    <mergeCell ref="AB5:AB6"/>
    <mergeCell ref="AC5:AC6"/>
    <mergeCell ref="AD5:AD6"/>
  </mergeCells>
  <phoneticPr fontId="4" type="noConversion"/>
  <conditionalFormatting sqref="A7:C46 AD9:AD12 D31:H31 D45:Z46 J7:Z12 D39:H44 J16:Z17 K18:Z18 AC7:AD8 AC8:AC18 AD16:AD19 J19:Z44 D33:H33 AC19:AD46">
    <cfRule type="expression" dxfId="185" priority="273">
      <formula>$L7&gt;0.15</formula>
    </cfRule>
    <cfRule type="expression" dxfId="184" priority="274">
      <formula>AND($L7&gt;0.08,$L7&lt;0.15)</formula>
    </cfRule>
  </conditionalFormatting>
  <conditionalFormatting sqref="A61:AD63 A49:H60 J49:AD60">
    <cfRule type="expression" dxfId="183" priority="271">
      <formula>$L49&gt;0.15</formula>
    </cfRule>
    <cfRule type="expression" dxfId="182" priority="272">
      <formula>AND($L49&gt;0.08,$L49&lt;0.15)</formula>
    </cfRule>
  </conditionalFormatting>
  <conditionalFormatting sqref="D13:H13 J7:Z15 AC7:AD9 AD10:AD15 AC10:AC18">
    <cfRule type="expression" dxfId="181" priority="269">
      <formula>$L7&gt;0.15</formula>
    </cfRule>
    <cfRule type="expression" dxfId="180" priority="270">
      <formula>AND($L7&gt;0.08,$L7&lt;0.15)</formula>
    </cfRule>
  </conditionalFormatting>
  <conditionalFormatting sqref="D23:H23">
    <cfRule type="expression" dxfId="179" priority="241">
      <formula>$L23&gt;0.15</formula>
    </cfRule>
    <cfRule type="expression" dxfId="178" priority="242">
      <formula>AND($L23&gt;0.08,$L23&lt;0.15)</formula>
    </cfRule>
  </conditionalFormatting>
  <conditionalFormatting sqref="E25:H25">
    <cfRule type="expression" dxfId="177" priority="237">
      <formula>$L25&gt;0.15</formula>
    </cfRule>
    <cfRule type="expression" dxfId="176" priority="238">
      <formula>AND($L25&gt;0.08,$L25&lt;0.15)</formula>
    </cfRule>
  </conditionalFormatting>
  <conditionalFormatting sqref="D21:H21">
    <cfRule type="expression" dxfId="175" priority="245">
      <formula>$L21&gt;0.15</formula>
    </cfRule>
    <cfRule type="expression" dxfId="174" priority="246">
      <formula>AND($L21&gt;0.08,$L21&lt;0.15)</formula>
    </cfRule>
  </conditionalFormatting>
  <conditionalFormatting sqref="D21:H21">
    <cfRule type="expression" dxfId="173" priority="247">
      <formula>$L21&gt;0.15</formula>
    </cfRule>
    <cfRule type="expression" dxfId="172" priority="248">
      <formula>AND($L21&gt;0.08,$L21&lt;0.15)</formula>
    </cfRule>
  </conditionalFormatting>
  <conditionalFormatting sqref="D25">
    <cfRule type="expression" dxfId="171" priority="227">
      <formula>$L25&gt;0.15</formula>
    </cfRule>
    <cfRule type="expression" dxfId="170" priority="228">
      <formula>AND($L25&gt;0.08,$L25&lt;0.15)</formula>
    </cfRule>
  </conditionalFormatting>
  <conditionalFormatting sqref="D35:H35">
    <cfRule type="expression" dxfId="169" priority="219">
      <formula>$L34&gt;0.15</formula>
    </cfRule>
    <cfRule type="expression" dxfId="168" priority="220">
      <formula>AND($L34&gt;0.08,$L34&lt;0.15)</formula>
    </cfRule>
  </conditionalFormatting>
  <conditionalFormatting sqref="D36:H36">
    <cfRule type="expression" dxfId="167" priority="217">
      <formula>$L35&gt;0.15</formula>
    </cfRule>
    <cfRule type="expression" dxfId="166" priority="218">
      <formula>AND($L35&gt;0.08,$L35&lt;0.15)</formula>
    </cfRule>
  </conditionalFormatting>
  <conditionalFormatting sqref="D37:H37">
    <cfRule type="expression" dxfId="165" priority="215">
      <formula>$L36&gt;0.15</formula>
    </cfRule>
    <cfRule type="expression" dxfId="164" priority="216">
      <formula>AND($L36&gt;0.08,$L36&lt;0.15)</formula>
    </cfRule>
  </conditionalFormatting>
  <conditionalFormatting sqref="D38:H38">
    <cfRule type="expression" dxfId="163" priority="213">
      <formula>$L37&gt;0.15</formula>
    </cfRule>
    <cfRule type="expression" dxfId="162" priority="214">
      <formula>AND($L37&gt;0.08,$L37&lt;0.15)</formula>
    </cfRule>
  </conditionalFormatting>
  <conditionalFormatting sqref="I21:I29">
    <cfRule type="expression" dxfId="161" priority="169">
      <formula>$L21&gt;0.15</formula>
    </cfRule>
    <cfRule type="expression" dxfId="160" priority="170">
      <formula>AND($L21&gt;0.08,$L21&lt;0.15)</formula>
    </cfRule>
  </conditionalFormatting>
  <conditionalFormatting sqref="I30:I44">
    <cfRule type="expression" dxfId="159" priority="167">
      <formula>$L30&gt;0.15</formula>
    </cfRule>
    <cfRule type="expression" dxfId="158" priority="168">
      <formula>AND($L30&gt;0.08,$L30&lt;0.15)</formula>
    </cfRule>
  </conditionalFormatting>
  <conditionalFormatting sqref="G16:H16">
    <cfRule type="expression" dxfId="157" priority="141">
      <formula>$L16&gt;0.15</formula>
    </cfRule>
    <cfRule type="expression" dxfId="156" priority="142">
      <formula>AND($L16&gt;0.08,$L16&lt;0.15)</formula>
    </cfRule>
  </conditionalFormatting>
  <conditionalFormatting sqref="E17:H17">
    <cfRule type="expression" dxfId="155" priority="139">
      <formula>$L17&gt;0.15</formula>
    </cfRule>
    <cfRule type="expression" dxfId="154" priority="140">
      <formula>AND($L17&gt;0.08,$L17&lt;0.15)</formula>
    </cfRule>
  </conditionalFormatting>
  <conditionalFormatting sqref="D17">
    <cfRule type="expression" dxfId="153" priority="137">
      <formula>$L17&gt;0.15</formula>
    </cfRule>
    <cfRule type="expression" dxfId="152" priority="138">
      <formula>AND($L17&gt;0.08,$L17&lt;0.15)</formula>
    </cfRule>
  </conditionalFormatting>
  <conditionalFormatting sqref="D7:F7">
    <cfRule type="expression" dxfId="151" priority="189">
      <formula>$L7&gt;0.15</formula>
    </cfRule>
    <cfRule type="expression" dxfId="150" priority="190">
      <formula>AND($L7&gt;0.08,$L7&lt;0.15)</formula>
    </cfRule>
  </conditionalFormatting>
  <conditionalFormatting sqref="D7:F7">
    <cfRule type="expression" dxfId="149" priority="187">
      <formula>$L7&gt;0.15</formula>
    </cfRule>
    <cfRule type="expression" dxfId="148" priority="188">
      <formula>AND($L7&gt;0.08,$L7&lt;0.15)</formula>
    </cfRule>
  </conditionalFormatting>
  <conditionalFormatting sqref="G7:H7">
    <cfRule type="expression" dxfId="147" priority="185">
      <formula>$L7&gt;0.15</formula>
    </cfRule>
    <cfRule type="expression" dxfId="146" priority="186">
      <formula>AND($L7&gt;0.08,$L7&lt;0.15)</formula>
    </cfRule>
  </conditionalFormatting>
  <conditionalFormatting sqref="D8:F8">
    <cfRule type="expression" dxfId="145" priority="183">
      <formula>$L8&gt;0.15</formula>
    </cfRule>
    <cfRule type="expression" dxfId="144" priority="184">
      <formula>AND($L8&gt;0.08,$L8&lt;0.15)</formula>
    </cfRule>
  </conditionalFormatting>
  <conditionalFormatting sqref="D8:F8">
    <cfRule type="expression" dxfId="143" priority="181">
      <formula>$L8&gt;0.15</formula>
    </cfRule>
    <cfRule type="expression" dxfId="142" priority="182">
      <formula>AND($L8&gt;0.08,$L8&lt;0.15)</formula>
    </cfRule>
  </conditionalFormatting>
  <conditionalFormatting sqref="G8:H8">
    <cfRule type="expression" dxfId="141" priority="179">
      <formula>$L8&gt;0.15</formula>
    </cfRule>
    <cfRule type="expression" dxfId="140" priority="180">
      <formula>AND($L8&gt;0.08,$L8&lt;0.15)</formula>
    </cfRule>
  </conditionalFormatting>
  <conditionalFormatting sqref="I7:I17 I19:I20">
    <cfRule type="expression" dxfId="139" priority="171">
      <formula>$L7&gt;0.15</formula>
    </cfRule>
    <cfRule type="expression" dxfId="138" priority="172">
      <formula>AND($L7&gt;0.08,$L7&lt;0.15)</formula>
    </cfRule>
  </conditionalFormatting>
  <conditionalFormatting sqref="D11:F11">
    <cfRule type="expression" dxfId="137" priority="163">
      <formula>$L11&gt;0.15</formula>
    </cfRule>
    <cfRule type="expression" dxfId="136" priority="164">
      <formula>AND($L11&gt;0.08,$L11&lt;0.15)</formula>
    </cfRule>
  </conditionalFormatting>
  <conditionalFormatting sqref="D11:F11">
    <cfRule type="expression" dxfId="135" priority="161">
      <formula>$L11&gt;0.15</formula>
    </cfRule>
    <cfRule type="expression" dxfId="134" priority="162">
      <formula>AND($L11&gt;0.08,$L11&lt;0.15)</formula>
    </cfRule>
  </conditionalFormatting>
  <conditionalFormatting sqref="G11:H11">
    <cfRule type="expression" dxfId="133" priority="159">
      <formula>$L11&gt;0.15</formula>
    </cfRule>
    <cfRule type="expression" dxfId="132" priority="160">
      <formula>AND($L11&gt;0.08,$L11&lt;0.15)</formula>
    </cfRule>
  </conditionalFormatting>
  <conditionalFormatting sqref="F12">
    <cfRule type="expression" dxfId="131" priority="157">
      <formula>$L12&gt;0.15</formula>
    </cfRule>
    <cfRule type="expression" dxfId="130" priority="158">
      <formula>AND($L12&gt;0.08,$L12&lt;0.15)</formula>
    </cfRule>
  </conditionalFormatting>
  <conditionalFormatting sqref="F12">
    <cfRule type="expression" dxfId="129" priority="155">
      <formula>$L12&gt;0.15</formula>
    </cfRule>
    <cfRule type="expression" dxfId="128" priority="156">
      <formula>AND($L12&gt;0.08,$L12&lt;0.15)</formula>
    </cfRule>
  </conditionalFormatting>
  <conditionalFormatting sqref="G12:H12">
    <cfRule type="expression" dxfId="127" priority="153">
      <formula>$L12&gt;0.15</formula>
    </cfRule>
    <cfRule type="expression" dxfId="126" priority="154">
      <formula>AND($L12&gt;0.08,$L12&lt;0.15)</formula>
    </cfRule>
  </conditionalFormatting>
  <conditionalFormatting sqref="F15">
    <cfRule type="expression" dxfId="125" priority="151">
      <formula>$L15&gt;0.15</formula>
    </cfRule>
    <cfRule type="expression" dxfId="124" priority="152">
      <formula>AND($L15&gt;0.08,$L15&lt;0.15)</formula>
    </cfRule>
  </conditionalFormatting>
  <conditionalFormatting sqref="F15">
    <cfRule type="expression" dxfId="123" priority="149">
      <formula>$L15&gt;0.15</formula>
    </cfRule>
    <cfRule type="expression" dxfId="122" priority="150">
      <formula>AND($L15&gt;0.08,$L15&lt;0.15)</formula>
    </cfRule>
  </conditionalFormatting>
  <conditionalFormatting sqref="G15:H15">
    <cfRule type="expression" dxfId="121" priority="147">
      <formula>$L15&gt;0.15</formula>
    </cfRule>
    <cfRule type="expression" dxfId="120" priority="148">
      <formula>AND($L15&gt;0.08,$L15&lt;0.15)</formula>
    </cfRule>
  </conditionalFormatting>
  <conditionalFormatting sqref="D16:F16">
    <cfRule type="expression" dxfId="119" priority="145">
      <formula>$L16&gt;0.15</formula>
    </cfRule>
    <cfRule type="expression" dxfId="118" priority="146">
      <formula>AND($L16&gt;0.08,$L16&lt;0.15)</formula>
    </cfRule>
  </conditionalFormatting>
  <conditionalFormatting sqref="D16:F16">
    <cfRule type="expression" dxfId="117" priority="143">
      <formula>$L16&gt;0.15</formula>
    </cfRule>
    <cfRule type="expression" dxfId="116" priority="144">
      <formula>AND($L16&gt;0.08,$L16&lt;0.15)</formula>
    </cfRule>
  </conditionalFormatting>
  <conditionalFormatting sqref="D56:F56">
    <cfRule type="expression" dxfId="115" priority="129">
      <formula>$L20&gt;0.15</formula>
    </cfRule>
    <cfRule type="expression" dxfId="114" priority="130">
      <formula>AND($L20&gt;0.08,$L20&lt;0.15)</formula>
    </cfRule>
  </conditionalFormatting>
  <conditionalFormatting sqref="D56:F56">
    <cfRule type="expression" dxfId="113" priority="127">
      <formula>$L20&gt;0.15</formula>
    </cfRule>
    <cfRule type="expression" dxfId="112" priority="128">
      <formula>AND($L20&gt;0.08,$L20&lt;0.15)</formula>
    </cfRule>
  </conditionalFormatting>
  <conditionalFormatting sqref="G56:H56">
    <cfRule type="expression" dxfId="111" priority="125">
      <formula>$L20&gt;0.15</formula>
    </cfRule>
    <cfRule type="expression" dxfId="110" priority="126">
      <formula>AND($L20&gt;0.08,$L20&lt;0.15)</formula>
    </cfRule>
  </conditionalFormatting>
  <conditionalFormatting sqref="J18">
    <cfRule type="expression" dxfId="109" priority="117">
      <formula>$L18&gt;0.15</formula>
    </cfRule>
    <cfRule type="expression" dxfId="108" priority="118">
      <formula>AND($L18&gt;0.08,$L18&lt;0.15)</formula>
    </cfRule>
  </conditionalFormatting>
  <conditionalFormatting sqref="I18">
    <cfRule type="expression" dxfId="107" priority="115">
      <formula>$L18&gt;0.15</formula>
    </cfRule>
    <cfRule type="expression" dxfId="106" priority="116">
      <formula>AND($L18&gt;0.08,$L18&lt;0.15)</formula>
    </cfRule>
  </conditionalFormatting>
  <conditionalFormatting sqref="D57:F57">
    <cfRule type="expression" dxfId="105" priority="107">
      <formula>$L21&gt;0.15</formula>
    </cfRule>
    <cfRule type="expression" dxfId="104" priority="108">
      <formula>AND($L21&gt;0.08,$L21&lt;0.15)</formula>
    </cfRule>
  </conditionalFormatting>
  <conditionalFormatting sqref="D57:F57">
    <cfRule type="expression" dxfId="103" priority="105">
      <formula>$L21&gt;0.15</formula>
    </cfRule>
    <cfRule type="expression" dxfId="102" priority="106">
      <formula>AND($L21&gt;0.08,$L21&lt;0.15)</formula>
    </cfRule>
  </conditionalFormatting>
  <conditionalFormatting sqref="G57:H57">
    <cfRule type="expression" dxfId="101" priority="103">
      <formula>$L21&gt;0.15</formula>
    </cfRule>
    <cfRule type="expression" dxfId="100" priority="104">
      <formula>AND($L21&gt;0.08,$L21&lt;0.15)</formula>
    </cfRule>
  </conditionalFormatting>
  <conditionalFormatting sqref="I49:I53">
    <cfRule type="expression" dxfId="99" priority="99">
      <formula>$L49&gt;0.15</formula>
    </cfRule>
    <cfRule type="expression" dxfId="98" priority="100">
      <formula>AND($L49&gt;0.08,$L49&lt;0.15)</formula>
    </cfRule>
  </conditionalFormatting>
  <conditionalFormatting sqref="I59:I60">
    <cfRule type="expression" dxfId="97" priority="97">
      <formula>$L59&gt;0.15</formula>
    </cfRule>
    <cfRule type="expression" dxfId="96" priority="98">
      <formula>AND($L59&gt;0.08,$L59&lt;0.15)</formula>
    </cfRule>
  </conditionalFormatting>
  <conditionalFormatting sqref="I54:I58">
    <cfRule type="expression" dxfId="95" priority="95">
      <formula>$L54&gt;0.15</formula>
    </cfRule>
    <cfRule type="expression" dxfId="94" priority="96">
      <formula>AND($L54&gt;0.08,$L54&lt;0.15)</formula>
    </cfRule>
  </conditionalFormatting>
  <conditionalFormatting sqref="AA7:AB12 AA16:AB46">
    <cfRule type="expression" dxfId="93" priority="93">
      <formula>$L7&gt;0.15</formula>
    </cfRule>
    <cfRule type="expression" dxfId="92" priority="94">
      <formula>AND($L7&gt;0.08,$L7&lt;0.15)</formula>
    </cfRule>
  </conditionalFormatting>
  <conditionalFormatting sqref="AA7:AB15">
    <cfRule type="expression" dxfId="91" priority="91">
      <formula>$L7&gt;0.15</formula>
    </cfRule>
    <cfRule type="expression" dxfId="90" priority="92">
      <formula>AND($L7&gt;0.08,$L7&lt;0.15)</formula>
    </cfRule>
  </conditionalFormatting>
  <conditionalFormatting sqref="D9:F9">
    <cfRule type="expression" dxfId="89" priority="89">
      <formula>$L9&gt;0.15</formula>
    </cfRule>
    <cfRule type="expression" dxfId="88" priority="90">
      <formula>AND($L9&gt;0.08,$L9&lt;0.15)</formula>
    </cfRule>
  </conditionalFormatting>
  <conditionalFormatting sqref="D9:F9">
    <cfRule type="expression" dxfId="87" priority="87">
      <formula>$L9&gt;0.15</formula>
    </cfRule>
    <cfRule type="expression" dxfId="86" priority="88">
      <formula>AND($L9&gt;0.08,$L9&lt;0.15)</formula>
    </cfRule>
  </conditionalFormatting>
  <conditionalFormatting sqref="G9:H9">
    <cfRule type="expression" dxfId="85" priority="85">
      <formula>$L9&gt;0.15</formula>
    </cfRule>
    <cfRule type="expression" dxfId="84" priority="86">
      <formula>AND($L9&gt;0.08,$L9&lt;0.15)</formula>
    </cfRule>
  </conditionalFormatting>
  <conditionalFormatting sqref="D10:F10">
    <cfRule type="expression" dxfId="83" priority="83">
      <formula>$L10&gt;0.15</formula>
    </cfRule>
    <cfRule type="expression" dxfId="82" priority="84">
      <formula>AND($L10&gt;0.08,$L10&lt;0.15)</formula>
    </cfRule>
  </conditionalFormatting>
  <conditionalFormatting sqref="D10:F10">
    <cfRule type="expression" dxfId="81" priority="81">
      <formula>$L10&gt;0.15</formula>
    </cfRule>
    <cfRule type="expression" dxfId="80" priority="82">
      <formula>AND($L10&gt;0.08,$L10&lt;0.15)</formula>
    </cfRule>
  </conditionalFormatting>
  <conditionalFormatting sqref="G10:H10">
    <cfRule type="expression" dxfId="79" priority="79">
      <formula>$L10&gt;0.15</formula>
    </cfRule>
    <cfRule type="expression" dxfId="78" priority="80">
      <formula>AND($L10&gt;0.08,$L10&lt;0.15)</formula>
    </cfRule>
  </conditionalFormatting>
  <conditionalFormatting sqref="D12:E12">
    <cfRule type="expression" dxfId="77" priority="77">
      <formula>$L12&gt;0.15</formula>
    </cfRule>
    <cfRule type="expression" dxfId="76" priority="78">
      <formula>AND($L12&gt;0.08,$L12&lt;0.15)</formula>
    </cfRule>
  </conditionalFormatting>
  <conditionalFormatting sqref="D12:E12">
    <cfRule type="expression" dxfId="75" priority="75">
      <formula>$L12&gt;0.15</formula>
    </cfRule>
    <cfRule type="expression" dxfId="74" priority="76">
      <formula>AND($L12&gt;0.08,$L12&lt;0.15)</formula>
    </cfRule>
  </conditionalFormatting>
  <conditionalFormatting sqref="D14:H14">
    <cfRule type="expression" dxfId="73" priority="73">
      <formula>$L14&gt;0.15</formula>
    </cfRule>
    <cfRule type="expression" dxfId="72" priority="74">
      <formula>AND($L14&gt;0.08,$L14&lt;0.15)</formula>
    </cfRule>
  </conditionalFormatting>
  <conditionalFormatting sqref="D15:E15">
    <cfRule type="expression" dxfId="71" priority="71">
      <formula>$L15&gt;0.15</formula>
    </cfRule>
    <cfRule type="expression" dxfId="70" priority="72">
      <formula>AND($L15&gt;0.08,$L15&lt;0.15)</formula>
    </cfRule>
  </conditionalFormatting>
  <conditionalFormatting sqref="D15:E15">
    <cfRule type="expression" dxfId="69" priority="69">
      <formula>$L15&gt;0.15</formula>
    </cfRule>
    <cfRule type="expression" dxfId="68" priority="70">
      <formula>AND($L15&gt;0.08,$L15&lt;0.15)</formula>
    </cfRule>
  </conditionalFormatting>
  <conditionalFormatting sqref="D18:F18">
    <cfRule type="expression" dxfId="67" priority="67">
      <formula>$L18&gt;0.15</formula>
    </cfRule>
    <cfRule type="expression" dxfId="66" priority="68">
      <formula>AND($L18&gt;0.08,$L18&lt;0.15)</formula>
    </cfRule>
  </conditionalFormatting>
  <conditionalFormatting sqref="D18:F18">
    <cfRule type="expression" dxfId="65" priority="65">
      <formula>$L18&gt;0.15</formula>
    </cfRule>
    <cfRule type="expression" dxfId="64" priority="66">
      <formula>AND($L18&gt;0.08,$L18&lt;0.15)</formula>
    </cfRule>
  </conditionalFormatting>
  <conditionalFormatting sqref="G18:H18">
    <cfRule type="expression" dxfId="63" priority="63">
      <formula>$L18&gt;0.15</formula>
    </cfRule>
    <cfRule type="expression" dxfId="62" priority="64">
      <formula>AND($L18&gt;0.08,$L18&lt;0.15)</formula>
    </cfRule>
  </conditionalFormatting>
  <conditionalFormatting sqref="D19:F19">
    <cfRule type="expression" dxfId="61" priority="61">
      <formula>$L19&gt;0.15</formula>
    </cfRule>
    <cfRule type="expression" dxfId="60" priority="62">
      <formula>AND($L19&gt;0.08,$L19&lt;0.15)</formula>
    </cfRule>
  </conditionalFormatting>
  <conditionalFormatting sqref="D19:F19">
    <cfRule type="expression" dxfId="59" priority="59">
      <formula>$L19&gt;0.15</formula>
    </cfRule>
    <cfRule type="expression" dxfId="58" priority="60">
      <formula>AND($L19&gt;0.08,$L19&lt;0.15)</formula>
    </cfRule>
  </conditionalFormatting>
  <conditionalFormatting sqref="G19:H19">
    <cfRule type="expression" dxfId="57" priority="57">
      <formula>$L19&gt;0.15</formula>
    </cfRule>
    <cfRule type="expression" dxfId="56" priority="58">
      <formula>AND($L19&gt;0.08,$L19&lt;0.15)</formula>
    </cfRule>
  </conditionalFormatting>
  <conditionalFormatting sqref="AD19">
    <cfRule type="expression" dxfId="55" priority="55">
      <formula>$L19&gt;0.15</formula>
    </cfRule>
    <cfRule type="expression" dxfId="54" priority="56">
      <formula>AND($L19&gt;0.08,$L19&lt;0.15)</formula>
    </cfRule>
  </conditionalFormatting>
  <conditionalFormatting sqref="F20">
    <cfRule type="expression" dxfId="53" priority="53">
      <formula>$L20&gt;0.15</formula>
    </cfRule>
    <cfRule type="expression" dxfId="52" priority="54">
      <formula>AND($L20&gt;0.08,$L20&lt;0.15)</formula>
    </cfRule>
  </conditionalFormatting>
  <conditionalFormatting sqref="F20">
    <cfRule type="expression" dxfId="51" priority="51">
      <formula>$L20&gt;0.15</formula>
    </cfRule>
    <cfRule type="expression" dxfId="50" priority="52">
      <formula>AND($L20&gt;0.08,$L20&lt;0.15)</formula>
    </cfRule>
  </conditionalFormatting>
  <conditionalFormatting sqref="G20:H20">
    <cfRule type="expression" dxfId="49" priority="49">
      <formula>$L20&gt;0.15</formula>
    </cfRule>
    <cfRule type="expression" dxfId="48" priority="50">
      <formula>AND($L20&gt;0.08,$L20&lt;0.15)</formula>
    </cfRule>
  </conditionalFormatting>
  <conditionalFormatting sqref="D20:E20">
    <cfRule type="expression" dxfId="47" priority="47">
      <formula>$L20&gt;0.15</formula>
    </cfRule>
    <cfRule type="expression" dxfId="46" priority="48">
      <formula>AND($L20&gt;0.08,$L20&lt;0.15)</formula>
    </cfRule>
  </conditionalFormatting>
  <conditionalFormatting sqref="D20:E20">
    <cfRule type="expression" dxfId="45" priority="45">
      <formula>$L20&gt;0.15</formula>
    </cfRule>
    <cfRule type="expression" dxfId="44" priority="46">
      <formula>AND($L20&gt;0.08,$L20&lt;0.15)</formula>
    </cfRule>
  </conditionalFormatting>
  <conditionalFormatting sqref="D22:H22">
    <cfRule type="expression" dxfId="43" priority="41">
      <formula>$L22&gt;0.15</formula>
    </cfRule>
    <cfRule type="expression" dxfId="42" priority="42">
      <formula>AND($L22&gt;0.08,$L22&lt;0.15)</formula>
    </cfRule>
  </conditionalFormatting>
  <conditionalFormatting sqref="D22:H22">
    <cfRule type="expression" dxfId="41" priority="43">
      <formula>$L22&gt;0.15</formula>
    </cfRule>
    <cfRule type="expression" dxfId="40" priority="44">
      <formula>AND($L22&gt;0.08,$L22&lt;0.15)</formula>
    </cfRule>
  </conditionalFormatting>
  <conditionalFormatting sqref="E24:H24">
    <cfRule type="expression" dxfId="39" priority="39">
      <formula>$L24&gt;0.15</formula>
    </cfRule>
    <cfRule type="expression" dxfId="38" priority="40">
      <formula>AND($L24&gt;0.08,$L24&lt;0.15)</formula>
    </cfRule>
  </conditionalFormatting>
  <conditionalFormatting sqref="D24">
    <cfRule type="expression" dxfId="37" priority="37">
      <formula>$L24&gt;0.15</formula>
    </cfRule>
    <cfRule type="expression" dxfId="36" priority="38">
      <formula>AND($L24&gt;0.08,$L24&lt;0.15)</formula>
    </cfRule>
  </conditionalFormatting>
  <conditionalFormatting sqref="D26:F26">
    <cfRule type="expression" dxfId="35" priority="35">
      <formula>$L26&gt;0.15</formula>
    </cfRule>
    <cfRule type="expression" dxfId="34" priority="36">
      <formula>AND($L26&gt;0.08,$L26&lt;0.15)</formula>
    </cfRule>
  </conditionalFormatting>
  <conditionalFormatting sqref="D26:F26">
    <cfRule type="expression" dxfId="33" priority="33">
      <formula>$L26&gt;0.15</formula>
    </cfRule>
    <cfRule type="expression" dxfId="32" priority="34">
      <formula>AND($L26&gt;0.08,$L26&lt;0.15)</formula>
    </cfRule>
  </conditionalFormatting>
  <conditionalFormatting sqref="G26:H26">
    <cfRule type="expression" dxfId="31" priority="31">
      <formula>$L26&gt;0.15</formula>
    </cfRule>
    <cfRule type="expression" dxfId="30" priority="32">
      <formula>AND($L26&gt;0.08,$L26&lt;0.15)</formula>
    </cfRule>
  </conditionalFormatting>
  <conditionalFormatting sqref="D27:F27">
    <cfRule type="expression" dxfId="29" priority="29">
      <formula>$L27&gt;0.15</formula>
    </cfRule>
    <cfRule type="expression" dxfId="28" priority="30">
      <formula>AND($L27&gt;0.08,$L27&lt;0.15)</formula>
    </cfRule>
  </conditionalFormatting>
  <conditionalFormatting sqref="D27:F27">
    <cfRule type="expression" dxfId="27" priority="27">
      <formula>$L27&gt;0.15</formula>
    </cfRule>
    <cfRule type="expression" dxfId="26" priority="28">
      <formula>AND($L27&gt;0.08,$L27&lt;0.15)</formula>
    </cfRule>
  </conditionalFormatting>
  <conditionalFormatting sqref="G27:H27">
    <cfRule type="expression" dxfId="25" priority="25">
      <formula>$L27&gt;0.15</formula>
    </cfRule>
    <cfRule type="expression" dxfId="24" priority="26">
      <formula>AND($L27&gt;0.08,$L27&lt;0.15)</formula>
    </cfRule>
  </conditionalFormatting>
  <conditionalFormatting sqref="E28:H28">
    <cfRule type="expression" dxfId="23" priority="23">
      <formula>$L28&gt;0.15</formula>
    </cfRule>
    <cfRule type="expression" dxfId="22" priority="24">
      <formula>AND($L28&gt;0.08,$L28&lt;0.15)</formula>
    </cfRule>
  </conditionalFormatting>
  <conditionalFormatting sqref="D28">
    <cfRule type="expression" dxfId="21" priority="21">
      <formula>$L28&gt;0.15</formula>
    </cfRule>
    <cfRule type="expression" dxfId="20" priority="22">
      <formula>AND($L28&gt;0.08,$L28&lt;0.15)</formula>
    </cfRule>
  </conditionalFormatting>
  <conditionalFormatting sqref="D29:F29">
    <cfRule type="expression" dxfId="19" priority="19">
      <formula>$L29&gt;0.15</formula>
    </cfRule>
    <cfRule type="expression" dxfId="18" priority="20">
      <formula>AND($L29&gt;0.08,$L29&lt;0.15)</formula>
    </cfRule>
  </conditionalFormatting>
  <conditionalFormatting sqref="D29:F29">
    <cfRule type="expression" dxfId="17" priority="17">
      <formula>$L29&gt;0.15</formula>
    </cfRule>
    <cfRule type="expression" dxfId="16" priority="18">
      <formula>AND($L29&gt;0.08,$L29&lt;0.15)</formula>
    </cfRule>
  </conditionalFormatting>
  <conditionalFormatting sqref="G29:H29">
    <cfRule type="expression" dxfId="15" priority="15">
      <formula>$L29&gt;0.15</formula>
    </cfRule>
    <cfRule type="expression" dxfId="14" priority="16">
      <formula>AND($L29&gt;0.08,$L29&lt;0.15)</formula>
    </cfRule>
  </conditionalFormatting>
  <conditionalFormatting sqref="D30:F30">
    <cfRule type="expression" dxfId="13" priority="13">
      <formula>$L30&gt;0.15</formula>
    </cfRule>
    <cfRule type="expression" dxfId="12" priority="14">
      <formula>AND($L30&gt;0.08,$L30&lt;0.15)</formula>
    </cfRule>
  </conditionalFormatting>
  <conditionalFormatting sqref="D30:F30">
    <cfRule type="expression" dxfId="11" priority="11">
      <formula>$L30&gt;0.15</formula>
    </cfRule>
    <cfRule type="expression" dxfId="10" priority="12">
      <formula>AND($L30&gt;0.08,$L30&lt;0.15)</formula>
    </cfRule>
  </conditionalFormatting>
  <conditionalFormatting sqref="G30:H30">
    <cfRule type="expression" dxfId="9" priority="9">
      <formula>$L30&gt;0.15</formula>
    </cfRule>
    <cfRule type="expression" dxfId="8" priority="10">
      <formula>AND($L30&gt;0.08,$L30&lt;0.15)</formula>
    </cfRule>
  </conditionalFormatting>
  <conditionalFormatting sqref="D32:F32">
    <cfRule type="expression" dxfId="7" priority="7">
      <formula>$L32&gt;0.15</formula>
    </cfRule>
    <cfRule type="expression" dxfId="6" priority="8">
      <formula>AND($L32&gt;0.08,$L32&lt;0.15)</formula>
    </cfRule>
  </conditionalFormatting>
  <conditionalFormatting sqref="D32:F32">
    <cfRule type="expression" dxfId="5" priority="5">
      <formula>$L32&gt;0.15</formula>
    </cfRule>
    <cfRule type="expression" dxfId="4" priority="6">
      <formula>AND($L32&gt;0.08,$L32&lt;0.15)</formula>
    </cfRule>
  </conditionalFormatting>
  <conditionalFormatting sqref="G32:H32">
    <cfRule type="expression" dxfId="3" priority="3">
      <formula>$L32&gt;0.15</formula>
    </cfRule>
    <cfRule type="expression" dxfId="2" priority="4">
      <formula>AND($L32&gt;0.08,$L32&lt;0.15)</formula>
    </cfRule>
  </conditionalFormatting>
  <conditionalFormatting sqref="D34:H34">
    <cfRule type="expression" dxfId="1" priority="1">
      <formula>$L34&gt;0.15</formula>
    </cfRule>
    <cfRule type="expression" dxfId="0" priority="2">
      <formula>AND($L34&gt;0.08,$L34&lt;0.15)</formula>
    </cfRule>
  </conditionalFormatting>
  <dataValidations count="3">
    <dataValidation allowBlank="1" showInputMessage="1" showErrorMessage="1" prompt="수식 계산_x000a_수치 입력 금지" sqref="K7:K46 K49:K63"/>
    <dataValidation type="whole" allowBlank="1" showInputMessage="1" showErrorMessage="1" errorTitle="입력값이 올바르지 않습니다." error="숫자만 쓰세요!" sqref="M49:X63 M7:X46">
      <formula1>0</formula1>
      <formula2>20000</formula2>
    </dataValidation>
    <dataValidation type="list" allowBlank="1" showInputMessage="1" showErrorMessage="1" sqref="AA49:AA63 AA7:AA46">
      <formula1>"A, B"</formula1>
    </dataValidation>
  </dataValidations>
  <pageMargins left="0.7" right="0.7" top="0.75" bottom="0.75" header="0.3" footer="0.3"/>
  <pageSetup paperSize="9" scale="46" orientation="landscape" r:id="rId1"/>
  <rowBreaks count="1" manualBreakCount="1">
    <brk id="37" max="26" man="1"/>
  </rowBreaks>
  <colBreaks count="2" manualBreakCount="2">
    <brk id="7" max="55" man="1"/>
    <brk id="20" max="55" man="1"/>
  </col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데이터!$B$4:$B$17</xm:f>
          </x14:formula1>
          <xm:sqref>D13:D14 D49:D63 D25 D31 D33:D46</xm:sqref>
        </x14:dataValidation>
        <x14:dataValidation type="list" allowBlank="1" showInputMessage="1" showErrorMessage="1">
          <x14:formula1>
            <xm:f>데이터!$C$4:$C$11</xm:f>
          </x14:formula1>
          <xm:sqref>AC39:AC46 AC49:AC55 AC58:AC63 AC7:AC32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데이터</vt:lpstr>
      <vt:lpstr>11월30일</vt:lpstr>
      <vt:lpstr>Sheet1</vt:lpstr>
      <vt:lpstr>'11월30일'!Print_Area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이여진</dc:creator>
  <cp:lastModifiedBy>QC-3</cp:lastModifiedBy>
  <dcterms:created xsi:type="dcterms:W3CDTF">2020-05-22T07:35:31Z</dcterms:created>
  <dcterms:modified xsi:type="dcterms:W3CDTF">2020-12-21T03:11:57Z</dcterms:modified>
</cp:coreProperties>
</file>