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8월\"/>
    </mc:Choice>
  </mc:AlternateContent>
  <xr:revisionPtr revIDLastSave="0" documentId="13_ncr:1_{21BAF5D6-A04A-42E3-A1D2-8AC528D283AE}" xr6:coauthVersionLast="45" xr6:coauthVersionMax="45" xr10:uidLastSave="{00000000-0000-0000-0000-000000000000}"/>
  <bookViews>
    <workbookView xWindow="-120" yWindow="-120" windowWidth="29040" windowHeight="15840" firstSheet="2" activeTab="6" xr2:uid="{BD4EB5AE-10EB-483A-919C-3F380A3CAE8E}"/>
  </bookViews>
  <sheets>
    <sheet name="데이터" sheetId="4" state="hidden" r:id="rId1"/>
    <sheet name="8월 03일" sheetId="1" r:id="rId2"/>
    <sheet name="8월 04일" sheetId="5" r:id="rId3"/>
    <sheet name="8월 05일" sheetId="6" r:id="rId4"/>
    <sheet name="8월 06일" sheetId="7" r:id="rId5"/>
    <sheet name="8월 07일" sheetId="8" r:id="rId6"/>
    <sheet name="8월 08일" sheetId="9" r:id="rId7"/>
  </sheets>
  <definedNames>
    <definedName name="_xlnm.Print_Area" localSheetId="1">'8월 03일'!$A$1:$AC$48</definedName>
    <definedName name="_xlnm.Print_Area" localSheetId="2">'8월 04일'!$A$1:$AC$48</definedName>
    <definedName name="_xlnm.Print_Area" localSheetId="3">'8월 05일'!$A$1:$AC$48</definedName>
    <definedName name="_xlnm.Print_Area" localSheetId="4">'8월 06일'!$A$1:$AC$48</definedName>
    <definedName name="_xlnm.Print_Area" localSheetId="5">'8월 07일'!$A$1:$AC$48</definedName>
    <definedName name="_xlnm.Print_Area" localSheetId="6">'8월 08일'!$A$1:$AC$48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7" l="1"/>
  <c r="I9" i="7" s="1"/>
  <c r="B41" i="5" l="1"/>
  <c r="C41" i="5"/>
  <c r="K41" i="5"/>
  <c r="AA41" i="5"/>
  <c r="B42" i="5"/>
  <c r="C42" i="5"/>
  <c r="K42" i="5"/>
  <c r="I42" i="5" s="1"/>
  <c r="AA42" i="5"/>
  <c r="B37" i="5"/>
  <c r="C37" i="5"/>
  <c r="K37" i="5"/>
  <c r="I37" i="5" s="1"/>
  <c r="L37" i="5" s="1"/>
  <c r="AA37" i="5"/>
  <c r="B38" i="5"/>
  <c r="C38" i="5"/>
  <c r="K38" i="5"/>
  <c r="I38" i="5" s="1"/>
  <c r="AA38" i="5"/>
  <c r="B39" i="5"/>
  <c r="C39" i="5"/>
  <c r="K39" i="5"/>
  <c r="I39" i="5" s="1"/>
  <c r="L39" i="5" s="1"/>
  <c r="AA39" i="5"/>
  <c r="AA51" i="5"/>
  <c r="AA50" i="5"/>
  <c r="AA49" i="5"/>
  <c r="AA54" i="5"/>
  <c r="K54" i="5"/>
  <c r="AA53" i="5"/>
  <c r="K53" i="5"/>
  <c r="AA52" i="5"/>
  <c r="K52" i="5"/>
  <c r="B43" i="5"/>
  <c r="C43" i="5"/>
  <c r="K43" i="5"/>
  <c r="I43" i="5" s="1"/>
  <c r="AA43" i="5"/>
  <c r="L42" i="5" l="1"/>
  <c r="I41" i="5"/>
  <c r="L41" i="5" s="1"/>
  <c r="L38" i="5"/>
  <c r="L54" i="5"/>
  <c r="I52" i="5"/>
  <c r="L52" i="5" s="1"/>
  <c r="I53" i="5"/>
  <c r="L53" i="5" s="1"/>
  <c r="I54" i="5"/>
  <c r="L43" i="5"/>
  <c r="AA63" i="9"/>
  <c r="K63" i="9"/>
  <c r="I63" i="9" s="1"/>
  <c r="C63" i="9"/>
  <c r="B63" i="9"/>
  <c r="AA62" i="9"/>
  <c r="K62" i="9"/>
  <c r="I62" i="9"/>
  <c r="C62" i="9"/>
  <c r="B62" i="9"/>
  <c r="AA61" i="9"/>
  <c r="K61" i="9"/>
  <c r="I61" i="9"/>
  <c r="C61" i="9"/>
  <c r="B61" i="9"/>
  <c r="AA60" i="9"/>
  <c r="K60" i="9"/>
  <c r="I60" i="9" s="1"/>
  <c r="L60" i="9" s="1"/>
  <c r="C60" i="9"/>
  <c r="B60" i="9"/>
  <c r="AA59" i="9"/>
  <c r="K59" i="9"/>
  <c r="I59" i="9" s="1"/>
  <c r="C59" i="9"/>
  <c r="B59" i="9"/>
  <c r="AA58" i="9"/>
  <c r="K58" i="9"/>
  <c r="C58" i="9"/>
  <c r="B58" i="9"/>
  <c r="AA57" i="9"/>
  <c r="K57" i="9"/>
  <c r="I57" i="9" s="1"/>
  <c r="C57" i="9"/>
  <c r="B57" i="9"/>
  <c r="AA56" i="9"/>
  <c r="K56" i="9"/>
  <c r="I56" i="9"/>
  <c r="C56" i="9"/>
  <c r="B56" i="9"/>
  <c r="AA55" i="9"/>
  <c r="K55" i="9"/>
  <c r="C55" i="9"/>
  <c r="B55" i="9"/>
  <c r="AA54" i="9"/>
  <c r="K54" i="9"/>
  <c r="I54" i="9"/>
  <c r="L54" i="9" s="1"/>
  <c r="C54" i="9"/>
  <c r="B54" i="9"/>
  <c r="AA53" i="9"/>
  <c r="K53" i="9"/>
  <c r="I53" i="9"/>
  <c r="C53" i="9"/>
  <c r="B53" i="9"/>
  <c r="AA52" i="9"/>
  <c r="K52" i="9"/>
  <c r="I52" i="9" s="1"/>
  <c r="L52" i="9" s="1"/>
  <c r="C52" i="9"/>
  <c r="B52" i="9"/>
  <c r="AA51" i="9"/>
  <c r="K51" i="9"/>
  <c r="I51" i="9"/>
  <c r="C51" i="9"/>
  <c r="B51" i="9"/>
  <c r="AA50" i="9"/>
  <c r="K50" i="9"/>
  <c r="C50" i="9"/>
  <c r="B50" i="9"/>
  <c r="AA49" i="9"/>
  <c r="K49" i="9"/>
  <c r="I49" i="9" s="1"/>
  <c r="C49" i="9"/>
  <c r="B49" i="9"/>
  <c r="W47" i="9"/>
  <c r="V47" i="9"/>
  <c r="U47" i="9"/>
  <c r="T47" i="9"/>
  <c r="S47" i="9"/>
  <c r="R47" i="9"/>
  <c r="Q47" i="9"/>
  <c r="P47" i="9"/>
  <c r="O47" i="9"/>
  <c r="N47" i="9"/>
  <c r="M47" i="9"/>
  <c r="J47" i="9"/>
  <c r="AA46" i="9"/>
  <c r="K46" i="9"/>
  <c r="I46" i="9" s="1"/>
  <c r="C46" i="9"/>
  <c r="B46" i="9"/>
  <c r="AA45" i="9"/>
  <c r="K45" i="9"/>
  <c r="I45" i="9" s="1"/>
  <c r="C45" i="9"/>
  <c r="B45" i="9"/>
  <c r="AA44" i="9"/>
  <c r="K44" i="9"/>
  <c r="I44" i="9" s="1"/>
  <c r="C44" i="9"/>
  <c r="B44" i="9"/>
  <c r="AA43" i="9"/>
  <c r="K43" i="9"/>
  <c r="I43" i="9"/>
  <c r="C43" i="9"/>
  <c r="B43" i="9"/>
  <c r="AA42" i="9"/>
  <c r="K42" i="9"/>
  <c r="I42" i="9" s="1"/>
  <c r="C42" i="9"/>
  <c r="B42" i="9"/>
  <c r="AA41" i="9"/>
  <c r="K41" i="9"/>
  <c r="C41" i="9"/>
  <c r="B41" i="9"/>
  <c r="AA40" i="9"/>
  <c r="K40" i="9"/>
  <c r="I40" i="9" s="1"/>
  <c r="C40" i="9"/>
  <c r="B40" i="9"/>
  <c r="AA39" i="9"/>
  <c r="K39" i="9"/>
  <c r="I39" i="9" s="1"/>
  <c r="C39" i="9"/>
  <c r="B39" i="9"/>
  <c r="AA38" i="9"/>
  <c r="K38" i="9"/>
  <c r="I38" i="9" s="1"/>
  <c r="C38" i="9"/>
  <c r="B38" i="9"/>
  <c r="AA37" i="9"/>
  <c r="K37" i="9"/>
  <c r="I37" i="9"/>
  <c r="C37" i="9"/>
  <c r="B37" i="9"/>
  <c r="AA36" i="9"/>
  <c r="K36" i="9"/>
  <c r="I36" i="9" s="1"/>
  <c r="C36" i="9"/>
  <c r="B36" i="9"/>
  <c r="AA35" i="9"/>
  <c r="K35" i="9"/>
  <c r="I35" i="9" s="1"/>
  <c r="C35" i="9"/>
  <c r="B35" i="9"/>
  <c r="AA34" i="9"/>
  <c r="K34" i="9"/>
  <c r="I34" i="9" s="1"/>
  <c r="C34" i="9"/>
  <c r="B34" i="9"/>
  <c r="AA33" i="9"/>
  <c r="K33" i="9"/>
  <c r="I33" i="9" s="1"/>
  <c r="C33" i="9"/>
  <c r="B33" i="9"/>
  <c r="AA32" i="9"/>
  <c r="K32" i="9"/>
  <c r="I32" i="9" s="1"/>
  <c r="C32" i="9"/>
  <c r="B32" i="9"/>
  <c r="AA31" i="9"/>
  <c r="K31" i="9"/>
  <c r="I31" i="9" s="1"/>
  <c r="C31" i="9"/>
  <c r="B31" i="9"/>
  <c r="AA30" i="9"/>
  <c r="K30" i="9"/>
  <c r="I30" i="9" s="1"/>
  <c r="C30" i="9"/>
  <c r="B30" i="9"/>
  <c r="AA29" i="9"/>
  <c r="K29" i="9"/>
  <c r="I29" i="9" s="1"/>
  <c r="C29" i="9"/>
  <c r="B29" i="9"/>
  <c r="AA28" i="9"/>
  <c r="K28" i="9"/>
  <c r="I28" i="9" s="1"/>
  <c r="C28" i="9"/>
  <c r="B28" i="9"/>
  <c r="AA27" i="9"/>
  <c r="K27" i="9"/>
  <c r="I27" i="9" s="1"/>
  <c r="C27" i="9"/>
  <c r="B27" i="9"/>
  <c r="AA26" i="9"/>
  <c r="K26" i="9"/>
  <c r="I26" i="9" s="1"/>
  <c r="C26" i="9"/>
  <c r="B26" i="9"/>
  <c r="AA25" i="9"/>
  <c r="K25" i="9"/>
  <c r="I25" i="9" s="1"/>
  <c r="C25" i="9"/>
  <c r="B25" i="9"/>
  <c r="AA24" i="9"/>
  <c r="K24" i="9"/>
  <c r="I24" i="9" s="1"/>
  <c r="C24" i="9"/>
  <c r="B24" i="9"/>
  <c r="AA23" i="9"/>
  <c r="K23" i="9"/>
  <c r="I23" i="9" s="1"/>
  <c r="C23" i="9"/>
  <c r="B23" i="9"/>
  <c r="AA22" i="9"/>
  <c r="K22" i="9"/>
  <c r="I22" i="9" s="1"/>
  <c r="C22" i="9"/>
  <c r="B22" i="9"/>
  <c r="AA21" i="9"/>
  <c r="K21" i="9"/>
  <c r="I21" i="9"/>
  <c r="C21" i="9"/>
  <c r="B21" i="9"/>
  <c r="AA20" i="9"/>
  <c r="K20" i="9"/>
  <c r="I20" i="9" s="1"/>
  <c r="C20" i="9"/>
  <c r="B20" i="9"/>
  <c r="AA19" i="9"/>
  <c r="K19" i="9"/>
  <c r="I19" i="9" s="1"/>
  <c r="C19" i="9"/>
  <c r="B19" i="9"/>
  <c r="AA18" i="9"/>
  <c r="K18" i="9"/>
  <c r="I18" i="9" s="1"/>
  <c r="C18" i="9"/>
  <c r="B18" i="9"/>
  <c r="AA17" i="9"/>
  <c r="K17" i="9"/>
  <c r="I17" i="9" s="1"/>
  <c r="C17" i="9"/>
  <c r="B17" i="9"/>
  <c r="AA16" i="9"/>
  <c r="K16" i="9"/>
  <c r="I16" i="9" s="1"/>
  <c r="C16" i="9"/>
  <c r="B16" i="9"/>
  <c r="AA15" i="9"/>
  <c r="K15" i="9"/>
  <c r="I15" i="9" s="1"/>
  <c r="C15" i="9"/>
  <c r="B15" i="9"/>
  <c r="AA14" i="9"/>
  <c r="K14" i="9"/>
  <c r="I14" i="9" s="1"/>
  <c r="C14" i="9"/>
  <c r="B14" i="9"/>
  <c r="AA13" i="9"/>
  <c r="K13" i="9"/>
  <c r="C13" i="9"/>
  <c r="B13" i="9"/>
  <c r="AA12" i="9"/>
  <c r="K12" i="9"/>
  <c r="I12" i="9" s="1"/>
  <c r="C12" i="9"/>
  <c r="B12" i="9"/>
  <c r="AA11" i="9"/>
  <c r="K11" i="9"/>
  <c r="I11" i="9" s="1"/>
  <c r="C11" i="9"/>
  <c r="B11" i="9"/>
  <c r="AA10" i="9"/>
  <c r="K10" i="9"/>
  <c r="I10" i="9" s="1"/>
  <c r="C10" i="9"/>
  <c r="B10" i="9"/>
  <c r="AA9" i="9"/>
  <c r="K9" i="9"/>
  <c r="I9" i="9" s="1"/>
  <c r="C9" i="9"/>
  <c r="B9" i="9"/>
  <c r="AA8" i="9"/>
  <c r="K8" i="9"/>
  <c r="I8" i="9" s="1"/>
  <c r="C8" i="9"/>
  <c r="B8" i="9"/>
  <c r="AA7" i="9"/>
  <c r="K7" i="9"/>
  <c r="I7" i="9"/>
  <c r="C7" i="9"/>
  <c r="B7" i="9"/>
  <c r="C5" i="9"/>
  <c r="B5" i="9"/>
  <c r="AA63" i="8"/>
  <c r="K63" i="8"/>
  <c r="I63" i="8"/>
  <c r="C63" i="8"/>
  <c r="B63" i="8"/>
  <c r="AA62" i="8"/>
  <c r="K62" i="8"/>
  <c r="I62" i="8" s="1"/>
  <c r="C62" i="8"/>
  <c r="B62" i="8"/>
  <c r="AA61" i="8"/>
  <c r="K61" i="8"/>
  <c r="I61" i="8"/>
  <c r="C61" i="8"/>
  <c r="B61" i="8"/>
  <c r="AA60" i="8"/>
  <c r="K60" i="8"/>
  <c r="I60" i="8" s="1"/>
  <c r="C60" i="8"/>
  <c r="B60" i="8"/>
  <c r="AA59" i="8"/>
  <c r="K59" i="8"/>
  <c r="C59" i="8"/>
  <c r="B59" i="8"/>
  <c r="AA58" i="8"/>
  <c r="K58" i="8"/>
  <c r="I58" i="8" s="1"/>
  <c r="C58" i="8"/>
  <c r="B58" i="8"/>
  <c r="AA57" i="8"/>
  <c r="K57" i="8"/>
  <c r="I57" i="8" s="1"/>
  <c r="C57" i="8"/>
  <c r="B57" i="8"/>
  <c r="AA56" i="8"/>
  <c r="K56" i="8"/>
  <c r="I56" i="8" s="1"/>
  <c r="C56" i="8"/>
  <c r="B56" i="8"/>
  <c r="AA55" i="8"/>
  <c r="K55" i="8"/>
  <c r="I55" i="8"/>
  <c r="C55" i="8"/>
  <c r="B55" i="8"/>
  <c r="AA54" i="8"/>
  <c r="K54" i="8"/>
  <c r="I54" i="8" s="1"/>
  <c r="C54" i="8"/>
  <c r="B54" i="8"/>
  <c r="AA53" i="8"/>
  <c r="K53" i="8"/>
  <c r="I53" i="8"/>
  <c r="C53" i="8"/>
  <c r="B53" i="8"/>
  <c r="AA52" i="8"/>
  <c r="K52" i="8"/>
  <c r="I52" i="8" s="1"/>
  <c r="C52" i="8"/>
  <c r="B52" i="8"/>
  <c r="AA51" i="8"/>
  <c r="K51" i="8"/>
  <c r="L51" i="8" s="1"/>
  <c r="I51" i="8"/>
  <c r="C51" i="8"/>
  <c r="B51" i="8"/>
  <c r="AA50" i="8"/>
  <c r="K50" i="8"/>
  <c r="I50" i="8" s="1"/>
  <c r="C50" i="8"/>
  <c r="B50" i="8"/>
  <c r="AA49" i="8"/>
  <c r="K49" i="8"/>
  <c r="I49" i="8"/>
  <c r="C49" i="8"/>
  <c r="B49" i="8"/>
  <c r="W47" i="8"/>
  <c r="V47" i="8"/>
  <c r="U47" i="8"/>
  <c r="T47" i="8"/>
  <c r="S47" i="8"/>
  <c r="R47" i="8"/>
  <c r="Q47" i="8"/>
  <c r="P47" i="8"/>
  <c r="O47" i="8"/>
  <c r="N47" i="8"/>
  <c r="M47" i="8"/>
  <c r="J47" i="8"/>
  <c r="AA46" i="8"/>
  <c r="K46" i="8"/>
  <c r="I46" i="8"/>
  <c r="C46" i="8"/>
  <c r="B46" i="8"/>
  <c r="AA45" i="8"/>
  <c r="K45" i="8"/>
  <c r="I45" i="8" s="1"/>
  <c r="C45" i="8"/>
  <c r="B45" i="8"/>
  <c r="AA44" i="8"/>
  <c r="K44" i="8"/>
  <c r="I44" i="8" s="1"/>
  <c r="C44" i="8"/>
  <c r="B44" i="8"/>
  <c r="AA43" i="8"/>
  <c r="K43" i="8"/>
  <c r="L43" i="8" s="1"/>
  <c r="I43" i="8"/>
  <c r="C43" i="8"/>
  <c r="B43" i="8"/>
  <c r="AA42" i="8"/>
  <c r="K42" i="8"/>
  <c r="C42" i="8"/>
  <c r="B42" i="8"/>
  <c r="AA41" i="8"/>
  <c r="K41" i="8"/>
  <c r="I41" i="8"/>
  <c r="L41" i="8" s="1"/>
  <c r="C41" i="8"/>
  <c r="B41" i="8"/>
  <c r="AA40" i="8"/>
  <c r="K40" i="8"/>
  <c r="I40" i="8"/>
  <c r="C40" i="8"/>
  <c r="B40" i="8"/>
  <c r="AA39" i="8"/>
  <c r="K39" i="8"/>
  <c r="I39" i="8" s="1"/>
  <c r="L39" i="8" s="1"/>
  <c r="C39" i="8"/>
  <c r="B39" i="8"/>
  <c r="AA38" i="8"/>
  <c r="K38" i="8"/>
  <c r="I38" i="8"/>
  <c r="C38" i="8"/>
  <c r="B38" i="8"/>
  <c r="AA37" i="8"/>
  <c r="K37" i="8"/>
  <c r="I37" i="8" s="1"/>
  <c r="C37" i="8"/>
  <c r="B37" i="8"/>
  <c r="AA36" i="8"/>
  <c r="K36" i="8"/>
  <c r="I36" i="8" s="1"/>
  <c r="C36" i="8"/>
  <c r="B36" i="8"/>
  <c r="AA35" i="8"/>
  <c r="K35" i="8"/>
  <c r="L35" i="8" s="1"/>
  <c r="I35" i="8"/>
  <c r="C35" i="8"/>
  <c r="B35" i="8"/>
  <c r="AA34" i="8"/>
  <c r="K34" i="8"/>
  <c r="C34" i="8"/>
  <c r="B34" i="8"/>
  <c r="AA33" i="8"/>
  <c r="L33" i="8"/>
  <c r="K33" i="8"/>
  <c r="I33" i="8"/>
  <c r="C33" i="8"/>
  <c r="B33" i="8"/>
  <c r="AA32" i="8"/>
  <c r="K32" i="8"/>
  <c r="L32" i="8" s="1"/>
  <c r="I32" i="8"/>
  <c r="C32" i="8"/>
  <c r="B32" i="8"/>
  <c r="AA31" i="8"/>
  <c r="K31" i="8"/>
  <c r="I31" i="8" s="1"/>
  <c r="L31" i="8" s="1"/>
  <c r="C31" i="8"/>
  <c r="B31" i="8"/>
  <c r="AA30" i="8"/>
  <c r="K30" i="8"/>
  <c r="L30" i="8" s="1"/>
  <c r="I30" i="8"/>
  <c r="C30" i="8"/>
  <c r="B30" i="8"/>
  <c r="AA29" i="8"/>
  <c r="K29" i="8"/>
  <c r="I29" i="8"/>
  <c r="L29" i="8" s="1"/>
  <c r="C29" i="8"/>
  <c r="B29" i="8"/>
  <c r="AA28" i="8"/>
  <c r="K28" i="8"/>
  <c r="I28" i="8" s="1"/>
  <c r="C28" i="8"/>
  <c r="B28" i="8"/>
  <c r="AA27" i="8"/>
  <c r="K27" i="8"/>
  <c r="I27" i="8"/>
  <c r="L27" i="8" s="1"/>
  <c r="C27" i="8"/>
  <c r="B27" i="8"/>
  <c r="AA26" i="8"/>
  <c r="K26" i="8"/>
  <c r="L26" i="8" s="1"/>
  <c r="I26" i="8"/>
  <c r="C26" i="8"/>
  <c r="B26" i="8"/>
  <c r="AA25" i="8"/>
  <c r="L25" i="8"/>
  <c r="K25" i="8"/>
  <c r="I25" i="8"/>
  <c r="C25" i="8"/>
  <c r="B25" i="8"/>
  <c r="AA24" i="8"/>
  <c r="K24" i="8"/>
  <c r="I24" i="8"/>
  <c r="C24" i="8"/>
  <c r="B24" i="8"/>
  <c r="AA23" i="8"/>
  <c r="K23" i="8"/>
  <c r="I23" i="8" s="1"/>
  <c r="C23" i="8"/>
  <c r="B23" i="8"/>
  <c r="AA22" i="8"/>
  <c r="K22" i="8"/>
  <c r="I22" i="8"/>
  <c r="C22" i="8"/>
  <c r="B22" i="8"/>
  <c r="AA21" i="8"/>
  <c r="K21" i="8"/>
  <c r="I21" i="8"/>
  <c r="L21" i="8" s="1"/>
  <c r="C21" i="8"/>
  <c r="B21" i="8"/>
  <c r="AA20" i="8"/>
  <c r="K20" i="8"/>
  <c r="I20" i="8" s="1"/>
  <c r="C20" i="8"/>
  <c r="B20" i="8"/>
  <c r="AA19" i="8"/>
  <c r="K19" i="8"/>
  <c r="I19" i="8" s="1"/>
  <c r="L19" i="8" s="1"/>
  <c r="C19" i="8"/>
  <c r="B19" i="8"/>
  <c r="AA18" i="8"/>
  <c r="K18" i="8"/>
  <c r="C18" i="8"/>
  <c r="B18" i="8"/>
  <c r="AA17" i="8"/>
  <c r="K17" i="8"/>
  <c r="C17" i="8"/>
  <c r="B17" i="8"/>
  <c r="AA16" i="8"/>
  <c r="K16" i="8"/>
  <c r="I16" i="8" s="1"/>
  <c r="C16" i="8"/>
  <c r="B16" i="8"/>
  <c r="AA15" i="8"/>
  <c r="K15" i="8"/>
  <c r="I15" i="8" s="1"/>
  <c r="L15" i="8" s="1"/>
  <c r="C15" i="8"/>
  <c r="B15" i="8"/>
  <c r="AA14" i="8"/>
  <c r="K14" i="8"/>
  <c r="I14" i="8"/>
  <c r="C14" i="8"/>
  <c r="B14" i="8"/>
  <c r="AA13" i="8"/>
  <c r="K13" i="8"/>
  <c r="I13" i="8" s="1"/>
  <c r="L13" i="8" s="1"/>
  <c r="C13" i="8"/>
  <c r="B13" i="8"/>
  <c r="AA12" i="8"/>
  <c r="K12" i="8"/>
  <c r="I12" i="8" s="1"/>
  <c r="C12" i="8"/>
  <c r="B12" i="8"/>
  <c r="AA11" i="8"/>
  <c r="K11" i="8"/>
  <c r="I11" i="8" s="1"/>
  <c r="L11" i="8" s="1"/>
  <c r="C11" i="8"/>
  <c r="B11" i="8"/>
  <c r="AA10" i="8"/>
  <c r="K10" i="8"/>
  <c r="C10" i="8"/>
  <c r="B10" i="8"/>
  <c r="AA9" i="8"/>
  <c r="K9" i="8"/>
  <c r="C9" i="8"/>
  <c r="B9" i="8"/>
  <c r="AA8" i="8"/>
  <c r="K8" i="8"/>
  <c r="I8" i="8" s="1"/>
  <c r="C8" i="8"/>
  <c r="B8" i="8"/>
  <c r="AA7" i="8"/>
  <c r="K7" i="8"/>
  <c r="I7" i="8" s="1"/>
  <c r="L7" i="8" s="1"/>
  <c r="C7" i="8"/>
  <c r="B7" i="8"/>
  <c r="C5" i="8"/>
  <c r="B5" i="8"/>
  <c r="AA63" i="7"/>
  <c r="K63" i="7"/>
  <c r="C63" i="7"/>
  <c r="B63" i="7"/>
  <c r="AA62" i="7"/>
  <c r="K62" i="7"/>
  <c r="I62" i="7" s="1"/>
  <c r="L62" i="7" s="1"/>
  <c r="C62" i="7"/>
  <c r="B62" i="7"/>
  <c r="AA61" i="7"/>
  <c r="K61" i="7"/>
  <c r="I61" i="7"/>
  <c r="C61" i="7"/>
  <c r="B61" i="7"/>
  <c r="AA60" i="7"/>
  <c r="K60" i="7"/>
  <c r="I60" i="7" s="1"/>
  <c r="L60" i="7" s="1"/>
  <c r="C60" i="7"/>
  <c r="B60" i="7"/>
  <c r="AA59" i="7"/>
  <c r="K59" i="7"/>
  <c r="I59" i="7"/>
  <c r="C59" i="7"/>
  <c r="B59" i="7"/>
  <c r="AA58" i="7"/>
  <c r="K58" i="7"/>
  <c r="I58" i="7" s="1"/>
  <c r="L58" i="7" s="1"/>
  <c r="C58" i="7"/>
  <c r="B58" i="7"/>
  <c r="AA57" i="7"/>
  <c r="K57" i="7"/>
  <c r="I57" i="7"/>
  <c r="C57" i="7"/>
  <c r="B57" i="7"/>
  <c r="AA56" i="7"/>
  <c r="K56" i="7"/>
  <c r="I56" i="7" s="1"/>
  <c r="L56" i="7" s="1"/>
  <c r="C56" i="7"/>
  <c r="B56" i="7"/>
  <c r="AA55" i="7"/>
  <c r="K55" i="7"/>
  <c r="L55" i="7" s="1"/>
  <c r="I55" i="7"/>
  <c r="C55" i="7"/>
  <c r="B55" i="7"/>
  <c r="AA54" i="7"/>
  <c r="K54" i="7"/>
  <c r="I54" i="7" s="1"/>
  <c r="L54" i="7" s="1"/>
  <c r="C54" i="7"/>
  <c r="B54" i="7"/>
  <c r="AA53" i="7"/>
  <c r="K53" i="7"/>
  <c r="I53" i="7"/>
  <c r="C53" i="7"/>
  <c r="B53" i="7"/>
  <c r="AA52" i="7"/>
  <c r="K52" i="7"/>
  <c r="I52" i="7" s="1"/>
  <c r="L52" i="7" s="1"/>
  <c r="C52" i="7"/>
  <c r="B52" i="7"/>
  <c r="AA51" i="7"/>
  <c r="K51" i="7"/>
  <c r="I51" i="7"/>
  <c r="C51" i="7"/>
  <c r="B51" i="7"/>
  <c r="AA50" i="7"/>
  <c r="K50" i="7"/>
  <c r="I50" i="7" s="1"/>
  <c r="L50" i="7" s="1"/>
  <c r="C50" i="7"/>
  <c r="B50" i="7"/>
  <c r="AA49" i="7"/>
  <c r="K49" i="7"/>
  <c r="I49" i="7"/>
  <c r="C49" i="7"/>
  <c r="B49" i="7"/>
  <c r="W47" i="7"/>
  <c r="V47" i="7"/>
  <c r="U47" i="7"/>
  <c r="T47" i="7"/>
  <c r="S47" i="7"/>
  <c r="R47" i="7"/>
  <c r="Q47" i="7"/>
  <c r="P47" i="7"/>
  <c r="O47" i="7"/>
  <c r="N47" i="7"/>
  <c r="M47" i="7"/>
  <c r="J47" i="7"/>
  <c r="AA46" i="7"/>
  <c r="K46" i="7"/>
  <c r="I46" i="7" s="1"/>
  <c r="C46" i="7"/>
  <c r="B46" i="7"/>
  <c r="AA45" i="7"/>
  <c r="K45" i="7"/>
  <c r="C45" i="7"/>
  <c r="B45" i="7"/>
  <c r="AA44" i="7"/>
  <c r="K44" i="7"/>
  <c r="I44" i="7" s="1"/>
  <c r="C44" i="7"/>
  <c r="B44" i="7"/>
  <c r="AA43" i="7"/>
  <c r="K43" i="7"/>
  <c r="I43" i="7"/>
  <c r="C43" i="7"/>
  <c r="B43" i="7"/>
  <c r="AA42" i="7"/>
  <c r="K42" i="7"/>
  <c r="I42" i="7" s="1"/>
  <c r="C42" i="7"/>
  <c r="B42" i="7"/>
  <c r="AA41" i="7"/>
  <c r="K41" i="7"/>
  <c r="I41" i="7"/>
  <c r="C41" i="7"/>
  <c r="B41" i="7"/>
  <c r="AA40" i="7"/>
  <c r="K40" i="7"/>
  <c r="I40" i="7" s="1"/>
  <c r="C40" i="7"/>
  <c r="B40" i="7"/>
  <c r="AA39" i="7"/>
  <c r="K39" i="7"/>
  <c r="I39" i="7" s="1"/>
  <c r="C39" i="7"/>
  <c r="B39" i="7"/>
  <c r="AA38" i="7"/>
  <c r="K38" i="7"/>
  <c r="I38" i="7" s="1"/>
  <c r="C38" i="7"/>
  <c r="B38" i="7"/>
  <c r="AA37" i="7"/>
  <c r="K37" i="7"/>
  <c r="C37" i="7"/>
  <c r="B37" i="7"/>
  <c r="AA36" i="7"/>
  <c r="K36" i="7"/>
  <c r="I36" i="7" s="1"/>
  <c r="C36" i="7"/>
  <c r="B36" i="7"/>
  <c r="AA35" i="7"/>
  <c r="K35" i="7"/>
  <c r="I35" i="7"/>
  <c r="C35" i="7"/>
  <c r="B35" i="7"/>
  <c r="AA34" i="7"/>
  <c r="K34" i="7"/>
  <c r="I34" i="7" s="1"/>
  <c r="C34" i="7"/>
  <c r="B34" i="7"/>
  <c r="AA33" i="7"/>
  <c r="K33" i="7"/>
  <c r="I33" i="7"/>
  <c r="C33" i="7"/>
  <c r="B33" i="7"/>
  <c r="AA32" i="7"/>
  <c r="K32" i="7"/>
  <c r="I32" i="7" s="1"/>
  <c r="C32" i="7"/>
  <c r="B32" i="7"/>
  <c r="AA31" i="7"/>
  <c r="K31" i="7"/>
  <c r="I31" i="7" s="1"/>
  <c r="C31" i="7"/>
  <c r="B31" i="7"/>
  <c r="AA30" i="7"/>
  <c r="K30" i="7"/>
  <c r="I30" i="7" s="1"/>
  <c r="C30" i="7"/>
  <c r="B30" i="7"/>
  <c r="AA29" i="7"/>
  <c r="K29" i="7"/>
  <c r="C29" i="7"/>
  <c r="B29" i="7"/>
  <c r="AA28" i="7"/>
  <c r="K28" i="7"/>
  <c r="I28" i="7" s="1"/>
  <c r="C28" i="7"/>
  <c r="B28" i="7"/>
  <c r="AA27" i="7"/>
  <c r="K27" i="7"/>
  <c r="I27" i="7"/>
  <c r="C27" i="7"/>
  <c r="B27" i="7"/>
  <c r="AA26" i="7"/>
  <c r="K26" i="7"/>
  <c r="I26" i="7" s="1"/>
  <c r="C26" i="7"/>
  <c r="B26" i="7"/>
  <c r="AA25" i="7"/>
  <c r="K25" i="7"/>
  <c r="I25" i="7"/>
  <c r="C25" i="7"/>
  <c r="B25" i="7"/>
  <c r="AA24" i="7"/>
  <c r="K24" i="7"/>
  <c r="I24" i="7" s="1"/>
  <c r="C24" i="7"/>
  <c r="B24" i="7"/>
  <c r="AA23" i="7"/>
  <c r="K23" i="7"/>
  <c r="L23" i="7" s="1"/>
  <c r="I23" i="7"/>
  <c r="C23" i="7"/>
  <c r="B23" i="7"/>
  <c r="AA22" i="7"/>
  <c r="K22" i="7"/>
  <c r="I22" i="7" s="1"/>
  <c r="C22" i="7"/>
  <c r="B22" i="7"/>
  <c r="AA21" i="7"/>
  <c r="K21" i="7"/>
  <c r="C21" i="7"/>
  <c r="B21" i="7"/>
  <c r="AA20" i="7"/>
  <c r="K20" i="7"/>
  <c r="I20" i="7" s="1"/>
  <c r="C20" i="7"/>
  <c r="B20" i="7"/>
  <c r="AA19" i="7"/>
  <c r="K19" i="7"/>
  <c r="I19" i="7"/>
  <c r="C19" i="7"/>
  <c r="B19" i="7"/>
  <c r="AA18" i="7"/>
  <c r="K18" i="7"/>
  <c r="I18" i="7" s="1"/>
  <c r="C18" i="7"/>
  <c r="B18" i="7"/>
  <c r="AA17" i="7"/>
  <c r="K17" i="7"/>
  <c r="I17" i="7"/>
  <c r="C17" i="7"/>
  <c r="B17" i="7"/>
  <c r="AA16" i="7"/>
  <c r="K16" i="7"/>
  <c r="I16" i="7" s="1"/>
  <c r="C16" i="7"/>
  <c r="B16" i="7"/>
  <c r="AA15" i="7"/>
  <c r="K15" i="7"/>
  <c r="I15" i="7"/>
  <c r="C15" i="7"/>
  <c r="B15" i="7"/>
  <c r="AA14" i="7"/>
  <c r="K14" i="7"/>
  <c r="I14" i="7" s="1"/>
  <c r="C14" i="7"/>
  <c r="B14" i="7"/>
  <c r="AA13" i="7"/>
  <c r="K13" i="7"/>
  <c r="C13" i="7"/>
  <c r="B13" i="7"/>
  <c r="AA12" i="7"/>
  <c r="K12" i="7"/>
  <c r="I12" i="7" s="1"/>
  <c r="C12" i="7"/>
  <c r="B12" i="7"/>
  <c r="AA11" i="7"/>
  <c r="K11" i="7"/>
  <c r="I11" i="7" s="1"/>
  <c r="C11" i="7"/>
  <c r="B11" i="7"/>
  <c r="AA10" i="7"/>
  <c r="K10" i="7"/>
  <c r="I10" i="7" s="1"/>
  <c r="C10" i="7"/>
  <c r="B10" i="7"/>
  <c r="AA9" i="7"/>
  <c r="L9" i="7"/>
  <c r="C9" i="7"/>
  <c r="B9" i="7"/>
  <c r="AA8" i="7"/>
  <c r="K8" i="7"/>
  <c r="I8" i="7" s="1"/>
  <c r="C8" i="7"/>
  <c r="B8" i="7"/>
  <c r="AA7" i="7"/>
  <c r="K7" i="7"/>
  <c r="I7" i="7"/>
  <c r="C7" i="7"/>
  <c r="B7" i="7"/>
  <c r="C5" i="7"/>
  <c r="B5" i="7"/>
  <c r="AA63" i="6"/>
  <c r="K63" i="6"/>
  <c r="I63" i="6"/>
  <c r="C63" i="6"/>
  <c r="B63" i="6"/>
  <c r="AA62" i="6"/>
  <c r="K62" i="6"/>
  <c r="I62" i="6" s="1"/>
  <c r="C62" i="6"/>
  <c r="B62" i="6"/>
  <c r="AA61" i="6"/>
  <c r="K61" i="6"/>
  <c r="I61" i="6"/>
  <c r="C61" i="6"/>
  <c r="B61" i="6"/>
  <c r="AA60" i="6"/>
  <c r="K60" i="6"/>
  <c r="I60" i="6" s="1"/>
  <c r="C60" i="6"/>
  <c r="B60" i="6"/>
  <c r="AA59" i="6"/>
  <c r="K59" i="6"/>
  <c r="C59" i="6"/>
  <c r="B59" i="6"/>
  <c r="AA58" i="6"/>
  <c r="K58" i="6"/>
  <c r="I58" i="6" s="1"/>
  <c r="C58" i="6"/>
  <c r="B58" i="6"/>
  <c r="AA57" i="6"/>
  <c r="K57" i="6"/>
  <c r="I57" i="6" s="1"/>
  <c r="C57" i="6"/>
  <c r="B57" i="6"/>
  <c r="AA56" i="6"/>
  <c r="K56" i="6"/>
  <c r="I56" i="6" s="1"/>
  <c r="C56" i="6"/>
  <c r="B56" i="6"/>
  <c r="AA55" i="6"/>
  <c r="K55" i="6"/>
  <c r="I55" i="6"/>
  <c r="C55" i="6"/>
  <c r="B55" i="6"/>
  <c r="AA54" i="6"/>
  <c r="K54" i="6"/>
  <c r="I54" i="6" s="1"/>
  <c r="C54" i="6"/>
  <c r="B54" i="6"/>
  <c r="AA53" i="6"/>
  <c r="K53" i="6"/>
  <c r="I53" i="6"/>
  <c r="C53" i="6"/>
  <c r="B53" i="6"/>
  <c r="AA52" i="6"/>
  <c r="K52" i="6"/>
  <c r="I52" i="6" s="1"/>
  <c r="C52" i="6"/>
  <c r="B52" i="6"/>
  <c r="AA51" i="6"/>
  <c r="K51" i="6"/>
  <c r="L51" i="6" s="1"/>
  <c r="I51" i="6"/>
  <c r="C51" i="6"/>
  <c r="B51" i="6"/>
  <c r="AA50" i="6"/>
  <c r="K50" i="6"/>
  <c r="I50" i="6" s="1"/>
  <c r="C50" i="6"/>
  <c r="B50" i="6"/>
  <c r="AA49" i="6"/>
  <c r="K49" i="6"/>
  <c r="I49" i="6"/>
  <c r="C49" i="6"/>
  <c r="B49" i="6"/>
  <c r="W47" i="6"/>
  <c r="V47" i="6"/>
  <c r="U47" i="6"/>
  <c r="T47" i="6"/>
  <c r="S47" i="6"/>
  <c r="R47" i="6"/>
  <c r="Q47" i="6"/>
  <c r="P47" i="6"/>
  <c r="O47" i="6"/>
  <c r="N47" i="6"/>
  <c r="M47" i="6"/>
  <c r="J47" i="6"/>
  <c r="AA46" i="6"/>
  <c r="K46" i="6"/>
  <c r="I46" i="6"/>
  <c r="C46" i="6"/>
  <c r="B46" i="6"/>
  <c r="AA45" i="6"/>
  <c r="K45" i="6"/>
  <c r="I45" i="6" s="1"/>
  <c r="C45" i="6"/>
  <c r="B45" i="6"/>
  <c r="AA44" i="6"/>
  <c r="K44" i="6"/>
  <c r="I44" i="6"/>
  <c r="C44" i="6"/>
  <c r="B44" i="6"/>
  <c r="AA43" i="6"/>
  <c r="K43" i="6"/>
  <c r="L43" i="6" s="1"/>
  <c r="I43" i="6"/>
  <c r="C43" i="6"/>
  <c r="B43" i="6"/>
  <c r="AA42" i="6"/>
  <c r="K42" i="6"/>
  <c r="C42" i="6"/>
  <c r="B42" i="6"/>
  <c r="AA41" i="6"/>
  <c r="K41" i="6"/>
  <c r="L41" i="6" s="1"/>
  <c r="I41" i="6"/>
  <c r="C41" i="6"/>
  <c r="B41" i="6"/>
  <c r="AA40" i="6"/>
  <c r="K40" i="6"/>
  <c r="I40" i="6"/>
  <c r="C40" i="6"/>
  <c r="B40" i="6"/>
  <c r="AA39" i="6"/>
  <c r="L39" i="6"/>
  <c r="K39" i="6"/>
  <c r="I39" i="6"/>
  <c r="C39" i="6"/>
  <c r="B39" i="6"/>
  <c r="AA38" i="6"/>
  <c r="K38" i="6"/>
  <c r="I38" i="6"/>
  <c r="C38" i="6"/>
  <c r="B38" i="6"/>
  <c r="AA37" i="6"/>
  <c r="K37" i="6"/>
  <c r="I37" i="6" s="1"/>
  <c r="C37" i="6"/>
  <c r="B37" i="6"/>
  <c r="AA36" i="6"/>
  <c r="K36" i="6"/>
  <c r="I36" i="6"/>
  <c r="C36" i="6"/>
  <c r="B36" i="6"/>
  <c r="AA35" i="6"/>
  <c r="K35" i="6"/>
  <c r="L35" i="6" s="1"/>
  <c r="I35" i="6"/>
  <c r="C35" i="6"/>
  <c r="B35" i="6"/>
  <c r="AA34" i="6"/>
  <c r="K34" i="6"/>
  <c r="C34" i="6"/>
  <c r="B34" i="6"/>
  <c r="AA33" i="6"/>
  <c r="K33" i="6"/>
  <c r="L33" i="6" s="1"/>
  <c r="I33" i="6"/>
  <c r="C33" i="6"/>
  <c r="B33" i="6"/>
  <c r="AA32" i="6"/>
  <c r="K32" i="6"/>
  <c r="I32" i="6"/>
  <c r="C32" i="6"/>
  <c r="B32" i="6"/>
  <c r="AA31" i="6"/>
  <c r="L31" i="6"/>
  <c r="K31" i="6"/>
  <c r="I31" i="6"/>
  <c r="C31" i="6"/>
  <c r="B31" i="6"/>
  <c r="AA30" i="6"/>
  <c r="K30" i="6"/>
  <c r="I30" i="6"/>
  <c r="C30" i="6"/>
  <c r="B30" i="6"/>
  <c r="AA29" i="6"/>
  <c r="K29" i="6"/>
  <c r="I29" i="6" s="1"/>
  <c r="C29" i="6"/>
  <c r="B29" i="6"/>
  <c r="AA28" i="6"/>
  <c r="K28" i="6"/>
  <c r="I28" i="6"/>
  <c r="C28" i="6"/>
  <c r="B28" i="6"/>
  <c r="AA27" i="6"/>
  <c r="L27" i="6"/>
  <c r="K27" i="6"/>
  <c r="I27" i="6"/>
  <c r="C27" i="6"/>
  <c r="B27" i="6"/>
  <c r="AA26" i="6"/>
  <c r="K26" i="6"/>
  <c r="L26" i="6" s="1"/>
  <c r="I26" i="6"/>
  <c r="C26" i="6"/>
  <c r="B26" i="6"/>
  <c r="AA25" i="6"/>
  <c r="K25" i="6"/>
  <c r="I25" i="6"/>
  <c r="L25" i="6" s="1"/>
  <c r="C25" i="6"/>
  <c r="B25" i="6"/>
  <c r="AA24" i="6"/>
  <c r="K24" i="6"/>
  <c r="I24" i="6" s="1"/>
  <c r="C24" i="6"/>
  <c r="B24" i="6"/>
  <c r="AA23" i="6"/>
  <c r="K23" i="6"/>
  <c r="I23" i="6"/>
  <c r="L23" i="6" s="1"/>
  <c r="C23" i="6"/>
  <c r="B23" i="6"/>
  <c r="AA22" i="6"/>
  <c r="K22" i="6"/>
  <c r="C22" i="6"/>
  <c r="B22" i="6"/>
  <c r="AA21" i="6"/>
  <c r="K21" i="6"/>
  <c r="I21" i="6" s="1"/>
  <c r="L21" i="6" s="1"/>
  <c r="C21" i="6"/>
  <c r="B21" i="6"/>
  <c r="AA20" i="6"/>
  <c r="K20" i="6"/>
  <c r="I20" i="6" s="1"/>
  <c r="C20" i="6"/>
  <c r="B20" i="6"/>
  <c r="AA19" i="6"/>
  <c r="L19" i="6"/>
  <c r="K19" i="6"/>
  <c r="I19" i="6"/>
  <c r="C19" i="6"/>
  <c r="B19" i="6"/>
  <c r="AA18" i="6"/>
  <c r="K18" i="6"/>
  <c r="C18" i="6"/>
  <c r="B18" i="6"/>
  <c r="AA17" i="6"/>
  <c r="L17" i="6"/>
  <c r="K17" i="6"/>
  <c r="I17" i="6" s="1"/>
  <c r="C17" i="6"/>
  <c r="B17" i="6"/>
  <c r="AA16" i="6"/>
  <c r="K16" i="6"/>
  <c r="I16" i="6"/>
  <c r="C16" i="6"/>
  <c r="B16" i="6"/>
  <c r="AA15" i="6"/>
  <c r="K15" i="6"/>
  <c r="I15" i="6" s="1"/>
  <c r="L15" i="6" s="1"/>
  <c r="C15" i="6"/>
  <c r="B15" i="6"/>
  <c r="AA14" i="6"/>
  <c r="K14" i="6"/>
  <c r="C14" i="6"/>
  <c r="B14" i="6"/>
  <c r="AA13" i="6"/>
  <c r="K13" i="6"/>
  <c r="I13" i="6"/>
  <c r="C13" i="6"/>
  <c r="B13" i="6"/>
  <c r="AA12" i="6"/>
  <c r="K12" i="6"/>
  <c r="I12" i="6" s="1"/>
  <c r="C12" i="6"/>
  <c r="B12" i="6"/>
  <c r="AA11" i="6"/>
  <c r="L11" i="6"/>
  <c r="K11" i="6"/>
  <c r="I11" i="6"/>
  <c r="C11" i="6"/>
  <c r="B11" i="6"/>
  <c r="AA10" i="6"/>
  <c r="K10" i="6"/>
  <c r="I10" i="6" s="1"/>
  <c r="C10" i="6"/>
  <c r="B10" i="6"/>
  <c r="AA9" i="6"/>
  <c r="K9" i="6"/>
  <c r="I9" i="6" s="1"/>
  <c r="L9" i="6" s="1"/>
  <c r="C9" i="6"/>
  <c r="B9" i="6"/>
  <c r="AA8" i="6"/>
  <c r="K8" i="6"/>
  <c r="I8" i="6"/>
  <c r="C8" i="6"/>
  <c r="B8" i="6"/>
  <c r="AA7" i="6"/>
  <c r="K7" i="6"/>
  <c r="I7" i="6" s="1"/>
  <c r="L7" i="6" s="1"/>
  <c r="C7" i="6"/>
  <c r="B7" i="6"/>
  <c r="C5" i="6"/>
  <c r="B5" i="6"/>
  <c r="AA63" i="5"/>
  <c r="K63" i="5"/>
  <c r="C63" i="5"/>
  <c r="B63" i="5"/>
  <c r="AA62" i="5"/>
  <c r="K62" i="5"/>
  <c r="I62" i="5" s="1"/>
  <c r="C62" i="5"/>
  <c r="B62" i="5"/>
  <c r="AA61" i="5"/>
  <c r="K61" i="5"/>
  <c r="I61" i="5" s="1"/>
  <c r="L61" i="5" s="1"/>
  <c r="C61" i="5"/>
  <c r="B61" i="5"/>
  <c r="AA60" i="5"/>
  <c r="K60" i="5"/>
  <c r="I60" i="5" s="1"/>
  <c r="L60" i="5" s="1"/>
  <c r="C60" i="5"/>
  <c r="B60" i="5"/>
  <c r="AA59" i="5"/>
  <c r="K59" i="5"/>
  <c r="I59" i="5" s="1"/>
  <c r="L59" i="5" s="1"/>
  <c r="C59" i="5"/>
  <c r="B59" i="5"/>
  <c r="AA58" i="5"/>
  <c r="K58" i="5"/>
  <c r="I58" i="5" s="1"/>
  <c r="L58" i="5" s="1"/>
  <c r="C58" i="5"/>
  <c r="B58" i="5"/>
  <c r="AA57" i="5"/>
  <c r="K57" i="5"/>
  <c r="I57" i="5" s="1"/>
  <c r="L57" i="5" s="1"/>
  <c r="C57" i="5"/>
  <c r="B57" i="5"/>
  <c r="AA56" i="5"/>
  <c r="K56" i="5"/>
  <c r="C56" i="5"/>
  <c r="B56" i="5"/>
  <c r="AA55" i="5"/>
  <c r="K55" i="5"/>
  <c r="C55" i="5"/>
  <c r="B55" i="5"/>
  <c r="C54" i="5"/>
  <c r="B54" i="5"/>
  <c r="C53" i="5"/>
  <c r="B53" i="5"/>
  <c r="C52" i="5"/>
  <c r="B52" i="5"/>
  <c r="K51" i="5"/>
  <c r="I51" i="5" s="1"/>
  <c r="C51" i="5"/>
  <c r="B51" i="5"/>
  <c r="K50" i="5"/>
  <c r="C50" i="5"/>
  <c r="B50" i="5"/>
  <c r="K49" i="5"/>
  <c r="I49" i="5" s="1"/>
  <c r="C49" i="5"/>
  <c r="B49" i="5"/>
  <c r="W47" i="5"/>
  <c r="V47" i="5"/>
  <c r="U47" i="5"/>
  <c r="T47" i="5"/>
  <c r="S47" i="5"/>
  <c r="R47" i="5"/>
  <c r="Q47" i="5"/>
  <c r="P47" i="5"/>
  <c r="O47" i="5"/>
  <c r="N47" i="5"/>
  <c r="M47" i="5"/>
  <c r="J47" i="5"/>
  <c r="AA46" i="5"/>
  <c r="K46" i="5"/>
  <c r="I46" i="5" s="1"/>
  <c r="C46" i="5"/>
  <c r="B46" i="5"/>
  <c r="AA45" i="5"/>
  <c r="K45" i="5"/>
  <c r="C45" i="5"/>
  <c r="B45" i="5"/>
  <c r="AA44" i="5"/>
  <c r="K44" i="5"/>
  <c r="I44" i="5" s="1"/>
  <c r="C44" i="5"/>
  <c r="B44" i="5"/>
  <c r="AA40" i="5"/>
  <c r="K40" i="5"/>
  <c r="C40" i="5"/>
  <c r="B40" i="5"/>
  <c r="AA36" i="5"/>
  <c r="K36" i="5"/>
  <c r="C36" i="5"/>
  <c r="B36" i="5"/>
  <c r="AA35" i="5"/>
  <c r="K35" i="5"/>
  <c r="I35" i="5" s="1"/>
  <c r="C35" i="5"/>
  <c r="B35" i="5"/>
  <c r="AA34" i="5"/>
  <c r="K34" i="5"/>
  <c r="C34" i="5"/>
  <c r="B34" i="5"/>
  <c r="AA33" i="5"/>
  <c r="K33" i="5"/>
  <c r="I33" i="5" s="1"/>
  <c r="C33" i="5"/>
  <c r="B33" i="5"/>
  <c r="AA32" i="5"/>
  <c r="K32" i="5"/>
  <c r="C32" i="5"/>
  <c r="B32" i="5"/>
  <c r="AA31" i="5"/>
  <c r="K31" i="5"/>
  <c r="I31" i="5" s="1"/>
  <c r="C31" i="5"/>
  <c r="B31" i="5"/>
  <c r="AA30" i="5"/>
  <c r="K30" i="5"/>
  <c r="C30" i="5"/>
  <c r="B30" i="5"/>
  <c r="AA29" i="5"/>
  <c r="K29" i="5"/>
  <c r="I29" i="5" s="1"/>
  <c r="C29" i="5"/>
  <c r="B29" i="5"/>
  <c r="AA28" i="5"/>
  <c r="K28" i="5"/>
  <c r="C28" i="5"/>
  <c r="B28" i="5"/>
  <c r="AA27" i="5"/>
  <c r="K27" i="5"/>
  <c r="I27" i="5" s="1"/>
  <c r="C27" i="5"/>
  <c r="B27" i="5"/>
  <c r="AA26" i="5"/>
  <c r="K26" i="5"/>
  <c r="C26" i="5"/>
  <c r="B26" i="5"/>
  <c r="AA25" i="5"/>
  <c r="K25" i="5"/>
  <c r="I25" i="5" s="1"/>
  <c r="C25" i="5"/>
  <c r="B25" i="5"/>
  <c r="AA24" i="5"/>
  <c r="K24" i="5"/>
  <c r="C24" i="5"/>
  <c r="B24" i="5"/>
  <c r="AA23" i="5"/>
  <c r="K23" i="5"/>
  <c r="I23" i="5" s="1"/>
  <c r="C23" i="5"/>
  <c r="B23" i="5"/>
  <c r="AA22" i="5"/>
  <c r="K22" i="5"/>
  <c r="C22" i="5"/>
  <c r="B22" i="5"/>
  <c r="AA21" i="5"/>
  <c r="K21" i="5"/>
  <c r="I21" i="5" s="1"/>
  <c r="C21" i="5"/>
  <c r="B21" i="5"/>
  <c r="AA20" i="5"/>
  <c r="K20" i="5"/>
  <c r="C20" i="5"/>
  <c r="B20" i="5"/>
  <c r="AA19" i="5"/>
  <c r="K19" i="5"/>
  <c r="I19" i="5" s="1"/>
  <c r="C19" i="5"/>
  <c r="B19" i="5"/>
  <c r="AA18" i="5"/>
  <c r="K18" i="5"/>
  <c r="C18" i="5"/>
  <c r="B18" i="5"/>
  <c r="AA17" i="5"/>
  <c r="K17" i="5"/>
  <c r="I17" i="5" s="1"/>
  <c r="C17" i="5"/>
  <c r="B17" i="5"/>
  <c r="AA16" i="5"/>
  <c r="K16" i="5"/>
  <c r="C16" i="5"/>
  <c r="B16" i="5"/>
  <c r="AA15" i="5"/>
  <c r="K15" i="5"/>
  <c r="I15" i="5" s="1"/>
  <c r="C15" i="5"/>
  <c r="B15" i="5"/>
  <c r="AA14" i="5"/>
  <c r="K14" i="5"/>
  <c r="C14" i="5"/>
  <c r="B14" i="5"/>
  <c r="AA13" i="5"/>
  <c r="K13" i="5"/>
  <c r="I13" i="5" s="1"/>
  <c r="C13" i="5"/>
  <c r="B13" i="5"/>
  <c r="AA12" i="5"/>
  <c r="K12" i="5"/>
  <c r="C12" i="5"/>
  <c r="B12" i="5"/>
  <c r="AA11" i="5"/>
  <c r="K11" i="5"/>
  <c r="I11" i="5" s="1"/>
  <c r="C11" i="5"/>
  <c r="B11" i="5"/>
  <c r="AA10" i="5"/>
  <c r="K10" i="5"/>
  <c r="C10" i="5"/>
  <c r="B10" i="5"/>
  <c r="AA9" i="5"/>
  <c r="K9" i="5"/>
  <c r="I9" i="5" s="1"/>
  <c r="C9" i="5"/>
  <c r="B9" i="5"/>
  <c r="AA8" i="5"/>
  <c r="K8" i="5"/>
  <c r="C8" i="5"/>
  <c r="B8" i="5"/>
  <c r="AA7" i="5"/>
  <c r="K7" i="5"/>
  <c r="I7" i="5" s="1"/>
  <c r="C7" i="5"/>
  <c r="B7" i="5"/>
  <c r="C5" i="5"/>
  <c r="B5" i="5"/>
  <c r="L62" i="9" l="1"/>
  <c r="L56" i="9"/>
  <c r="L21" i="9"/>
  <c r="L29" i="9"/>
  <c r="L37" i="9"/>
  <c r="L45" i="9"/>
  <c r="L51" i="9"/>
  <c r="L59" i="9"/>
  <c r="L15" i="9"/>
  <c r="L23" i="9"/>
  <c r="L31" i="9"/>
  <c r="L39" i="9"/>
  <c r="I41" i="9"/>
  <c r="L41" i="9" s="1"/>
  <c r="L49" i="9"/>
  <c r="I50" i="9"/>
  <c r="L50" i="9" s="1"/>
  <c r="I55" i="9"/>
  <c r="L55" i="9" s="1"/>
  <c r="L57" i="9"/>
  <c r="I58" i="9"/>
  <c r="L58" i="9" s="1"/>
  <c r="L63" i="9"/>
  <c r="L17" i="9"/>
  <c r="L25" i="9"/>
  <c r="L33" i="9"/>
  <c r="L19" i="9"/>
  <c r="L27" i="9"/>
  <c r="L35" i="9"/>
  <c r="L43" i="9"/>
  <c r="L53" i="9"/>
  <c r="L61" i="9"/>
  <c r="I13" i="9"/>
  <c r="L13" i="9" s="1"/>
  <c r="L11" i="9"/>
  <c r="L9" i="9"/>
  <c r="L7" i="9"/>
  <c r="L59" i="8"/>
  <c r="L53" i="8"/>
  <c r="L61" i="8"/>
  <c r="L55" i="8"/>
  <c r="L63" i="8"/>
  <c r="L57" i="8"/>
  <c r="I59" i="8"/>
  <c r="L45" i="8"/>
  <c r="L38" i="8"/>
  <c r="L46" i="8"/>
  <c r="L37" i="8"/>
  <c r="L40" i="8"/>
  <c r="I34" i="8"/>
  <c r="L34" i="8" s="1"/>
  <c r="L36" i="8"/>
  <c r="I42" i="8"/>
  <c r="L42" i="8" s="1"/>
  <c r="L44" i="8"/>
  <c r="L28" i="8"/>
  <c r="L23" i="8"/>
  <c r="L24" i="8"/>
  <c r="L22" i="8"/>
  <c r="L20" i="8"/>
  <c r="I18" i="8"/>
  <c r="L18" i="8" s="1"/>
  <c r="I17" i="8"/>
  <c r="L17" i="8" s="1"/>
  <c r="L16" i="8"/>
  <c r="L14" i="8"/>
  <c r="L12" i="8"/>
  <c r="I10" i="8"/>
  <c r="I9" i="8"/>
  <c r="L9" i="8" s="1"/>
  <c r="L49" i="8"/>
  <c r="L8" i="8"/>
  <c r="L57" i="7"/>
  <c r="L51" i="7"/>
  <c r="L59" i="7"/>
  <c r="L61" i="7"/>
  <c r="I63" i="7"/>
  <c r="L63" i="7" s="1"/>
  <c r="L33" i="7"/>
  <c r="L37" i="7"/>
  <c r="L45" i="7"/>
  <c r="L31" i="7"/>
  <c r="L39" i="7"/>
  <c r="L25" i="7"/>
  <c r="L41" i="7"/>
  <c r="L17" i="7"/>
  <c r="L27" i="7"/>
  <c r="I29" i="7"/>
  <c r="I47" i="7" s="1"/>
  <c r="L35" i="7"/>
  <c r="I37" i="7"/>
  <c r="L43" i="7"/>
  <c r="I45" i="7"/>
  <c r="L21" i="7"/>
  <c r="I21" i="7"/>
  <c r="L19" i="7"/>
  <c r="L53" i="7"/>
  <c r="L15" i="7"/>
  <c r="I13" i="7"/>
  <c r="L13" i="7" s="1"/>
  <c r="L11" i="7"/>
  <c r="L7" i="7"/>
  <c r="L49" i="7"/>
  <c r="L24" i="6"/>
  <c r="I22" i="6"/>
  <c r="L22" i="6" s="1"/>
  <c r="L20" i="6"/>
  <c r="I18" i="6"/>
  <c r="L18" i="6" s="1"/>
  <c r="L16" i="6"/>
  <c r="I14" i="6"/>
  <c r="L14" i="6" s="1"/>
  <c r="L13" i="6"/>
  <c r="L12" i="6"/>
  <c r="L10" i="6"/>
  <c r="L49" i="6"/>
  <c r="L8" i="6"/>
  <c r="L53" i="6"/>
  <c r="L61" i="6"/>
  <c r="L55" i="6"/>
  <c r="L63" i="6"/>
  <c r="L57" i="6"/>
  <c r="I59" i="6"/>
  <c r="L59" i="6" s="1"/>
  <c r="L34" i="6"/>
  <c r="L29" i="6"/>
  <c r="L37" i="6"/>
  <c r="L40" i="6"/>
  <c r="L30" i="6"/>
  <c r="L32" i="6"/>
  <c r="L45" i="6"/>
  <c r="L38" i="6"/>
  <c r="L46" i="6"/>
  <c r="K47" i="6"/>
  <c r="L28" i="6"/>
  <c r="I34" i="6"/>
  <c r="L36" i="6"/>
  <c r="I42" i="6"/>
  <c r="L42" i="6" s="1"/>
  <c r="L44" i="6"/>
  <c r="I50" i="5"/>
  <c r="L50" i="5" s="1"/>
  <c r="L62" i="5"/>
  <c r="I56" i="5"/>
  <c r="L56" i="5" s="1"/>
  <c r="I55" i="5"/>
  <c r="L55" i="5" s="1"/>
  <c r="I63" i="5"/>
  <c r="L63" i="5" s="1"/>
  <c r="L51" i="5"/>
  <c r="L49" i="5"/>
  <c r="L50" i="8"/>
  <c r="L52" i="8"/>
  <c r="L54" i="8"/>
  <c r="L56" i="8"/>
  <c r="L12" i="9"/>
  <c r="L14" i="9"/>
  <c r="L18" i="9"/>
  <c r="L20" i="9"/>
  <c r="L24" i="9"/>
  <c r="L28" i="9"/>
  <c r="L38" i="9"/>
  <c r="L40" i="9"/>
  <c r="L42" i="9"/>
  <c r="K47" i="9"/>
  <c r="K47" i="8"/>
  <c r="L58" i="8"/>
  <c r="L60" i="8"/>
  <c r="L62" i="8"/>
  <c r="L8" i="9"/>
  <c r="L10" i="9"/>
  <c r="L16" i="9"/>
  <c r="L22" i="9"/>
  <c r="L26" i="9"/>
  <c r="L30" i="9"/>
  <c r="L32" i="9"/>
  <c r="L34" i="9"/>
  <c r="L36" i="9"/>
  <c r="L44" i="9"/>
  <c r="L46" i="9"/>
  <c r="L50" i="6"/>
  <c r="L52" i="6"/>
  <c r="L54" i="6"/>
  <c r="L56" i="6"/>
  <c r="L58" i="6"/>
  <c r="L60" i="6"/>
  <c r="L62" i="6"/>
  <c r="L8" i="7"/>
  <c r="L10" i="7"/>
  <c r="L12" i="7"/>
  <c r="L14" i="7"/>
  <c r="L16" i="7"/>
  <c r="L18" i="7"/>
  <c r="L20" i="7"/>
  <c r="L22" i="7"/>
  <c r="L24" i="7"/>
  <c r="L26" i="7"/>
  <c r="L28" i="7"/>
  <c r="L30" i="7"/>
  <c r="L32" i="7"/>
  <c r="L34" i="7"/>
  <c r="L36" i="7"/>
  <c r="L38" i="7"/>
  <c r="L40" i="7"/>
  <c r="L42" i="7"/>
  <c r="L44" i="7"/>
  <c r="L46" i="7"/>
  <c r="K47" i="7"/>
  <c r="L7" i="5"/>
  <c r="I8" i="5"/>
  <c r="L8" i="5" s="1"/>
  <c r="L9" i="5"/>
  <c r="I10" i="5"/>
  <c r="L10" i="5" s="1"/>
  <c r="L11" i="5"/>
  <c r="I12" i="5"/>
  <c r="L12" i="5" s="1"/>
  <c r="L13" i="5"/>
  <c r="I14" i="5"/>
  <c r="L14" i="5" s="1"/>
  <c r="L15" i="5"/>
  <c r="I16" i="5"/>
  <c r="L16" i="5" s="1"/>
  <c r="L17" i="5"/>
  <c r="I18" i="5"/>
  <c r="L18" i="5" s="1"/>
  <c r="L19" i="5"/>
  <c r="I20" i="5"/>
  <c r="L20" i="5" s="1"/>
  <c r="L21" i="5"/>
  <c r="I22" i="5"/>
  <c r="L22" i="5" s="1"/>
  <c r="L23" i="5"/>
  <c r="I24" i="5"/>
  <c r="L24" i="5" s="1"/>
  <c r="L25" i="5"/>
  <c r="I26" i="5"/>
  <c r="L26" i="5" s="1"/>
  <c r="L27" i="5"/>
  <c r="I28" i="5"/>
  <c r="L28" i="5" s="1"/>
  <c r="L29" i="5"/>
  <c r="I30" i="5"/>
  <c r="L30" i="5" s="1"/>
  <c r="L31" i="5"/>
  <c r="I32" i="5"/>
  <c r="L32" i="5" s="1"/>
  <c r="L33" i="5"/>
  <c r="I34" i="5"/>
  <c r="L34" i="5" s="1"/>
  <c r="L35" i="5"/>
  <c r="I36" i="5"/>
  <c r="L36" i="5" s="1"/>
  <c r="I40" i="5"/>
  <c r="L40" i="5" s="1"/>
  <c r="L44" i="5"/>
  <c r="I45" i="5"/>
  <c r="L45" i="5" s="1"/>
  <c r="L46" i="5"/>
  <c r="K47" i="5"/>
  <c r="B62" i="1"/>
  <c r="C62" i="1"/>
  <c r="K62" i="1"/>
  <c r="I62" i="1" s="1"/>
  <c r="L62" i="1" s="1"/>
  <c r="AA62" i="1"/>
  <c r="B63" i="1"/>
  <c r="C63" i="1"/>
  <c r="K63" i="1"/>
  <c r="AA63" i="1"/>
  <c r="B44" i="1"/>
  <c r="C44" i="1"/>
  <c r="K44" i="1"/>
  <c r="I44" i="1" s="1"/>
  <c r="L44" i="1" s="1"/>
  <c r="AA44" i="1"/>
  <c r="B45" i="1"/>
  <c r="C45" i="1"/>
  <c r="K45" i="1"/>
  <c r="AA45" i="1"/>
  <c r="B46" i="1"/>
  <c r="C46" i="1"/>
  <c r="K46" i="1"/>
  <c r="I46" i="1" s="1"/>
  <c r="L46" i="1" s="1"/>
  <c r="AA46" i="1"/>
  <c r="I47" i="9" l="1"/>
  <c r="L47" i="9"/>
  <c r="I47" i="8"/>
  <c r="L10" i="8"/>
  <c r="L47" i="8" s="1"/>
  <c r="L29" i="7"/>
  <c r="L47" i="7"/>
  <c r="I47" i="6"/>
  <c r="L47" i="6"/>
  <c r="L45" i="1"/>
  <c r="I45" i="1"/>
  <c r="I47" i="5"/>
  <c r="L47" i="5"/>
  <c r="I63" i="1"/>
  <c r="L63" i="1" s="1"/>
  <c r="AA61" i="1"/>
  <c r="K61" i="1"/>
  <c r="I61" i="1"/>
  <c r="L61" i="1" s="1"/>
  <c r="C61" i="1"/>
  <c r="B61" i="1"/>
  <c r="AA60" i="1"/>
  <c r="L60" i="1"/>
  <c r="K60" i="1"/>
  <c r="I60" i="1"/>
  <c r="C60" i="1"/>
  <c r="B60" i="1"/>
  <c r="AA59" i="1"/>
  <c r="K59" i="1"/>
  <c r="I59" i="1"/>
  <c r="L59" i="1" s="1"/>
  <c r="C59" i="1"/>
  <c r="B59" i="1"/>
  <c r="AA58" i="1"/>
  <c r="K58" i="1"/>
  <c r="I58" i="1" s="1"/>
  <c r="C58" i="1"/>
  <c r="B58" i="1"/>
  <c r="AA57" i="1"/>
  <c r="K57" i="1"/>
  <c r="I57" i="1"/>
  <c r="L57" i="1" s="1"/>
  <c r="C57" i="1"/>
  <c r="B57" i="1"/>
  <c r="AA56" i="1"/>
  <c r="K56" i="1"/>
  <c r="L56" i="1" s="1"/>
  <c r="I56" i="1"/>
  <c r="C56" i="1"/>
  <c r="B56" i="1"/>
  <c r="AA55" i="1"/>
  <c r="K55" i="1"/>
  <c r="I55" i="1" s="1"/>
  <c r="L55" i="1" s="1"/>
  <c r="C55" i="1"/>
  <c r="B55" i="1"/>
  <c r="AA54" i="1"/>
  <c r="K54" i="1"/>
  <c r="L54" i="1" s="1"/>
  <c r="I54" i="1"/>
  <c r="C54" i="1"/>
  <c r="B54" i="1"/>
  <c r="AA53" i="1"/>
  <c r="K53" i="1"/>
  <c r="I53" i="1"/>
  <c r="L53" i="1" s="1"/>
  <c r="C53" i="1"/>
  <c r="B53" i="1"/>
  <c r="AA52" i="1"/>
  <c r="L52" i="1"/>
  <c r="K52" i="1"/>
  <c r="I52" i="1"/>
  <c r="C52" i="1"/>
  <c r="B52" i="1"/>
  <c r="AA51" i="1"/>
  <c r="K51" i="1"/>
  <c r="I51" i="1"/>
  <c r="L51" i="1" s="1"/>
  <c r="C51" i="1"/>
  <c r="B51" i="1"/>
  <c r="AA50" i="1"/>
  <c r="K50" i="1"/>
  <c r="I50" i="1"/>
  <c r="L50" i="1" s="1"/>
  <c r="C50" i="1"/>
  <c r="B50" i="1"/>
  <c r="AA49" i="1"/>
  <c r="K49" i="1"/>
  <c r="I49" i="1" s="1"/>
  <c r="L49" i="1" s="1"/>
  <c r="C49" i="1"/>
  <c r="B49" i="1"/>
  <c r="L58" i="1" l="1"/>
  <c r="W47" i="1"/>
  <c r="V47" i="1"/>
  <c r="U47" i="1"/>
  <c r="T47" i="1"/>
  <c r="S47" i="1"/>
  <c r="R47" i="1"/>
  <c r="Q47" i="1"/>
  <c r="P47" i="1"/>
  <c r="O47" i="1"/>
  <c r="N47" i="1"/>
  <c r="M47" i="1"/>
  <c r="C7" i="1" l="1"/>
  <c r="B5" i="1"/>
  <c r="C5" i="1"/>
  <c r="B7" i="1"/>
  <c r="J47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AA12" i="1"/>
  <c r="K12" i="1"/>
  <c r="C12" i="1"/>
  <c r="B12" i="1"/>
  <c r="AA11" i="1"/>
  <c r="K11" i="1"/>
  <c r="I11" i="1" s="1"/>
  <c r="C11" i="1"/>
  <c r="B11" i="1"/>
  <c r="AA10" i="1"/>
  <c r="K10" i="1"/>
  <c r="C10" i="1"/>
  <c r="B10" i="1"/>
  <c r="AA9" i="1"/>
  <c r="K9" i="1"/>
  <c r="I9" i="1" s="1"/>
  <c r="C9" i="1"/>
  <c r="B9" i="1"/>
  <c r="AA8" i="1"/>
  <c r="K8" i="1"/>
  <c r="C8" i="1"/>
  <c r="B8" i="1"/>
  <c r="AA7" i="1"/>
  <c r="K7" i="1"/>
  <c r="K47" i="1" l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I7" i="1"/>
  <c r="L7" i="1" s="1"/>
  <c r="L47" i="1" l="1"/>
  <c r="I47" i="1"/>
</calcChain>
</file>

<file path=xl/sharedStrings.xml><?xml version="1.0" encoding="utf-8"?>
<sst xmlns="http://schemas.openxmlformats.org/spreadsheetml/2006/main" count="1339" uniqueCount="232">
  <si>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</si>
  <si>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</si>
  <si>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</si>
  <si>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</si>
  <si>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</si>
  <si>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</si>
  <si>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</si>
  <si>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</si>
  <si>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</si>
  <si>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</si>
  <si>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</si>
  <si>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</si>
  <si>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</si>
  <si>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</si>
  <si>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</si>
  <si>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</si>
  <si>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</si>
  <si>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</si>
  <si>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</si>
  <si>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</si>
  <si>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</si>
  <si>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</si>
  <si>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</si>
  <si>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</si>
  <si>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</si>
  <si>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</si>
  <si>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</si>
  <si>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</si>
  <si>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</si>
  <si>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</si>
  <si>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</si>
  <si>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</si>
  <si>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</si>
  <si>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</si>
  <si>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</si>
  <si>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</si>
  <si>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</si>
  <si>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</si>
  <si>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</si>
  <si>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</si>
  <si>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</si>
  <si>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</si>
  <si>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</si>
  <si>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</si>
  <si>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</si>
  <si>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</si>
  <si>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</si>
  <si>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</si>
  <si>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</si>
  <si>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</si>
  <si>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</si>
  <si>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8월 03일</t>
    <phoneticPr fontId="4" type="noConversion"/>
  </si>
  <si>
    <t>8월 04일</t>
    <phoneticPr fontId="4" type="noConversion"/>
  </si>
  <si>
    <t>8월 05일</t>
    <phoneticPr fontId="4" type="noConversion"/>
  </si>
  <si>
    <t>8월 06일</t>
    <phoneticPr fontId="4" type="noConversion"/>
  </si>
  <si>
    <t>8월 07일</t>
    <phoneticPr fontId="4" type="noConversion"/>
  </si>
  <si>
    <t>8월 08일</t>
    <phoneticPr fontId="4" type="noConversion"/>
  </si>
  <si>
    <t>BASE</t>
    <phoneticPr fontId="4" type="noConversion"/>
  </si>
  <si>
    <t>ADAPTER</t>
    <phoneticPr fontId="4" type="noConversion"/>
  </si>
  <si>
    <t>K-AR3462-2B</t>
    <phoneticPr fontId="4" type="noConversion"/>
  </si>
  <si>
    <t>AMM0890A-KAD-R1</t>
    <phoneticPr fontId="4" type="noConversion"/>
  </si>
  <si>
    <t>HDB08NL-78B1</t>
    <phoneticPr fontId="4" type="noConversion"/>
  </si>
  <si>
    <t>기타: 형상이상</t>
    <phoneticPr fontId="4" type="noConversion"/>
  </si>
  <si>
    <t>A</t>
  </si>
  <si>
    <t>A</t>
    <phoneticPr fontId="4" type="noConversion"/>
  </si>
  <si>
    <t>지아</t>
  </si>
  <si>
    <t>재검사 / 기타: 형상이상</t>
    <phoneticPr fontId="4" type="noConversion"/>
  </si>
  <si>
    <t>샘플</t>
    <phoneticPr fontId="4" type="noConversion"/>
  </si>
  <si>
    <t>COVER</t>
    <phoneticPr fontId="4" type="noConversion"/>
  </si>
  <si>
    <t>BODY</t>
    <phoneticPr fontId="4" type="noConversion"/>
  </si>
  <si>
    <t>SLIDER</t>
    <phoneticPr fontId="4" type="noConversion"/>
  </si>
  <si>
    <t>K-AR3533-1A</t>
    <phoneticPr fontId="4" type="noConversion"/>
  </si>
  <si>
    <t>AM0148B-K-R2</t>
    <phoneticPr fontId="4" type="noConversion"/>
  </si>
  <si>
    <t>K-AR3532-1A</t>
    <phoneticPr fontId="4" type="noConversion"/>
  </si>
  <si>
    <t>수연</t>
  </si>
  <si>
    <t>STOPPER</t>
    <phoneticPr fontId="4" type="noConversion"/>
  </si>
  <si>
    <t>HSF05-M04B1</t>
    <phoneticPr fontId="4" type="noConversion"/>
  </si>
  <si>
    <t>B</t>
    <phoneticPr fontId="4" type="noConversion"/>
  </si>
  <si>
    <t>박소연</t>
  </si>
  <si>
    <t>김춘화</t>
  </si>
  <si>
    <t>LEAD GUIDE</t>
    <phoneticPr fontId="4" type="noConversion"/>
  </si>
  <si>
    <t>FRONT</t>
    <phoneticPr fontId="4" type="noConversion"/>
  </si>
  <si>
    <t>REA-R</t>
    <phoneticPr fontId="4" type="noConversion"/>
  </si>
  <si>
    <t>K-JR01887-G01CBA</t>
    <phoneticPr fontId="4" type="noConversion"/>
  </si>
  <si>
    <t>HDB08NL-78L5</t>
    <phoneticPr fontId="4" type="noConversion"/>
  </si>
  <si>
    <t>07401-10301-41</t>
    <phoneticPr fontId="4" type="noConversion"/>
  </si>
  <si>
    <t>07401-10300-41</t>
    <phoneticPr fontId="4" type="noConversion"/>
  </si>
  <si>
    <t>이은실</t>
  </si>
  <si>
    <t>김다연</t>
  </si>
  <si>
    <t>MCS</t>
  </si>
  <si>
    <t>SGF2033</t>
    <phoneticPr fontId="4" type="noConversion"/>
  </si>
  <si>
    <t>B/K</t>
    <phoneticPr fontId="4" type="noConversion"/>
  </si>
  <si>
    <t>SGF2041</t>
    <phoneticPr fontId="4" type="noConversion"/>
  </si>
  <si>
    <t>KR6166-GG200QC</t>
    <phoneticPr fontId="4" type="noConversion"/>
  </si>
  <si>
    <t>SF2255</t>
    <phoneticPr fontId="4" type="noConversion"/>
  </si>
  <si>
    <t>I/V</t>
    <phoneticPr fontId="4" type="noConversion"/>
  </si>
  <si>
    <t>SGF2030</t>
    <phoneticPr fontId="4" type="noConversion"/>
  </si>
  <si>
    <t>N/P</t>
    <phoneticPr fontId="4" type="noConversion"/>
  </si>
  <si>
    <t>A</t>
    <phoneticPr fontId="4" type="noConversion"/>
  </si>
  <si>
    <t>B</t>
    <phoneticPr fontId="4" type="noConversion"/>
  </si>
  <si>
    <t>BASE</t>
    <phoneticPr fontId="4" type="noConversion"/>
  </si>
  <si>
    <t>ADAPTER</t>
    <phoneticPr fontId="4" type="noConversion"/>
  </si>
  <si>
    <t>AMM0899A-KAB-R1</t>
    <phoneticPr fontId="4" type="noConversion"/>
  </si>
  <si>
    <t>AMM0892A-KAA-R1</t>
    <phoneticPr fontId="4" type="noConversion"/>
  </si>
  <si>
    <t>AMM0899A-KAB-R2</t>
    <phoneticPr fontId="4" type="noConversion"/>
  </si>
  <si>
    <t>K-AR3462-2B</t>
    <phoneticPr fontId="4" type="noConversion"/>
  </si>
  <si>
    <t>사상</t>
    <phoneticPr fontId="4" type="noConversion"/>
  </si>
  <si>
    <t>검사 + BURR 사상</t>
    <phoneticPr fontId="4" type="noConversion"/>
  </si>
  <si>
    <t>HDB08NL-78B1</t>
    <phoneticPr fontId="4" type="noConversion"/>
  </si>
  <si>
    <t>AMB07P2A-KAA-R1</t>
    <phoneticPr fontId="4" type="noConversion"/>
  </si>
  <si>
    <t>BODY</t>
    <phoneticPr fontId="4" type="noConversion"/>
  </si>
  <si>
    <t>SLIDER</t>
    <phoneticPr fontId="4" type="noConversion"/>
  </si>
  <si>
    <t>AM0148E-K-R2</t>
    <phoneticPr fontId="4" type="noConversion"/>
  </si>
  <si>
    <t>NP595-352-012#IN</t>
    <phoneticPr fontId="4" type="noConversion"/>
  </si>
  <si>
    <t>K-AR3463-1A</t>
    <phoneticPr fontId="4" type="noConversion"/>
  </si>
  <si>
    <t>파손: 크랙</t>
    <phoneticPr fontId="4" type="noConversion"/>
  </si>
  <si>
    <t>STOPPER</t>
    <phoneticPr fontId="4" type="noConversion"/>
  </si>
  <si>
    <t>LEAD GUIDE</t>
    <phoneticPr fontId="4" type="noConversion"/>
  </si>
  <si>
    <t>K-JR01887-G01CBA</t>
    <phoneticPr fontId="4" type="noConversion"/>
  </si>
  <si>
    <t>HSF05-M04B1</t>
    <phoneticPr fontId="4" type="noConversion"/>
  </si>
  <si>
    <t>HDB08NL-78L5</t>
    <phoneticPr fontId="4" type="noConversion"/>
  </si>
  <si>
    <t>파손: 코어</t>
    <phoneticPr fontId="4" type="noConversion"/>
  </si>
  <si>
    <t>파손: HOOK 크랙</t>
    <phoneticPr fontId="4" type="noConversion"/>
  </si>
  <si>
    <t>HDB08NL-78T4</t>
    <phoneticPr fontId="4" type="noConversion"/>
  </si>
  <si>
    <t>SF2255</t>
    <phoneticPr fontId="4" type="noConversion"/>
  </si>
  <si>
    <t>B/K</t>
    <phoneticPr fontId="4" type="noConversion"/>
  </si>
  <si>
    <t>재검사 + BURR 사상</t>
    <phoneticPr fontId="4" type="noConversion"/>
  </si>
  <si>
    <t>AMM0890A-KAD-R1</t>
  </si>
  <si>
    <t>SGF2033</t>
    <phoneticPr fontId="4" type="noConversion"/>
  </si>
  <si>
    <t>SGF2041</t>
    <phoneticPr fontId="4" type="noConversion"/>
  </si>
  <si>
    <t>SGP2030R</t>
    <phoneticPr fontId="4" type="noConversion"/>
  </si>
  <si>
    <t>SGF2030</t>
    <phoneticPr fontId="4" type="noConversion"/>
  </si>
  <si>
    <t>N/P</t>
    <phoneticPr fontId="4" type="noConversion"/>
  </si>
  <si>
    <t>I/V</t>
    <phoneticPr fontId="4" type="noConversion"/>
  </si>
  <si>
    <t>BASE</t>
  </si>
  <si>
    <t>BASE</t>
    <phoneticPr fontId="4" type="noConversion"/>
  </si>
  <si>
    <t>SLIDER</t>
  </si>
  <si>
    <t>SLIDER</t>
    <phoneticPr fontId="4" type="noConversion"/>
  </si>
  <si>
    <t>STOPPER</t>
    <phoneticPr fontId="4" type="noConversion"/>
  </si>
  <si>
    <t>A</t>
    <phoneticPr fontId="4" type="noConversion"/>
  </si>
  <si>
    <t>B</t>
    <phoneticPr fontId="4" type="noConversion"/>
  </si>
  <si>
    <t>AMM0890A-KAA-R1</t>
    <phoneticPr fontId="4" type="noConversion"/>
  </si>
  <si>
    <t>K-AR3463-1A</t>
  </si>
  <si>
    <t>K-AR3463-1A</t>
    <phoneticPr fontId="4" type="noConversion"/>
  </si>
  <si>
    <t>검사 + BURR 사상</t>
    <phoneticPr fontId="4" type="noConversion"/>
  </si>
  <si>
    <t>파손: HOOK 크랙</t>
    <phoneticPr fontId="4" type="noConversion"/>
  </si>
  <si>
    <t>HDB08NL-78T4</t>
    <phoneticPr fontId="4" type="noConversion"/>
  </si>
  <si>
    <t>샘플</t>
    <phoneticPr fontId="4" type="noConversion"/>
  </si>
  <si>
    <t>K-AR3462-2B</t>
  </si>
  <si>
    <t>HDB08NL-78B1</t>
  </si>
  <si>
    <t>ADAPTER</t>
  </si>
  <si>
    <t>ADAPTER</t>
    <phoneticPr fontId="4" type="noConversion"/>
  </si>
  <si>
    <t>NP595-352-012#LB</t>
    <phoneticPr fontId="4" type="noConversion"/>
  </si>
  <si>
    <t>기타: HOOK 크랙</t>
    <phoneticPr fontId="4" type="noConversion"/>
  </si>
  <si>
    <t>K-JR01887-G01CBA</t>
  </si>
  <si>
    <t>SGF2030</t>
  </si>
  <si>
    <t>N/P</t>
  </si>
  <si>
    <t>SGF2041</t>
  </si>
  <si>
    <t>B/K</t>
  </si>
  <si>
    <t>SGF2033</t>
  </si>
  <si>
    <t>변형: 빨림</t>
    <phoneticPr fontId="4" type="noConversion"/>
  </si>
  <si>
    <t>파손: "CAV 1, 2" MESH 코어</t>
    <phoneticPr fontId="4" type="noConversion"/>
  </si>
  <si>
    <t>SGP2030R</t>
    <phoneticPr fontId="4" type="noConversion"/>
  </si>
  <si>
    <t>SGF2041</t>
    <phoneticPr fontId="4" type="noConversion"/>
  </si>
  <si>
    <t>B/K</t>
    <phoneticPr fontId="4" type="noConversion"/>
  </si>
  <si>
    <t>BASE</t>
    <phoneticPr fontId="4" type="noConversion"/>
  </si>
  <si>
    <t>SLIDER</t>
    <phoneticPr fontId="4" type="noConversion"/>
  </si>
  <si>
    <t>재검사</t>
    <phoneticPr fontId="4" type="noConversion"/>
  </si>
  <si>
    <t>K-AR3462-2B</t>
    <phoneticPr fontId="4" type="noConversion"/>
  </si>
  <si>
    <t>K-AR3463-1A</t>
    <phoneticPr fontId="4" type="noConversion"/>
  </si>
  <si>
    <t>B/K</t>
    <phoneticPr fontId="4" type="noConversion"/>
  </si>
  <si>
    <t>A</t>
    <phoneticPr fontId="4" type="noConversion"/>
  </si>
  <si>
    <t>지아</t>
    <phoneticPr fontId="4" type="noConversion"/>
  </si>
  <si>
    <t>SST</t>
    <phoneticPr fontId="4" type="noConversion"/>
  </si>
  <si>
    <t>K-JR01838-KE487WA</t>
    <phoneticPr fontId="4" type="noConversion"/>
  </si>
  <si>
    <t>SGF2030</t>
    <phoneticPr fontId="4" type="noConversion"/>
  </si>
  <si>
    <t>LATCH</t>
    <phoneticPr fontId="4" type="noConversion"/>
  </si>
  <si>
    <t>샘플</t>
    <phoneticPr fontId="4" type="noConversion"/>
  </si>
  <si>
    <t>변형 : 단차</t>
    <phoneticPr fontId="4" type="noConversion"/>
  </si>
  <si>
    <t>김선화</t>
    <phoneticPr fontId="4" type="noConversion"/>
  </si>
  <si>
    <t>HIC</t>
    <phoneticPr fontId="4" type="noConversion"/>
  </si>
  <si>
    <t>B</t>
    <phoneticPr fontId="4" type="noConversion"/>
  </si>
  <si>
    <t>수연</t>
    <phoneticPr fontId="4" type="noConversion"/>
  </si>
  <si>
    <t>파손 : HOOK 크랙</t>
    <phoneticPr fontId="4" type="noConversion"/>
  </si>
  <si>
    <t>파손 : HOOK 크랙 / 변형 : 단차</t>
    <phoneticPr fontId="4" type="noConversion"/>
  </si>
  <si>
    <t>박소연</t>
    <phoneticPr fontId="4" type="noConversion"/>
  </si>
  <si>
    <t>HDB08NL-78B1 (2차)</t>
    <phoneticPr fontId="4" type="noConversion"/>
  </si>
  <si>
    <t>김춘화</t>
    <phoneticPr fontId="4" type="noConversion"/>
  </si>
  <si>
    <t>K-JR01887-G01CBA</t>
    <phoneticPr fontId="4" type="noConversion"/>
  </si>
  <si>
    <t>ADAPTER</t>
    <phoneticPr fontId="4" type="noConversion"/>
  </si>
  <si>
    <t>변형 : 단차 / 파손 : HOOK 크랙</t>
    <phoneticPr fontId="4" type="noConversion"/>
  </si>
  <si>
    <t>HDB08NL-78B1 (1차)</t>
    <phoneticPr fontId="4" type="noConversion"/>
  </si>
  <si>
    <t>이은실</t>
    <phoneticPr fontId="4" type="noConversion"/>
  </si>
  <si>
    <t>김다연</t>
    <phoneticPr fontId="4" type="noConversion"/>
  </si>
  <si>
    <t>BASE</t>
    <phoneticPr fontId="4" type="noConversion"/>
  </si>
  <si>
    <t>SLIDER</t>
    <phoneticPr fontId="4" type="noConversion"/>
  </si>
  <si>
    <t>B</t>
  </si>
  <si>
    <t>B</t>
    <phoneticPr fontId="4" type="noConversion"/>
  </si>
  <si>
    <t>A</t>
    <phoneticPr fontId="4" type="noConversion"/>
  </si>
  <si>
    <t>김선화</t>
  </si>
  <si>
    <t>샘플</t>
    <phoneticPr fontId="4" type="noConversion"/>
  </si>
  <si>
    <t>K-AR3462-2B</t>
    <phoneticPr fontId="4" type="noConversion"/>
  </si>
  <si>
    <t>HDBF05-M02B1</t>
    <phoneticPr fontId="4" type="noConversion"/>
  </si>
  <si>
    <t>ADAPTER</t>
    <phoneticPr fontId="4" type="noConversion"/>
  </si>
  <si>
    <t>STOPPER</t>
    <phoneticPr fontId="4" type="noConversion"/>
  </si>
  <si>
    <t>KR6166-GG200QC</t>
    <phoneticPr fontId="4" type="noConversion"/>
  </si>
  <si>
    <t>HDB08NL-78T4</t>
    <phoneticPr fontId="4" type="noConversion"/>
  </si>
  <si>
    <t>K-AR3463-1A</t>
    <phoneticPr fontId="4" type="noConversion"/>
  </si>
  <si>
    <t>파손: HOOK</t>
    <phoneticPr fontId="4" type="noConversion"/>
  </si>
  <si>
    <t>HDB08NL-78B1</t>
    <phoneticPr fontId="4" type="noConversion"/>
  </si>
  <si>
    <t>NP595-352-012#LB</t>
    <phoneticPr fontId="4" type="noConversion"/>
  </si>
  <si>
    <t>파손: 크랙</t>
    <phoneticPr fontId="4" type="noConversion"/>
  </si>
  <si>
    <t>K-JR01887-G01CBA</t>
    <phoneticPr fontId="4" type="noConversion"/>
  </si>
  <si>
    <t>NP595-352-012#IN</t>
    <phoneticPr fontId="4" type="noConversion"/>
  </si>
  <si>
    <t>파손: HOOK 크랙</t>
    <phoneticPr fontId="4" type="noConversion"/>
  </si>
  <si>
    <t>변형: 빨림</t>
    <phoneticPr fontId="4" type="noConversion"/>
  </si>
  <si>
    <t>LEAD GUIDE</t>
    <phoneticPr fontId="4" type="noConversion"/>
  </si>
  <si>
    <t>HDB08NL-78L5</t>
    <phoneticPr fontId="4" type="noConversion"/>
  </si>
  <si>
    <t>K--AR3463-1A</t>
    <phoneticPr fontId="4" type="noConversion"/>
  </si>
  <si>
    <t>기타: 크랙</t>
    <phoneticPr fontId="4" type="noConversion"/>
  </si>
  <si>
    <t>COVER</t>
    <phoneticPr fontId="4" type="noConversion"/>
  </si>
  <si>
    <t>K-AR3464-1A</t>
    <phoneticPr fontId="4" type="noConversion"/>
  </si>
  <si>
    <t>파손: HOOK 163 + HOOK 크랙 4</t>
    <phoneticPr fontId="4" type="noConversion"/>
  </si>
  <si>
    <t>변형: 빨림 / 파손: HOOK</t>
    <phoneticPr fontId="4" type="noConversion"/>
  </si>
  <si>
    <t>SGF2033</t>
    <phoneticPr fontId="4" type="noConversion"/>
  </si>
  <si>
    <t>B/K</t>
    <phoneticPr fontId="4" type="noConversion"/>
  </si>
  <si>
    <t>N/P</t>
    <phoneticPr fontId="4" type="noConversion"/>
  </si>
  <si>
    <t>SGF2041</t>
    <phoneticPr fontId="4" type="noConversion"/>
  </si>
  <si>
    <t>SGP2030R</t>
    <phoneticPr fontId="4" type="noConversion"/>
  </si>
  <si>
    <t>SF2255</t>
    <phoneticPr fontId="4" type="noConversion"/>
  </si>
  <si>
    <t>I/V</t>
    <phoneticPr fontId="4" type="noConversion"/>
  </si>
  <si>
    <t>SGF2030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</si>
</sst>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16" xfId="0" quotePrefix="1" applyNumberFormat="1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17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B17" sqref="B17"/>
    </sheetView>
  </sheetViews>
  <sheetFormatPr defaultColWidth="8.625" defaultRowHeight="15" customHeight="1" x14ac:dyDescent="0.3"/>
  <cols>
    <col min="1" max="16384" width="8.625" style="23"/>
  </cols>
  <sheetData>
    <row r="3" spans="2:3" ht="15" customHeight="1" x14ac:dyDescent="0.3">
      <c r="B3" s="22" t="s">
        <v>28</v>
      </c>
      <c r="C3" s="22" t="s">
        <v>29</v>
      </c>
    </row>
    <row r="4" spans="2:3" ht="15" customHeight="1" x14ac:dyDescent="0.3">
      <c r="B4" s="24"/>
      <c r="C4" s="24" t="s">
        <v>31</v>
      </c>
    </row>
    <row r="5" spans="2:3" ht="15" customHeight="1" x14ac:dyDescent="0.3">
      <c r="B5" s="24" t="s">
        <v>30</v>
      </c>
      <c r="C5" s="24" t="s">
        <v>33</v>
      </c>
    </row>
    <row r="6" spans="2:3" ht="15" customHeight="1" x14ac:dyDescent="0.3">
      <c r="B6" s="24" t="s">
        <v>32</v>
      </c>
      <c r="C6" s="24" t="s">
        <v>35</v>
      </c>
    </row>
    <row r="7" spans="2:3" ht="15" customHeight="1" x14ac:dyDescent="0.3">
      <c r="B7" s="24" t="s">
        <v>34</v>
      </c>
      <c r="C7" s="24" t="s">
        <v>37</v>
      </c>
    </row>
    <row r="8" spans="2:3" ht="15" customHeight="1" x14ac:dyDescent="0.3">
      <c r="B8" s="24" t="s">
        <v>36</v>
      </c>
      <c r="C8" s="24" t="s">
        <v>39</v>
      </c>
    </row>
    <row r="9" spans="2:3" ht="15" customHeight="1" x14ac:dyDescent="0.3">
      <c r="B9" s="24" t="s">
        <v>38</v>
      </c>
      <c r="C9" s="24" t="s">
        <v>41</v>
      </c>
    </row>
    <row r="10" spans="2:3" ht="15" customHeight="1" x14ac:dyDescent="0.3">
      <c r="B10" s="24" t="s">
        <v>40</v>
      </c>
      <c r="C10" s="24" t="s">
        <v>43</v>
      </c>
    </row>
    <row r="11" spans="2:3" ht="15" customHeight="1" x14ac:dyDescent="0.3">
      <c r="B11" s="24" t="s">
        <v>42</v>
      </c>
      <c r="C11" s="24"/>
    </row>
    <row r="12" spans="2:3" ht="15" customHeight="1" x14ac:dyDescent="0.3">
      <c r="B12" s="24" t="s">
        <v>44</v>
      </c>
      <c r="C12" s="24"/>
    </row>
    <row r="13" spans="2:3" ht="15" customHeight="1" x14ac:dyDescent="0.3">
      <c r="B13" s="24" t="s">
        <v>45</v>
      </c>
      <c r="C13" s="24"/>
    </row>
    <row r="14" spans="2:3" ht="15" customHeight="1" x14ac:dyDescent="0.3">
      <c r="B14" s="24" t="s">
        <v>46</v>
      </c>
      <c r="C14" s="24"/>
    </row>
    <row r="15" spans="2:3" ht="15" customHeight="1" x14ac:dyDescent="0.3">
      <c r="B15" s="24" t="s">
        <v>49</v>
      </c>
      <c r="C15" s="24"/>
    </row>
    <row r="16" spans="2:3" ht="15" customHeight="1" x14ac:dyDescent="0.3">
      <c r="B16" s="24" t="s">
        <v>50</v>
      </c>
      <c r="C16" s="24"/>
    </row>
    <row r="17" spans="2:3" ht="15" customHeight="1" x14ac:dyDescent="0.3">
      <c r="B17" s="24"/>
      <c r="C17" s="24"/>
    </row>
    <row r="18" spans="2:3" ht="15" customHeight="1" x14ac:dyDescent="0.3">
      <c r="B18" s="24"/>
      <c r="C18" s="24"/>
    </row>
    <row r="19" spans="2:3" ht="15" customHeight="1" x14ac:dyDescent="0.3">
      <c r="B19" s="24"/>
      <c r="C19" s="24"/>
    </row>
    <row r="20" spans="2:3" ht="15" customHeight="1" x14ac:dyDescent="0.3">
      <c r="B20" s="24"/>
      <c r="C20" s="24"/>
    </row>
    <row r="21" spans="2:3" ht="15" customHeight="1" x14ac:dyDescent="0.3">
      <c r="B21" s="24"/>
      <c r="C21" s="24"/>
    </row>
    <row r="22" spans="2:3" ht="15" customHeight="1" x14ac:dyDescent="0.3">
      <c r="B22" s="24"/>
      <c r="C22" s="24"/>
    </row>
    <row r="23" spans="2:3" ht="15" customHeight="1" x14ac:dyDescent="0.3">
      <c r="B23" s="24"/>
      <c r="C23" s="24"/>
    </row>
    <row r="24" spans="2:3" ht="15" customHeight="1" x14ac:dyDescent="0.3">
      <c r="B24" s="24"/>
      <c r="C24" s="24"/>
    </row>
    <row r="25" spans="2:3" ht="15" customHeight="1" x14ac:dyDescent="0.3">
      <c r="B25" s="24"/>
      <c r="C25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51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03</v>
      </c>
      <c r="D7" s="7" t="s">
        <v>32</v>
      </c>
      <c r="E7" s="7" t="s">
        <v>57</v>
      </c>
      <c r="F7" s="7" t="s">
        <v>59</v>
      </c>
      <c r="G7" s="5" t="s">
        <v>90</v>
      </c>
      <c r="H7" s="5" t="s">
        <v>91</v>
      </c>
      <c r="I7" s="8">
        <f t="shared" ref="I7:I43" si="0">J7+K7</f>
        <v>742</v>
      </c>
      <c r="J7" s="9">
        <v>740</v>
      </c>
      <c r="K7" s="8">
        <f t="shared" ref="K7:K29" si="1">SUM(M7:W7)</f>
        <v>2</v>
      </c>
      <c r="L7" s="10">
        <f t="shared" ref="L7:L43" si="2">K7/I7</f>
        <v>2.6954177897574125E-3</v>
      </c>
      <c r="M7" s="11"/>
      <c r="N7" s="11"/>
      <c r="O7" s="11"/>
      <c r="P7" s="11">
        <v>2</v>
      </c>
      <c r="Q7" s="11"/>
      <c r="R7" s="11"/>
      <c r="S7" s="11"/>
      <c r="T7" s="11"/>
      <c r="U7" s="11"/>
      <c r="V7" s="11"/>
      <c r="W7" s="11"/>
      <c r="X7" s="12">
        <v>20200803</v>
      </c>
      <c r="Y7" s="12">
        <v>14</v>
      </c>
      <c r="Z7" s="6" t="s">
        <v>64</v>
      </c>
      <c r="AA7" s="12" t="str">
        <f>IF($Z7="A","하선동",IF($Z7="B","이형준",""))</f>
        <v>하선동</v>
      </c>
      <c r="AB7" s="5" t="s">
        <v>65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03</v>
      </c>
      <c r="D8" s="7" t="s">
        <v>89</v>
      </c>
      <c r="E8" s="7" t="s">
        <v>57</v>
      </c>
      <c r="F8" s="7" t="s">
        <v>60</v>
      </c>
      <c r="G8" s="5">
        <v>7301</v>
      </c>
      <c r="H8" s="5" t="s">
        <v>91</v>
      </c>
      <c r="I8" s="8">
        <f t="shared" si="0"/>
        <v>165</v>
      </c>
      <c r="J8" s="9">
        <v>158</v>
      </c>
      <c r="K8" s="8">
        <f t="shared" si="1"/>
        <v>7</v>
      </c>
      <c r="L8" s="10">
        <f t="shared" si="2"/>
        <v>4.2424242424242427E-2</v>
      </c>
      <c r="M8" s="11"/>
      <c r="N8" s="11"/>
      <c r="O8" s="11"/>
      <c r="P8" s="11"/>
      <c r="Q8" s="11"/>
      <c r="R8" s="11"/>
      <c r="S8" s="11"/>
      <c r="T8" s="11">
        <v>7</v>
      </c>
      <c r="U8" s="11"/>
      <c r="V8" s="11"/>
      <c r="W8" s="11"/>
      <c r="X8" s="12">
        <v>20200803</v>
      </c>
      <c r="Y8" s="12">
        <v>9</v>
      </c>
      <c r="Z8" s="6" t="s">
        <v>64</v>
      </c>
      <c r="AA8" s="12" t="str">
        <f t="shared" ref="AA8:AA46" si="5">IF($Z8="A","하선동",IF($Z8="B","이형준",""))</f>
        <v>하선동</v>
      </c>
      <c r="AB8" s="5" t="s">
        <v>65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03</v>
      </c>
      <c r="D9" s="7" t="s">
        <v>34</v>
      </c>
      <c r="E9" s="7" t="s">
        <v>57</v>
      </c>
      <c r="F9" s="7" t="s">
        <v>61</v>
      </c>
      <c r="G9" s="5" t="s">
        <v>92</v>
      </c>
      <c r="H9" s="5" t="s">
        <v>91</v>
      </c>
      <c r="I9" s="8">
        <f t="shared" si="0"/>
        <v>500</v>
      </c>
      <c r="J9" s="9">
        <v>170</v>
      </c>
      <c r="K9" s="8">
        <f t="shared" si="1"/>
        <v>330</v>
      </c>
      <c r="L9" s="10">
        <f t="shared" si="2"/>
        <v>0.66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>
        <v>330</v>
      </c>
      <c r="X9" s="12">
        <v>20200803</v>
      </c>
      <c r="Y9" s="6">
        <v>7</v>
      </c>
      <c r="Z9" s="6" t="s">
        <v>64</v>
      </c>
      <c r="AA9" s="12" t="str">
        <f t="shared" si="5"/>
        <v>하선동</v>
      </c>
      <c r="AB9" s="5" t="s">
        <v>65</v>
      </c>
      <c r="AC9" s="13" t="s">
        <v>62</v>
      </c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03</v>
      </c>
      <c r="D10" s="7" t="s">
        <v>32</v>
      </c>
      <c r="E10" s="7" t="s">
        <v>68</v>
      </c>
      <c r="F10" s="7" t="s">
        <v>71</v>
      </c>
      <c r="G10" s="5" t="s">
        <v>90</v>
      </c>
      <c r="H10" s="5" t="s">
        <v>91</v>
      </c>
      <c r="I10" s="8">
        <f t="shared" si="0"/>
        <v>135</v>
      </c>
      <c r="J10" s="9">
        <v>131</v>
      </c>
      <c r="K10" s="8">
        <f t="shared" si="1"/>
        <v>4</v>
      </c>
      <c r="L10" s="10">
        <f t="shared" si="2"/>
        <v>2.9629629629629631E-2</v>
      </c>
      <c r="M10" s="11"/>
      <c r="N10" s="11"/>
      <c r="O10" s="11"/>
      <c r="P10" s="11"/>
      <c r="Q10" s="11"/>
      <c r="R10" s="11"/>
      <c r="S10" s="11">
        <v>4</v>
      </c>
      <c r="T10" s="11"/>
      <c r="U10" s="11"/>
      <c r="V10" s="11"/>
      <c r="W10" s="11"/>
      <c r="X10" s="12">
        <v>20200709</v>
      </c>
      <c r="Y10" s="12">
        <v>1</v>
      </c>
      <c r="Z10" s="6" t="s">
        <v>63</v>
      </c>
      <c r="AA10" s="12" t="str">
        <f t="shared" si="5"/>
        <v>하선동</v>
      </c>
      <c r="AB10" s="5" t="s">
        <v>74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03</v>
      </c>
      <c r="D11" s="7" t="s">
        <v>89</v>
      </c>
      <c r="E11" s="7" t="s">
        <v>69</v>
      </c>
      <c r="F11" s="7" t="s">
        <v>72</v>
      </c>
      <c r="G11" s="5">
        <v>7301</v>
      </c>
      <c r="H11" s="5" t="s">
        <v>91</v>
      </c>
      <c r="I11" s="8">
        <f t="shared" si="0"/>
        <v>736</v>
      </c>
      <c r="J11" s="9">
        <v>736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20200803</v>
      </c>
      <c r="Y11" s="12">
        <v>13</v>
      </c>
      <c r="Z11" s="6" t="s">
        <v>64</v>
      </c>
      <c r="AA11" s="12" t="str">
        <f t="shared" si="5"/>
        <v>하선동</v>
      </c>
      <c r="AB11" s="5" t="s">
        <v>74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03</v>
      </c>
      <c r="D12" s="7" t="s">
        <v>32</v>
      </c>
      <c r="E12" s="7" t="s">
        <v>70</v>
      </c>
      <c r="F12" s="7" t="s">
        <v>73</v>
      </c>
      <c r="G12" s="5" t="s">
        <v>90</v>
      </c>
      <c r="H12" s="5" t="s">
        <v>91</v>
      </c>
      <c r="I12" s="8">
        <f t="shared" si="0"/>
        <v>653</v>
      </c>
      <c r="J12" s="9">
        <v>340</v>
      </c>
      <c r="K12" s="8">
        <f t="shared" si="1"/>
        <v>313</v>
      </c>
      <c r="L12" s="10">
        <f t="shared" si="2"/>
        <v>0.47932618683001532</v>
      </c>
      <c r="M12" s="11"/>
      <c r="N12" s="11"/>
      <c r="O12" s="11"/>
      <c r="P12" s="11"/>
      <c r="Q12" s="11"/>
      <c r="R12" s="11">
        <v>26</v>
      </c>
      <c r="S12" s="11">
        <v>6</v>
      </c>
      <c r="T12" s="11">
        <v>281</v>
      </c>
      <c r="U12" s="11"/>
      <c r="V12" s="11"/>
      <c r="W12" s="11"/>
      <c r="X12" s="12">
        <v>20200709</v>
      </c>
      <c r="Y12" s="12">
        <v>2</v>
      </c>
      <c r="Z12" s="6" t="s">
        <v>64</v>
      </c>
      <c r="AA12" s="12" t="str">
        <f t="shared" si="5"/>
        <v>하선동</v>
      </c>
      <c r="AB12" s="5" t="s">
        <v>74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03</v>
      </c>
      <c r="D13" s="7" t="s">
        <v>34</v>
      </c>
      <c r="E13" s="7" t="s">
        <v>57</v>
      </c>
      <c r="F13" s="7" t="s">
        <v>61</v>
      </c>
      <c r="G13" s="5" t="s">
        <v>92</v>
      </c>
      <c r="H13" s="5" t="s">
        <v>91</v>
      </c>
      <c r="I13" s="8">
        <f t="shared" si="0"/>
        <v>13119</v>
      </c>
      <c r="J13" s="15">
        <v>12910</v>
      </c>
      <c r="K13" s="8">
        <f t="shared" si="1"/>
        <v>209</v>
      </c>
      <c r="L13" s="10">
        <f t="shared" si="2"/>
        <v>1.5931092308865004E-2</v>
      </c>
      <c r="M13" s="11">
        <v>201</v>
      </c>
      <c r="N13" s="11">
        <v>2</v>
      </c>
      <c r="O13" s="11"/>
      <c r="P13" s="11">
        <v>6</v>
      </c>
      <c r="Q13" s="11"/>
      <c r="R13" s="11"/>
      <c r="S13" s="11"/>
      <c r="T13" s="11"/>
      <c r="U13" s="11"/>
      <c r="V13" s="11"/>
      <c r="W13" s="11"/>
      <c r="X13" s="12">
        <v>20200803</v>
      </c>
      <c r="Y13" s="12">
        <v>8</v>
      </c>
      <c r="Z13" s="6" t="s">
        <v>64</v>
      </c>
      <c r="AA13" s="12" t="str">
        <f t="shared" si="5"/>
        <v>하선동</v>
      </c>
      <c r="AB13" s="5" t="s">
        <v>74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03</v>
      </c>
      <c r="D14" s="7" t="s">
        <v>32</v>
      </c>
      <c r="E14" s="7" t="s">
        <v>57</v>
      </c>
      <c r="F14" s="7" t="s">
        <v>59</v>
      </c>
      <c r="G14" s="5" t="s">
        <v>90</v>
      </c>
      <c r="H14" s="5" t="s">
        <v>91</v>
      </c>
      <c r="I14" s="8">
        <f t="shared" si="0"/>
        <v>1000</v>
      </c>
      <c r="J14" s="9">
        <v>1000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20200803</v>
      </c>
      <c r="Y14" s="12">
        <v>14</v>
      </c>
      <c r="Z14" s="6" t="s">
        <v>64</v>
      </c>
      <c r="AA14" s="12" t="str">
        <f t="shared" si="5"/>
        <v>하선동</v>
      </c>
      <c r="AB14" s="5" t="s">
        <v>74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03</v>
      </c>
      <c r="D15" s="7" t="s">
        <v>34</v>
      </c>
      <c r="E15" s="7" t="s">
        <v>57</v>
      </c>
      <c r="F15" s="7" t="s">
        <v>61</v>
      </c>
      <c r="G15" s="5" t="s">
        <v>92</v>
      </c>
      <c r="H15" s="5" t="s">
        <v>91</v>
      </c>
      <c r="I15" s="8">
        <f t="shared" si="0"/>
        <v>14732</v>
      </c>
      <c r="J15" s="9">
        <v>14719</v>
      </c>
      <c r="K15" s="8">
        <f t="shared" si="1"/>
        <v>13</v>
      </c>
      <c r="L15" s="10">
        <f t="shared" si="2"/>
        <v>8.8243279934835731E-4</v>
      </c>
      <c r="M15" s="11"/>
      <c r="N15" s="11">
        <v>1</v>
      </c>
      <c r="O15" s="11"/>
      <c r="P15" s="11">
        <v>6</v>
      </c>
      <c r="Q15" s="11">
        <v>3</v>
      </c>
      <c r="R15" s="11"/>
      <c r="S15" s="11"/>
      <c r="T15" s="11">
        <v>3</v>
      </c>
      <c r="U15" s="11"/>
      <c r="V15" s="11"/>
      <c r="W15" s="11"/>
      <c r="X15" s="12">
        <v>20200803</v>
      </c>
      <c r="Y15" s="12">
        <v>8</v>
      </c>
      <c r="Z15" s="6" t="s">
        <v>77</v>
      </c>
      <c r="AA15" s="12" t="str">
        <f t="shared" si="5"/>
        <v>이형준</v>
      </c>
      <c r="AB15" s="5" t="s">
        <v>78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03</v>
      </c>
      <c r="D16" s="7" t="s">
        <v>34</v>
      </c>
      <c r="E16" s="7" t="s">
        <v>75</v>
      </c>
      <c r="F16" s="7" t="s">
        <v>76</v>
      </c>
      <c r="G16" s="5" t="s">
        <v>92</v>
      </c>
      <c r="H16" s="5" t="s">
        <v>91</v>
      </c>
      <c r="I16" s="8">
        <f t="shared" si="0"/>
        <v>6036</v>
      </c>
      <c r="J16" s="9">
        <v>6036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20200803</v>
      </c>
      <c r="Y16" s="12">
        <v>15</v>
      </c>
      <c r="Z16" s="6" t="s">
        <v>77</v>
      </c>
      <c r="AA16" s="12" t="str">
        <f t="shared" si="5"/>
        <v>이형준</v>
      </c>
      <c r="AB16" s="5" t="s">
        <v>78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03</v>
      </c>
      <c r="D17" s="7" t="s">
        <v>32</v>
      </c>
      <c r="E17" s="7" t="s">
        <v>58</v>
      </c>
      <c r="F17" s="7" t="s">
        <v>83</v>
      </c>
      <c r="G17" s="5" t="s">
        <v>96</v>
      </c>
      <c r="H17" s="5" t="s">
        <v>97</v>
      </c>
      <c r="I17" s="8">
        <f t="shared" si="0"/>
        <v>3144</v>
      </c>
      <c r="J17" s="9">
        <v>3134</v>
      </c>
      <c r="K17" s="8">
        <f t="shared" si="1"/>
        <v>10</v>
      </c>
      <c r="L17" s="10">
        <f t="shared" si="2"/>
        <v>3.1806615776081423E-3</v>
      </c>
      <c r="M17" s="11"/>
      <c r="N17" s="11"/>
      <c r="O17" s="11"/>
      <c r="P17" s="11"/>
      <c r="Q17" s="11"/>
      <c r="R17" s="11"/>
      <c r="S17" s="11">
        <v>10</v>
      </c>
      <c r="T17" s="11"/>
      <c r="U17" s="11"/>
      <c r="V17" s="11"/>
      <c r="W17" s="11"/>
      <c r="X17" s="12">
        <v>20200803</v>
      </c>
      <c r="Y17" s="12">
        <v>12</v>
      </c>
      <c r="Z17" s="6" t="s">
        <v>64</v>
      </c>
      <c r="AA17" s="12" t="str">
        <f t="shared" si="5"/>
        <v>하선동</v>
      </c>
      <c r="AB17" s="5" t="s">
        <v>79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03</v>
      </c>
      <c r="D18" s="7" t="s">
        <v>34</v>
      </c>
      <c r="E18" s="7" t="s">
        <v>80</v>
      </c>
      <c r="F18" s="7" t="s">
        <v>84</v>
      </c>
      <c r="G18" s="5" t="s">
        <v>92</v>
      </c>
      <c r="H18" s="5" t="s">
        <v>91</v>
      </c>
      <c r="I18" s="8">
        <f t="shared" si="0"/>
        <v>11466</v>
      </c>
      <c r="J18" s="9">
        <v>11463</v>
      </c>
      <c r="K18" s="8">
        <f t="shared" si="1"/>
        <v>3</v>
      </c>
      <c r="L18" s="10">
        <f t="shared" si="2"/>
        <v>2.6164311878597594E-4</v>
      </c>
      <c r="M18" s="11">
        <v>3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20200803</v>
      </c>
      <c r="Y18" s="12">
        <v>3</v>
      </c>
      <c r="Z18" s="6" t="s">
        <v>64</v>
      </c>
      <c r="AA18" s="12" t="str">
        <f t="shared" si="5"/>
        <v>하선동</v>
      </c>
      <c r="AB18" s="5" t="s">
        <v>79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03</v>
      </c>
      <c r="D19" s="7" t="s">
        <v>34</v>
      </c>
      <c r="E19" s="7" t="s">
        <v>75</v>
      </c>
      <c r="F19" s="7" t="s">
        <v>76</v>
      </c>
      <c r="G19" s="5" t="s">
        <v>92</v>
      </c>
      <c r="H19" s="5" t="s">
        <v>91</v>
      </c>
      <c r="I19" s="8">
        <f t="shared" si="0"/>
        <v>6008</v>
      </c>
      <c r="J19" s="9">
        <v>6000</v>
      </c>
      <c r="K19" s="8">
        <f t="shared" si="1"/>
        <v>8</v>
      </c>
      <c r="L19" s="10">
        <f t="shared" si="2"/>
        <v>1.3315579227696406E-3</v>
      </c>
      <c r="M19" s="11">
        <v>8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20200803</v>
      </c>
      <c r="Y19" s="12">
        <v>15</v>
      </c>
      <c r="Z19" s="6" t="s">
        <v>64</v>
      </c>
      <c r="AA19" s="12" t="str">
        <f t="shared" si="5"/>
        <v>하선동</v>
      </c>
      <c r="AB19" s="5" t="s">
        <v>79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03</v>
      </c>
      <c r="D20" s="7" t="s">
        <v>34</v>
      </c>
      <c r="E20" s="7" t="s">
        <v>81</v>
      </c>
      <c r="F20" s="7" t="s">
        <v>85</v>
      </c>
      <c r="G20" s="5" t="s">
        <v>92</v>
      </c>
      <c r="H20" s="5" t="s">
        <v>91</v>
      </c>
      <c r="I20" s="8">
        <f t="shared" si="0"/>
        <v>330</v>
      </c>
      <c r="J20" s="9">
        <v>330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20200731</v>
      </c>
      <c r="Y20" s="12">
        <v>9</v>
      </c>
      <c r="Z20" s="6" t="s">
        <v>64</v>
      </c>
      <c r="AA20" s="12" t="str">
        <f t="shared" si="5"/>
        <v>하선동</v>
      </c>
      <c r="AB20" s="5" t="s">
        <v>79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03</v>
      </c>
      <c r="D21" s="7" t="s">
        <v>34</v>
      </c>
      <c r="E21" s="7" t="s">
        <v>82</v>
      </c>
      <c r="F21" s="7" t="s">
        <v>86</v>
      </c>
      <c r="G21" s="5" t="s">
        <v>92</v>
      </c>
      <c r="H21" s="5" t="s">
        <v>91</v>
      </c>
      <c r="I21" s="8">
        <f t="shared" si="0"/>
        <v>321</v>
      </c>
      <c r="J21" s="9">
        <v>321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20200731</v>
      </c>
      <c r="Y21" s="12">
        <v>9</v>
      </c>
      <c r="Z21" s="6" t="s">
        <v>64</v>
      </c>
      <c r="AA21" s="12" t="str">
        <f t="shared" si="5"/>
        <v>하선동</v>
      </c>
      <c r="AB21" s="5" t="s">
        <v>79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03</v>
      </c>
      <c r="D22" s="7" t="s">
        <v>32</v>
      </c>
      <c r="E22" s="7" t="s">
        <v>57</v>
      </c>
      <c r="F22" s="7" t="s">
        <v>59</v>
      </c>
      <c r="G22" s="5" t="s">
        <v>90</v>
      </c>
      <c r="H22" s="5" t="s">
        <v>91</v>
      </c>
      <c r="I22" s="8">
        <f t="shared" si="0"/>
        <v>6415</v>
      </c>
      <c r="J22" s="9">
        <v>6403</v>
      </c>
      <c r="K22" s="8">
        <f t="shared" si="1"/>
        <v>12</v>
      </c>
      <c r="L22" s="10">
        <f t="shared" si="2"/>
        <v>1.8706157443491816E-3</v>
      </c>
      <c r="M22" s="11"/>
      <c r="N22" s="11">
        <v>1</v>
      </c>
      <c r="O22" s="11"/>
      <c r="P22" s="11">
        <v>11</v>
      </c>
      <c r="Q22" s="11"/>
      <c r="R22" s="11"/>
      <c r="S22" s="11"/>
      <c r="T22" s="11"/>
      <c r="U22" s="11"/>
      <c r="V22" s="11"/>
      <c r="W22" s="11"/>
      <c r="X22" s="12">
        <v>20200803</v>
      </c>
      <c r="Y22" s="12">
        <v>14</v>
      </c>
      <c r="Z22" s="6" t="s">
        <v>64</v>
      </c>
      <c r="AA22" s="12" t="str">
        <f t="shared" si="5"/>
        <v>하선동</v>
      </c>
      <c r="AB22" s="5" t="s">
        <v>79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03</v>
      </c>
      <c r="D23" s="7" t="s">
        <v>32</v>
      </c>
      <c r="E23" s="7" t="s">
        <v>57</v>
      </c>
      <c r="F23" s="7" t="s">
        <v>59</v>
      </c>
      <c r="G23" s="5" t="s">
        <v>90</v>
      </c>
      <c r="H23" s="5" t="s">
        <v>91</v>
      </c>
      <c r="I23" s="8">
        <f t="shared" si="0"/>
        <v>952</v>
      </c>
      <c r="J23" s="9">
        <v>950</v>
      </c>
      <c r="K23" s="8">
        <f t="shared" si="1"/>
        <v>2</v>
      </c>
      <c r="L23" s="10">
        <f t="shared" si="2"/>
        <v>2.1008403361344537E-3</v>
      </c>
      <c r="M23" s="11"/>
      <c r="N23" s="11"/>
      <c r="O23" s="11"/>
      <c r="P23" s="11">
        <v>2</v>
      </c>
      <c r="Q23" s="11"/>
      <c r="R23" s="11"/>
      <c r="S23" s="11"/>
      <c r="T23" s="11"/>
      <c r="U23" s="11"/>
      <c r="V23" s="11"/>
      <c r="W23" s="11"/>
      <c r="X23" s="12">
        <v>20200803</v>
      </c>
      <c r="Y23" s="12">
        <v>14</v>
      </c>
      <c r="Z23" s="6" t="s">
        <v>64</v>
      </c>
      <c r="AA23" s="12" t="str">
        <f t="shared" si="5"/>
        <v>하선동</v>
      </c>
      <c r="AB23" s="5" t="s">
        <v>87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03</v>
      </c>
      <c r="D24" s="7" t="s">
        <v>32</v>
      </c>
      <c r="E24" s="7" t="s">
        <v>57</v>
      </c>
      <c r="F24" s="7" t="s">
        <v>59</v>
      </c>
      <c r="G24" s="5" t="s">
        <v>90</v>
      </c>
      <c r="H24" s="5" t="s">
        <v>91</v>
      </c>
      <c r="I24" s="8">
        <f t="shared" si="0"/>
        <v>12895</v>
      </c>
      <c r="J24" s="9">
        <v>12700</v>
      </c>
      <c r="K24" s="8">
        <f t="shared" si="1"/>
        <v>195</v>
      </c>
      <c r="L24" s="10">
        <f t="shared" si="2"/>
        <v>1.5122140364482357E-2</v>
      </c>
      <c r="M24" s="11">
        <v>3</v>
      </c>
      <c r="N24" s="11"/>
      <c r="O24" s="11"/>
      <c r="P24" s="11">
        <v>32</v>
      </c>
      <c r="Q24" s="11">
        <v>10</v>
      </c>
      <c r="R24" s="11"/>
      <c r="S24" s="11"/>
      <c r="T24" s="11"/>
      <c r="U24" s="11">
        <v>150</v>
      </c>
      <c r="V24" s="11"/>
      <c r="W24" s="11"/>
      <c r="X24" s="12">
        <v>20200803</v>
      </c>
      <c r="Y24" s="12">
        <v>14</v>
      </c>
      <c r="Z24" s="6" t="s">
        <v>77</v>
      </c>
      <c r="AA24" s="12" t="str">
        <f t="shared" si="5"/>
        <v>이형준</v>
      </c>
      <c r="AB24" s="5" t="s">
        <v>87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03</v>
      </c>
      <c r="D25" s="7" t="s">
        <v>89</v>
      </c>
      <c r="E25" s="7" t="s">
        <v>69</v>
      </c>
      <c r="F25" s="7" t="s">
        <v>72</v>
      </c>
      <c r="G25" s="5">
        <v>7301</v>
      </c>
      <c r="H25" s="5" t="s">
        <v>91</v>
      </c>
      <c r="I25" s="8">
        <f t="shared" si="0"/>
        <v>2730</v>
      </c>
      <c r="J25" s="11">
        <v>2730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20200803</v>
      </c>
      <c r="Y25" s="12">
        <v>13</v>
      </c>
      <c r="Z25" s="6" t="s">
        <v>77</v>
      </c>
      <c r="AA25" s="12" t="str">
        <f t="shared" si="5"/>
        <v>이형준</v>
      </c>
      <c r="AB25" s="5" t="s">
        <v>87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03</v>
      </c>
      <c r="D26" s="7" t="s">
        <v>34</v>
      </c>
      <c r="E26" s="7" t="s">
        <v>57</v>
      </c>
      <c r="F26" s="7" t="s">
        <v>61</v>
      </c>
      <c r="G26" s="5" t="s">
        <v>92</v>
      </c>
      <c r="H26" s="5" t="s">
        <v>91</v>
      </c>
      <c r="I26" s="8">
        <f t="shared" si="0"/>
        <v>9397</v>
      </c>
      <c r="J26" s="11">
        <v>9370</v>
      </c>
      <c r="K26" s="8">
        <f t="shared" si="1"/>
        <v>27</v>
      </c>
      <c r="L26" s="10">
        <f t="shared" si="2"/>
        <v>2.8732574225816751E-3</v>
      </c>
      <c r="M26" s="11"/>
      <c r="N26" s="11"/>
      <c r="O26" s="11"/>
      <c r="P26" s="11">
        <v>27</v>
      </c>
      <c r="Q26" s="11"/>
      <c r="R26" s="11"/>
      <c r="S26" s="11"/>
      <c r="T26" s="11"/>
      <c r="U26" s="11"/>
      <c r="V26" s="11"/>
      <c r="W26" s="11"/>
      <c r="X26" s="12">
        <v>20200803</v>
      </c>
      <c r="Y26" s="12">
        <v>7</v>
      </c>
      <c r="Z26" s="6" t="s">
        <v>77</v>
      </c>
      <c r="AA26" s="12" t="str">
        <f t="shared" si="5"/>
        <v>이형준</v>
      </c>
      <c r="AB26" s="5" t="s">
        <v>88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03</v>
      </c>
      <c r="D27" s="7" t="s">
        <v>34</v>
      </c>
      <c r="E27" s="5" t="s">
        <v>80</v>
      </c>
      <c r="F27" s="7" t="s">
        <v>84</v>
      </c>
      <c r="G27" s="5" t="s">
        <v>92</v>
      </c>
      <c r="H27" s="5" t="s">
        <v>91</v>
      </c>
      <c r="I27" s="8">
        <f t="shared" si="0"/>
        <v>13029</v>
      </c>
      <c r="J27" s="11">
        <v>13000</v>
      </c>
      <c r="K27" s="8">
        <f t="shared" si="1"/>
        <v>29</v>
      </c>
      <c r="L27" s="10">
        <f t="shared" si="2"/>
        <v>2.2258039757464118E-3</v>
      </c>
      <c r="M27" s="11"/>
      <c r="N27" s="11"/>
      <c r="O27" s="11"/>
      <c r="P27" s="11"/>
      <c r="Q27" s="11">
        <v>29</v>
      </c>
      <c r="R27" s="11"/>
      <c r="S27" s="11"/>
      <c r="T27" s="11"/>
      <c r="U27" s="11"/>
      <c r="V27" s="11"/>
      <c r="W27" s="11"/>
      <c r="X27" s="12">
        <v>20200803</v>
      </c>
      <c r="Y27" s="12">
        <v>3</v>
      </c>
      <c r="Z27" s="6" t="s">
        <v>77</v>
      </c>
      <c r="AA27" s="12" t="str">
        <f t="shared" si="5"/>
        <v>이형준</v>
      </c>
      <c r="AB27" s="5" t="s">
        <v>88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03</v>
      </c>
      <c r="D28" s="7" t="s">
        <v>32</v>
      </c>
      <c r="E28" s="7" t="s">
        <v>58</v>
      </c>
      <c r="F28" s="7" t="s">
        <v>83</v>
      </c>
      <c r="G28" s="5" t="s">
        <v>96</v>
      </c>
      <c r="H28" s="5" t="s">
        <v>97</v>
      </c>
      <c r="I28" s="8">
        <f t="shared" si="0"/>
        <v>3233</v>
      </c>
      <c r="J28" s="16">
        <v>3230</v>
      </c>
      <c r="K28" s="8">
        <f t="shared" si="1"/>
        <v>3</v>
      </c>
      <c r="L28" s="10">
        <f t="shared" si="2"/>
        <v>9.2793071450665012E-4</v>
      </c>
      <c r="M28" s="11"/>
      <c r="N28" s="11"/>
      <c r="O28" s="11"/>
      <c r="P28" s="11"/>
      <c r="Q28" s="11"/>
      <c r="R28" s="11"/>
      <c r="S28" s="11">
        <v>3</v>
      </c>
      <c r="T28" s="11"/>
      <c r="U28" s="11"/>
      <c r="V28" s="11"/>
      <c r="W28" s="11"/>
      <c r="X28" s="12">
        <v>20200803</v>
      </c>
      <c r="Y28" s="12">
        <v>12</v>
      </c>
      <c r="Z28" s="6" t="s">
        <v>77</v>
      </c>
      <c r="AA28" s="12" t="str">
        <f t="shared" si="5"/>
        <v>이형준</v>
      </c>
      <c r="AB28" s="5" t="s">
        <v>88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03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03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8</v>
      </c>
      <c r="C31" s="6" t="str">
        <f t="shared" si="4"/>
        <v>03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8</v>
      </c>
      <c r="C32" s="6" t="str">
        <f t="shared" si="4"/>
        <v>03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8</v>
      </c>
      <c r="C33" s="6" t="str">
        <f t="shared" si="4"/>
        <v>03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8</v>
      </c>
      <c r="C34" s="6" t="str">
        <f t="shared" si="4"/>
        <v>03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03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03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03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03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03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03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03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03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03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03</v>
      </c>
      <c r="D44" s="7"/>
      <c r="E44" s="7"/>
      <c r="F44" s="7"/>
      <c r="G44" s="5"/>
      <c r="H44" s="5"/>
      <c r="I44" s="8">
        <f t="shared" ref="I44:I46" si="7">J44+K44</f>
        <v>0</v>
      </c>
      <c r="J44" s="9"/>
      <c r="K44" s="8">
        <f t="shared" ref="K44:K46" si="8">SUM(M44:W44)</f>
        <v>0</v>
      </c>
      <c r="L44" s="10" t="e">
        <f t="shared" ref="L44:L46" si="9">K44/I44</f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03</v>
      </c>
      <c r="D45" s="7"/>
      <c r="E45" s="7"/>
      <c r="F45" s="7"/>
      <c r="G45" s="5"/>
      <c r="H45" s="5"/>
      <c r="I45" s="8">
        <f t="shared" si="7"/>
        <v>0</v>
      </c>
      <c r="J45" s="9"/>
      <c r="K45" s="8">
        <f t="shared" si="8"/>
        <v>0</v>
      </c>
      <c r="L45" s="10" t="e">
        <f t="shared" si="9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03</v>
      </c>
      <c r="D46" s="7"/>
      <c r="E46" s="7"/>
      <c r="F46" s="7"/>
      <c r="G46" s="5"/>
      <c r="H46" s="5"/>
      <c r="I46" s="8">
        <f t="shared" si="7"/>
        <v>0</v>
      </c>
      <c r="J46" s="9"/>
      <c r="K46" s="8">
        <f t="shared" si="8"/>
        <v>0</v>
      </c>
      <c r="L46" s="10" t="e">
        <f t="shared" si="9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10">SUM(I7:I46)</f>
        <v>107738</v>
      </c>
      <c r="J47" s="37">
        <f t="shared" si="10"/>
        <v>106571</v>
      </c>
      <c r="K47" s="37">
        <f t="shared" si="10"/>
        <v>1167</v>
      </c>
      <c r="L47" s="37" t="e">
        <f t="shared" si="10"/>
        <v>#DIV/0!</v>
      </c>
      <c r="M47" s="37">
        <f t="shared" si="10"/>
        <v>215</v>
      </c>
      <c r="N47" s="37">
        <f t="shared" si="10"/>
        <v>4</v>
      </c>
      <c r="O47" s="37">
        <f t="shared" si="10"/>
        <v>0</v>
      </c>
      <c r="P47" s="37">
        <f t="shared" si="10"/>
        <v>86</v>
      </c>
      <c r="Q47" s="37">
        <f t="shared" si="10"/>
        <v>42</v>
      </c>
      <c r="R47" s="37">
        <f t="shared" si="10"/>
        <v>26</v>
      </c>
      <c r="S47" s="37">
        <f t="shared" si="10"/>
        <v>23</v>
      </c>
      <c r="T47" s="37">
        <f t="shared" si="10"/>
        <v>291</v>
      </c>
      <c r="U47" s="37">
        <f t="shared" si="10"/>
        <v>150</v>
      </c>
      <c r="V47" s="37">
        <f t="shared" si="10"/>
        <v>0</v>
      </c>
      <c r="W47" s="37">
        <f t="shared" si="10"/>
        <v>330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03</v>
      </c>
      <c r="D49" s="7" t="s">
        <v>34</v>
      </c>
      <c r="E49" s="7" t="s">
        <v>57</v>
      </c>
      <c r="F49" s="7" t="s">
        <v>61</v>
      </c>
      <c r="G49" s="5" t="s">
        <v>92</v>
      </c>
      <c r="H49" s="5" t="s">
        <v>91</v>
      </c>
      <c r="I49" s="8">
        <f t="shared" ref="I49:I61" si="11">J49+K49</f>
        <v>486</v>
      </c>
      <c r="J49" s="9">
        <v>160</v>
      </c>
      <c r="K49" s="8">
        <f t="shared" ref="K49:K61" si="12">SUM(M49:W49)</f>
        <v>326</v>
      </c>
      <c r="L49" s="10">
        <f t="shared" ref="L49:L61" si="13">K49/I49</f>
        <v>0.67078189300411528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>
        <v>326</v>
      </c>
      <c r="X49" s="12"/>
      <c r="Y49" s="12"/>
      <c r="Z49" s="6"/>
      <c r="AA49" s="12" t="str">
        <f>IF($Z49="A","하선동",IF($Z49="B","이형준",""))</f>
        <v/>
      </c>
      <c r="AB49" s="5" t="s">
        <v>65</v>
      </c>
      <c r="AC49" s="13" t="s">
        <v>66</v>
      </c>
    </row>
    <row r="50" spans="1:29" ht="20.100000000000001" customHeight="1" x14ac:dyDescent="0.3">
      <c r="A50" s="5">
        <v>2</v>
      </c>
      <c r="B50" s="6" t="str">
        <f t="shared" ref="B50:B63" si="14">LEFT($A$1,1)</f>
        <v>8</v>
      </c>
      <c r="C50" s="6" t="str">
        <f t="shared" ref="C50:C63" si="15">MID($A$1,4,2)</f>
        <v>03</v>
      </c>
      <c r="D50" s="7" t="s">
        <v>32</v>
      </c>
      <c r="E50" s="7" t="s">
        <v>58</v>
      </c>
      <c r="F50" s="7" t="s">
        <v>93</v>
      </c>
      <c r="G50" s="5" t="s">
        <v>94</v>
      </c>
      <c r="H50" s="5" t="s">
        <v>95</v>
      </c>
      <c r="I50" s="8">
        <f t="shared" si="11"/>
        <v>50</v>
      </c>
      <c r="J50" s="9">
        <v>50</v>
      </c>
      <c r="K50" s="8">
        <f t="shared" si="12"/>
        <v>0</v>
      </c>
      <c r="L50" s="10">
        <f t="shared" si="13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20200803</v>
      </c>
      <c r="Y50" s="12">
        <v>1</v>
      </c>
      <c r="Z50" s="6" t="s">
        <v>64</v>
      </c>
      <c r="AA50" s="12" t="str">
        <f t="shared" ref="AA50:AA63" si="16">IF($Z50="A","하선동",IF($Z50="B","이형준",""))</f>
        <v>하선동</v>
      </c>
      <c r="AB50" s="5" t="s">
        <v>65</v>
      </c>
      <c r="AC50" s="13" t="s">
        <v>67</v>
      </c>
    </row>
    <row r="51" spans="1:29" ht="20.100000000000001" customHeight="1" x14ac:dyDescent="0.3">
      <c r="A51" s="5">
        <v>3</v>
      </c>
      <c r="B51" s="6" t="str">
        <f t="shared" si="14"/>
        <v>8</v>
      </c>
      <c r="C51" s="6" t="str">
        <f t="shared" si="15"/>
        <v>03</v>
      </c>
      <c r="D51" s="7"/>
      <c r="E51" s="7"/>
      <c r="F51" s="7"/>
      <c r="G51" s="5"/>
      <c r="H51" s="5"/>
      <c r="I51" s="8">
        <f t="shared" si="11"/>
        <v>0</v>
      </c>
      <c r="J51" s="9"/>
      <c r="K51" s="8">
        <f t="shared" si="12"/>
        <v>0</v>
      </c>
      <c r="L51" s="10" t="e">
        <f t="shared" si="13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6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4"/>
        <v>8</v>
      </c>
      <c r="C52" s="6" t="str">
        <f t="shared" si="15"/>
        <v>03</v>
      </c>
      <c r="D52" s="7"/>
      <c r="E52" s="7"/>
      <c r="F52" s="7"/>
      <c r="G52" s="5"/>
      <c r="H52" s="5"/>
      <c r="I52" s="8">
        <f t="shared" si="11"/>
        <v>0</v>
      </c>
      <c r="J52" s="9"/>
      <c r="K52" s="8">
        <f t="shared" si="12"/>
        <v>0</v>
      </c>
      <c r="L52" s="10" t="e">
        <f t="shared" si="13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6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4"/>
        <v>8</v>
      </c>
      <c r="C53" s="6" t="str">
        <f t="shared" si="15"/>
        <v>03</v>
      </c>
      <c r="D53" s="7"/>
      <c r="E53" s="7"/>
      <c r="F53" s="7"/>
      <c r="G53" s="5"/>
      <c r="H53" s="5"/>
      <c r="I53" s="8">
        <f t="shared" si="11"/>
        <v>0</v>
      </c>
      <c r="J53" s="9"/>
      <c r="K53" s="8">
        <f t="shared" si="12"/>
        <v>0</v>
      </c>
      <c r="L53" s="10" t="e">
        <f t="shared" si="13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6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4"/>
        <v>8</v>
      </c>
      <c r="C54" s="6" t="str">
        <f t="shared" si="15"/>
        <v>03</v>
      </c>
      <c r="D54" s="7"/>
      <c r="E54" s="7"/>
      <c r="F54" s="7"/>
      <c r="G54" s="5"/>
      <c r="H54" s="5"/>
      <c r="I54" s="8">
        <f t="shared" si="11"/>
        <v>0</v>
      </c>
      <c r="J54" s="9"/>
      <c r="K54" s="8">
        <f t="shared" si="12"/>
        <v>0</v>
      </c>
      <c r="L54" s="10" t="e">
        <f t="shared" si="13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6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4"/>
        <v>8</v>
      </c>
      <c r="C55" s="6" t="str">
        <f t="shared" si="15"/>
        <v>03</v>
      </c>
      <c r="D55" s="7"/>
      <c r="E55" s="7"/>
      <c r="F55" s="7"/>
      <c r="G55" s="5"/>
      <c r="H55" s="5"/>
      <c r="I55" s="8">
        <f t="shared" si="11"/>
        <v>0</v>
      </c>
      <c r="J55" s="15"/>
      <c r="K55" s="8">
        <f t="shared" si="12"/>
        <v>0</v>
      </c>
      <c r="L55" s="10" t="e">
        <f t="shared" si="13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6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4"/>
        <v>8</v>
      </c>
      <c r="C56" s="6" t="str">
        <f t="shared" si="15"/>
        <v>03</v>
      </c>
      <c r="D56" s="7"/>
      <c r="E56" s="7"/>
      <c r="F56" s="7"/>
      <c r="G56" s="5"/>
      <c r="H56" s="5"/>
      <c r="I56" s="8">
        <f t="shared" si="11"/>
        <v>0</v>
      </c>
      <c r="J56" s="9"/>
      <c r="K56" s="8">
        <f t="shared" si="12"/>
        <v>0</v>
      </c>
      <c r="L56" s="10" t="e">
        <f t="shared" si="13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6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4"/>
        <v>8</v>
      </c>
      <c r="C57" s="6" t="str">
        <f t="shared" si="15"/>
        <v>03</v>
      </c>
      <c r="D57" s="7"/>
      <c r="E57" s="7"/>
      <c r="F57" s="7"/>
      <c r="G57" s="5"/>
      <c r="H57" s="5"/>
      <c r="I57" s="8">
        <f t="shared" si="11"/>
        <v>0</v>
      </c>
      <c r="J57" s="9"/>
      <c r="K57" s="8">
        <f t="shared" si="12"/>
        <v>0</v>
      </c>
      <c r="L57" s="10" t="e">
        <f t="shared" si="13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6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4"/>
        <v>8</v>
      </c>
      <c r="C58" s="6" t="str">
        <f t="shared" si="15"/>
        <v>03</v>
      </c>
      <c r="D58" s="7"/>
      <c r="E58" s="7"/>
      <c r="F58" s="7"/>
      <c r="G58" s="5"/>
      <c r="H58" s="5"/>
      <c r="I58" s="8">
        <f t="shared" si="11"/>
        <v>0</v>
      </c>
      <c r="J58" s="9"/>
      <c r="K58" s="8">
        <f t="shared" si="12"/>
        <v>0</v>
      </c>
      <c r="L58" s="10" t="e">
        <f t="shared" si="13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6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4"/>
        <v>8</v>
      </c>
      <c r="C59" s="6" t="str">
        <f t="shared" si="15"/>
        <v>03</v>
      </c>
      <c r="D59" s="7"/>
      <c r="E59" s="7"/>
      <c r="F59" s="7"/>
      <c r="G59" s="5"/>
      <c r="H59" s="5"/>
      <c r="I59" s="8">
        <f t="shared" si="11"/>
        <v>0</v>
      </c>
      <c r="J59" s="9"/>
      <c r="K59" s="8">
        <f t="shared" si="12"/>
        <v>0</v>
      </c>
      <c r="L59" s="10" t="e">
        <f t="shared" si="13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6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4"/>
        <v>8</v>
      </c>
      <c r="C60" s="6" t="str">
        <f t="shared" si="15"/>
        <v>03</v>
      </c>
      <c r="D60" s="7"/>
      <c r="E60" s="7"/>
      <c r="F60" s="7"/>
      <c r="G60" s="5"/>
      <c r="H60" s="5"/>
      <c r="I60" s="8">
        <f t="shared" si="11"/>
        <v>0</v>
      </c>
      <c r="J60" s="9"/>
      <c r="K60" s="8">
        <f t="shared" si="12"/>
        <v>0</v>
      </c>
      <c r="L60" s="10" t="e">
        <f t="shared" si="13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6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4"/>
        <v>8</v>
      </c>
      <c r="C61" s="6" t="str">
        <f t="shared" si="15"/>
        <v>03</v>
      </c>
      <c r="D61" s="7"/>
      <c r="E61" s="7"/>
      <c r="F61" s="7"/>
      <c r="G61" s="5"/>
      <c r="H61" s="5"/>
      <c r="I61" s="8">
        <f t="shared" si="11"/>
        <v>0</v>
      </c>
      <c r="J61" s="9"/>
      <c r="K61" s="8">
        <f t="shared" si="12"/>
        <v>0</v>
      </c>
      <c r="L61" s="10" t="e">
        <f t="shared" si="13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6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4"/>
        <v>8</v>
      </c>
      <c r="C62" s="6" t="str">
        <f t="shared" si="15"/>
        <v>03</v>
      </c>
      <c r="D62" s="7"/>
      <c r="E62" s="7"/>
      <c r="F62" s="7"/>
      <c r="G62" s="5"/>
      <c r="H62" s="5"/>
      <c r="I62" s="8">
        <f t="shared" ref="I62:I63" si="17">J62+K62</f>
        <v>0</v>
      </c>
      <c r="J62" s="9"/>
      <c r="K62" s="8">
        <f t="shared" ref="K62:K63" si="18">SUM(M62:W62)</f>
        <v>0</v>
      </c>
      <c r="L62" s="10" t="e">
        <f t="shared" ref="L62:L63" si="19">K62/I62</f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6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4"/>
        <v>8</v>
      </c>
      <c r="C63" s="6" t="str">
        <f t="shared" si="15"/>
        <v>03</v>
      </c>
      <c r="D63" s="7"/>
      <c r="E63" s="7"/>
      <c r="F63" s="7"/>
      <c r="G63" s="5"/>
      <c r="H63" s="5"/>
      <c r="I63" s="8">
        <f t="shared" si="17"/>
        <v>0</v>
      </c>
      <c r="J63" s="9"/>
      <c r="K63" s="8">
        <f t="shared" si="18"/>
        <v>0</v>
      </c>
      <c r="L63" s="10" t="e">
        <f t="shared" si="19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6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V47:V48"/>
    <mergeCell ref="W47:W48"/>
    <mergeCell ref="Q47:Q48"/>
    <mergeCell ref="R47:R48"/>
    <mergeCell ref="S47:S48"/>
    <mergeCell ref="T47:T48"/>
    <mergeCell ref="U47:U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X47:AC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M47:M48"/>
    <mergeCell ref="N47:N48"/>
    <mergeCell ref="O47:O48"/>
    <mergeCell ref="P47:P48"/>
  </mergeCells>
  <phoneticPr fontId="4" type="noConversion"/>
  <conditionalFormatting sqref="A7:AC46">
    <cfRule type="expression" dxfId="173" priority="15">
      <formula>$L7&gt;0.15</formula>
    </cfRule>
    <cfRule type="expression" dxfId="172" priority="16">
      <formula>AND($L7&gt;0.08,$L7&lt;0.15)</formula>
    </cfRule>
  </conditionalFormatting>
  <conditionalFormatting sqref="A51:AC63 A49:C50 E50:AC50 E49:F49 I49:AC49">
    <cfRule type="expression" dxfId="171" priority="9">
      <formula>$L49&gt;0.15</formula>
    </cfRule>
    <cfRule type="expression" dxfId="170" priority="10">
      <formula>AND($L49&gt;0.08,$L49&lt;0.15)</formula>
    </cfRule>
  </conditionalFormatting>
  <conditionalFormatting sqref="D50">
    <cfRule type="expression" dxfId="169" priority="5">
      <formula>$L50&gt;0.15</formula>
    </cfRule>
    <cfRule type="expression" dxfId="168" priority="6">
      <formula>AND($L50&gt;0.08,$L50&lt;0.15)</formula>
    </cfRule>
  </conditionalFormatting>
  <conditionalFormatting sqref="D49">
    <cfRule type="expression" dxfId="167" priority="3">
      <formula>$L49&gt;0.15</formula>
    </cfRule>
    <cfRule type="expression" dxfId="166" priority="4">
      <formula>AND($L49&gt;0.08,$L49&lt;0.15)</formula>
    </cfRule>
  </conditionalFormatting>
  <conditionalFormatting sqref="G49:H49">
    <cfRule type="expression" dxfId="165" priority="1">
      <formula>$L49&gt;0.15</formula>
    </cfRule>
    <cfRule type="expression" dxfId="164" priority="2">
      <formula>AND($L49&gt;0.08,$L49&lt;0.15)</formula>
    </cfRule>
  </conditionalFormatting>
  <dataValidations count="3">
    <dataValidation allowBlank="1" showInputMessage="1" showErrorMessage="1" prompt="수식 계산_x000a_수치 입력 금지" sqref="K49:K63 K7:K46" xr:uid="{CF5C437E-D9A2-4364-833D-42A8ACE41484}"/>
    <dataValidation type="whole" allowBlank="1" showInputMessage="1" showErrorMessage="1" errorTitle="입력값이 올바르지 않습니다." error="숫자만 쓰세요!" sqref="J29:J30 J25:J27 M49:W63 M7:W46" xr:uid="{8E8AC165-9D89-42D4-A4FB-7FC335979EE2}">
      <formula1>0</formula1>
      <formula2>20000</formula2>
    </dataValidation>
    <dataValidation type="list" allowBlank="1" showInputMessage="1" showErrorMessage="1" sqref="Z49:Z63 Z7:Z46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데이터!$B$4:$B$17</xm:f>
          </x14:formula1>
          <xm:sqref>D7:D46 D49:D63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EE1B-CA09-44EB-81EF-612E099C9506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34" activeCellId="1" sqref="D29:H29 D34:H34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52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 t="shared" ref="B7:B46" si="0">LEFT($A$1,1)</f>
        <v>8</v>
      </c>
      <c r="C7" s="6" t="str">
        <f t="shared" ref="C7:C46" si="1">MID($A$1,4,2)</f>
        <v>04</v>
      </c>
      <c r="D7" s="7" t="s">
        <v>89</v>
      </c>
      <c r="E7" s="7" t="s">
        <v>100</v>
      </c>
      <c r="F7" s="7" t="s">
        <v>127</v>
      </c>
      <c r="G7" s="5">
        <v>7301</v>
      </c>
      <c r="H7" s="5" t="s">
        <v>125</v>
      </c>
      <c r="I7" s="8">
        <f t="shared" ref="I7:I46" si="2">J7+K7</f>
        <v>205</v>
      </c>
      <c r="J7" s="9">
        <v>202</v>
      </c>
      <c r="K7" s="8">
        <f t="shared" ref="K7:K26" si="3">SUM(M7:W7)</f>
        <v>3</v>
      </c>
      <c r="L7" s="10">
        <f t="shared" ref="L7:L46" si="4">K7/I7</f>
        <v>1.4634146341463415E-2</v>
      </c>
      <c r="M7" s="11"/>
      <c r="N7" s="11"/>
      <c r="O7" s="11"/>
      <c r="P7" s="11">
        <v>3</v>
      </c>
      <c r="Q7" s="11"/>
      <c r="R7" s="11"/>
      <c r="S7" s="11"/>
      <c r="T7" s="11"/>
      <c r="U7" s="11"/>
      <c r="V7" s="11"/>
      <c r="W7" s="11"/>
      <c r="X7" s="12">
        <v>20200804</v>
      </c>
      <c r="Y7" s="12">
        <v>9</v>
      </c>
      <c r="Z7" s="6" t="s">
        <v>98</v>
      </c>
      <c r="AA7" s="12" t="str">
        <f t="shared" ref="AA7:AA46" si="5">IF($Z7="A","하선동",IF($Z7="B","이형준",""))</f>
        <v>하선동</v>
      </c>
      <c r="AB7" s="5" t="s">
        <v>65</v>
      </c>
      <c r="AC7" s="26" t="s">
        <v>107</v>
      </c>
    </row>
    <row r="8" spans="1:29" s="14" customFormat="1" ht="20.100000000000001" customHeight="1" x14ac:dyDescent="0.3">
      <c r="A8" s="5">
        <v>2</v>
      </c>
      <c r="B8" s="6" t="str">
        <f t="shared" si="0"/>
        <v>8</v>
      </c>
      <c r="C8" s="6" t="str">
        <f t="shared" si="1"/>
        <v>04</v>
      </c>
      <c r="D8" s="7" t="s">
        <v>32</v>
      </c>
      <c r="E8" s="7" t="s">
        <v>100</v>
      </c>
      <c r="F8" s="7" t="s">
        <v>105</v>
      </c>
      <c r="G8" s="5" t="s">
        <v>128</v>
      </c>
      <c r="H8" s="5" t="s">
        <v>125</v>
      </c>
      <c r="I8" s="8">
        <f t="shared" si="2"/>
        <v>850</v>
      </c>
      <c r="J8" s="9">
        <v>850</v>
      </c>
      <c r="K8" s="8">
        <f t="shared" si="3"/>
        <v>0</v>
      </c>
      <c r="L8" s="10">
        <f t="shared" si="4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20200804</v>
      </c>
      <c r="Y8" s="12">
        <v>14</v>
      </c>
      <c r="Z8" s="6" t="s">
        <v>98</v>
      </c>
      <c r="AA8" s="12" t="str">
        <f t="shared" si="5"/>
        <v>하선동</v>
      </c>
      <c r="AB8" s="5" t="s">
        <v>65</v>
      </c>
      <c r="AC8" s="13"/>
    </row>
    <row r="9" spans="1:29" s="14" customFormat="1" ht="20.100000000000001" customHeight="1" x14ac:dyDescent="0.3">
      <c r="A9" s="5">
        <v>3</v>
      </c>
      <c r="B9" s="6" t="str">
        <f t="shared" si="0"/>
        <v>8</v>
      </c>
      <c r="C9" s="6" t="str">
        <f t="shared" si="1"/>
        <v>04</v>
      </c>
      <c r="D9" s="7" t="s">
        <v>34</v>
      </c>
      <c r="E9" s="7" t="s">
        <v>100</v>
      </c>
      <c r="F9" s="7" t="s">
        <v>108</v>
      </c>
      <c r="G9" s="5" t="s">
        <v>129</v>
      </c>
      <c r="H9" s="5" t="s">
        <v>125</v>
      </c>
      <c r="I9" s="8">
        <f t="shared" si="2"/>
        <v>7787</v>
      </c>
      <c r="J9" s="9">
        <v>7785</v>
      </c>
      <c r="K9" s="8">
        <f t="shared" si="3"/>
        <v>2</v>
      </c>
      <c r="L9" s="10">
        <f t="shared" si="4"/>
        <v>2.5683832027738541E-4</v>
      </c>
      <c r="M9" s="11"/>
      <c r="N9" s="11"/>
      <c r="O9" s="11"/>
      <c r="P9" s="11">
        <v>2</v>
      </c>
      <c r="Q9" s="11"/>
      <c r="R9" s="11"/>
      <c r="S9" s="11"/>
      <c r="T9" s="11"/>
      <c r="U9" s="11"/>
      <c r="V9" s="11"/>
      <c r="W9" s="11"/>
      <c r="X9" s="12">
        <v>20200804</v>
      </c>
      <c r="Y9" s="12">
        <v>8</v>
      </c>
      <c r="Z9" s="6" t="s">
        <v>98</v>
      </c>
      <c r="AA9" s="12" t="str">
        <f t="shared" si="5"/>
        <v>하선동</v>
      </c>
      <c r="AB9" s="5" t="s">
        <v>74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0"/>
        <v>8</v>
      </c>
      <c r="C10" s="6" t="str">
        <f t="shared" si="1"/>
        <v>04</v>
      </c>
      <c r="D10" s="7" t="s">
        <v>32</v>
      </c>
      <c r="E10" s="7" t="s">
        <v>100</v>
      </c>
      <c r="F10" s="7" t="s">
        <v>105</v>
      </c>
      <c r="G10" s="5" t="s">
        <v>128</v>
      </c>
      <c r="H10" s="5" t="s">
        <v>125</v>
      </c>
      <c r="I10" s="8">
        <f t="shared" si="2"/>
        <v>6911</v>
      </c>
      <c r="J10" s="15">
        <v>6900</v>
      </c>
      <c r="K10" s="8">
        <f t="shared" si="3"/>
        <v>11</v>
      </c>
      <c r="L10" s="10">
        <f t="shared" si="4"/>
        <v>1.5916654608594994E-3</v>
      </c>
      <c r="M10" s="11"/>
      <c r="N10" s="11"/>
      <c r="O10" s="11"/>
      <c r="P10" s="11">
        <v>11</v>
      </c>
      <c r="Q10" s="11"/>
      <c r="R10" s="11"/>
      <c r="S10" s="11"/>
      <c r="T10" s="11"/>
      <c r="U10" s="11"/>
      <c r="V10" s="11"/>
      <c r="W10" s="11"/>
      <c r="X10" s="12">
        <v>20200804</v>
      </c>
      <c r="Y10" s="12">
        <v>14</v>
      </c>
      <c r="Z10" s="6" t="s">
        <v>98</v>
      </c>
      <c r="AA10" s="12" t="str">
        <f t="shared" si="5"/>
        <v>하선동</v>
      </c>
      <c r="AB10" s="5" t="s">
        <v>74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0"/>
        <v>8</v>
      </c>
      <c r="C11" s="6" t="str">
        <f t="shared" si="1"/>
        <v>04</v>
      </c>
      <c r="D11" s="7" t="s">
        <v>89</v>
      </c>
      <c r="E11" s="7" t="s">
        <v>110</v>
      </c>
      <c r="F11" s="7" t="s">
        <v>112</v>
      </c>
      <c r="G11" s="5">
        <v>7301</v>
      </c>
      <c r="H11" s="5" t="s">
        <v>125</v>
      </c>
      <c r="I11" s="8">
        <f t="shared" si="2"/>
        <v>462</v>
      </c>
      <c r="J11" s="9">
        <v>462</v>
      </c>
      <c r="K11" s="8">
        <f t="shared" si="3"/>
        <v>0</v>
      </c>
      <c r="L11" s="10">
        <f t="shared" si="4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20200804</v>
      </c>
      <c r="Y11" s="12">
        <v>13</v>
      </c>
      <c r="Z11" s="6" t="s">
        <v>99</v>
      </c>
      <c r="AA11" s="12" t="str">
        <f t="shared" si="5"/>
        <v>이형준</v>
      </c>
      <c r="AB11" s="5" t="s">
        <v>78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0"/>
        <v>8</v>
      </c>
      <c r="C12" s="6" t="str">
        <f t="shared" si="1"/>
        <v>04</v>
      </c>
      <c r="D12" s="7" t="s">
        <v>89</v>
      </c>
      <c r="E12" s="7" t="s">
        <v>110</v>
      </c>
      <c r="F12" s="7" t="s">
        <v>112</v>
      </c>
      <c r="G12" s="5">
        <v>7301</v>
      </c>
      <c r="H12" s="5" t="s">
        <v>125</v>
      </c>
      <c r="I12" s="8">
        <f t="shared" si="2"/>
        <v>1665</v>
      </c>
      <c r="J12" s="9">
        <v>1665</v>
      </c>
      <c r="K12" s="8">
        <f t="shared" si="3"/>
        <v>0</v>
      </c>
      <c r="L12" s="10">
        <f t="shared" si="4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20200804</v>
      </c>
      <c r="Y12" s="12">
        <v>13</v>
      </c>
      <c r="Z12" s="6" t="s">
        <v>98</v>
      </c>
      <c r="AA12" s="12" t="str">
        <f t="shared" si="5"/>
        <v>하선동</v>
      </c>
      <c r="AB12" s="5" t="s">
        <v>78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0"/>
        <v>8</v>
      </c>
      <c r="C13" s="6" t="str">
        <f t="shared" si="1"/>
        <v>04</v>
      </c>
      <c r="D13" s="7" t="s">
        <v>36</v>
      </c>
      <c r="E13" s="7" t="s">
        <v>100</v>
      </c>
      <c r="F13" s="7" t="s">
        <v>113</v>
      </c>
      <c r="G13" s="5" t="s">
        <v>130</v>
      </c>
      <c r="H13" s="5" t="s">
        <v>125</v>
      </c>
      <c r="I13" s="8">
        <f t="shared" si="2"/>
        <v>986</v>
      </c>
      <c r="J13" s="9">
        <v>985</v>
      </c>
      <c r="K13" s="8">
        <f t="shared" si="3"/>
        <v>1</v>
      </c>
      <c r="L13" s="10">
        <f t="shared" si="4"/>
        <v>1.0141987829614604E-3</v>
      </c>
      <c r="M13" s="11"/>
      <c r="N13" s="11"/>
      <c r="O13" s="11"/>
      <c r="P13" s="11"/>
      <c r="Q13" s="11"/>
      <c r="R13" s="11"/>
      <c r="S13" s="11"/>
      <c r="T13" s="11">
        <v>1</v>
      </c>
      <c r="U13" s="11"/>
      <c r="V13" s="11"/>
      <c r="W13" s="11"/>
      <c r="X13" s="12">
        <v>20200804</v>
      </c>
      <c r="Y13" s="12">
        <v>6</v>
      </c>
      <c r="Z13" s="6" t="s">
        <v>98</v>
      </c>
      <c r="AA13" s="12" t="str">
        <f t="shared" si="5"/>
        <v>하선동</v>
      </c>
      <c r="AB13" s="5" t="s">
        <v>78</v>
      </c>
      <c r="AC13" s="13" t="s">
        <v>115</v>
      </c>
    </row>
    <row r="14" spans="1:29" s="14" customFormat="1" ht="20.100000000000001" customHeight="1" x14ac:dyDescent="0.3">
      <c r="A14" s="5">
        <v>8</v>
      </c>
      <c r="B14" s="6" t="str">
        <f t="shared" si="0"/>
        <v>8</v>
      </c>
      <c r="C14" s="6" t="str">
        <f t="shared" si="1"/>
        <v>04</v>
      </c>
      <c r="D14" s="7" t="s">
        <v>32</v>
      </c>
      <c r="E14" s="7" t="s">
        <v>111</v>
      </c>
      <c r="F14" s="7" t="s">
        <v>114</v>
      </c>
      <c r="G14" s="5" t="s">
        <v>128</v>
      </c>
      <c r="H14" s="5" t="s">
        <v>132</v>
      </c>
      <c r="I14" s="8">
        <f t="shared" si="2"/>
        <v>3374</v>
      </c>
      <c r="J14" s="9">
        <v>1488</v>
      </c>
      <c r="K14" s="8">
        <f t="shared" si="3"/>
        <v>1886</v>
      </c>
      <c r="L14" s="10">
        <f t="shared" si="4"/>
        <v>0.55898043864848845</v>
      </c>
      <c r="M14" s="11"/>
      <c r="N14" s="11"/>
      <c r="O14" s="11"/>
      <c r="P14" s="11"/>
      <c r="Q14" s="11"/>
      <c r="R14" s="11"/>
      <c r="S14" s="11">
        <v>31</v>
      </c>
      <c r="T14" s="11">
        <v>1855</v>
      </c>
      <c r="U14" s="11"/>
      <c r="V14" s="11"/>
      <c r="W14" s="11"/>
      <c r="X14" s="12">
        <v>20200804</v>
      </c>
      <c r="Y14" s="12">
        <v>2</v>
      </c>
      <c r="Z14" s="6" t="s">
        <v>99</v>
      </c>
      <c r="AA14" s="12" t="str">
        <f t="shared" si="5"/>
        <v>이형준</v>
      </c>
      <c r="AB14" s="5" t="s">
        <v>78</v>
      </c>
      <c r="AC14" s="17" t="s">
        <v>122</v>
      </c>
    </row>
    <row r="15" spans="1:29" s="14" customFormat="1" ht="20.100000000000001" customHeight="1" x14ac:dyDescent="0.3">
      <c r="A15" s="5">
        <v>9</v>
      </c>
      <c r="B15" s="6" t="str">
        <f t="shared" si="0"/>
        <v>8</v>
      </c>
      <c r="C15" s="6" t="str">
        <f t="shared" si="1"/>
        <v>04</v>
      </c>
      <c r="D15" s="7" t="s">
        <v>32</v>
      </c>
      <c r="E15" s="7" t="s">
        <v>100</v>
      </c>
      <c r="F15" s="7" t="s">
        <v>105</v>
      </c>
      <c r="G15" s="5" t="s">
        <v>128</v>
      </c>
      <c r="H15" s="5" t="s">
        <v>125</v>
      </c>
      <c r="I15" s="8">
        <f t="shared" si="2"/>
        <v>4202</v>
      </c>
      <c r="J15" s="9">
        <v>4200</v>
      </c>
      <c r="K15" s="8">
        <f t="shared" si="3"/>
        <v>2</v>
      </c>
      <c r="L15" s="10">
        <f t="shared" si="4"/>
        <v>4.7596382674916705E-4</v>
      </c>
      <c r="M15" s="11"/>
      <c r="N15" s="11"/>
      <c r="O15" s="11"/>
      <c r="P15" s="11">
        <v>2</v>
      </c>
      <c r="Q15" s="11"/>
      <c r="R15" s="11"/>
      <c r="S15" s="11"/>
      <c r="T15" s="11"/>
      <c r="U15" s="11"/>
      <c r="V15" s="11"/>
      <c r="W15" s="11"/>
      <c r="X15" s="12">
        <v>20200804</v>
      </c>
      <c r="Y15" s="12">
        <v>14</v>
      </c>
      <c r="Z15" s="6" t="s">
        <v>98</v>
      </c>
      <c r="AA15" s="12" t="str">
        <f t="shared" si="5"/>
        <v>하선동</v>
      </c>
      <c r="AB15" s="5" t="s">
        <v>79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0"/>
        <v>8</v>
      </c>
      <c r="C16" s="6" t="str">
        <f t="shared" si="1"/>
        <v>04</v>
      </c>
      <c r="D16" s="7" t="s">
        <v>32</v>
      </c>
      <c r="E16" s="7" t="s">
        <v>101</v>
      </c>
      <c r="F16" s="7" t="s">
        <v>118</v>
      </c>
      <c r="G16" s="5" t="s">
        <v>131</v>
      </c>
      <c r="H16" s="5" t="s">
        <v>132</v>
      </c>
      <c r="I16" s="8">
        <f t="shared" si="2"/>
        <v>1521</v>
      </c>
      <c r="J16" s="9">
        <v>1520</v>
      </c>
      <c r="K16" s="8">
        <f t="shared" si="3"/>
        <v>1</v>
      </c>
      <c r="L16" s="10">
        <f t="shared" si="4"/>
        <v>6.5746219592373442E-4</v>
      </c>
      <c r="M16" s="11"/>
      <c r="N16" s="11"/>
      <c r="O16" s="11"/>
      <c r="P16" s="11"/>
      <c r="Q16" s="11"/>
      <c r="R16" s="11"/>
      <c r="S16" s="11">
        <v>1</v>
      </c>
      <c r="T16" s="11"/>
      <c r="U16" s="11"/>
      <c r="V16" s="11"/>
      <c r="W16" s="11"/>
      <c r="X16" s="12">
        <v>20200804</v>
      </c>
      <c r="Y16" s="12">
        <v>12</v>
      </c>
      <c r="Z16" s="6" t="s">
        <v>98</v>
      </c>
      <c r="AA16" s="12" t="str">
        <f t="shared" si="5"/>
        <v>하선동</v>
      </c>
      <c r="AB16" s="5" t="s">
        <v>79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0"/>
        <v>8</v>
      </c>
      <c r="C17" s="6" t="str">
        <f t="shared" si="1"/>
        <v>04</v>
      </c>
      <c r="D17" s="7" t="s">
        <v>34</v>
      </c>
      <c r="E17" s="7" t="s">
        <v>116</v>
      </c>
      <c r="F17" s="7" t="s">
        <v>119</v>
      </c>
      <c r="G17" s="5" t="s">
        <v>129</v>
      </c>
      <c r="H17" s="5" t="s">
        <v>125</v>
      </c>
      <c r="I17" s="8">
        <f t="shared" si="2"/>
        <v>5520</v>
      </c>
      <c r="J17" s="9">
        <v>5520</v>
      </c>
      <c r="K17" s="8">
        <f t="shared" si="3"/>
        <v>0</v>
      </c>
      <c r="L17" s="10">
        <f t="shared" si="4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20200804</v>
      </c>
      <c r="Y17" s="12">
        <v>15</v>
      </c>
      <c r="Z17" s="6" t="s">
        <v>98</v>
      </c>
      <c r="AA17" s="12" t="str">
        <f t="shared" si="5"/>
        <v>하선동</v>
      </c>
      <c r="AB17" s="5" t="s">
        <v>79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0"/>
        <v>8</v>
      </c>
      <c r="C18" s="6" t="str">
        <f t="shared" si="1"/>
        <v>04</v>
      </c>
      <c r="D18" s="7" t="s">
        <v>34</v>
      </c>
      <c r="E18" s="7" t="s">
        <v>100</v>
      </c>
      <c r="F18" s="7" t="s">
        <v>108</v>
      </c>
      <c r="G18" s="5" t="s">
        <v>129</v>
      </c>
      <c r="H18" s="5" t="s">
        <v>125</v>
      </c>
      <c r="I18" s="8">
        <f t="shared" si="2"/>
        <v>6417</v>
      </c>
      <c r="J18" s="9">
        <v>5850</v>
      </c>
      <c r="K18" s="8">
        <f t="shared" si="3"/>
        <v>567</v>
      </c>
      <c r="L18" s="10">
        <f t="shared" si="4"/>
        <v>8.8359046283309955E-2</v>
      </c>
      <c r="M18" s="11"/>
      <c r="N18" s="11"/>
      <c r="O18" s="11"/>
      <c r="P18" s="11">
        <v>11</v>
      </c>
      <c r="Q18" s="11"/>
      <c r="R18" s="11"/>
      <c r="S18" s="11"/>
      <c r="T18" s="11">
        <v>556</v>
      </c>
      <c r="U18" s="11"/>
      <c r="V18" s="11"/>
      <c r="W18" s="11"/>
      <c r="X18" s="12">
        <v>20200804</v>
      </c>
      <c r="Y18" s="12">
        <v>7</v>
      </c>
      <c r="Z18" s="6" t="s">
        <v>98</v>
      </c>
      <c r="AA18" s="12" t="str">
        <f t="shared" si="5"/>
        <v>하선동</v>
      </c>
      <c r="AB18" s="5" t="s">
        <v>79</v>
      </c>
      <c r="AC18" s="13" t="s">
        <v>121</v>
      </c>
    </row>
    <row r="19" spans="1:29" s="14" customFormat="1" ht="20.100000000000001" customHeight="1" x14ac:dyDescent="0.3">
      <c r="A19" s="5">
        <v>13</v>
      </c>
      <c r="B19" s="6" t="str">
        <f t="shared" si="0"/>
        <v>8</v>
      </c>
      <c r="C19" s="6" t="str">
        <f t="shared" si="1"/>
        <v>04</v>
      </c>
      <c r="D19" s="7" t="s">
        <v>34</v>
      </c>
      <c r="E19" s="7" t="s">
        <v>117</v>
      </c>
      <c r="F19" s="7" t="s">
        <v>120</v>
      </c>
      <c r="G19" s="5" t="s">
        <v>129</v>
      </c>
      <c r="H19" s="5" t="s">
        <v>125</v>
      </c>
      <c r="I19" s="8">
        <f t="shared" si="2"/>
        <v>9622</v>
      </c>
      <c r="J19" s="9">
        <v>9622</v>
      </c>
      <c r="K19" s="8">
        <f t="shared" si="3"/>
        <v>0</v>
      </c>
      <c r="L19" s="10">
        <f t="shared" si="4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20200804</v>
      </c>
      <c r="Y19" s="12">
        <v>3</v>
      </c>
      <c r="Z19" s="6" t="s">
        <v>98</v>
      </c>
      <c r="AA19" s="12" t="str">
        <f t="shared" si="5"/>
        <v>하선동</v>
      </c>
      <c r="AB19" s="5" t="s">
        <v>79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0"/>
        <v>8</v>
      </c>
      <c r="C20" s="6" t="str">
        <f t="shared" si="1"/>
        <v>04</v>
      </c>
      <c r="D20" s="7" t="s">
        <v>32</v>
      </c>
      <c r="E20" s="7" t="s">
        <v>100</v>
      </c>
      <c r="F20" s="7" t="s">
        <v>105</v>
      </c>
      <c r="G20" s="5" t="s">
        <v>128</v>
      </c>
      <c r="H20" s="5" t="s">
        <v>125</v>
      </c>
      <c r="I20" s="8">
        <f t="shared" si="2"/>
        <v>1226</v>
      </c>
      <c r="J20" s="9">
        <v>1220</v>
      </c>
      <c r="K20" s="8">
        <f t="shared" si="3"/>
        <v>6</v>
      </c>
      <c r="L20" s="10">
        <f t="shared" si="4"/>
        <v>4.8939641109298528E-3</v>
      </c>
      <c r="M20" s="11"/>
      <c r="N20" s="11"/>
      <c r="O20" s="11"/>
      <c r="P20" s="11">
        <v>5</v>
      </c>
      <c r="Q20" s="11">
        <v>1</v>
      </c>
      <c r="R20" s="11"/>
      <c r="S20" s="11"/>
      <c r="T20" s="11"/>
      <c r="U20" s="11"/>
      <c r="V20" s="11"/>
      <c r="W20" s="11"/>
      <c r="X20" s="12">
        <v>20200804</v>
      </c>
      <c r="Y20" s="12">
        <v>14</v>
      </c>
      <c r="Z20" s="6" t="s">
        <v>98</v>
      </c>
      <c r="AA20" s="12" t="str">
        <f t="shared" si="5"/>
        <v>하선동</v>
      </c>
      <c r="AB20" s="5" t="s">
        <v>87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0"/>
        <v>8</v>
      </c>
      <c r="C21" s="6" t="str">
        <f t="shared" si="1"/>
        <v>04</v>
      </c>
      <c r="D21" s="7" t="s">
        <v>32</v>
      </c>
      <c r="E21" s="7" t="s">
        <v>100</v>
      </c>
      <c r="F21" s="7" t="s">
        <v>105</v>
      </c>
      <c r="G21" s="5" t="s">
        <v>128</v>
      </c>
      <c r="H21" s="5" t="s">
        <v>125</v>
      </c>
      <c r="I21" s="8">
        <f t="shared" si="2"/>
        <v>1756</v>
      </c>
      <c r="J21" s="9">
        <v>1750</v>
      </c>
      <c r="K21" s="8">
        <f t="shared" si="3"/>
        <v>6</v>
      </c>
      <c r="L21" s="10">
        <f t="shared" si="4"/>
        <v>3.4168564920273349E-3</v>
      </c>
      <c r="M21" s="11">
        <v>1</v>
      </c>
      <c r="N21" s="11">
        <v>1</v>
      </c>
      <c r="O21" s="11"/>
      <c r="P21" s="11">
        <v>3</v>
      </c>
      <c r="Q21" s="11">
        <v>1</v>
      </c>
      <c r="R21" s="11"/>
      <c r="S21" s="11"/>
      <c r="T21" s="11"/>
      <c r="U21" s="11"/>
      <c r="V21" s="11"/>
      <c r="W21" s="11"/>
      <c r="X21" s="12">
        <v>20200804</v>
      </c>
      <c r="Y21" s="12">
        <v>14</v>
      </c>
      <c r="Z21" s="6" t="s">
        <v>99</v>
      </c>
      <c r="AA21" s="12" t="str">
        <f t="shared" si="5"/>
        <v>이형준</v>
      </c>
      <c r="AB21" s="5" t="s">
        <v>87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0"/>
        <v>8</v>
      </c>
      <c r="C22" s="6" t="str">
        <f t="shared" si="1"/>
        <v>04</v>
      </c>
      <c r="D22" s="7" t="s">
        <v>34</v>
      </c>
      <c r="E22" s="7" t="s">
        <v>116</v>
      </c>
      <c r="F22" s="7" t="s">
        <v>119</v>
      </c>
      <c r="G22" s="5" t="s">
        <v>129</v>
      </c>
      <c r="H22" s="5" t="s">
        <v>125</v>
      </c>
      <c r="I22" s="8">
        <f t="shared" si="2"/>
        <v>1400</v>
      </c>
      <c r="J22" s="11">
        <v>1400</v>
      </c>
      <c r="K22" s="8">
        <f t="shared" si="3"/>
        <v>0</v>
      </c>
      <c r="L22" s="10">
        <f t="shared" si="4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20200804</v>
      </c>
      <c r="Y22" s="12">
        <v>15</v>
      </c>
      <c r="Z22" s="6" t="s">
        <v>98</v>
      </c>
      <c r="AA22" s="12" t="str">
        <f t="shared" si="5"/>
        <v>하선동</v>
      </c>
      <c r="AB22" s="5" t="s">
        <v>87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0"/>
        <v>8</v>
      </c>
      <c r="C23" s="6" t="str">
        <f t="shared" si="1"/>
        <v>04</v>
      </c>
      <c r="D23" s="7" t="s">
        <v>34</v>
      </c>
      <c r="E23" s="7" t="s">
        <v>116</v>
      </c>
      <c r="F23" s="7" t="s">
        <v>119</v>
      </c>
      <c r="G23" s="5" t="s">
        <v>129</v>
      </c>
      <c r="H23" s="5" t="s">
        <v>125</v>
      </c>
      <c r="I23" s="8">
        <f t="shared" si="2"/>
        <v>4741</v>
      </c>
      <c r="J23" s="11">
        <v>4740</v>
      </c>
      <c r="K23" s="8">
        <f t="shared" si="3"/>
        <v>1</v>
      </c>
      <c r="L23" s="10">
        <f t="shared" si="4"/>
        <v>2.1092596498628981E-4</v>
      </c>
      <c r="M23" s="11"/>
      <c r="N23" s="11"/>
      <c r="O23" s="11"/>
      <c r="P23" s="11"/>
      <c r="Q23" s="11">
        <v>1</v>
      </c>
      <c r="R23" s="11"/>
      <c r="S23" s="11"/>
      <c r="T23" s="11"/>
      <c r="U23" s="11"/>
      <c r="V23" s="11"/>
      <c r="W23" s="11"/>
      <c r="X23" s="12">
        <v>20200804</v>
      </c>
      <c r="Y23" s="12">
        <v>15</v>
      </c>
      <c r="Z23" s="6" t="s">
        <v>99</v>
      </c>
      <c r="AA23" s="12" t="str">
        <f t="shared" si="5"/>
        <v>이형준</v>
      </c>
      <c r="AB23" s="5" t="s">
        <v>87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0"/>
        <v>8</v>
      </c>
      <c r="C24" s="6" t="str">
        <f t="shared" si="1"/>
        <v>04</v>
      </c>
      <c r="D24" s="7" t="s">
        <v>89</v>
      </c>
      <c r="E24" s="7" t="s">
        <v>110</v>
      </c>
      <c r="F24" s="7" t="s">
        <v>112</v>
      </c>
      <c r="G24" s="5">
        <v>7301</v>
      </c>
      <c r="H24" s="5" t="s">
        <v>125</v>
      </c>
      <c r="I24" s="8">
        <f t="shared" si="2"/>
        <v>980</v>
      </c>
      <c r="J24" s="11">
        <v>980</v>
      </c>
      <c r="K24" s="8">
        <f t="shared" si="3"/>
        <v>0</v>
      </c>
      <c r="L24" s="10">
        <f t="shared" si="4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20200804</v>
      </c>
      <c r="Y24" s="12">
        <v>13</v>
      </c>
      <c r="Z24" s="6" t="s">
        <v>99</v>
      </c>
      <c r="AA24" s="12" t="str">
        <f t="shared" si="5"/>
        <v>이형준</v>
      </c>
      <c r="AB24" s="5" t="s">
        <v>87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0"/>
        <v>8</v>
      </c>
      <c r="C25" s="6" t="str">
        <f t="shared" si="1"/>
        <v>04</v>
      </c>
      <c r="D25" s="7" t="s">
        <v>36</v>
      </c>
      <c r="E25" s="7" t="s">
        <v>100</v>
      </c>
      <c r="F25" s="7" t="s">
        <v>113</v>
      </c>
      <c r="G25" s="5" t="s">
        <v>130</v>
      </c>
      <c r="H25" s="5" t="s">
        <v>125</v>
      </c>
      <c r="I25" s="8">
        <f t="shared" si="2"/>
        <v>1845</v>
      </c>
      <c r="J25" s="16">
        <v>1845</v>
      </c>
      <c r="K25" s="8">
        <f t="shared" si="3"/>
        <v>0</v>
      </c>
      <c r="L25" s="10">
        <f t="shared" si="4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20200804</v>
      </c>
      <c r="Y25" s="12">
        <v>6</v>
      </c>
      <c r="Z25" s="6" t="s">
        <v>99</v>
      </c>
      <c r="AA25" s="12" t="str">
        <f t="shared" si="5"/>
        <v>이형준</v>
      </c>
      <c r="AB25" s="5" t="s">
        <v>87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0"/>
        <v>8</v>
      </c>
      <c r="C26" s="6" t="str">
        <f t="shared" si="1"/>
        <v>04</v>
      </c>
      <c r="D26" s="7" t="s">
        <v>34</v>
      </c>
      <c r="E26" s="7" t="s">
        <v>117</v>
      </c>
      <c r="F26" s="7" t="s">
        <v>120</v>
      </c>
      <c r="G26" s="5" t="s">
        <v>129</v>
      </c>
      <c r="H26" s="5" t="s">
        <v>125</v>
      </c>
      <c r="I26" s="8">
        <f t="shared" si="2"/>
        <v>3000</v>
      </c>
      <c r="J26" s="11">
        <v>3000</v>
      </c>
      <c r="K26" s="8">
        <f t="shared" si="3"/>
        <v>0</v>
      </c>
      <c r="L26" s="10">
        <f t="shared" si="4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20200804</v>
      </c>
      <c r="Y26" s="12">
        <v>3</v>
      </c>
      <c r="Z26" s="6" t="s">
        <v>98</v>
      </c>
      <c r="AA26" s="12" t="str">
        <f t="shared" si="5"/>
        <v>하선동</v>
      </c>
      <c r="AB26" s="5" t="s">
        <v>87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0"/>
        <v>8</v>
      </c>
      <c r="C27" s="6" t="str">
        <f t="shared" si="1"/>
        <v>04</v>
      </c>
      <c r="D27" s="7" t="s">
        <v>34</v>
      </c>
      <c r="E27" s="7" t="s">
        <v>117</v>
      </c>
      <c r="F27" s="7" t="s">
        <v>120</v>
      </c>
      <c r="G27" s="5" t="s">
        <v>129</v>
      </c>
      <c r="H27" s="5" t="s">
        <v>125</v>
      </c>
      <c r="I27" s="8">
        <f t="shared" si="2"/>
        <v>8940</v>
      </c>
      <c r="J27" s="11">
        <v>8940</v>
      </c>
      <c r="K27" s="8">
        <f t="shared" ref="K27:K43" si="6">SUM(M27:W27)</f>
        <v>0</v>
      </c>
      <c r="L27" s="10">
        <f t="shared" si="4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20200804</v>
      </c>
      <c r="Y27" s="12">
        <v>3</v>
      </c>
      <c r="Z27" s="6" t="s">
        <v>99</v>
      </c>
      <c r="AA27" s="12" t="str">
        <f t="shared" si="5"/>
        <v>이형준</v>
      </c>
      <c r="AB27" s="5" t="s">
        <v>87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0"/>
        <v>8</v>
      </c>
      <c r="C28" s="6" t="str">
        <f t="shared" si="1"/>
        <v>04</v>
      </c>
      <c r="D28" s="7" t="s">
        <v>32</v>
      </c>
      <c r="E28" s="7" t="s">
        <v>111</v>
      </c>
      <c r="F28" s="7" t="s">
        <v>114</v>
      </c>
      <c r="G28" s="5" t="s">
        <v>128</v>
      </c>
      <c r="H28" s="5" t="s">
        <v>132</v>
      </c>
      <c r="I28" s="8">
        <f t="shared" si="2"/>
        <v>2296</v>
      </c>
      <c r="J28" s="9">
        <v>2000</v>
      </c>
      <c r="K28" s="8">
        <f t="shared" si="6"/>
        <v>296</v>
      </c>
      <c r="L28" s="10">
        <f t="shared" si="4"/>
        <v>0.1289198606271777</v>
      </c>
      <c r="M28" s="11"/>
      <c r="N28" s="11"/>
      <c r="O28" s="11"/>
      <c r="P28" s="11"/>
      <c r="Q28" s="11"/>
      <c r="R28" s="11"/>
      <c r="S28" s="11">
        <v>24</v>
      </c>
      <c r="T28" s="11">
        <v>272</v>
      </c>
      <c r="U28" s="11"/>
      <c r="V28" s="11"/>
      <c r="W28" s="11"/>
      <c r="X28" s="12">
        <v>20200804</v>
      </c>
      <c r="Y28" s="12">
        <v>2</v>
      </c>
      <c r="Z28" s="6" t="s">
        <v>99</v>
      </c>
      <c r="AA28" s="12" t="str">
        <f t="shared" si="5"/>
        <v>이형준</v>
      </c>
      <c r="AB28" s="5" t="s">
        <v>87</v>
      </c>
      <c r="AC28" s="17" t="s">
        <v>122</v>
      </c>
    </row>
    <row r="29" spans="1:29" s="14" customFormat="1" ht="20.100000000000001" customHeight="1" x14ac:dyDescent="0.3">
      <c r="A29" s="5">
        <v>23</v>
      </c>
      <c r="B29" s="6" t="str">
        <f t="shared" si="0"/>
        <v>8</v>
      </c>
      <c r="C29" s="6" t="str">
        <f t="shared" si="1"/>
        <v>04</v>
      </c>
      <c r="D29" s="7" t="s">
        <v>34</v>
      </c>
      <c r="E29" s="7" t="s">
        <v>100</v>
      </c>
      <c r="F29" s="7" t="s">
        <v>108</v>
      </c>
      <c r="G29" s="5" t="s">
        <v>129</v>
      </c>
      <c r="H29" s="5" t="s">
        <v>125</v>
      </c>
      <c r="I29" s="8">
        <f t="shared" si="2"/>
        <v>5266</v>
      </c>
      <c r="J29" s="9">
        <v>5250</v>
      </c>
      <c r="K29" s="8">
        <f t="shared" si="6"/>
        <v>16</v>
      </c>
      <c r="L29" s="10">
        <f t="shared" si="4"/>
        <v>3.0383592859855677E-3</v>
      </c>
      <c r="M29" s="11"/>
      <c r="N29" s="11"/>
      <c r="O29" s="11"/>
      <c r="P29" s="11">
        <v>11</v>
      </c>
      <c r="Q29" s="11">
        <v>5</v>
      </c>
      <c r="R29" s="11"/>
      <c r="S29" s="11"/>
      <c r="T29" s="11"/>
      <c r="U29" s="11"/>
      <c r="V29" s="11"/>
      <c r="W29" s="11"/>
      <c r="X29" s="12">
        <v>20200804</v>
      </c>
      <c r="Y29" s="12">
        <v>7</v>
      </c>
      <c r="Z29" s="6" t="s">
        <v>99</v>
      </c>
      <c r="AA29" s="12" t="str">
        <f t="shared" si="5"/>
        <v>이형준</v>
      </c>
      <c r="AB29" s="5" t="s">
        <v>88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0"/>
        <v>8</v>
      </c>
      <c r="C30" s="6" t="str">
        <f t="shared" si="1"/>
        <v>04</v>
      </c>
      <c r="D30" s="7" t="s">
        <v>32</v>
      </c>
      <c r="E30" s="7" t="s">
        <v>101</v>
      </c>
      <c r="F30" s="7" t="s">
        <v>118</v>
      </c>
      <c r="G30" s="5" t="s">
        <v>131</v>
      </c>
      <c r="H30" s="5" t="s">
        <v>132</v>
      </c>
      <c r="I30" s="8">
        <f t="shared" si="2"/>
        <v>1260</v>
      </c>
      <c r="J30" s="9">
        <v>1260</v>
      </c>
      <c r="K30" s="8">
        <f t="shared" si="6"/>
        <v>0</v>
      </c>
      <c r="L30" s="10">
        <f t="shared" si="4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20200804</v>
      </c>
      <c r="Y30" s="12">
        <v>12</v>
      </c>
      <c r="Z30" s="6" t="s">
        <v>98</v>
      </c>
      <c r="AA30" s="12" t="str">
        <f t="shared" si="5"/>
        <v>하선동</v>
      </c>
      <c r="AB30" s="5" t="s">
        <v>88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0"/>
        <v>8</v>
      </c>
      <c r="C31" s="6" t="str">
        <f t="shared" si="1"/>
        <v>04</v>
      </c>
      <c r="D31" s="7" t="s">
        <v>32</v>
      </c>
      <c r="E31" s="7" t="s">
        <v>101</v>
      </c>
      <c r="F31" s="7" t="s">
        <v>118</v>
      </c>
      <c r="G31" s="5" t="s">
        <v>131</v>
      </c>
      <c r="H31" s="5" t="s">
        <v>132</v>
      </c>
      <c r="I31" s="8">
        <f t="shared" si="2"/>
        <v>954</v>
      </c>
      <c r="J31" s="9">
        <v>950</v>
      </c>
      <c r="K31" s="8">
        <f t="shared" si="6"/>
        <v>4</v>
      </c>
      <c r="L31" s="10">
        <f t="shared" si="4"/>
        <v>4.1928721174004195E-3</v>
      </c>
      <c r="M31" s="11"/>
      <c r="N31" s="11"/>
      <c r="O31" s="11"/>
      <c r="P31" s="11"/>
      <c r="Q31" s="11">
        <v>3</v>
      </c>
      <c r="R31" s="11"/>
      <c r="S31" s="11">
        <v>1</v>
      </c>
      <c r="T31" s="11"/>
      <c r="U31" s="11"/>
      <c r="V31" s="11"/>
      <c r="W31" s="11"/>
      <c r="X31" s="12">
        <v>20200804</v>
      </c>
      <c r="Y31" s="12">
        <v>12</v>
      </c>
      <c r="Z31" s="6" t="s">
        <v>99</v>
      </c>
      <c r="AA31" s="12" t="str">
        <f t="shared" si="5"/>
        <v>이형준</v>
      </c>
      <c r="AB31" s="5" t="s">
        <v>88</v>
      </c>
      <c r="AC31" s="13"/>
    </row>
    <row r="32" spans="1:29" s="14" customFormat="1" ht="20.100000000000001" customHeight="1" x14ac:dyDescent="0.3">
      <c r="A32" s="5">
        <v>26</v>
      </c>
      <c r="B32" s="6" t="str">
        <f t="shared" si="0"/>
        <v>8</v>
      </c>
      <c r="C32" s="6" t="str">
        <f t="shared" si="1"/>
        <v>04</v>
      </c>
      <c r="D32" s="7" t="s">
        <v>34</v>
      </c>
      <c r="E32" s="7" t="s">
        <v>100</v>
      </c>
      <c r="F32" s="7" t="s">
        <v>108</v>
      </c>
      <c r="G32" s="5" t="s">
        <v>129</v>
      </c>
      <c r="H32" s="5" t="s">
        <v>125</v>
      </c>
      <c r="I32" s="8">
        <f t="shared" si="2"/>
        <v>1002</v>
      </c>
      <c r="J32" s="9">
        <v>1000</v>
      </c>
      <c r="K32" s="8">
        <f t="shared" si="6"/>
        <v>2</v>
      </c>
      <c r="L32" s="10">
        <f t="shared" si="4"/>
        <v>1.996007984031936E-3</v>
      </c>
      <c r="M32" s="11"/>
      <c r="N32" s="11"/>
      <c r="O32" s="11"/>
      <c r="P32" s="11">
        <v>2</v>
      </c>
      <c r="Q32" s="11"/>
      <c r="R32" s="11"/>
      <c r="S32" s="11"/>
      <c r="T32" s="11"/>
      <c r="U32" s="11"/>
      <c r="V32" s="11"/>
      <c r="W32" s="11"/>
      <c r="X32" s="12">
        <v>20200804</v>
      </c>
      <c r="Y32" s="12">
        <v>7</v>
      </c>
      <c r="Z32" s="6" t="s">
        <v>98</v>
      </c>
      <c r="AA32" s="12" t="str">
        <f t="shared" si="5"/>
        <v>하선동</v>
      </c>
      <c r="AB32" s="5" t="s">
        <v>88</v>
      </c>
      <c r="AC32" s="13"/>
    </row>
    <row r="33" spans="1:29" s="14" customFormat="1" ht="20.100000000000001" customHeight="1" x14ac:dyDescent="0.3">
      <c r="A33" s="5">
        <v>27</v>
      </c>
      <c r="B33" s="6" t="str">
        <f t="shared" si="0"/>
        <v>8</v>
      </c>
      <c r="C33" s="6" t="str">
        <f t="shared" si="1"/>
        <v>04</v>
      </c>
      <c r="D33" s="7" t="s">
        <v>34</v>
      </c>
      <c r="E33" s="7" t="s">
        <v>116</v>
      </c>
      <c r="F33" s="5" t="s">
        <v>123</v>
      </c>
      <c r="G33" s="5" t="s">
        <v>129</v>
      </c>
      <c r="H33" s="5" t="s">
        <v>125</v>
      </c>
      <c r="I33" s="8">
        <f t="shared" si="2"/>
        <v>10587</v>
      </c>
      <c r="J33" s="9">
        <v>10560</v>
      </c>
      <c r="K33" s="8">
        <f t="shared" si="6"/>
        <v>27</v>
      </c>
      <c r="L33" s="10">
        <f t="shared" si="4"/>
        <v>2.5502975347123833E-3</v>
      </c>
      <c r="M33" s="11"/>
      <c r="N33" s="11"/>
      <c r="O33" s="11"/>
      <c r="P33" s="11"/>
      <c r="Q33" s="11">
        <v>27</v>
      </c>
      <c r="R33" s="11"/>
      <c r="S33" s="11"/>
      <c r="T33" s="11"/>
      <c r="U33" s="11"/>
      <c r="V33" s="11"/>
      <c r="W33" s="11"/>
      <c r="X33" s="12">
        <v>20200804</v>
      </c>
      <c r="Y33" s="12">
        <v>5</v>
      </c>
      <c r="Z33" s="6" t="s">
        <v>99</v>
      </c>
      <c r="AA33" s="12" t="str">
        <f t="shared" si="5"/>
        <v>이형준</v>
      </c>
      <c r="AB33" s="5" t="s">
        <v>88</v>
      </c>
      <c r="AC33" s="13"/>
    </row>
    <row r="34" spans="1:29" s="14" customFormat="1" ht="20.100000000000001" customHeight="1" x14ac:dyDescent="0.3">
      <c r="A34" s="5">
        <v>28</v>
      </c>
      <c r="B34" s="6" t="str">
        <f t="shared" si="0"/>
        <v>8</v>
      </c>
      <c r="C34" s="6" t="str">
        <f t="shared" si="1"/>
        <v>04</v>
      </c>
      <c r="D34" s="7" t="s">
        <v>32</v>
      </c>
      <c r="E34" s="7" t="s">
        <v>111</v>
      </c>
      <c r="F34" s="7" t="s">
        <v>114</v>
      </c>
      <c r="G34" s="5" t="s">
        <v>128</v>
      </c>
      <c r="H34" s="5" t="s">
        <v>132</v>
      </c>
      <c r="I34" s="8">
        <f t="shared" si="2"/>
        <v>3380</v>
      </c>
      <c r="J34" s="9">
        <v>2730</v>
      </c>
      <c r="K34" s="8">
        <f t="shared" si="6"/>
        <v>650</v>
      </c>
      <c r="L34" s="10">
        <f t="shared" si="4"/>
        <v>0.19230769230769232</v>
      </c>
      <c r="M34" s="11"/>
      <c r="N34" s="11"/>
      <c r="O34" s="11"/>
      <c r="P34" s="11"/>
      <c r="Q34" s="11"/>
      <c r="R34" s="11"/>
      <c r="S34" s="11">
        <v>50</v>
      </c>
      <c r="T34" s="11">
        <v>600</v>
      </c>
      <c r="U34" s="11"/>
      <c r="V34" s="11"/>
      <c r="W34" s="11"/>
      <c r="X34" s="12">
        <v>20200804</v>
      </c>
      <c r="Y34" s="12">
        <v>2</v>
      </c>
      <c r="Z34" s="6" t="s">
        <v>99</v>
      </c>
      <c r="AA34" s="12" t="str">
        <f t="shared" si="5"/>
        <v>이형준</v>
      </c>
      <c r="AB34" s="5" t="s">
        <v>88</v>
      </c>
      <c r="AC34" s="17" t="s">
        <v>122</v>
      </c>
    </row>
    <row r="35" spans="1:29" s="14" customFormat="1" ht="20.100000000000001" customHeight="1" x14ac:dyDescent="0.3">
      <c r="A35" s="5">
        <v>29</v>
      </c>
      <c r="B35" s="6" t="str">
        <f t="shared" si="0"/>
        <v>8</v>
      </c>
      <c r="C35" s="6" t="str">
        <f t="shared" si="1"/>
        <v>04</v>
      </c>
      <c r="D35" s="7"/>
      <c r="E35" s="7"/>
      <c r="F35" s="7"/>
      <c r="G35" s="5"/>
      <c r="H35" s="5"/>
      <c r="I35" s="8">
        <f t="shared" si="2"/>
        <v>0</v>
      </c>
      <c r="J35" s="9"/>
      <c r="K35" s="8">
        <f t="shared" si="6"/>
        <v>0</v>
      </c>
      <c r="L35" s="10" t="e">
        <f t="shared" si="4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0"/>
        <v>8</v>
      </c>
      <c r="C36" s="6" t="str">
        <f t="shared" si="1"/>
        <v>04</v>
      </c>
      <c r="D36" s="7"/>
      <c r="E36" s="5"/>
      <c r="F36" s="5"/>
      <c r="G36" s="5"/>
      <c r="H36" s="5"/>
      <c r="I36" s="8">
        <f t="shared" si="2"/>
        <v>0</v>
      </c>
      <c r="J36" s="9"/>
      <c r="K36" s="8">
        <f t="shared" si="6"/>
        <v>0</v>
      </c>
      <c r="L36" s="10" t="e">
        <f t="shared" si="4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0"/>
        <v>8</v>
      </c>
      <c r="C37" s="6" t="str">
        <f t="shared" si="1"/>
        <v>04</v>
      </c>
      <c r="D37" s="7"/>
      <c r="E37" s="5"/>
      <c r="F37" s="5"/>
      <c r="G37" s="5"/>
      <c r="H37" s="5"/>
      <c r="I37" s="8">
        <f t="shared" ref="I37:I39" si="7">J37+K37</f>
        <v>0</v>
      </c>
      <c r="J37" s="9"/>
      <c r="K37" s="8">
        <f t="shared" ref="K37:K39" si="8">SUM(M37:W37)</f>
        <v>0</v>
      </c>
      <c r="L37" s="10" t="e">
        <f t="shared" ref="L37:L39" si="9">K37/I37</f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0"/>
        <v>8</v>
      </c>
      <c r="C38" s="6" t="str">
        <f t="shared" si="1"/>
        <v>04</v>
      </c>
      <c r="D38" s="7"/>
      <c r="E38" s="5"/>
      <c r="F38" s="5"/>
      <c r="G38" s="5"/>
      <c r="H38" s="5"/>
      <c r="I38" s="8">
        <f t="shared" si="7"/>
        <v>0</v>
      </c>
      <c r="J38" s="9"/>
      <c r="K38" s="8">
        <f t="shared" si="8"/>
        <v>0</v>
      </c>
      <c r="L38" s="10" t="e">
        <f t="shared" si="9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0"/>
        <v>8</v>
      </c>
      <c r="C39" s="6" t="str">
        <f t="shared" si="1"/>
        <v>04</v>
      </c>
      <c r="D39" s="7"/>
      <c r="E39" s="5"/>
      <c r="F39" s="5"/>
      <c r="G39" s="5"/>
      <c r="H39" s="5"/>
      <c r="I39" s="8">
        <f t="shared" si="7"/>
        <v>0</v>
      </c>
      <c r="J39" s="9"/>
      <c r="K39" s="8">
        <f t="shared" si="8"/>
        <v>0</v>
      </c>
      <c r="L39" s="10" t="e">
        <f t="shared" si="9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0"/>
        <v>8</v>
      </c>
      <c r="C40" s="6" t="str">
        <f t="shared" si="1"/>
        <v>04</v>
      </c>
      <c r="D40" s="7"/>
      <c r="E40" s="7"/>
      <c r="F40" s="7"/>
      <c r="G40" s="5"/>
      <c r="H40" s="5"/>
      <c r="I40" s="8">
        <f t="shared" si="2"/>
        <v>0</v>
      </c>
      <c r="J40" s="9"/>
      <c r="K40" s="8">
        <f t="shared" si="6"/>
        <v>0</v>
      </c>
      <c r="L40" s="10" t="e">
        <f t="shared" si="4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0"/>
        <v>8</v>
      </c>
      <c r="C41" s="6" t="str">
        <f t="shared" si="1"/>
        <v>04</v>
      </c>
      <c r="D41" s="7"/>
      <c r="E41" s="7"/>
      <c r="F41" s="7"/>
      <c r="G41" s="5"/>
      <c r="H41" s="5"/>
      <c r="I41" s="8">
        <f t="shared" ref="I41:I42" si="10">J41+K41</f>
        <v>0</v>
      </c>
      <c r="J41" s="9"/>
      <c r="K41" s="8">
        <f t="shared" ref="K41:K42" si="11">SUM(M41:W41)</f>
        <v>0</v>
      </c>
      <c r="L41" s="10" t="e">
        <f t="shared" ref="L41:L42" si="12">K41/I41</f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0"/>
        <v>8</v>
      </c>
      <c r="C42" s="6" t="str">
        <f t="shared" si="1"/>
        <v>04</v>
      </c>
      <c r="D42" s="7"/>
      <c r="E42" s="7"/>
      <c r="F42" s="7"/>
      <c r="G42" s="5"/>
      <c r="H42" s="5"/>
      <c r="I42" s="8">
        <f t="shared" si="10"/>
        <v>0</v>
      </c>
      <c r="J42" s="9"/>
      <c r="K42" s="8">
        <f t="shared" si="11"/>
        <v>0</v>
      </c>
      <c r="L42" s="10" t="e">
        <f t="shared" si="1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0"/>
        <v>8</v>
      </c>
      <c r="C43" s="6" t="str">
        <f t="shared" si="1"/>
        <v>04</v>
      </c>
      <c r="D43" s="7"/>
      <c r="E43" s="7"/>
      <c r="F43" s="7"/>
      <c r="G43" s="5"/>
      <c r="H43" s="5"/>
      <c r="I43" s="8">
        <f t="shared" si="2"/>
        <v>0</v>
      </c>
      <c r="J43" s="9"/>
      <c r="K43" s="8">
        <f t="shared" si="6"/>
        <v>0</v>
      </c>
      <c r="L43" s="10" t="e">
        <f t="shared" si="4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0"/>
        <v>8</v>
      </c>
      <c r="C44" s="6" t="str">
        <f t="shared" si="1"/>
        <v>04</v>
      </c>
      <c r="D44" s="7"/>
      <c r="E44" s="7"/>
      <c r="F44" s="7"/>
      <c r="G44" s="5"/>
      <c r="H44" s="5"/>
      <c r="I44" s="8">
        <f t="shared" si="2"/>
        <v>0</v>
      </c>
      <c r="J44" s="9"/>
      <c r="K44" s="8">
        <f t="shared" ref="K44:K46" si="13">SUM(M44:W44)</f>
        <v>0</v>
      </c>
      <c r="L44" s="10" t="e">
        <f t="shared" si="4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0"/>
        <v>8</v>
      </c>
      <c r="C45" s="6" t="str">
        <f t="shared" si="1"/>
        <v>04</v>
      </c>
      <c r="D45" s="7"/>
      <c r="E45" s="7"/>
      <c r="F45" s="7"/>
      <c r="G45" s="5"/>
      <c r="H45" s="5"/>
      <c r="I45" s="8">
        <f t="shared" si="2"/>
        <v>0</v>
      </c>
      <c r="J45" s="9"/>
      <c r="K45" s="8">
        <f t="shared" si="13"/>
        <v>0</v>
      </c>
      <c r="L45" s="10" t="e">
        <f t="shared" si="4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0"/>
        <v>8</v>
      </c>
      <c r="C46" s="6" t="str">
        <f t="shared" si="1"/>
        <v>04</v>
      </c>
      <c r="D46" s="7"/>
      <c r="E46" s="7"/>
      <c r="F46" s="7"/>
      <c r="G46" s="5"/>
      <c r="H46" s="5"/>
      <c r="I46" s="8">
        <f t="shared" si="2"/>
        <v>0</v>
      </c>
      <c r="J46" s="9"/>
      <c r="K46" s="8">
        <f t="shared" si="13"/>
        <v>0</v>
      </c>
      <c r="L46" s="10" t="e">
        <f t="shared" si="4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14">SUM(I7:I46)</f>
        <v>98155</v>
      </c>
      <c r="J47" s="37">
        <f t="shared" si="14"/>
        <v>94674</v>
      </c>
      <c r="K47" s="37">
        <f t="shared" si="14"/>
        <v>3481</v>
      </c>
      <c r="L47" s="37" t="e">
        <f t="shared" si="14"/>
        <v>#DIV/0!</v>
      </c>
      <c r="M47" s="37">
        <f t="shared" si="14"/>
        <v>1</v>
      </c>
      <c r="N47" s="37">
        <f t="shared" si="14"/>
        <v>1</v>
      </c>
      <c r="O47" s="37">
        <f t="shared" si="14"/>
        <v>0</v>
      </c>
      <c r="P47" s="37">
        <f t="shared" si="14"/>
        <v>50</v>
      </c>
      <c r="Q47" s="37">
        <f t="shared" si="14"/>
        <v>38</v>
      </c>
      <c r="R47" s="37">
        <f t="shared" si="14"/>
        <v>0</v>
      </c>
      <c r="S47" s="37">
        <f t="shared" si="14"/>
        <v>107</v>
      </c>
      <c r="T47" s="37">
        <f t="shared" si="14"/>
        <v>3284</v>
      </c>
      <c r="U47" s="37">
        <f t="shared" si="14"/>
        <v>0</v>
      </c>
      <c r="V47" s="37">
        <f t="shared" si="14"/>
        <v>0</v>
      </c>
      <c r="W47" s="37">
        <f t="shared" si="14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04</v>
      </c>
      <c r="D49" s="7" t="s">
        <v>89</v>
      </c>
      <c r="E49" s="7" t="s">
        <v>100</v>
      </c>
      <c r="F49" s="7" t="s">
        <v>102</v>
      </c>
      <c r="G49" s="5" t="s">
        <v>124</v>
      </c>
      <c r="H49" s="5" t="s">
        <v>125</v>
      </c>
      <c r="I49" s="8">
        <f t="shared" ref="I49:I63" si="15">J49+K49</f>
        <v>114</v>
      </c>
      <c r="J49" s="9">
        <v>108</v>
      </c>
      <c r="K49" s="8">
        <f t="shared" ref="K49:K63" si="16">SUM(M49:W49)</f>
        <v>6</v>
      </c>
      <c r="L49" s="10">
        <f t="shared" ref="L49:L63" si="17">K49/I49</f>
        <v>5.2631578947368418E-2</v>
      </c>
      <c r="M49" s="11"/>
      <c r="N49" s="11"/>
      <c r="O49" s="11"/>
      <c r="P49" s="11">
        <v>6</v>
      </c>
      <c r="Q49" s="11"/>
      <c r="R49" s="11"/>
      <c r="S49" s="11"/>
      <c r="T49" s="11"/>
      <c r="U49" s="11"/>
      <c r="V49" s="11"/>
      <c r="W49" s="11"/>
      <c r="X49" s="12">
        <v>20200731</v>
      </c>
      <c r="Y49" s="12">
        <v>13</v>
      </c>
      <c r="Z49" s="6" t="s">
        <v>98</v>
      </c>
      <c r="AA49" s="12" t="str">
        <f>IF($Z49="A","하선동",IF($Z49="B","이형준",""))</f>
        <v>하선동</v>
      </c>
      <c r="AB49" s="5" t="s">
        <v>65</v>
      </c>
      <c r="AC49" s="26" t="s">
        <v>126</v>
      </c>
    </row>
    <row r="50" spans="1:29" ht="20.100000000000001" customHeight="1" x14ac:dyDescent="0.3">
      <c r="A50" s="5">
        <v>2</v>
      </c>
      <c r="B50" s="6" t="str">
        <f t="shared" ref="B50:B63" si="18">LEFT($A$1,1)</f>
        <v>8</v>
      </c>
      <c r="C50" s="6" t="str">
        <f t="shared" ref="C50:C63" si="19">MID($A$1,4,2)</f>
        <v>04</v>
      </c>
      <c r="D50" s="7" t="s">
        <v>89</v>
      </c>
      <c r="E50" s="7" t="s">
        <v>100</v>
      </c>
      <c r="F50" s="7" t="s">
        <v>103</v>
      </c>
      <c r="G50" s="5">
        <v>8301</v>
      </c>
      <c r="H50" s="5">
        <v>8301</v>
      </c>
      <c r="I50" s="8">
        <f t="shared" si="15"/>
        <v>31</v>
      </c>
      <c r="J50" s="9">
        <v>23</v>
      </c>
      <c r="K50" s="8">
        <f t="shared" si="16"/>
        <v>8</v>
      </c>
      <c r="L50" s="10">
        <f t="shared" si="17"/>
        <v>0.25806451612903225</v>
      </c>
      <c r="M50" s="11">
        <v>8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20200715</v>
      </c>
      <c r="Y50" s="12">
        <v>9</v>
      </c>
      <c r="Z50" s="6" t="s">
        <v>98</v>
      </c>
      <c r="AA50" s="12" t="str">
        <f t="shared" ref="AA50:AA51" si="20">IF($Z50="A","하선동",IF($Z50="B","이형준",""))</f>
        <v>하선동</v>
      </c>
      <c r="AB50" s="5" t="s">
        <v>65</v>
      </c>
      <c r="AC50" s="13"/>
    </row>
    <row r="51" spans="1:29" ht="20.100000000000001" customHeight="1" x14ac:dyDescent="0.3">
      <c r="A51" s="5">
        <v>3</v>
      </c>
      <c r="B51" s="6" t="str">
        <f t="shared" si="18"/>
        <v>8</v>
      </c>
      <c r="C51" s="6" t="str">
        <f t="shared" si="19"/>
        <v>04</v>
      </c>
      <c r="D51" s="7" t="s">
        <v>89</v>
      </c>
      <c r="E51" s="7" t="s">
        <v>100</v>
      </c>
      <c r="F51" s="7" t="s">
        <v>104</v>
      </c>
      <c r="G51" s="5" t="s">
        <v>124</v>
      </c>
      <c r="H51" s="5" t="s">
        <v>133</v>
      </c>
      <c r="I51" s="8">
        <f t="shared" si="15"/>
        <v>20</v>
      </c>
      <c r="J51" s="9">
        <v>20</v>
      </c>
      <c r="K51" s="8">
        <f t="shared" si="16"/>
        <v>0</v>
      </c>
      <c r="L51" s="10">
        <f t="shared" si="17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20200715</v>
      </c>
      <c r="Y51" s="6">
        <v>14</v>
      </c>
      <c r="Z51" s="6" t="s">
        <v>98</v>
      </c>
      <c r="AA51" s="12" t="str">
        <f t="shared" si="20"/>
        <v>하선동</v>
      </c>
      <c r="AB51" s="5" t="s">
        <v>65</v>
      </c>
      <c r="AC51" s="26" t="s">
        <v>126</v>
      </c>
    </row>
    <row r="52" spans="1:29" ht="20.100000000000001" customHeight="1" x14ac:dyDescent="0.3">
      <c r="A52" s="5">
        <v>4</v>
      </c>
      <c r="B52" s="6" t="str">
        <f t="shared" si="18"/>
        <v>8</v>
      </c>
      <c r="C52" s="6" t="str">
        <f t="shared" si="19"/>
        <v>04</v>
      </c>
      <c r="D52" s="7" t="s">
        <v>89</v>
      </c>
      <c r="E52" s="7" t="s">
        <v>101</v>
      </c>
      <c r="F52" s="7" t="s">
        <v>109</v>
      </c>
      <c r="G52" s="5">
        <v>8301</v>
      </c>
      <c r="H52" s="5">
        <v>8301</v>
      </c>
      <c r="I52" s="8">
        <f t="shared" ref="I52:I54" si="21">J52+K52</f>
        <v>58</v>
      </c>
      <c r="J52" s="9">
        <v>58</v>
      </c>
      <c r="K52" s="8">
        <f t="shared" ref="K52:K54" si="22">SUM(M52:W52)</f>
        <v>0</v>
      </c>
      <c r="L52" s="10">
        <f t="shared" ref="L52:L54" si="23">K52/I52</f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>
        <v>20200720</v>
      </c>
      <c r="Y52" s="12">
        <v>12</v>
      </c>
      <c r="Z52" s="6"/>
      <c r="AA52" s="12" t="str">
        <f>IF($Z52="A","하선동",IF($Z52="B","이형준",""))</f>
        <v/>
      </c>
      <c r="AB52" s="5" t="s">
        <v>65</v>
      </c>
      <c r="AC52" s="13" t="s">
        <v>106</v>
      </c>
    </row>
    <row r="53" spans="1:29" ht="20.100000000000001" customHeight="1" x14ac:dyDescent="0.3">
      <c r="A53" s="5">
        <v>5</v>
      </c>
      <c r="B53" s="6" t="str">
        <f t="shared" si="18"/>
        <v>8</v>
      </c>
      <c r="C53" s="6" t="str">
        <f t="shared" si="19"/>
        <v>04</v>
      </c>
      <c r="D53" s="7" t="s">
        <v>89</v>
      </c>
      <c r="E53" s="7" t="s">
        <v>101</v>
      </c>
      <c r="F53" s="7" t="s">
        <v>109</v>
      </c>
      <c r="G53" s="5">
        <v>8301</v>
      </c>
      <c r="H53" s="5">
        <v>8301</v>
      </c>
      <c r="I53" s="8">
        <f t="shared" si="21"/>
        <v>74</v>
      </c>
      <c r="J53" s="9">
        <v>74</v>
      </c>
      <c r="K53" s="8">
        <f t="shared" si="22"/>
        <v>0</v>
      </c>
      <c r="L53" s="10">
        <f t="shared" si="23"/>
        <v>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>
        <v>20200720</v>
      </c>
      <c r="Y53" s="12">
        <v>12</v>
      </c>
      <c r="Z53" s="6"/>
      <c r="AA53" s="12" t="str">
        <f t="shared" ref="AA53:AA63" si="24">IF($Z53="A","하선동",IF($Z53="B","이형준",""))</f>
        <v/>
      </c>
      <c r="AB53" s="5" t="s">
        <v>74</v>
      </c>
      <c r="AC53" s="13" t="s">
        <v>106</v>
      </c>
    </row>
    <row r="54" spans="1:29" ht="20.100000000000001" customHeight="1" x14ac:dyDescent="0.3">
      <c r="A54" s="5">
        <v>6</v>
      </c>
      <c r="B54" s="6" t="str">
        <f t="shared" si="18"/>
        <v>8</v>
      </c>
      <c r="C54" s="6" t="str">
        <f t="shared" si="19"/>
        <v>04</v>
      </c>
      <c r="D54" s="7" t="s">
        <v>89</v>
      </c>
      <c r="E54" s="7" t="s">
        <v>101</v>
      </c>
      <c r="F54" s="7" t="s">
        <v>109</v>
      </c>
      <c r="G54" s="5">
        <v>8301</v>
      </c>
      <c r="H54" s="5">
        <v>8301</v>
      </c>
      <c r="I54" s="8">
        <f t="shared" si="21"/>
        <v>62</v>
      </c>
      <c r="J54" s="9">
        <v>62</v>
      </c>
      <c r="K54" s="8">
        <f t="shared" si="22"/>
        <v>0</v>
      </c>
      <c r="L54" s="10">
        <f t="shared" si="23"/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>
        <v>20200720</v>
      </c>
      <c r="Y54" s="6">
        <v>12</v>
      </c>
      <c r="Z54" s="6"/>
      <c r="AA54" s="12" t="str">
        <f t="shared" si="24"/>
        <v/>
      </c>
      <c r="AB54" s="5" t="s">
        <v>79</v>
      </c>
      <c r="AC54" s="13" t="s">
        <v>106</v>
      </c>
    </row>
    <row r="55" spans="1:29" ht="20.100000000000001" customHeight="1" x14ac:dyDescent="0.3">
      <c r="A55" s="5">
        <v>7</v>
      </c>
      <c r="B55" s="6" t="str">
        <f t="shared" si="18"/>
        <v>8</v>
      </c>
      <c r="C55" s="6" t="str">
        <f t="shared" si="19"/>
        <v>04</v>
      </c>
      <c r="D55" s="7"/>
      <c r="E55" s="7"/>
      <c r="F55" s="7"/>
      <c r="G55" s="5"/>
      <c r="H55" s="5"/>
      <c r="I55" s="8">
        <f t="shared" si="15"/>
        <v>0</v>
      </c>
      <c r="J55" s="15"/>
      <c r="K55" s="8">
        <f t="shared" si="16"/>
        <v>0</v>
      </c>
      <c r="L55" s="10" t="e">
        <f t="shared" si="17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24"/>
        <v/>
      </c>
      <c r="AB55" s="5"/>
      <c r="AC55" s="13"/>
    </row>
    <row r="56" spans="1:29" ht="20.100000000000001" customHeight="1" x14ac:dyDescent="0.3">
      <c r="A56" s="5">
        <v>8</v>
      </c>
      <c r="B56" s="6" t="str">
        <f t="shared" si="18"/>
        <v>8</v>
      </c>
      <c r="C56" s="6" t="str">
        <f t="shared" si="19"/>
        <v>04</v>
      </c>
      <c r="D56" s="7"/>
      <c r="E56" s="7"/>
      <c r="F56" s="7"/>
      <c r="G56" s="5"/>
      <c r="H56" s="5"/>
      <c r="I56" s="8">
        <f t="shared" si="15"/>
        <v>0</v>
      </c>
      <c r="J56" s="9"/>
      <c r="K56" s="8">
        <f t="shared" si="16"/>
        <v>0</v>
      </c>
      <c r="L56" s="10" t="e">
        <f t="shared" si="17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2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8"/>
        <v>8</v>
      </c>
      <c r="C57" s="6" t="str">
        <f t="shared" si="19"/>
        <v>04</v>
      </c>
      <c r="D57" s="7"/>
      <c r="E57" s="7"/>
      <c r="F57" s="7"/>
      <c r="G57" s="5"/>
      <c r="H57" s="5"/>
      <c r="I57" s="8">
        <f t="shared" si="15"/>
        <v>0</v>
      </c>
      <c r="J57" s="9"/>
      <c r="K57" s="8">
        <f t="shared" si="16"/>
        <v>0</v>
      </c>
      <c r="L57" s="10" t="e">
        <f t="shared" si="17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2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8"/>
        <v>8</v>
      </c>
      <c r="C58" s="6" t="str">
        <f t="shared" si="19"/>
        <v>04</v>
      </c>
      <c r="D58" s="7"/>
      <c r="E58" s="7"/>
      <c r="F58" s="7"/>
      <c r="G58" s="5"/>
      <c r="H58" s="5"/>
      <c r="I58" s="8">
        <f t="shared" si="15"/>
        <v>0</v>
      </c>
      <c r="J58" s="9"/>
      <c r="K58" s="8">
        <f t="shared" si="16"/>
        <v>0</v>
      </c>
      <c r="L58" s="10" t="e">
        <f t="shared" si="17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2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8"/>
        <v>8</v>
      </c>
      <c r="C59" s="6" t="str">
        <f t="shared" si="19"/>
        <v>04</v>
      </c>
      <c r="D59" s="7"/>
      <c r="E59" s="7"/>
      <c r="F59" s="7"/>
      <c r="G59" s="5"/>
      <c r="H59" s="5"/>
      <c r="I59" s="8">
        <f t="shared" si="15"/>
        <v>0</v>
      </c>
      <c r="J59" s="9"/>
      <c r="K59" s="8">
        <f t="shared" si="16"/>
        <v>0</v>
      </c>
      <c r="L59" s="10" t="e">
        <f t="shared" si="17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2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8"/>
        <v>8</v>
      </c>
      <c r="C60" s="6" t="str">
        <f t="shared" si="19"/>
        <v>04</v>
      </c>
      <c r="D60" s="7"/>
      <c r="E60" s="7"/>
      <c r="F60" s="7"/>
      <c r="G60" s="5"/>
      <c r="H60" s="5"/>
      <c r="I60" s="8">
        <f t="shared" si="15"/>
        <v>0</v>
      </c>
      <c r="J60" s="9"/>
      <c r="K60" s="8">
        <f t="shared" si="16"/>
        <v>0</v>
      </c>
      <c r="L60" s="10" t="e">
        <f t="shared" si="17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24"/>
        <v/>
      </c>
      <c r="AB60" s="5"/>
      <c r="AC60" s="13"/>
    </row>
    <row r="61" spans="1:29" ht="19.5" hidden="1" customHeight="1" x14ac:dyDescent="0.3">
      <c r="A61" s="5">
        <v>13</v>
      </c>
      <c r="B61" s="6" t="str">
        <f t="shared" si="18"/>
        <v>8</v>
      </c>
      <c r="C61" s="6" t="str">
        <f t="shared" si="19"/>
        <v>04</v>
      </c>
      <c r="D61" s="7"/>
      <c r="E61" s="7"/>
      <c r="F61" s="7"/>
      <c r="G61" s="5"/>
      <c r="H61" s="5"/>
      <c r="I61" s="8">
        <f t="shared" si="15"/>
        <v>0</v>
      </c>
      <c r="J61" s="9"/>
      <c r="K61" s="8">
        <f t="shared" si="16"/>
        <v>0</v>
      </c>
      <c r="L61" s="10" t="e">
        <f t="shared" si="17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24"/>
        <v/>
      </c>
      <c r="AB61" s="5"/>
      <c r="AC61" s="13"/>
    </row>
    <row r="62" spans="1:29" ht="19.5" hidden="1" customHeight="1" x14ac:dyDescent="0.3">
      <c r="A62" s="5">
        <v>14</v>
      </c>
      <c r="B62" s="6" t="str">
        <f t="shared" si="18"/>
        <v>8</v>
      </c>
      <c r="C62" s="6" t="str">
        <f t="shared" si="19"/>
        <v>04</v>
      </c>
      <c r="D62" s="7"/>
      <c r="E62" s="7"/>
      <c r="F62" s="7"/>
      <c r="G62" s="5"/>
      <c r="H62" s="5"/>
      <c r="I62" s="8">
        <f t="shared" si="15"/>
        <v>0</v>
      </c>
      <c r="J62" s="9"/>
      <c r="K62" s="8">
        <f t="shared" si="16"/>
        <v>0</v>
      </c>
      <c r="L62" s="10" t="e">
        <f t="shared" si="17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24"/>
        <v/>
      </c>
      <c r="AB62" s="5"/>
      <c r="AC62" s="13"/>
    </row>
    <row r="63" spans="1:29" ht="19.5" hidden="1" customHeight="1" x14ac:dyDescent="0.3">
      <c r="A63" s="5">
        <v>15</v>
      </c>
      <c r="B63" s="6" t="str">
        <f t="shared" si="18"/>
        <v>8</v>
      </c>
      <c r="C63" s="6" t="str">
        <f t="shared" si="19"/>
        <v>04</v>
      </c>
      <c r="D63" s="7"/>
      <c r="E63" s="7"/>
      <c r="F63" s="7"/>
      <c r="G63" s="5"/>
      <c r="H63" s="5"/>
      <c r="I63" s="8">
        <f t="shared" si="15"/>
        <v>0</v>
      </c>
      <c r="J63" s="9"/>
      <c r="K63" s="8">
        <f t="shared" si="16"/>
        <v>0</v>
      </c>
      <c r="L63" s="10" t="e">
        <f t="shared" si="17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2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46">
    <cfRule type="expression" dxfId="163" priority="11">
      <formula>$L7&gt;0.15</formula>
    </cfRule>
    <cfRule type="expression" dxfId="162" priority="12">
      <formula>AND($L7&gt;0.08,$L7&lt;0.15)</formula>
    </cfRule>
  </conditionalFormatting>
  <conditionalFormatting sqref="A49:AC63">
    <cfRule type="expression" dxfId="161" priority="9">
      <formula>$L49&gt;0.15</formula>
    </cfRule>
    <cfRule type="expression" dxfId="160" priority="10">
      <formula>AND($L49&gt;0.08,$L49&lt;0.15)</formula>
    </cfRule>
  </conditionalFormatting>
  <dataValidations count="3">
    <dataValidation type="list" allowBlank="1" showInputMessage="1" showErrorMessage="1" sqref="Z49:Z63 Z7:Z46" xr:uid="{059F3365-B01F-4D5E-B6A8-8F681557558E}">
      <formula1>"A, B"</formula1>
    </dataValidation>
    <dataValidation type="whole" allowBlank="1" showInputMessage="1" showErrorMessage="1" errorTitle="입력값이 올바르지 않습니다." error="숫자만 쓰세요!" sqref="J26:J27 J22:J24 M49:W63 M7:W46" xr:uid="{1B981AE9-10DB-4290-AD9D-E5D9C16B69B2}">
      <formula1>0</formula1>
      <formula2>20000</formula2>
    </dataValidation>
    <dataValidation allowBlank="1" showInputMessage="1" showErrorMessage="1" prompt="수식 계산_x000a_수치 입력 금지" sqref="K49:K63 K7:K46" xr:uid="{3995CE86-B5DC-44F4-A679-C4903C37C268}"/>
  </dataValidations>
  <pageMargins left="0.7" right="0.7" top="0.75" bottom="0.75" header="0.3" footer="0.3"/>
  <pageSetup paperSize="9" scale="46" orientation="landscape" r:id="rId1"/>
  <rowBreaks count="1" manualBreakCount="1">
    <brk id="34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BBB562-3894-45A3-B7DE-F9B97FE1A303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6AD0AD9C-2497-4E0E-90C9-13C1AFD533D1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F79F-8A9B-4A17-BFD4-E3F3DEC77F97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H21" sqref="H21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53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05</v>
      </c>
      <c r="D7" s="7" t="s">
        <v>89</v>
      </c>
      <c r="E7" s="7" t="s">
        <v>135</v>
      </c>
      <c r="F7" s="7" t="s">
        <v>141</v>
      </c>
      <c r="G7" s="5">
        <v>7301</v>
      </c>
      <c r="H7" s="5" t="s">
        <v>91</v>
      </c>
      <c r="I7" s="8">
        <f t="shared" ref="I7:I46" si="0">J7+K7</f>
        <v>164</v>
      </c>
      <c r="J7" s="9">
        <v>143</v>
      </c>
      <c r="K7" s="8">
        <f t="shared" ref="K7:K29" si="1">SUM(M7:W7)</f>
        <v>21</v>
      </c>
      <c r="L7" s="10">
        <f t="shared" ref="L7:L46" si="2">K7/I7</f>
        <v>0.12804878048780488</v>
      </c>
      <c r="M7" s="11"/>
      <c r="N7" s="11"/>
      <c r="O7" s="11"/>
      <c r="P7" s="11"/>
      <c r="Q7" s="11"/>
      <c r="R7" s="11"/>
      <c r="S7" s="11"/>
      <c r="T7" s="11">
        <v>21</v>
      </c>
      <c r="U7" s="11"/>
      <c r="V7" s="11"/>
      <c r="W7" s="11"/>
      <c r="X7" s="12">
        <v>20200805</v>
      </c>
      <c r="Y7" s="12">
        <v>9</v>
      </c>
      <c r="Z7" s="6" t="s">
        <v>139</v>
      </c>
      <c r="AA7" s="12" t="str">
        <f>IF($Z7="A","하선동",IF($Z7="B","이형준",""))</f>
        <v>하선동</v>
      </c>
      <c r="AB7" s="5" t="s">
        <v>65</v>
      </c>
      <c r="AC7" s="13" t="s">
        <v>144</v>
      </c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05</v>
      </c>
      <c r="D8" s="7" t="s">
        <v>32</v>
      </c>
      <c r="E8" s="7" t="s">
        <v>137</v>
      </c>
      <c r="F8" s="7" t="s">
        <v>143</v>
      </c>
      <c r="G8" s="5" t="s">
        <v>90</v>
      </c>
      <c r="H8" s="5" t="s">
        <v>97</v>
      </c>
      <c r="I8" s="8">
        <f t="shared" si="0"/>
        <v>1051</v>
      </c>
      <c r="J8" s="9">
        <v>1000</v>
      </c>
      <c r="K8" s="8">
        <f t="shared" si="1"/>
        <v>51</v>
      </c>
      <c r="L8" s="10">
        <f t="shared" si="2"/>
        <v>4.8525214081826834E-2</v>
      </c>
      <c r="M8" s="11"/>
      <c r="N8" s="11"/>
      <c r="O8" s="11"/>
      <c r="P8" s="11"/>
      <c r="Q8" s="11"/>
      <c r="R8" s="11"/>
      <c r="S8" s="11"/>
      <c r="T8" s="11">
        <v>51</v>
      </c>
      <c r="U8" s="11"/>
      <c r="V8" s="11"/>
      <c r="W8" s="11"/>
      <c r="X8" s="12">
        <v>20200805</v>
      </c>
      <c r="Y8" s="12">
        <v>2</v>
      </c>
      <c r="Z8" s="6" t="s">
        <v>139</v>
      </c>
      <c r="AA8" s="12" t="str">
        <f t="shared" ref="AA8:AA46" si="5">IF($Z8="A","하선동",IF($Z8="B","이형준",""))</f>
        <v>하선동</v>
      </c>
      <c r="AB8" s="5" t="s">
        <v>65</v>
      </c>
      <c r="AC8" s="13" t="s">
        <v>145</v>
      </c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05</v>
      </c>
      <c r="D9" s="7" t="s">
        <v>32</v>
      </c>
      <c r="E9" s="7" t="s">
        <v>134</v>
      </c>
      <c r="F9" s="7" t="s">
        <v>148</v>
      </c>
      <c r="G9" s="5" t="s">
        <v>90</v>
      </c>
      <c r="H9" s="5" t="s">
        <v>91</v>
      </c>
      <c r="I9" s="8">
        <f t="shared" si="0"/>
        <v>5053</v>
      </c>
      <c r="J9" s="9">
        <v>5042</v>
      </c>
      <c r="K9" s="8">
        <f t="shared" si="1"/>
        <v>11</v>
      </c>
      <c r="L9" s="10">
        <f t="shared" si="2"/>
        <v>2.1769245992479713E-3</v>
      </c>
      <c r="M9" s="11">
        <v>3</v>
      </c>
      <c r="N9" s="11"/>
      <c r="O9" s="11"/>
      <c r="P9" s="11">
        <v>8</v>
      </c>
      <c r="Q9" s="11"/>
      <c r="R9" s="11"/>
      <c r="S9" s="11"/>
      <c r="T9" s="11"/>
      <c r="U9" s="11"/>
      <c r="V9" s="11"/>
      <c r="W9" s="11"/>
      <c r="X9" s="12">
        <v>20200805</v>
      </c>
      <c r="Y9" s="6">
        <v>14</v>
      </c>
      <c r="Z9" s="6" t="s">
        <v>139</v>
      </c>
      <c r="AA9" s="12" t="str">
        <f t="shared" si="5"/>
        <v>하선동</v>
      </c>
      <c r="AB9" s="5" t="s">
        <v>74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05</v>
      </c>
      <c r="D10" s="7" t="s">
        <v>34</v>
      </c>
      <c r="E10" s="7" t="s">
        <v>134</v>
      </c>
      <c r="F10" s="7" t="s">
        <v>149</v>
      </c>
      <c r="G10" s="5" t="s">
        <v>92</v>
      </c>
      <c r="H10" s="5" t="s">
        <v>91</v>
      </c>
      <c r="I10" s="8">
        <f t="shared" si="0"/>
        <v>10635</v>
      </c>
      <c r="J10" s="9">
        <v>10535</v>
      </c>
      <c r="K10" s="8">
        <f t="shared" si="1"/>
        <v>100</v>
      </c>
      <c r="L10" s="10">
        <f t="shared" si="2"/>
        <v>9.4029149036201215E-3</v>
      </c>
      <c r="M10" s="11">
        <v>89</v>
      </c>
      <c r="N10" s="11"/>
      <c r="O10" s="11"/>
      <c r="P10" s="11">
        <v>11</v>
      </c>
      <c r="Q10" s="11"/>
      <c r="R10" s="11"/>
      <c r="S10" s="11"/>
      <c r="T10" s="11"/>
      <c r="U10" s="11"/>
      <c r="V10" s="11"/>
      <c r="W10" s="11"/>
      <c r="X10" s="12">
        <v>20200805</v>
      </c>
      <c r="Y10" s="12">
        <v>8</v>
      </c>
      <c r="Z10" s="6" t="s">
        <v>139</v>
      </c>
      <c r="AA10" s="12" t="str">
        <f t="shared" si="5"/>
        <v>하선동</v>
      </c>
      <c r="AB10" s="5" t="s">
        <v>74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05</v>
      </c>
      <c r="D11" s="7" t="s">
        <v>32</v>
      </c>
      <c r="E11" s="7" t="s">
        <v>136</v>
      </c>
      <c r="F11" s="7" t="s">
        <v>142</v>
      </c>
      <c r="G11" s="5" t="s">
        <v>90</v>
      </c>
      <c r="H11" s="5" t="s">
        <v>97</v>
      </c>
      <c r="I11" s="8">
        <f t="shared" si="0"/>
        <v>1243</v>
      </c>
      <c r="J11" s="9">
        <v>1200</v>
      </c>
      <c r="K11" s="8">
        <f t="shared" si="1"/>
        <v>43</v>
      </c>
      <c r="L11" s="10">
        <f t="shared" si="2"/>
        <v>3.4593724859211583E-2</v>
      </c>
      <c r="M11" s="11"/>
      <c r="N11" s="11"/>
      <c r="O11" s="11"/>
      <c r="P11" s="11"/>
      <c r="Q11" s="11"/>
      <c r="R11" s="11"/>
      <c r="S11" s="11">
        <v>5</v>
      </c>
      <c r="T11" s="11">
        <v>38</v>
      </c>
      <c r="U11" s="11"/>
      <c r="V11" s="11"/>
      <c r="W11" s="11"/>
      <c r="X11" s="12">
        <v>20200804</v>
      </c>
      <c r="Y11" s="12">
        <v>2</v>
      </c>
      <c r="Z11" s="6" t="s">
        <v>140</v>
      </c>
      <c r="AA11" s="12" t="str">
        <f t="shared" si="5"/>
        <v>이형준</v>
      </c>
      <c r="AB11" s="5" t="s">
        <v>74</v>
      </c>
      <c r="AC11" s="13" t="s">
        <v>145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05</v>
      </c>
      <c r="D12" s="7" t="s">
        <v>32</v>
      </c>
      <c r="E12" s="7" t="s">
        <v>136</v>
      </c>
      <c r="F12" s="7" t="s">
        <v>142</v>
      </c>
      <c r="G12" s="5" t="s">
        <v>90</v>
      </c>
      <c r="H12" s="5" t="s">
        <v>97</v>
      </c>
      <c r="I12" s="8">
        <f t="shared" si="0"/>
        <v>2086</v>
      </c>
      <c r="J12" s="9">
        <v>1200</v>
      </c>
      <c r="K12" s="8">
        <f t="shared" si="1"/>
        <v>886</v>
      </c>
      <c r="L12" s="10">
        <f t="shared" si="2"/>
        <v>0.42473633748801531</v>
      </c>
      <c r="M12" s="11"/>
      <c r="N12" s="11"/>
      <c r="O12" s="11"/>
      <c r="P12" s="11"/>
      <c r="Q12" s="11"/>
      <c r="R12" s="11"/>
      <c r="S12" s="11">
        <v>7</v>
      </c>
      <c r="T12" s="11">
        <v>685</v>
      </c>
      <c r="U12" s="11"/>
      <c r="V12" s="11"/>
      <c r="W12" s="11">
        <v>194</v>
      </c>
      <c r="X12" s="12">
        <v>20200805</v>
      </c>
      <c r="Y12" s="12">
        <v>2</v>
      </c>
      <c r="Z12" s="6" t="s">
        <v>139</v>
      </c>
      <c r="AA12" s="12" t="str">
        <f t="shared" si="5"/>
        <v>하선동</v>
      </c>
      <c r="AB12" s="5" t="s">
        <v>78</v>
      </c>
      <c r="AC12" s="13" t="s">
        <v>153</v>
      </c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05</v>
      </c>
      <c r="D13" s="7" t="s">
        <v>36</v>
      </c>
      <c r="E13" s="7" t="s">
        <v>151</v>
      </c>
      <c r="F13" s="7" t="s">
        <v>152</v>
      </c>
      <c r="G13" s="5" t="s">
        <v>162</v>
      </c>
      <c r="H13" s="5" t="s">
        <v>97</v>
      </c>
      <c r="I13" s="8">
        <f t="shared" si="0"/>
        <v>2734</v>
      </c>
      <c r="J13" s="15">
        <v>2658</v>
      </c>
      <c r="K13" s="8">
        <f t="shared" si="1"/>
        <v>76</v>
      </c>
      <c r="L13" s="10">
        <f t="shared" si="2"/>
        <v>2.7798098024871983E-2</v>
      </c>
      <c r="M13" s="11">
        <v>9</v>
      </c>
      <c r="N13" s="11"/>
      <c r="O13" s="11"/>
      <c r="P13" s="11">
        <v>16</v>
      </c>
      <c r="Q13" s="11"/>
      <c r="R13" s="11"/>
      <c r="S13" s="11">
        <v>33</v>
      </c>
      <c r="T13" s="11"/>
      <c r="U13" s="11"/>
      <c r="V13" s="11">
        <v>18</v>
      </c>
      <c r="W13" s="11"/>
      <c r="X13" s="12">
        <v>20200805</v>
      </c>
      <c r="Y13" s="12">
        <v>10</v>
      </c>
      <c r="Z13" s="6" t="s">
        <v>139</v>
      </c>
      <c r="AA13" s="12" t="str">
        <f t="shared" si="5"/>
        <v>하선동</v>
      </c>
      <c r="AB13" s="5" t="s">
        <v>78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05</v>
      </c>
      <c r="D14" s="7" t="s">
        <v>32</v>
      </c>
      <c r="E14" s="7" t="s">
        <v>136</v>
      </c>
      <c r="F14" s="7" t="s">
        <v>142</v>
      </c>
      <c r="G14" s="5" t="s">
        <v>90</v>
      </c>
      <c r="H14" s="5" t="s">
        <v>97</v>
      </c>
      <c r="I14" s="8">
        <f t="shared" si="0"/>
        <v>390</v>
      </c>
      <c r="J14" s="9">
        <v>380</v>
      </c>
      <c r="K14" s="8">
        <f t="shared" si="1"/>
        <v>10</v>
      </c>
      <c r="L14" s="10">
        <f t="shared" si="2"/>
        <v>2.564102564102564E-2</v>
      </c>
      <c r="M14" s="11"/>
      <c r="N14" s="11"/>
      <c r="O14" s="11"/>
      <c r="P14" s="11"/>
      <c r="Q14" s="11"/>
      <c r="R14" s="11"/>
      <c r="S14" s="11"/>
      <c r="T14" s="11">
        <v>10</v>
      </c>
      <c r="U14" s="11"/>
      <c r="V14" s="11"/>
      <c r="W14" s="11"/>
      <c r="X14" s="12">
        <v>20200805</v>
      </c>
      <c r="Y14" s="12">
        <v>2</v>
      </c>
      <c r="Z14" s="6" t="s">
        <v>140</v>
      </c>
      <c r="AA14" s="12" t="str">
        <f t="shared" si="5"/>
        <v>이형준</v>
      </c>
      <c r="AB14" s="5" t="s">
        <v>78</v>
      </c>
      <c r="AC14" s="13" t="s">
        <v>145</v>
      </c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05</v>
      </c>
      <c r="D15" s="7" t="s">
        <v>32</v>
      </c>
      <c r="E15" s="7" t="s">
        <v>150</v>
      </c>
      <c r="F15" s="7" t="s">
        <v>154</v>
      </c>
      <c r="G15" s="5" t="s">
        <v>155</v>
      </c>
      <c r="H15" s="5" t="s">
        <v>156</v>
      </c>
      <c r="I15" s="8">
        <f t="shared" si="0"/>
        <v>1804</v>
      </c>
      <c r="J15" s="9">
        <v>1800</v>
      </c>
      <c r="K15" s="8">
        <f t="shared" si="1"/>
        <v>4</v>
      </c>
      <c r="L15" s="10">
        <f t="shared" si="2"/>
        <v>2.2172949002217295E-3</v>
      </c>
      <c r="M15" s="11"/>
      <c r="N15" s="11"/>
      <c r="O15" s="11"/>
      <c r="P15" s="11"/>
      <c r="Q15" s="11"/>
      <c r="R15" s="11"/>
      <c r="S15" s="11">
        <v>4</v>
      </c>
      <c r="T15" s="11"/>
      <c r="U15" s="11"/>
      <c r="V15" s="11"/>
      <c r="W15" s="11"/>
      <c r="X15" s="12">
        <v>20200804</v>
      </c>
      <c r="Y15" s="12">
        <v>12</v>
      </c>
      <c r="Z15" s="6" t="s">
        <v>140</v>
      </c>
      <c r="AA15" s="12" t="str">
        <f t="shared" si="5"/>
        <v>이형준</v>
      </c>
      <c r="AB15" s="5" t="s">
        <v>79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05</v>
      </c>
      <c r="D16" s="7" t="s">
        <v>32</v>
      </c>
      <c r="E16" s="7" t="s">
        <v>150</v>
      </c>
      <c r="F16" s="7" t="s">
        <v>154</v>
      </c>
      <c r="G16" s="5" t="s">
        <v>155</v>
      </c>
      <c r="H16" s="5" t="s">
        <v>156</v>
      </c>
      <c r="I16" s="8">
        <f t="shared" si="0"/>
        <v>3016</v>
      </c>
      <c r="J16" s="9">
        <v>3009</v>
      </c>
      <c r="K16" s="8">
        <f t="shared" si="1"/>
        <v>7</v>
      </c>
      <c r="L16" s="10">
        <f t="shared" si="2"/>
        <v>2.3209549071618036E-3</v>
      </c>
      <c r="M16" s="11"/>
      <c r="N16" s="11"/>
      <c r="O16" s="11"/>
      <c r="P16" s="11"/>
      <c r="Q16" s="11"/>
      <c r="R16" s="11"/>
      <c r="S16" s="11">
        <v>7</v>
      </c>
      <c r="T16" s="11"/>
      <c r="U16" s="11"/>
      <c r="V16" s="11"/>
      <c r="W16" s="11"/>
      <c r="X16" s="12">
        <v>20200805</v>
      </c>
      <c r="Y16" s="12">
        <v>12</v>
      </c>
      <c r="Z16" s="6" t="s">
        <v>63</v>
      </c>
      <c r="AA16" s="12" t="str">
        <f t="shared" si="5"/>
        <v>하선동</v>
      </c>
      <c r="AB16" s="5" t="s">
        <v>79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05</v>
      </c>
      <c r="D17" s="7" t="s">
        <v>34</v>
      </c>
      <c r="E17" s="7" t="s">
        <v>134</v>
      </c>
      <c r="F17" s="7" t="s">
        <v>149</v>
      </c>
      <c r="G17" s="5" t="s">
        <v>157</v>
      </c>
      <c r="H17" s="5" t="s">
        <v>158</v>
      </c>
      <c r="I17" s="8">
        <f t="shared" si="0"/>
        <v>12498</v>
      </c>
      <c r="J17" s="9">
        <v>12455</v>
      </c>
      <c r="K17" s="8">
        <f t="shared" si="1"/>
        <v>43</v>
      </c>
      <c r="L17" s="10">
        <f t="shared" si="2"/>
        <v>3.4405504880780924E-3</v>
      </c>
      <c r="M17" s="11"/>
      <c r="N17" s="11">
        <v>25</v>
      </c>
      <c r="O17" s="11"/>
      <c r="P17" s="11">
        <v>18</v>
      </c>
      <c r="Q17" s="11"/>
      <c r="R17" s="11"/>
      <c r="S17" s="11"/>
      <c r="T17" s="11"/>
      <c r="U17" s="11"/>
      <c r="V17" s="11"/>
      <c r="W17" s="11"/>
      <c r="X17" s="12">
        <v>20200805</v>
      </c>
      <c r="Y17" s="12">
        <v>7</v>
      </c>
      <c r="Z17" s="6" t="s">
        <v>139</v>
      </c>
      <c r="AA17" s="12" t="str">
        <f t="shared" si="5"/>
        <v>하선동</v>
      </c>
      <c r="AB17" s="5" t="s">
        <v>79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05</v>
      </c>
      <c r="D18" s="7" t="s">
        <v>32</v>
      </c>
      <c r="E18" s="7" t="s">
        <v>136</v>
      </c>
      <c r="F18" s="7" t="s">
        <v>142</v>
      </c>
      <c r="G18" s="5" t="s">
        <v>159</v>
      </c>
      <c r="H18" s="5" t="s">
        <v>156</v>
      </c>
      <c r="I18" s="8">
        <f t="shared" si="0"/>
        <v>1292</v>
      </c>
      <c r="J18" s="9">
        <v>1200</v>
      </c>
      <c r="K18" s="8">
        <f t="shared" si="1"/>
        <v>92</v>
      </c>
      <c r="L18" s="10">
        <f t="shared" si="2"/>
        <v>7.1207430340557279E-2</v>
      </c>
      <c r="M18" s="11"/>
      <c r="N18" s="11"/>
      <c r="O18" s="11"/>
      <c r="P18" s="11"/>
      <c r="Q18" s="11">
        <v>18</v>
      </c>
      <c r="R18" s="11"/>
      <c r="S18" s="11">
        <v>27</v>
      </c>
      <c r="T18" s="11">
        <v>47</v>
      </c>
      <c r="U18" s="11"/>
      <c r="V18" s="11"/>
      <c r="W18" s="11"/>
      <c r="X18" s="12">
        <v>20200805</v>
      </c>
      <c r="Y18" s="12">
        <v>2</v>
      </c>
      <c r="Z18" s="6" t="s">
        <v>139</v>
      </c>
      <c r="AA18" s="12" t="str">
        <f t="shared" si="5"/>
        <v>하선동</v>
      </c>
      <c r="AB18" s="5" t="s">
        <v>79</v>
      </c>
      <c r="AC18" s="13" t="s">
        <v>145</v>
      </c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05</v>
      </c>
      <c r="D19" s="7" t="s">
        <v>36</v>
      </c>
      <c r="E19" s="7" t="s">
        <v>151</v>
      </c>
      <c r="F19" s="7" t="s">
        <v>152</v>
      </c>
      <c r="G19" s="5" t="s">
        <v>162</v>
      </c>
      <c r="H19" s="5" t="s">
        <v>97</v>
      </c>
      <c r="I19" s="8">
        <f t="shared" si="0"/>
        <v>545</v>
      </c>
      <c r="J19" s="9">
        <v>545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20200804</v>
      </c>
      <c r="Y19" s="12">
        <v>6</v>
      </c>
      <c r="Z19" s="6" t="s">
        <v>140</v>
      </c>
      <c r="AA19" s="12" t="str">
        <f t="shared" si="5"/>
        <v>이형준</v>
      </c>
      <c r="AB19" s="5" t="s">
        <v>87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05</v>
      </c>
      <c r="D20" s="7" t="s">
        <v>32</v>
      </c>
      <c r="E20" s="7" t="s">
        <v>136</v>
      </c>
      <c r="F20" s="7" t="s">
        <v>142</v>
      </c>
      <c r="G20" s="5" t="s">
        <v>90</v>
      </c>
      <c r="H20" s="5" t="s">
        <v>97</v>
      </c>
      <c r="I20" s="8">
        <f t="shared" si="0"/>
        <v>2219</v>
      </c>
      <c r="J20" s="9">
        <v>2180</v>
      </c>
      <c r="K20" s="8">
        <f t="shared" si="1"/>
        <v>39</v>
      </c>
      <c r="L20" s="10">
        <f t="shared" si="2"/>
        <v>1.7575484452456061E-2</v>
      </c>
      <c r="M20" s="11"/>
      <c r="N20" s="11"/>
      <c r="O20" s="11"/>
      <c r="P20" s="11"/>
      <c r="Q20" s="11"/>
      <c r="R20" s="11"/>
      <c r="S20" s="11">
        <v>8</v>
      </c>
      <c r="T20" s="11">
        <v>31</v>
      </c>
      <c r="U20" s="11"/>
      <c r="V20" s="11"/>
      <c r="W20" s="11"/>
      <c r="X20" s="12">
        <v>20200805</v>
      </c>
      <c r="Y20" s="12">
        <v>2</v>
      </c>
      <c r="Z20" s="6" t="s">
        <v>139</v>
      </c>
      <c r="AA20" s="12" t="str">
        <f t="shared" si="5"/>
        <v>하선동</v>
      </c>
      <c r="AB20" s="5" t="s">
        <v>87</v>
      </c>
      <c r="AC20" s="13" t="s">
        <v>145</v>
      </c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05</v>
      </c>
      <c r="D21" s="7" t="s">
        <v>32</v>
      </c>
      <c r="E21" s="7" t="s">
        <v>134</v>
      </c>
      <c r="F21" s="7" t="s">
        <v>148</v>
      </c>
      <c r="G21" s="5" t="s">
        <v>90</v>
      </c>
      <c r="H21" s="5" t="s">
        <v>91</v>
      </c>
      <c r="I21" s="8">
        <f t="shared" si="0"/>
        <v>3822</v>
      </c>
      <c r="J21" s="9">
        <v>3730</v>
      </c>
      <c r="K21" s="8">
        <f t="shared" si="1"/>
        <v>92</v>
      </c>
      <c r="L21" s="10">
        <f t="shared" si="2"/>
        <v>2.4071166928309785E-2</v>
      </c>
      <c r="M21" s="11">
        <v>57</v>
      </c>
      <c r="N21" s="11">
        <v>14</v>
      </c>
      <c r="O21" s="11"/>
      <c r="P21" s="11">
        <v>9</v>
      </c>
      <c r="Q21" s="11">
        <v>2</v>
      </c>
      <c r="R21" s="11">
        <v>10</v>
      </c>
      <c r="S21" s="11"/>
      <c r="T21" s="11"/>
      <c r="U21" s="11"/>
      <c r="V21" s="11"/>
      <c r="W21" s="11"/>
      <c r="X21" s="12">
        <v>20200805</v>
      </c>
      <c r="Y21" s="12">
        <v>14</v>
      </c>
      <c r="Z21" s="6" t="s">
        <v>140</v>
      </c>
      <c r="AA21" s="12" t="str">
        <f t="shared" si="5"/>
        <v>이형준</v>
      </c>
      <c r="AB21" s="5" t="s">
        <v>87</v>
      </c>
      <c r="AC21" s="13" t="s">
        <v>160</v>
      </c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05</v>
      </c>
      <c r="D22" s="7" t="s">
        <v>32</v>
      </c>
      <c r="E22" s="7" t="s">
        <v>134</v>
      </c>
      <c r="F22" s="7" t="s">
        <v>148</v>
      </c>
      <c r="G22" s="5" t="s">
        <v>90</v>
      </c>
      <c r="H22" s="5" t="s">
        <v>97</v>
      </c>
      <c r="I22" s="8">
        <f t="shared" si="0"/>
        <v>2152</v>
      </c>
      <c r="J22" s="9">
        <v>2100</v>
      </c>
      <c r="K22" s="8">
        <f t="shared" si="1"/>
        <v>52</v>
      </c>
      <c r="L22" s="10">
        <f t="shared" si="2"/>
        <v>2.4163568773234202E-2</v>
      </c>
      <c r="M22" s="11">
        <v>40</v>
      </c>
      <c r="N22" s="11">
        <v>6</v>
      </c>
      <c r="O22" s="11"/>
      <c r="P22" s="11">
        <v>5</v>
      </c>
      <c r="Q22" s="11">
        <v>1</v>
      </c>
      <c r="R22" s="11"/>
      <c r="S22" s="11"/>
      <c r="T22" s="11"/>
      <c r="U22" s="11"/>
      <c r="V22" s="11"/>
      <c r="W22" s="11"/>
      <c r="X22" s="12">
        <v>20200805</v>
      </c>
      <c r="Y22" s="12">
        <v>14</v>
      </c>
      <c r="Z22" s="6" t="s">
        <v>139</v>
      </c>
      <c r="AA22" s="12" t="str">
        <f t="shared" si="5"/>
        <v>하선동</v>
      </c>
      <c r="AB22" s="5" t="s">
        <v>87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05</v>
      </c>
      <c r="D23" s="7" t="s">
        <v>32</v>
      </c>
      <c r="E23" s="7" t="s">
        <v>150</v>
      </c>
      <c r="F23" s="7" t="s">
        <v>154</v>
      </c>
      <c r="G23" s="5" t="s">
        <v>155</v>
      </c>
      <c r="H23" s="5" t="s">
        <v>156</v>
      </c>
      <c r="I23" s="8">
        <f t="shared" si="0"/>
        <v>3502</v>
      </c>
      <c r="J23" s="9">
        <v>3500</v>
      </c>
      <c r="K23" s="8">
        <f t="shared" si="1"/>
        <v>2</v>
      </c>
      <c r="L23" s="10">
        <f t="shared" si="2"/>
        <v>5.7110222729868647E-4</v>
      </c>
      <c r="M23" s="11"/>
      <c r="N23" s="11"/>
      <c r="O23" s="11"/>
      <c r="P23" s="11"/>
      <c r="Q23" s="11"/>
      <c r="R23" s="11"/>
      <c r="S23" s="11">
        <v>2</v>
      </c>
      <c r="T23" s="11"/>
      <c r="U23" s="11"/>
      <c r="V23" s="11"/>
      <c r="W23" s="11"/>
      <c r="X23" s="12">
        <v>20200805</v>
      </c>
      <c r="Y23" s="12">
        <v>12</v>
      </c>
      <c r="Z23" s="6" t="s">
        <v>140</v>
      </c>
      <c r="AA23" s="12" t="str">
        <f t="shared" si="5"/>
        <v>이형준</v>
      </c>
      <c r="AB23" s="5" t="s">
        <v>88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05</v>
      </c>
      <c r="D24" s="7" t="s">
        <v>32</v>
      </c>
      <c r="E24" s="7" t="s">
        <v>136</v>
      </c>
      <c r="F24" s="7" t="s">
        <v>142</v>
      </c>
      <c r="G24" s="5" t="s">
        <v>159</v>
      </c>
      <c r="H24" s="5" t="s">
        <v>156</v>
      </c>
      <c r="I24" s="8">
        <f t="shared" si="0"/>
        <v>2794</v>
      </c>
      <c r="J24" s="9">
        <v>1400</v>
      </c>
      <c r="K24" s="8">
        <f t="shared" si="1"/>
        <v>1394</v>
      </c>
      <c r="L24" s="10">
        <f t="shared" si="2"/>
        <v>0.49892627057981387</v>
      </c>
      <c r="M24" s="11"/>
      <c r="N24" s="11"/>
      <c r="O24" s="11"/>
      <c r="P24" s="11"/>
      <c r="Q24" s="11"/>
      <c r="R24" s="11"/>
      <c r="S24" s="11"/>
      <c r="T24" s="11">
        <v>1394</v>
      </c>
      <c r="U24" s="11"/>
      <c r="V24" s="11"/>
      <c r="W24" s="11"/>
      <c r="X24" s="12">
        <v>20200805</v>
      </c>
      <c r="Y24" s="12">
        <v>2</v>
      </c>
      <c r="Z24" s="6" t="s">
        <v>139</v>
      </c>
      <c r="AA24" s="12" t="str">
        <f t="shared" si="5"/>
        <v>하선동</v>
      </c>
      <c r="AB24" s="5" t="s">
        <v>88</v>
      </c>
      <c r="AC24" s="13" t="s">
        <v>161</v>
      </c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05</v>
      </c>
      <c r="D25" s="7" t="s">
        <v>32</v>
      </c>
      <c r="E25" s="7" t="s">
        <v>136</v>
      </c>
      <c r="F25" s="7" t="s">
        <v>142</v>
      </c>
      <c r="G25" s="5" t="s">
        <v>159</v>
      </c>
      <c r="H25" s="5" t="s">
        <v>156</v>
      </c>
      <c r="I25" s="8">
        <f t="shared" si="0"/>
        <v>2863</v>
      </c>
      <c r="J25" s="11">
        <v>2780</v>
      </c>
      <c r="K25" s="8">
        <f t="shared" si="1"/>
        <v>83</v>
      </c>
      <c r="L25" s="10">
        <f t="shared" si="2"/>
        <v>2.8990569332867623E-2</v>
      </c>
      <c r="M25" s="11"/>
      <c r="N25" s="11"/>
      <c r="O25" s="11"/>
      <c r="P25" s="11"/>
      <c r="Q25" s="11"/>
      <c r="R25" s="11"/>
      <c r="S25" s="11"/>
      <c r="T25" s="11">
        <v>49</v>
      </c>
      <c r="U25" s="11">
        <v>34</v>
      </c>
      <c r="V25" s="11"/>
      <c r="W25" s="11"/>
      <c r="X25" s="12">
        <v>20200805</v>
      </c>
      <c r="Y25" s="12">
        <v>2</v>
      </c>
      <c r="Z25" s="6" t="s">
        <v>140</v>
      </c>
      <c r="AA25" s="12" t="str">
        <f t="shared" si="5"/>
        <v>이형준</v>
      </c>
      <c r="AB25" s="5" t="s">
        <v>88</v>
      </c>
      <c r="AC25" s="13" t="s">
        <v>145</v>
      </c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05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05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hidden="1" customHeight="1" x14ac:dyDescent="0.3">
      <c r="A28" s="5">
        <v>22</v>
      </c>
      <c r="B28" s="6" t="str">
        <f t="shared" si="3"/>
        <v>8</v>
      </c>
      <c r="C28" s="6" t="str">
        <f t="shared" si="4"/>
        <v>05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hidden="1" customHeight="1" x14ac:dyDescent="0.3">
      <c r="A29" s="5">
        <v>23</v>
      </c>
      <c r="B29" s="6" t="str">
        <f t="shared" si="3"/>
        <v>8</v>
      </c>
      <c r="C29" s="6" t="str">
        <f t="shared" si="4"/>
        <v>05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hidden="1" customHeight="1" x14ac:dyDescent="0.3">
      <c r="A30" s="5">
        <v>24</v>
      </c>
      <c r="B30" s="6" t="str">
        <f t="shared" si="3"/>
        <v>8</v>
      </c>
      <c r="C30" s="6" t="str">
        <f t="shared" si="4"/>
        <v>05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8</v>
      </c>
      <c r="C31" s="6" t="str">
        <f t="shared" si="4"/>
        <v>05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8</v>
      </c>
      <c r="C32" s="6" t="str">
        <f t="shared" si="4"/>
        <v>05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8</v>
      </c>
      <c r="C33" s="6" t="str">
        <f t="shared" si="4"/>
        <v>05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8</v>
      </c>
      <c r="C34" s="6" t="str">
        <f t="shared" si="4"/>
        <v>05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05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05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05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05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05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05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05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05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05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05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05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05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59863</v>
      </c>
      <c r="J47" s="37">
        <f t="shared" si="8"/>
        <v>56857</v>
      </c>
      <c r="K47" s="37">
        <f t="shared" si="8"/>
        <v>3006</v>
      </c>
      <c r="L47" s="37" t="e">
        <f t="shared" si="8"/>
        <v>#DIV/0!</v>
      </c>
      <c r="M47" s="37">
        <f t="shared" si="8"/>
        <v>198</v>
      </c>
      <c r="N47" s="37">
        <f t="shared" si="8"/>
        <v>45</v>
      </c>
      <c r="O47" s="37">
        <f t="shared" si="8"/>
        <v>0</v>
      </c>
      <c r="P47" s="37">
        <f t="shared" si="8"/>
        <v>67</v>
      </c>
      <c r="Q47" s="37">
        <f t="shared" si="8"/>
        <v>21</v>
      </c>
      <c r="R47" s="37">
        <f t="shared" si="8"/>
        <v>10</v>
      </c>
      <c r="S47" s="37">
        <f t="shared" si="8"/>
        <v>93</v>
      </c>
      <c r="T47" s="37">
        <f t="shared" si="8"/>
        <v>2326</v>
      </c>
      <c r="U47" s="37">
        <f t="shared" si="8"/>
        <v>34</v>
      </c>
      <c r="V47" s="37">
        <f t="shared" si="8"/>
        <v>18</v>
      </c>
      <c r="W47" s="37">
        <f t="shared" si="8"/>
        <v>194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05</v>
      </c>
      <c r="D49" s="7" t="s">
        <v>34</v>
      </c>
      <c r="E49" s="7" t="s">
        <v>138</v>
      </c>
      <c r="F49" s="7" t="s">
        <v>146</v>
      </c>
      <c r="G49" s="5" t="s">
        <v>163</v>
      </c>
      <c r="H49" s="5" t="s">
        <v>164</v>
      </c>
      <c r="I49" s="8">
        <f t="shared" ref="I49:I63" si="9">J49+K49</f>
        <v>201</v>
      </c>
      <c r="J49" s="9">
        <v>200</v>
      </c>
      <c r="K49" s="8">
        <f t="shared" ref="K49:K63" si="10">SUM(M49:W49)</f>
        <v>1</v>
      </c>
      <c r="L49" s="10">
        <f t="shared" ref="L49:L63" si="11">K49/I49</f>
        <v>4.9751243781094526E-3</v>
      </c>
      <c r="M49" s="11"/>
      <c r="N49" s="11"/>
      <c r="O49" s="11"/>
      <c r="P49" s="11"/>
      <c r="Q49" s="11">
        <v>1</v>
      </c>
      <c r="R49" s="11"/>
      <c r="S49" s="11"/>
      <c r="T49" s="11"/>
      <c r="U49" s="11"/>
      <c r="V49" s="11"/>
      <c r="W49" s="11"/>
      <c r="X49" s="12">
        <v>20200805</v>
      </c>
      <c r="Y49" s="12">
        <v>13</v>
      </c>
      <c r="Z49" s="6" t="s">
        <v>139</v>
      </c>
      <c r="AA49" s="12" t="str">
        <f>IF($Z49="A","하선동",IF($Z49="B","이형준",""))</f>
        <v>하선동</v>
      </c>
      <c r="AB49" s="5" t="s">
        <v>65</v>
      </c>
      <c r="AC49" s="13" t="s">
        <v>147</v>
      </c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05</v>
      </c>
      <c r="D50" s="7"/>
      <c r="E50" s="7"/>
      <c r="F50" s="7"/>
      <c r="G50" s="5"/>
      <c r="H50" s="5"/>
      <c r="I50" s="8">
        <f t="shared" si="9"/>
        <v>0</v>
      </c>
      <c r="J50" s="9"/>
      <c r="K50" s="8">
        <f t="shared" si="10"/>
        <v>0</v>
      </c>
      <c r="L50" s="10" t="e">
        <f t="shared" si="1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4">IF($Z50="A","하선동",IF($Z50="B","이형준",""))</f>
        <v/>
      </c>
      <c r="AB50" s="5"/>
      <c r="AC50" s="13"/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05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hidden="1" customHeight="1" x14ac:dyDescent="0.3">
      <c r="A52" s="5">
        <v>4</v>
      </c>
      <c r="B52" s="6" t="str">
        <f t="shared" si="12"/>
        <v>8</v>
      </c>
      <c r="C52" s="6" t="str">
        <f t="shared" si="13"/>
        <v>05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2"/>
        <v>8</v>
      </c>
      <c r="C53" s="6" t="str">
        <f t="shared" si="13"/>
        <v>05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2"/>
        <v>8</v>
      </c>
      <c r="C54" s="6" t="str">
        <f t="shared" si="13"/>
        <v>05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8</v>
      </c>
      <c r="C55" s="6" t="str">
        <f t="shared" si="13"/>
        <v>05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8</v>
      </c>
      <c r="C56" s="6" t="str">
        <f t="shared" si="13"/>
        <v>05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8</v>
      </c>
      <c r="C57" s="6" t="str">
        <f t="shared" si="13"/>
        <v>05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8</v>
      </c>
      <c r="C58" s="6" t="str">
        <f t="shared" si="13"/>
        <v>05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8</v>
      </c>
      <c r="C59" s="6" t="str">
        <f t="shared" si="13"/>
        <v>05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8</v>
      </c>
      <c r="C60" s="6" t="str">
        <f t="shared" si="13"/>
        <v>05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8</v>
      </c>
      <c r="C61" s="6" t="str">
        <f t="shared" si="13"/>
        <v>05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8</v>
      </c>
      <c r="C62" s="6" t="str">
        <f t="shared" si="13"/>
        <v>05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8</v>
      </c>
      <c r="C63" s="6" t="str">
        <f t="shared" si="13"/>
        <v>05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G7 A17:AC18 A26:AC46 I7:AC14 A19:F19 I19:AC22 A13:G13 A8:F12 A14:C16 E15:AC16 E14:F14 E20:F22 A20:C25 E23:AC25">
    <cfRule type="expression" dxfId="159" priority="23">
      <formula>$L7&gt;0.15</formula>
    </cfRule>
    <cfRule type="expression" dxfId="158" priority="24">
      <formula>AND($L7&gt;0.08,$L7&lt;0.15)</formula>
    </cfRule>
  </conditionalFormatting>
  <conditionalFormatting sqref="A50:AC63 A49:C49 E49:AC49">
    <cfRule type="expression" dxfId="157" priority="21">
      <formula>$L49&gt;0.15</formula>
    </cfRule>
    <cfRule type="expression" dxfId="156" priority="22">
      <formula>AND($L49&gt;0.08,$L49&lt;0.15)</formula>
    </cfRule>
  </conditionalFormatting>
  <conditionalFormatting sqref="G9:H12 H13">
    <cfRule type="expression" dxfId="155" priority="19">
      <formula>$L9&gt;0.15</formula>
    </cfRule>
    <cfRule type="expression" dxfId="154" priority="20">
      <formula>AND($L9&gt;0.08,$L9&lt;0.15)</formula>
    </cfRule>
  </conditionalFormatting>
  <conditionalFormatting sqref="G14:H14">
    <cfRule type="expression" dxfId="153" priority="17">
      <formula>$L14&gt;0.15</formula>
    </cfRule>
    <cfRule type="expression" dxfId="152" priority="18">
      <formula>AND($L14&gt;0.08,$L14&lt;0.15)</formula>
    </cfRule>
  </conditionalFormatting>
  <conditionalFormatting sqref="G8:H8">
    <cfRule type="expression" dxfId="151" priority="15">
      <formula>$L8&gt;0.15</formula>
    </cfRule>
    <cfRule type="expression" dxfId="150" priority="16">
      <formula>AND($L8&gt;0.08,$L8&lt;0.15)</formula>
    </cfRule>
  </conditionalFormatting>
  <conditionalFormatting sqref="G20:H22">
    <cfRule type="expression" dxfId="149" priority="13">
      <formula>$L20&gt;0.15</formula>
    </cfRule>
    <cfRule type="expression" dxfId="148" priority="14">
      <formula>AND($L20&gt;0.08,$L20&lt;0.15)</formula>
    </cfRule>
  </conditionalFormatting>
  <conditionalFormatting sqref="H7">
    <cfRule type="expression" dxfId="147" priority="11">
      <formula>$L7&gt;0.15</formula>
    </cfRule>
    <cfRule type="expression" dxfId="146" priority="12">
      <formula>AND($L7&gt;0.08,$L7&lt;0.15)</formula>
    </cfRule>
  </conditionalFormatting>
  <conditionalFormatting sqref="G19">
    <cfRule type="expression" dxfId="145" priority="9">
      <formula>$L19&gt;0.15</formula>
    </cfRule>
    <cfRule type="expression" dxfId="144" priority="10">
      <formula>AND($L19&gt;0.08,$L19&lt;0.15)</formula>
    </cfRule>
  </conditionalFormatting>
  <conditionalFormatting sqref="H19">
    <cfRule type="expression" dxfId="143" priority="7">
      <formula>$L19&gt;0.15</formula>
    </cfRule>
    <cfRule type="expression" dxfId="142" priority="8">
      <formula>AND($L19&gt;0.08,$L19&lt;0.15)</formula>
    </cfRule>
  </conditionalFormatting>
  <conditionalFormatting sqref="D49">
    <cfRule type="expression" dxfId="141" priority="5">
      <formula>$L49&gt;0.15</formula>
    </cfRule>
    <cfRule type="expression" dxfId="140" priority="6">
      <formula>AND($L49&gt;0.08,$L49&lt;0.15)</formula>
    </cfRule>
  </conditionalFormatting>
  <conditionalFormatting sqref="D14:D16">
    <cfRule type="expression" dxfId="139" priority="3">
      <formula>$L14&gt;0.15</formula>
    </cfRule>
    <cfRule type="expression" dxfId="138" priority="4">
      <formula>AND($L14&gt;0.08,$L14&lt;0.15)</formula>
    </cfRule>
  </conditionalFormatting>
  <conditionalFormatting sqref="D20:D25">
    <cfRule type="expression" dxfId="137" priority="1">
      <formula>$L20&gt;0.15</formula>
    </cfRule>
    <cfRule type="expression" dxfId="136" priority="2">
      <formula>AND($L20&gt;0.08,$L20&lt;0.15)</formula>
    </cfRule>
  </conditionalFormatting>
  <dataValidations count="3">
    <dataValidation type="list" allowBlank="1" showInputMessage="1" showErrorMessage="1" sqref="Z49:Z63 Z7:Z46" xr:uid="{8C84C48E-0FB1-46F5-B8AB-41DFA78F71E2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F993AA3E-FFF5-4884-9EE4-783340FBEC0F}">
      <formula1>0</formula1>
      <formula2>20000</formula2>
    </dataValidation>
    <dataValidation allowBlank="1" showInputMessage="1" showErrorMessage="1" prompt="수식 계산_x000a_수치 입력 금지" sqref="K49:K63 K7:K46" xr:uid="{EFF88E48-3D7B-4362-B0A9-E1867820463E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BD9F7C-6B35-4780-AE24-304615900919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6D529A4A-98BD-4724-93A2-42D8407D4A82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0614-5C9B-4C05-AC2C-6B9A7F41E0B0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B5" sqref="B5:B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54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06</v>
      </c>
      <c r="D7" s="7" t="s">
        <v>173</v>
      </c>
      <c r="E7" s="7" t="s">
        <v>165</v>
      </c>
      <c r="F7" s="7" t="s">
        <v>168</v>
      </c>
      <c r="G7" s="5" t="s">
        <v>90</v>
      </c>
      <c r="H7" s="5" t="s">
        <v>170</v>
      </c>
      <c r="I7" s="8">
        <f t="shared" ref="I7:I46" si="0">J7+K7</f>
        <v>202</v>
      </c>
      <c r="J7" s="9">
        <v>200</v>
      </c>
      <c r="K7" s="8">
        <f t="shared" ref="K7:K29" si="1">SUM(M7:W7)</f>
        <v>2</v>
      </c>
      <c r="L7" s="10">
        <f t="shared" ref="L7:L46" si="2">K7/I7</f>
        <v>9.9009900990099011E-3</v>
      </c>
      <c r="M7" s="11">
        <v>1</v>
      </c>
      <c r="N7" s="11"/>
      <c r="O7" s="11"/>
      <c r="P7" s="11">
        <v>1</v>
      </c>
      <c r="Q7" s="11"/>
      <c r="R7" s="11"/>
      <c r="S7" s="11"/>
      <c r="T7" s="11"/>
      <c r="U7" s="11"/>
      <c r="V7" s="11"/>
      <c r="W7" s="11"/>
      <c r="X7" s="12">
        <v>20200806</v>
      </c>
      <c r="Y7" s="12">
        <v>14</v>
      </c>
      <c r="Z7" s="6" t="s">
        <v>171</v>
      </c>
      <c r="AA7" s="12" t="str">
        <f>IF($Z7="A","하선동",IF($Z7="B","이형준",""))</f>
        <v>하선동</v>
      </c>
      <c r="AB7" s="5" t="s">
        <v>172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06</v>
      </c>
      <c r="D8" s="7" t="s">
        <v>173</v>
      </c>
      <c r="E8" s="7" t="s">
        <v>166</v>
      </c>
      <c r="F8" s="7" t="s">
        <v>169</v>
      </c>
      <c r="G8" s="5" t="s">
        <v>90</v>
      </c>
      <c r="H8" s="5" t="s">
        <v>97</v>
      </c>
      <c r="I8" s="8">
        <f t="shared" si="0"/>
        <v>1279</v>
      </c>
      <c r="J8" s="9">
        <v>1230</v>
      </c>
      <c r="K8" s="8">
        <f t="shared" si="1"/>
        <v>49</v>
      </c>
      <c r="L8" s="10">
        <f t="shared" si="2"/>
        <v>3.8311180609851447E-2</v>
      </c>
      <c r="M8" s="11"/>
      <c r="N8" s="11"/>
      <c r="O8" s="11"/>
      <c r="P8" s="11"/>
      <c r="Q8" s="11">
        <v>1</v>
      </c>
      <c r="R8" s="11"/>
      <c r="S8" s="11">
        <v>3</v>
      </c>
      <c r="T8" s="11">
        <v>45</v>
      </c>
      <c r="U8" s="11"/>
      <c r="V8" s="11"/>
      <c r="W8" s="11"/>
      <c r="X8" s="12">
        <v>20200805</v>
      </c>
      <c r="Y8" s="12">
        <v>2</v>
      </c>
      <c r="Z8" s="6" t="s">
        <v>171</v>
      </c>
      <c r="AA8" s="12" t="str">
        <f t="shared" ref="AA8:AA46" si="5">IF($Z8="A","하선동",IF($Z8="B","이형준",""))</f>
        <v>하선동</v>
      </c>
      <c r="AB8" s="5" t="s">
        <v>172</v>
      </c>
      <c r="AC8" s="13" t="s">
        <v>183</v>
      </c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06</v>
      </c>
      <c r="D9" s="7" t="s">
        <v>173</v>
      </c>
      <c r="E9" s="7" t="s">
        <v>165</v>
      </c>
      <c r="F9" s="7" t="s">
        <v>168</v>
      </c>
      <c r="G9" s="5" t="s">
        <v>90</v>
      </c>
      <c r="H9" s="5" t="s">
        <v>170</v>
      </c>
      <c r="I9" s="8">
        <f t="shared" ref="I9" si="6">J9+K9</f>
        <v>3173</v>
      </c>
      <c r="J9" s="9">
        <v>3150</v>
      </c>
      <c r="K9" s="8">
        <f t="shared" ref="K9" si="7">SUM(M9:W9)</f>
        <v>23</v>
      </c>
      <c r="L9" s="10">
        <f t="shared" si="2"/>
        <v>7.2486605735896624E-3</v>
      </c>
      <c r="M9" s="11">
        <v>12</v>
      </c>
      <c r="N9" s="11">
        <v>2</v>
      </c>
      <c r="O9" s="11"/>
      <c r="P9" s="11">
        <v>1</v>
      </c>
      <c r="Q9" s="11"/>
      <c r="R9" s="11">
        <v>8</v>
      </c>
      <c r="S9" s="11"/>
      <c r="T9" s="11"/>
      <c r="U9" s="11"/>
      <c r="V9" s="11"/>
      <c r="W9" s="11"/>
      <c r="X9" s="12">
        <v>20200805</v>
      </c>
      <c r="Y9" s="6">
        <v>14</v>
      </c>
      <c r="Z9" s="6" t="s">
        <v>181</v>
      </c>
      <c r="AA9" s="12" t="str">
        <f t="shared" si="5"/>
        <v>이형준</v>
      </c>
      <c r="AB9" s="5" t="s">
        <v>179</v>
      </c>
      <c r="AC9" s="13" t="s">
        <v>178</v>
      </c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06</v>
      </c>
      <c r="D10" s="7" t="s">
        <v>173</v>
      </c>
      <c r="E10" s="7" t="s">
        <v>165</v>
      </c>
      <c r="F10" s="7" t="s">
        <v>168</v>
      </c>
      <c r="G10" s="5" t="s">
        <v>90</v>
      </c>
      <c r="H10" s="5" t="s">
        <v>170</v>
      </c>
      <c r="I10" s="8">
        <f t="shared" si="0"/>
        <v>6696</v>
      </c>
      <c r="J10" s="9">
        <v>6688</v>
      </c>
      <c r="K10" s="8">
        <f t="shared" si="1"/>
        <v>8</v>
      </c>
      <c r="L10" s="10">
        <f t="shared" si="2"/>
        <v>1.1947431302270011E-3</v>
      </c>
      <c r="M10" s="11">
        <v>4</v>
      </c>
      <c r="N10" s="11"/>
      <c r="O10" s="11"/>
      <c r="P10" s="11">
        <v>3</v>
      </c>
      <c r="Q10" s="11"/>
      <c r="R10" s="11">
        <v>1</v>
      </c>
      <c r="S10" s="11"/>
      <c r="T10" s="11"/>
      <c r="U10" s="11"/>
      <c r="V10" s="11"/>
      <c r="W10" s="11"/>
      <c r="X10" s="12">
        <v>20200806</v>
      </c>
      <c r="Y10" s="12">
        <v>14</v>
      </c>
      <c r="Z10" s="6" t="s">
        <v>171</v>
      </c>
      <c r="AA10" s="12" t="str">
        <f t="shared" si="5"/>
        <v>하선동</v>
      </c>
      <c r="AB10" s="5" t="s">
        <v>179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06</v>
      </c>
      <c r="D11" s="7" t="s">
        <v>173</v>
      </c>
      <c r="E11" s="7" t="s">
        <v>165</v>
      </c>
      <c r="F11" s="7" t="s">
        <v>168</v>
      </c>
      <c r="G11" s="5" t="s">
        <v>90</v>
      </c>
      <c r="H11" s="5" t="s">
        <v>170</v>
      </c>
      <c r="I11" s="8">
        <f t="shared" si="0"/>
        <v>3830</v>
      </c>
      <c r="J11" s="9">
        <v>3817</v>
      </c>
      <c r="K11" s="8">
        <f t="shared" si="1"/>
        <v>13</v>
      </c>
      <c r="L11" s="10">
        <f t="shared" si="2"/>
        <v>3.3942558746736292E-3</v>
      </c>
      <c r="M11" s="11">
        <v>6</v>
      </c>
      <c r="N11" s="11"/>
      <c r="O11" s="11"/>
      <c r="P11" s="11">
        <v>5</v>
      </c>
      <c r="Q11" s="11"/>
      <c r="R11" s="11">
        <v>2</v>
      </c>
      <c r="S11" s="11"/>
      <c r="T11" s="11"/>
      <c r="U11" s="11"/>
      <c r="V11" s="11"/>
      <c r="W11" s="11"/>
      <c r="X11" s="12">
        <v>20200806</v>
      </c>
      <c r="Y11" s="12">
        <v>14</v>
      </c>
      <c r="Z11" s="6" t="s">
        <v>171</v>
      </c>
      <c r="AA11" s="12" t="str">
        <f t="shared" si="5"/>
        <v>하선동</v>
      </c>
      <c r="AB11" s="5" t="s">
        <v>182</v>
      </c>
      <c r="AC11" s="13" t="s">
        <v>178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06</v>
      </c>
      <c r="D12" s="7" t="s">
        <v>173</v>
      </c>
      <c r="E12" s="7" t="s">
        <v>166</v>
      </c>
      <c r="F12" s="7" t="s">
        <v>169</v>
      </c>
      <c r="G12" s="5" t="s">
        <v>90</v>
      </c>
      <c r="H12" s="5" t="s">
        <v>97</v>
      </c>
      <c r="I12" s="8">
        <f t="shared" si="0"/>
        <v>2055</v>
      </c>
      <c r="J12" s="9">
        <v>2000</v>
      </c>
      <c r="K12" s="8">
        <f t="shared" si="1"/>
        <v>55</v>
      </c>
      <c r="L12" s="10">
        <f t="shared" si="2"/>
        <v>2.6763990267639901E-2</v>
      </c>
      <c r="M12" s="11"/>
      <c r="N12" s="11"/>
      <c r="O12" s="11"/>
      <c r="P12" s="11"/>
      <c r="Q12" s="11"/>
      <c r="R12" s="11">
        <v>18</v>
      </c>
      <c r="S12" s="11">
        <v>6</v>
      </c>
      <c r="T12" s="11">
        <v>31</v>
      </c>
      <c r="U12" s="11"/>
      <c r="V12" s="11"/>
      <c r="W12" s="11"/>
      <c r="X12" s="12">
        <v>20200806</v>
      </c>
      <c r="Y12" s="12">
        <v>2</v>
      </c>
      <c r="Z12" s="6" t="s">
        <v>171</v>
      </c>
      <c r="AA12" s="12" t="str">
        <f t="shared" si="5"/>
        <v>하선동</v>
      </c>
      <c r="AB12" s="5" t="s">
        <v>182</v>
      </c>
      <c r="AC12" s="13" t="s">
        <v>184</v>
      </c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06</v>
      </c>
      <c r="D13" s="7" t="s">
        <v>173</v>
      </c>
      <c r="E13" s="7" t="s">
        <v>166</v>
      </c>
      <c r="F13" s="7" t="s">
        <v>169</v>
      </c>
      <c r="G13" s="5" t="s">
        <v>90</v>
      </c>
      <c r="H13" s="5" t="s">
        <v>97</v>
      </c>
      <c r="I13" s="8">
        <f t="shared" si="0"/>
        <v>2142</v>
      </c>
      <c r="J13" s="15">
        <v>2014</v>
      </c>
      <c r="K13" s="8">
        <f t="shared" si="1"/>
        <v>128</v>
      </c>
      <c r="L13" s="10">
        <f t="shared" si="2"/>
        <v>5.9757236227824466E-2</v>
      </c>
      <c r="M13" s="11"/>
      <c r="N13" s="11"/>
      <c r="O13" s="11"/>
      <c r="P13" s="11"/>
      <c r="Q13" s="11"/>
      <c r="R13" s="11">
        <v>27</v>
      </c>
      <c r="S13" s="11">
        <v>30</v>
      </c>
      <c r="T13" s="11">
        <v>71</v>
      </c>
      <c r="U13" s="11"/>
      <c r="V13" s="11"/>
      <c r="W13" s="11"/>
      <c r="X13" s="12">
        <v>20200806</v>
      </c>
      <c r="Y13" s="12">
        <v>2</v>
      </c>
      <c r="Z13" s="6" t="s">
        <v>171</v>
      </c>
      <c r="AA13" s="12" t="str">
        <f t="shared" si="5"/>
        <v>하선동</v>
      </c>
      <c r="AB13" s="5" t="s">
        <v>185</v>
      </c>
      <c r="AC13" s="13" t="s">
        <v>184</v>
      </c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06</v>
      </c>
      <c r="D14" s="7" t="s">
        <v>173</v>
      </c>
      <c r="E14" s="7" t="s">
        <v>166</v>
      </c>
      <c r="F14" s="7" t="s">
        <v>169</v>
      </c>
      <c r="G14" s="5" t="s">
        <v>90</v>
      </c>
      <c r="H14" s="5" t="s">
        <v>97</v>
      </c>
      <c r="I14" s="8">
        <f t="shared" si="0"/>
        <v>864</v>
      </c>
      <c r="J14" s="9">
        <v>829</v>
      </c>
      <c r="K14" s="8">
        <f t="shared" si="1"/>
        <v>35</v>
      </c>
      <c r="L14" s="10">
        <f t="shared" si="2"/>
        <v>4.0509259259259259E-2</v>
      </c>
      <c r="M14" s="11"/>
      <c r="N14" s="11"/>
      <c r="O14" s="11"/>
      <c r="P14" s="11"/>
      <c r="Q14" s="11"/>
      <c r="R14" s="11">
        <v>4</v>
      </c>
      <c r="S14" s="11">
        <v>5</v>
      </c>
      <c r="T14" s="11">
        <v>26</v>
      </c>
      <c r="U14" s="11"/>
      <c r="V14" s="11"/>
      <c r="W14" s="11"/>
      <c r="X14" s="12">
        <v>20200806</v>
      </c>
      <c r="Y14" s="12">
        <v>2</v>
      </c>
      <c r="Z14" s="6" t="s">
        <v>181</v>
      </c>
      <c r="AA14" s="12" t="str">
        <f t="shared" si="5"/>
        <v>이형준</v>
      </c>
      <c r="AB14" s="5" t="s">
        <v>185</v>
      </c>
      <c r="AC14" s="13" t="s">
        <v>184</v>
      </c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06</v>
      </c>
      <c r="D15" s="7" t="s">
        <v>180</v>
      </c>
      <c r="E15" s="7" t="s">
        <v>165</v>
      </c>
      <c r="F15" s="7" t="s">
        <v>186</v>
      </c>
      <c r="G15" s="5" t="s">
        <v>92</v>
      </c>
      <c r="H15" s="5" t="s">
        <v>91</v>
      </c>
      <c r="I15" s="8">
        <f t="shared" si="0"/>
        <v>3350</v>
      </c>
      <c r="J15" s="9">
        <v>3327</v>
      </c>
      <c r="K15" s="8">
        <f t="shared" si="1"/>
        <v>23</v>
      </c>
      <c r="L15" s="10">
        <f t="shared" si="2"/>
        <v>6.8656716417910451E-3</v>
      </c>
      <c r="M15" s="11"/>
      <c r="N15" s="11">
        <v>15</v>
      </c>
      <c r="O15" s="11"/>
      <c r="P15" s="11">
        <v>8</v>
      </c>
      <c r="Q15" s="11"/>
      <c r="R15" s="11"/>
      <c r="S15" s="11"/>
      <c r="T15" s="11"/>
      <c r="U15" s="11"/>
      <c r="V15" s="11"/>
      <c r="W15" s="11"/>
      <c r="X15" s="12">
        <v>20200805</v>
      </c>
      <c r="Y15" s="12">
        <v>7</v>
      </c>
      <c r="Z15" s="6" t="s">
        <v>181</v>
      </c>
      <c r="AA15" s="12" t="str">
        <f t="shared" si="5"/>
        <v>이형준</v>
      </c>
      <c r="AB15" s="5" t="s">
        <v>187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06</v>
      </c>
      <c r="D16" s="7" t="s">
        <v>180</v>
      </c>
      <c r="E16" s="7" t="s">
        <v>165</v>
      </c>
      <c r="F16" s="7" t="s">
        <v>186</v>
      </c>
      <c r="G16" s="5" t="s">
        <v>92</v>
      </c>
      <c r="H16" s="5" t="s">
        <v>91</v>
      </c>
      <c r="I16" s="8">
        <f t="shared" si="0"/>
        <v>2522</v>
      </c>
      <c r="J16" s="9">
        <v>2517</v>
      </c>
      <c r="K16" s="8">
        <f t="shared" si="1"/>
        <v>5</v>
      </c>
      <c r="L16" s="10">
        <f t="shared" si="2"/>
        <v>1.9825535289452814E-3</v>
      </c>
      <c r="M16" s="11"/>
      <c r="N16" s="11">
        <v>3</v>
      </c>
      <c r="O16" s="11"/>
      <c r="P16" s="11">
        <v>2</v>
      </c>
      <c r="Q16" s="11"/>
      <c r="R16" s="11"/>
      <c r="S16" s="11"/>
      <c r="T16" s="11"/>
      <c r="U16" s="11"/>
      <c r="V16" s="11"/>
      <c r="W16" s="11"/>
      <c r="X16" s="12">
        <v>20200806</v>
      </c>
      <c r="Y16" s="12">
        <v>7</v>
      </c>
      <c r="Z16" s="6" t="s">
        <v>171</v>
      </c>
      <c r="AA16" s="12" t="str">
        <f t="shared" si="5"/>
        <v>하선동</v>
      </c>
      <c r="AB16" s="5" t="s">
        <v>187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06</v>
      </c>
      <c r="D17" s="7" t="s">
        <v>173</v>
      </c>
      <c r="E17" s="7" t="s">
        <v>189</v>
      </c>
      <c r="F17" s="7" t="s">
        <v>188</v>
      </c>
      <c r="G17" s="5" t="s">
        <v>175</v>
      </c>
      <c r="H17" s="5" t="s">
        <v>97</v>
      </c>
      <c r="I17" s="8">
        <f t="shared" si="0"/>
        <v>2298</v>
      </c>
      <c r="J17" s="9">
        <v>2298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20200806</v>
      </c>
      <c r="Y17" s="12">
        <v>12</v>
      </c>
      <c r="Z17" s="6" t="s">
        <v>171</v>
      </c>
      <c r="AA17" s="12" t="str">
        <f t="shared" si="5"/>
        <v>하선동</v>
      </c>
      <c r="AB17" s="5" t="s">
        <v>187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06</v>
      </c>
      <c r="D18" s="7" t="s">
        <v>173</v>
      </c>
      <c r="E18" s="7" t="s">
        <v>166</v>
      </c>
      <c r="F18" s="7" t="s">
        <v>169</v>
      </c>
      <c r="G18" s="5" t="s">
        <v>90</v>
      </c>
      <c r="H18" s="5" t="s">
        <v>97</v>
      </c>
      <c r="I18" s="8">
        <f t="shared" si="0"/>
        <v>2418</v>
      </c>
      <c r="J18" s="9">
        <v>2300</v>
      </c>
      <c r="K18" s="8">
        <f t="shared" si="1"/>
        <v>118</v>
      </c>
      <c r="L18" s="10">
        <f t="shared" si="2"/>
        <v>4.8800661703887513E-2</v>
      </c>
      <c r="M18" s="11"/>
      <c r="N18" s="11"/>
      <c r="O18" s="11"/>
      <c r="P18" s="11"/>
      <c r="Q18" s="11">
        <v>22</v>
      </c>
      <c r="R18" s="11">
        <v>27</v>
      </c>
      <c r="S18" s="11">
        <v>46</v>
      </c>
      <c r="T18" s="11">
        <v>23</v>
      </c>
      <c r="U18" s="11"/>
      <c r="V18" s="11"/>
      <c r="W18" s="11"/>
      <c r="X18" s="12">
        <v>20200806</v>
      </c>
      <c r="Y18" s="12">
        <v>2</v>
      </c>
      <c r="Z18" s="6" t="s">
        <v>171</v>
      </c>
      <c r="AA18" s="12" t="str">
        <f t="shared" si="5"/>
        <v>하선동</v>
      </c>
      <c r="AB18" s="5" t="s">
        <v>187</v>
      </c>
      <c r="AC18" s="13" t="s">
        <v>190</v>
      </c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06</v>
      </c>
      <c r="D19" s="7"/>
      <c r="E19" s="7" t="s">
        <v>165</v>
      </c>
      <c r="F19" s="7" t="s">
        <v>168</v>
      </c>
      <c r="G19" s="5" t="s">
        <v>90</v>
      </c>
      <c r="H19" s="5" t="s">
        <v>170</v>
      </c>
      <c r="I19" s="8">
        <f t="shared" si="0"/>
        <v>1381</v>
      </c>
      <c r="J19" s="9">
        <v>1360</v>
      </c>
      <c r="K19" s="8">
        <f t="shared" si="1"/>
        <v>21</v>
      </c>
      <c r="L19" s="10">
        <f t="shared" si="2"/>
        <v>1.5206372194062274E-2</v>
      </c>
      <c r="M19" s="11">
        <v>15</v>
      </c>
      <c r="N19" s="11"/>
      <c r="O19" s="11"/>
      <c r="P19" s="11">
        <v>4</v>
      </c>
      <c r="Q19" s="11"/>
      <c r="R19" s="11">
        <v>2</v>
      </c>
      <c r="S19" s="11"/>
      <c r="T19" s="11"/>
      <c r="U19" s="11"/>
      <c r="V19" s="11"/>
      <c r="W19" s="11"/>
      <c r="X19" s="12">
        <v>20200806</v>
      </c>
      <c r="Y19" s="12">
        <v>14</v>
      </c>
      <c r="Z19" s="6" t="s">
        <v>171</v>
      </c>
      <c r="AA19" s="12" t="str">
        <f t="shared" si="5"/>
        <v>하선동</v>
      </c>
      <c r="AB19" s="5" t="s">
        <v>192</v>
      </c>
      <c r="AC19" s="13" t="s">
        <v>178</v>
      </c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06</v>
      </c>
      <c r="D20" s="7"/>
      <c r="E20" s="7" t="s">
        <v>165</v>
      </c>
      <c r="F20" s="7" t="s">
        <v>168</v>
      </c>
      <c r="G20" s="5" t="s">
        <v>90</v>
      </c>
      <c r="H20" s="5" t="s">
        <v>170</v>
      </c>
      <c r="I20" s="8">
        <f t="shared" si="0"/>
        <v>7154</v>
      </c>
      <c r="J20" s="9">
        <v>7080</v>
      </c>
      <c r="K20" s="8">
        <f t="shared" si="1"/>
        <v>74</v>
      </c>
      <c r="L20" s="10">
        <f t="shared" si="2"/>
        <v>1.0343863572826391E-2</v>
      </c>
      <c r="M20" s="11">
        <v>45</v>
      </c>
      <c r="N20" s="11"/>
      <c r="O20" s="11"/>
      <c r="P20" s="11">
        <v>22</v>
      </c>
      <c r="Q20" s="11">
        <v>2</v>
      </c>
      <c r="R20" s="11">
        <v>5</v>
      </c>
      <c r="S20" s="11"/>
      <c r="T20" s="11"/>
      <c r="U20" s="11"/>
      <c r="V20" s="11"/>
      <c r="W20" s="11"/>
      <c r="X20" s="12">
        <v>20200806</v>
      </c>
      <c r="Y20" s="12">
        <v>14</v>
      </c>
      <c r="Z20" s="6" t="s">
        <v>181</v>
      </c>
      <c r="AA20" s="12" t="str">
        <f t="shared" si="5"/>
        <v>이형준</v>
      </c>
      <c r="AB20" s="5" t="s">
        <v>192</v>
      </c>
      <c r="AC20" s="13" t="s">
        <v>178</v>
      </c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06</v>
      </c>
      <c r="D21" s="7"/>
      <c r="E21" s="7" t="s">
        <v>166</v>
      </c>
      <c r="F21" s="7" t="s">
        <v>169</v>
      </c>
      <c r="G21" s="5" t="s">
        <v>90</v>
      </c>
      <c r="H21" s="5" t="s">
        <v>97</v>
      </c>
      <c r="I21" s="8">
        <f t="shared" si="0"/>
        <v>2332</v>
      </c>
      <c r="J21" s="9">
        <v>2300</v>
      </c>
      <c r="K21" s="8">
        <f t="shared" si="1"/>
        <v>32</v>
      </c>
      <c r="L21" s="10">
        <f t="shared" si="2"/>
        <v>1.3722126929674099E-2</v>
      </c>
      <c r="M21" s="11"/>
      <c r="N21" s="11"/>
      <c r="O21" s="11"/>
      <c r="P21" s="11"/>
      <c r="Q21" s="11"/>
      <c r="R21" s="11"/>
      <c r="S21" s="11">
        <v>21</v>
      </c>
      <c r="T21" s="11">
        <v>11</v>
      </c>
      <c r="U21" s="11"/>
      <c r="V21" s="11"/>
      <c r="W21" s="11"/>
      <c r="X21" s="12">
        <v>20200806</v>
      </c>
      <c r="Y21" s="12">
        <v>2</v>
      </c>
      <c r="Z21" s="6" t="s">
        <v>181</v>
      </c>
      <c r="AA21" s="12" t="str">
        <f t="shared" si="5"/>
        <v>이형준</v>
      </c>
      <c r="AB21" s="5" t="s">
        <v>192</v>
      </c>
      <c r="AC21" s="13" t="s">
        <v>183</v>
      </c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06</v>
      </c>
      <c r="D22" s="7"/>
      <c r="E22" s="7" t="s">
        <v>166</v>
      </c>
      <c r="F22" s="7" t="s">
        <v>169</v>
      </c>
      <c r="G22" s="5" t="s">
        <v>90</v>
      </c>
      <c r="H22" s="5" t="s">
        <v>97</v>
      </c>
      <c r="I22" s="8">
        <f t="shared" si="0"/>
        <v>3898</v>
      </c>
      <c r="J22" s="9">
        <v>3820</v>
      </c>
      <c r="K22" s="8">
        <f t="shared" si="1"/>
        <v>78</v>
      </c>
      <c r="L22" s="10">
        <f t="shared" si="2"/>
        <v>2.0010261672652643E-2</v>
      </c>
      <c r="M22" s="11"/>
      <c r="N22" s="11"/>
      <c r="O22" s="11"/>
      <c r="P22" s="11"/>
      <c r="Q22" s="11"/>
      <c r="R22" s="11"/>
      <c r="S22" s="11">
        <v>27</v>
      </c>
      <c r="T22" s="11">
        <v>51</v>
      </c>
      <c r="U22" s="11"/>
      <c r="V22" s="11"/>
      <c r="W22" s="11"/>
      <c r="X22" s="12">
        <v>20200806</v>
      </c>
      <c r="Y22" s="12">
        <v>2</v>
      </c>
      <c r="Z22" s="6" t="s">
        <v>181</v>
      </c>
      <c r="AA22" s="12" t="str">
        <f t="shared" si="5"/>
        <v>이형준</v>
      </c>
      <c r="AB22" s="5" t="s">
        <v>193</v>
      </c>
      <c r="AC22" s="13" t="s">
        <v>183</v>
      </c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06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5"/>
        <v/>
      </c>
      <c r="AB23" s="5"/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06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20.100000000000001" hidden="1" customHeight="1" x14ac:dyDescent="0.3">
      <c r="A25" s="5">
        <v>19</v>
      </c>
      <c r="B25" s="6" t="str">
        <f t="shared" si="3"/>
        <v>8</v>
      </c>
      <c r="C25" s="6" t="str">
        <f t="shared" si="4"/>
        <v>06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20.100000000000001" hidden="1" customHeight="1" x14ac:dyDescent="0.3">
      <c r="A26" s="5">
        <v>20</v>
      </c>
      <c r="B26" s="6" t="str">
        <f t="shared" si="3"/>
        <v>8</v>
      </c>
      <c r="C26" s="6" t="str">
        <f t="shared" si="4"/>
        <v>06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20.100000000000001" hidden="1" customHeight="1" x14ac:dyDescent="0.3">
      <c r="A27" s="5">
        <v>21</v>
      </c>
      <c r="B27" s="6" t="str">
        <f t="shared" si="3"/>
        <v>8</v>
      </c>
      <c r="C27" s="6" t="str">
        <f t="shared" si="4"/>
        <v>06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hidden="1" customHeight="1" x14ac:dyDescent="0.3">
      <c r="A28" s="5">
        <v>22</v>
      </c>
      <c r="B28" s="6" t="str">
        <f t="shared" si="3"/>
        <v>8</v>
      </c>
      <c r="C28" s="6" t="str">
        <f t="shared" si="4"/>
        <v>06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hidden="1" customHeight="1" x14ac:dyDescent="0.3">
      <c r="A29" s="5">
        <v>23</v>
      </c>
      <c r="B29" s="6" t="str">
        <f t="shared" si="3"/>
        <v>8</v>
      </c>
      <c r="C29" s="6" t="str">
        <f t="shared" si="4"/>
        <v>06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hidden="1" customHeight="1" x14ac:dyDescent="0.3">
      <c r="A30" s="5">
        <v>24</v>
      </c>
      <c r="B30" s="6" t="str">
        <f t="shared" si="3"/>
        <v>8</v>
      </c>
      <c r="C30" s="6" t="str">
        <f t="shared" si="4"/>
        <v>06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8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8</v>
      </c>
      <c r="C31" s="6" t="str">
        <f t="shared" si="4"/>
        <v>06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8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8</v>
      </c>
      <c r="C32" s="6" t="str">
        <f t="shared" si="4"/>
        <v>06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8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8</v>
      </c>
      <c r="C33" s="6" t="str">
        <f t="shared" si="4"/>
        <v>06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8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8</v>
      </c>
      <c r="C34" s="6" t="str">
        <f t="shared" si="4"/>
        <v>06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8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06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8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06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8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06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8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06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8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06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8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06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8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06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8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06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8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06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8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06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9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06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9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06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9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10">SUM(I7:I46)</f>
        <v>45594</v>
      </c>
      <c r="J47" s="37">
        <f t="shared" si="10"/>
        <v>44930</v>
      </c>
      <c r="K47" s="37">
        <f t="shared" si="10"/>
        <v>664</v>
      </c>
      <c r="L47" s="37" t="e">
        <f t="shared" si="10"/>
        <v>#DIV/0!</v>
      </c>
      <c r="M47" s="37">
        <f t="shared" si="10"/>
        <v>83</v>
      </c>
      <c r="N47" s="37">
        <f t="shared" si="10"/>
        <v>20</v>
      </c>
      <c r="O47" s="37">
        <f t="shared" si="10"/>
        <v>0</v>
      </c>
      <c r="P47" s="37">
        <f t="shared" si="10"/>
        <v>46</v>
      </c>
      <c r="Q47" s="37">
        <f t="shared" si="10"/>
        <v>25</v>
      </c>
      <c r="R47" s="37">
        <f t="shared" si="10"/>
        <v>94</v>
      </c>
      <c r="S47" s="37">
        <f t="shared" si="10"/>
        <v>138</v>
      </c>
      <c r="T47" s="37">
        <f t="shared" si="10"/>
        <v>258</v>
      </c>
      <c r="U47" s="37">
        <f t="shared" si="10"/>
        <v>0</v>
      </c>
      <c r="V47" s="37">
        <f t="shared" si="10"/>
        <v>0</v>
      </c>
      <c r="W47" s="37">
        <f t="shared" si="10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06</v>
      </c>
      <c r="D49" s="7" t="s">
        <v>34</v>
      </c>
      <c r="E49" s="7" t="s">
        <v>165</v>
      </c>
      <c r="F49" s="7" t="s">
        <v>149</v>
      </c>
      <c r="G49" s="5" t="s">
        <v>92</v>
      </c>
      <c r="H49" s="5" t="s">
        <v>91</v>
      </c>
      <c r="I49" s="8">
        <f t="shared" ref="I49:I63" si="11">J49+K49</f>
        <v>1600</v>
      </c>
      <c r="J49" s="9">
        <v>1600</v>
      </c>
      <c r="K49" s="8">
        <f t="shared" ref="K49:K63" si="12">SUM(M49:W49)</f>
        <v>0</v>
      </c>
      <c r="L49" s="10">
        <f t="shared" ref="L49:L63" si="13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 t="s">
        <v>172</v>
      </c>
      <c r="AC49" s="13" t="s">
        <v>167</v>
      </c>
    </row>
    <row r="50" spans="1:29" ht="20.100000000000001" customHeight="1" x14ac:dyDescent="0.3">
      <c r="A50" s="5">
        <v>2</v>
      </c>
      <c r="B50" s="6" t="str">
        <f t="shared" ref="B50:B63" si="14">LEFT($A$1,1)</f>
        <v>8</v>
      </c>
      <c r="C50" s="6" t="str">
        <f t="shared" ref="C50:C63" si="15">MID($A$1,4,2)</f>
        <v>06</v>
      </c>
      <c r="D50" s="7" t="s">
        <v>173</v>
      </c>
      <c r="E50" s="7" t="s">
        <v>176</v>
      </c>
      <c r="F50" s="7" t="s">
        <v>174</v>
      </c>
      <c r="G50" s="5" t="s">
        <v>175</v>
      </c>
      <c r="H50" s="5" t="s">
        <v>170</v>
      </c>
      <c r="I50" s="8">
        <f t="shared" si="11"/>
        <v>100</v>
      </c>
      <c r="J50" s="9">
        <v>100</v>
      </c>
      <c r="K50" s="8">
        <f t="shared" si="12"/>
        <v>0</v>
      </c>
      <c r="L50" s="10">
        <f t="shared" si="13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6">IF($Z50="A","하선동",IF($Z50="B","이형준",""))</f>
        <v/>
      </c>
      <c r="AB50" s="5" t="s">
        <v>172</v>
      </c>
      <c r="AC50" s="13" t="s">
        <v>177</v>
      </c>
    </row>
    <row r="51" spans="1:29" ht="20.100000000000001" customHeight="1" x14ac:dyDescent="0.3">
      <c r="A51" s="5">
        <v>3</v>
      </c>
      <c r="B51" s="6" t="str">
        <f t="shared" si="14"/>
        <v>8</v>
      </c>
      <c r="C51" s="6" t="str">
        <f t="shared" si="15"/>
        <v>06</v>
      </c>
      <c r="D51" s="7" t="s">
        <v>180</v>
      </c>
      <c r="E51" s="7" t="s">
        <v>165</v>
      </c>
      <c r="F51" s="7" t="s">
        <v>149</v>
      </c>
      <c r="G51" s="5" t="s">
        <v>92</v>
      </c>
      <c r="H51" s="5" t="s">
        <v>91</v>
      </c>
      <c r="I51" s="8">
        <f t="shared" si="11"/>
        <v>3200</v>
      </c>
      <c r="J51" s="9">
        <v>3200</v>
      </c>
      <c r="K51" s="8">
        <f t="shared" si="12"/>
        <v>0</v>
      </c>
      <c r="L51" s="10">
        <f t="shared" si="13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6"/>
        <v/>
      </c>
      <c r="AB51" s="5" t="s">
        <v>179</v>
      </c>
      <c r="AC51" s="13" t="s">
        <v>167</v>
      </c>
    </row>
    <row r="52" spans="1:29" ht="20.100000000000001" customHeight="1" x14ac:dyDescent="0.3">
      <c r="A52" s="5">
        <v>4</v>
      </c>
      <c r="B52" s="6" t="str">
        <f t="shared" si="14"/>
        <v>8</v>
      </c>
      <c r="C52" s="6" t="str">
        <f t="shared" si="15"/>
        <v>06</v>
      </c>
      <c r="D52" s="7" t="s">
        <v>180</v>
      </c>
      <c r="E52" s="7" t="s">
        <v>165</v>
      </c>
      <c r="F52" s="7" t="s">
        <v>149</v>
      </c>
      <c r="G52" s="5" t="s">
        <v>92</v>
      </c>
      <c r="H52" s="5" t="s">
        <v>91</v>
      </c>
      <c r="I52" s="8">
        <f t="shared" si="11"/>
        <v>1601</v>
      </c>
      <c r="J52" s="9">
        <v>1600</v>
      </c>
      <c r="K52" s="8">
        <f t="shared" si="12"/>
        <v>1</v>
      </c>
      <c r="L52" s="10">
        <f t="shared" si="13"/>
        <v>6.2460961898813238E-4</v>
      </c>
      <c r="M52" s="11">
        <v>1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6"/>
        <v/>
      </c>
      <c r="AB52" s="5" t="s">
        <v>182</v>
      </c>
      <c r="AC52" s="13" t="s">
        <v>167</v>
      </c>
    </row>
    <row r="53" spans="1:29" ht="20.100000000000001" customHeight="1" x14ac:dyDescent="0.3">
      <c r="A53" s="5">
        <v>5</v>
      </c>
      <c r="B53" s="6" t="str">
        <f t="shared" si="14"/>
        <v>8</v>
      </c>
      <c r="C53" s="6" t="str">
        <f t="shared" si="15"/>
        <v>06</v>
      </c>
      <c r="D53" s="7" t="s">
        <v>180</v>
      </c>
      <c r="E53" s="7" t="s">
        <v>165</v>
      </c>
      <c r="F53" s="7" t="s">
        <v>191</v>
      </c>
      <c r="G53" s="5" t="s">
        <v>92</v>
      </c>
      <c r="H53" s="5" t="s">
        <v>91</v>
      </c>
      <c r="I53" s="8">
        <f t="shared" si="11"/>
        <v>1600</v>
      </c>
      <c r="J53" s="9">
        <v>1600</v>
      </c>
      <c r="K53" s="8">
        <f t="shared" si="12"/>
        <v>0</v>
      </c>
      <c r="L53" s="10">
        <f t="shared" si="13"/>
        <v>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6"/>
        <v/>
      </c>
      <c r="AB53" s="5" t="s">
        <v>187</v>
      </c>
      <c r="AC53" s="13" t="s">
        <v>167</v>
      </c>
    </row>
    <row r="54" spans="1:29" ht="20.100000000000001" customHeight="1" x14ac:dyDescent="0.3">
      <c r="A54" s="5">
        <v>6</v>
      </c>
      <c r="B54" s="6" t="str">
        <f t="shared" si="14"/>
        <v>8</v>
      </c>
      <c r="C54" s="6" t="str">
        <f t="shared" si="15"/>
        <v>06</v>
      </c>
      <c r="D54" s="7"/>
      <c r="E54" s="7"/>
      <c r="F54" s="7"/>
      <c r="G54" s="5"/>
      <c r="H54" s="5"/>
      <c r="I54" s="8">
        <f t="shared" si="11"/>
        <v>0</v>
      </c>
      <c r="J54" s="9"/>
      <c r="K54" s="8">
        <f t="shared" si="12"/>
        <v>0</v>
      </c>
      <c r="L54" s="10" t="e">
        <f t="shared" si="13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6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4"/>
        <v>8</v>
      </c>
      <c r="C55" s="6" t="str">
        <f t="shared" si="15"/>
        <v>06</v>
      </c>
      <c r="D55" s="7"/>
      <c r="E55" s="7"/>
      <c r="F55" s="7"/>
      <c r="G55" s="5"/>
      <c r="H55" s="5"/>
      <c r="I55" s="8">
        <f t="shared" si="11"/>
        <v>0</v>
      </c>
      <c r="J55" s="15"/>
      <c r="K55" s="8">
        <f t="shared" si="12"/>
        <v>0</v>
      </c>
      <c r="L55" s="10" t="e">
        <f t="shared" si="13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6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4"/>
        <v>8</v>
      </c>
      <c r="C56" s="6" t="str">
        <f t="shared" si="15"/>
        <v>06</v>
      </c>
      <c r="D56" s="7"/>
      <c r="E56" s="7"/>
      <c r="F56" s="7"/>
      <c r="G56" s="5"/>
      <c r="H56" s="5"/>
      <c r="I56" s="8">
        <f t="shared" si="11"/>
        <v>0</v>
      </c>
      <c r="J56" s="9"/>
      <c r="K56" s="8">
        <f t="shared" si="12"/>
        <v>0</v>
      </c>
      <c r="L56" s="10" t="e">
        <f t="shared" si="13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6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4"/>
        <v>8</v>
      </c>
      <c r="C57" s="6" t="str">
        <f t="shared" si="15"/>
        <v>06</v>
      </c>
      <c r="D57" s="7"/>
      <c r="E57" s="7"/>
      <c r="F57" s="7"/>
      <c r="G57" s="5"/>
      <c r="H57" s="5"/>
      <c r="I57" s="8">
        <f t="shared" si="11"/>
        <v>0</v>
      </c>
      <c r="J57" s="9"/>
      <c r="K57" s="8">
        <f t="shared" si="12"/>
        <v>0</v>
      </c>
      <c r="L57" s="10" t="e">
        <f t="shared" si="13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6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4"/>
        <v>8</v>
      </c>
      <c r="C58" s="6" t="str">
        <f t="shared" si="15"/>
        <v>06</v>
      </c>
      <c r="D58" s="7"/>
      <c r="E58" s="7"/>
      <c r="F58" s="7"/>
      <c r="G58" s="5"/>
      <c r="H58" s="5"/>
      <c r="I58" s="8">
        <f t="shared" si="11"/>
        <v>0</v>
      </c>
      <c r="J58" s="9"/>
      <c r="K58" s="8">
        <f t="shared" si="12"/>
        <v>0</v>
      </c>
      <c r="L58" s="10" t="e">
        <f t="shared" si="13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6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4"/>
        <v>8</v>
      </c>
      <c r="C59" s="6" t="str">
        <f t="shared" si="15"/>
        <v>06</v>
      </c>
      <c r="D59" s="7"/>
      <c r="E59" s="7"/>
      <c r="F59" s="7"/>
      <c r="G59" s="5"/>
      <c r="H59" s="5"/>
      <c r="I59" s="8">
        <f t="shared" si="11"/>
        <v>0</v>
      </c>
      <c r="J59" s="9"/>
      <c r="K59" s="8">
        <f t="shared" si="12"/>
        <v>0</v>
      </c>
      <c r="L59" s="10" t="e">
        <f t="shared" si="13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6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4"/>
        <v>8</v>
      </c>
      <c r="C60" s="6" t="str">
        <f t="shared" si="15"/>
        <v>06</v>
      </c>
      <c r="D60" s="7"/>
      <c r="E60" s="7"/>
      <c r="F60" s="7"/>
      <c r="G60" s="5"/>
      <c r="H60" s="5"/>
      <c r="I60" s="8">
        <f t="shared" si="11"/>
        <v>0</v>
      </c>
      <c r="J60" s="9"/>
      <c r="K60" s="8">
        <f t="shared" si="12"/>
        <v>0</v>
      </c>
      <c r="L60" s="10" t="e">
        <f t="shared" si="13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6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4"/>
        <v>8</v>
      </c>
      <c r="C61" s="6" t="str">
        <f t="shared" si="15"/>
        <v>06</v>
      </c>
      <c r="D61" s="7"/>
      <c r="E61" s="7"/>
      <c r="F61" s="7"/>
      <c r="G61" s="5"/>
      <c r="H61" s="5"/>
      <c r="I61" s="8">
        <f t="shared" si="11"/>
        <v>0</v>
      </c>
      <c r="J61" s="9"/>
      <c r="K61" s="8">
        <f t="shared" si="12"/>
        <v>0</v>
      </c>
      <c r="L61" s="10" t="e">
        <f t="shared" si="13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6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4"/>
        <v>8</v>
      </c>
      <c r="C62" s="6" t="str">
        <f t="shared" si="15"/>
        <v>06</v>
      </c>
      <c r="D62" s="7"/>
      <c r="E62" s="7"/>
      <c r="F62" s="7"/>
      <c r="G62" s="5"/>
      <c r="H62" s="5"/>
      <c r="I62" s="8">
        <f t="shared" si="11"/>
        <v>0</v>
      </c>
      <c r="J62" s="9"/>
      <c r="K62" s="8">
        <f t="shared" si="12"/>
        <v>0</v>
      </c>
      <c r="L62" s="10" t="e">
        <f t="shared" si="13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6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4"/>
        <v>8</v>
      </c>
      <c r="C63" s="6" t="str">
        <f t="shared" si="15"/>
        <v>06</v>
      </c>
      <c r="D63" s="7"/>
      <c r="E63" s="7"/>
      <c r="F63" s="7"/>
      <c r="G63" s="5"/>
      <c r="H63" s="5"/>
      <c r="I63" s="8">
        <f t="shared" si="11"/>
        <v>0</v>
      </c>
      <c r="J63" s="9"/>
      <c r="K63" s="8">
        <f t="shared" si="12"/>
        <v>0</v>
      </c>
      <c r="L63" s="10" t="e">
        <f t="shared" si="13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6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I7:AC8 A7:E8 A17:AC17 A10:F10 E9:F10 A9:AC9 A11:E16 I10:AC16 A23:AC46 A21:E21 A18:F20 A22:F22 I18:AC22">
    <cfRule type="expression" dxfId="135" priority="93">
      <formula>$L7&gt;0.15</formula>
    </cfRule>
    <cfRule type="expression" dxfId="134" priority="94">
      <formula>AND($L7&gt;0.08,$L7&lt;0.15)</formula>
    </cfRule>
  </conditionalFormatting>
  <conditionalFormatting sqref="A50:AC50 A49:D49 I49:AC49 A54:AC63 A51:D51 A52:E53 I51:AC53">
    <cfRule type="expression" dxfId="133" priority="91">
      <formula>$L49&gt;0.15</formula>
    </cfRule>
    <cfRule type="expression" dxfId="132" priority="92">
      <formula>AND($L49&gt;0.08,$L49&lt;0.15)</formula>
    </cfRule>
  </conditionalFormatting>
  <conditionalFormatting sqref="F7">
    <cfRule type="expression" dxfId="131" priority="89">
      <formula>$L7&gt;0.15</formula>
    </cfRule>
    <cfRule type="expression" dxfId="130" priority="90">
      <formula>AND($L7&gt;0.08,$L7&lt;0.15)</formula>
    </cfRule>
  </conditionalFormatting>
  <conditionalFormatting sqref="H7">
    <cfRule type="expression" dxfId="129" priority="87">
      <formula>$L7&gt;0.15</formula>
    </cfRule>
    <cfRule type="expression" dxfId="128" priority="88">
      <formula>AND($L7&gt;0.08,$L7&lt;0.15)</formula>
    </cfRule>
  </conditionalFormatting>
  <conditionalFormatting sqref="F8">
    <cfRule type="expression" dxfId="127" priority="85">
      <formula>$L8&gt;0.15</formula>
    </cfRule>
    <cfRule type="expression" dxfId="126" priority="86">
      <formula>AND($L8&gt;0.08,$L8&lt;0.15)</formula>
    </cfRule>
  </conditionalFormatting>
  <conditionalFormatting sqref="E49">
    <cfRule type="expression" dxfId="125" priority="81">
      <formula>$L49&gt;0.15</formula>
    </cfRule>
    <cfRule type="expression" dxfId="124" priority="82">
      <formula>AND($L49&gt;0.08,$L49&lt;0.15)</formula>
    </cfRule>
  </conditionalFormatting>
  <conditionalFormatting sqref="F49">
    <cfRule type="expression" dxfId="123" priority="79">
      <formula>$L49&gt;0.15</formula>
    </cfRule>
    <cfRule type="expression" dxfId="122" priority="80">
      <formula>AND($L49&gt;0.08,$L49&lt;0.15)</formula>
    </cfRule>
  </conditionalFormatting>
  <conditionalFormatting sqref="G49:H49">
    <cfRule type="expression" dxfId="121" priority="77">
      <formula>$L49&gt;0.15</formula>
    </cfRule>
    <cfRule type="expression" dxfId="120" priority="78">
      <formula>AND($L49&gt;0.08,$L49&lt;0.15)</formula>
    </cfRule>
  </conditionalFormatting>
  <conditionalFormatting sqref="G8:H8">
    <cfRule type="expression" dxfId="119" priority="75">
      <formula>$L8&gt;0.15</formula>
    </cfRule>
    <cfRule type="expression" dxfId="118" priority="76">
      <formula>AND($L8&gt;0.08,$L8&lt;0.15)</formula>
    </cfRule>
  </conditionalFormatting>
  <conditionalFormatting sqref="G7">
    <cfRule type="expression" dxfId="117" priority="73">
      <formula>$L7&gt;0.15</formula>
    </cfRule>
    <cfRule type="expression" dxfId="116" priority="74">
      <formula>AND($L7&gt;0.08,$L7&lt;0.15)</formula>
    </cfRule>
  </conditionalFormatting>
  <conditionalFormatting sqref="H10">
    <cfRule type="expression" dxfId="115" priority="71">
      <formula>$L10&gt;0.15</formula>
    </cfRule>
    <cfRule type="expression" dxfId="114" priority="72">
      <formula>AND($L10&gt;0.08,$L10&lt;0.15)</formula>
    </cfRule>
  </conditionalFormatting>
  <conditionalFormatting sqref="G10">
    <cfRule type="expression" dxfId="113" priority="69">
      <formula>$L10&gt;0.15</formula>
    </cfRule>
    <cfRule type="expression" dxfId="112" priority="70">
      <formula>AND($L10&gt;0.08,$L10&lt;0.15)</formula>
    </cfRule>
  </conditionalFormatting>
  <conditionalFormatting sqref="H9">
    <cfRule type="expression" dxfId="111" priority="63">
      <formula>$L9&gt;0.15</formula>
    </cfRule>
    <cfRule type="expression" dxfId="110" priority="64">
      <formula>AND($L9&gt;0.08,$L9&lt;0.15)</formula>
    </cfRule>
  </conditionalFormatting>
  <conditionalFormatting sqref="G9">
    <cfRule type="expression" dxfId="109" priority="61">
      <formula>$L9&gt;0.15</formula>
    </cfRule>
    <cfRule type="expression" dxfId="108" priority="62">
      <formula>AND($L9&gt;0.08,$L9&lt;0.15)</formula>
    </cfRule>
  </conditionalFormatting>
  <conditionalFormatting sqref="H10">
    <cfRule type="expression" dxfId="107" priority="59">
      <formula>$L10&gt;0.15</formula>
    </cfRule>
    <cfRule type="expression" dxfId="106" priority="60">
      <formula>AND($L10&gt;0.08,$L10&lt;0.15)</formula>
    </cfRule>
  </conditionalFormatting>
  <conditionalFormatting sqref="G10">
    <cfRule type="expression" dxfId="105" priority="57">
      <formula>$L10&gt;0.15</formula>
    </cfRule>
    <cfRule type="expression" dxfId="104" priority="58">
      <formula>AND($L10&gt;0.08,$L10&lt;0.15)</formula>
    </cfRule>
  </conditionalFormatting>
  <conditionalFormatting sqref="E51">
    <cfRule type="expression" dxfId="103" priority="55">
      <formula>$L51&gt;0.15</formula>
    </cfRule>
    <cfRule type="expression" dxfId="102" priority="56">
      <formula>AND($L51&gt;0.08,$L51&lt;0.15)</formula>
    </cfRule>
  </conditionalFormatting>
  <conditionalFormatting sqref="F51">
    <cfRule type="expression" dxfId="101" priority="53">
      <formula>$L51&gt;0.15</formula>
    </cfRule>
    <cfRule type="expression" dxfId="100" priority="54">
      <formula>AND($L51&gt;0.08,$L51&lt;0.15)</formula>
    </cfRule>
  </conditionalFormatting>
  <conditionalFormatting sqref="G51:H51">
    <cfRule type="expression" dxfId="99" priority="51">
      <formula>$L51&gt;0.15</formula>
    </cfRule>
    <cfRule type="expression" dxfId="98" priority="52">
      <formula>AND($L51&gt;0.08,$L51&lt;0.15)</formula>
    </cfRule>
  </conditionalFormatting>
  <conditionalFormatting sqref="F52">
    <cfRule type="expression" dxfId="97" priority="49">
      <formula>$L52&gt;0.15</formula>
    </cfRule>
    <cfRule type="expression" dxfId="96" priority="50">
      <formula>AND($L52&gt;0.08,$L52&lt;0.15)</formula>
    </cfRule>
  </conditionalFormatting>
  <conditionalFormatting sqref="G52:H52">
    <cfRule type="expression" dxfId="95" priority="47">
      <formula>$L52&gt;0.15</formula>
    </cfRule>
    <cfRule type="expression" dxfId="94" priority="48">
      <formula>AND($L52&gt;0.08,$L52&lt;0.15)</formula>
    </cfRule>
  </conditionalFormatting>
  <conditionalFormatting sqref="F11">
    <cfRule type="expression" dxfId="93" priority="45">
      <formula>$L11&gt;0.15</formula>
    </cfRule>
    <cfRule type="expression" dxfId="92" priority="46">
      <formula>AND($L11&gt;0.08,$L11&lt;0.15)</formula>
    </cfRule>
  </conditionalFormatting>
  <conditionalFormatting sqref="H11">
    <cfRule type="expression" dxfId="91" priority="43">
      <formula>$L11&gt;0.15</formula>
    </cfRule>
    <cfRule type="expression" dxfId="90" priority="44">
      <formula>AND($L11&gt;0.08,$L11&lt;0.15)</formula>
    </cfRule>
  </conditionalFormatting>
  <conditionalFormatting sqref="F12">
    <cfRule type="expression" dxfId="89" priority="41">
      <formula>$L12&gt;0.15</formula>
    </cfRule>
    <cfRule type="expression" dxfId="88" priority="42">
      <formula>AND($L12&gt;0.08,$L12&lt;0.15)</formula>
    </cfRule>
  </conditionalFormatting>
  <conditionalFormatting sqref="G12:H12">
    <cfRule type="expression" dxfId="87" priority="39">
      <formula>$L12&gt;0.15</formula>
    </cfRule>
    <cfRule type="expression" dxfId="86" priority="40">
      <formula>AND($L12&gt;0.08,$L12&lt;0.15)</formula>
    </cfRule>
  </conditionalFormatting>
  <conditionalFormatting sqref="G11">
    <cfRule type="expression" dxfId="85" priority="37">
      <formula>$L11&gt;0.15</formula>
    </cfRule>
    <cfRule type="expression" dxfId="84" priority="38">
      <formula>AND($L11&gt;0.08,$L11&lt;0.15)</formula>
    </cfRule>
  </conditionalFormatting>
  <conditionalFormatting sqref="F13">
    <cfRule type="expression" dxfId="83" priority="35">
      <formula>$L13&gt;0.15</formula>
    </cfRule>
    <cfRule type="expression" dxfId="82" priority="36">
      <formula>AND($L13&gt;0.08,$L13&lt;0.15)</formula>
    </cfRule>
  </conditionalFormatting>
  <conditionalFormatting sqref="G13:H13">
    <cfRule type="expression" dxfId="81" priority="33">
      <formula>$L13&gt;0.15</formula>
    </cfRule>
    <cfRule type="expression" dxfId="80" priority="34">
      <formula>AND($L13&gt;0.08,$L13&lt;0.15)</formula>
    </cfRule>
  </conditionalFormatting>
  <conditionalFormatting sqref="F14">
    <cfRule type="expression" dxfId="79" priority="31">
      <formula>$L14&gt;0.15</formula>
    </cfRule>
    <cfRule type="expression" dxfId="78" priority="32">
      <formula>AND($L14&gt;0.08,$L14&lt;0.15)</formula>
    </cfRule>
  </conditionalFormatting>
  <conditionalFormatting sqref="G14:H14">
    <cfRule type="expression" dxfId="77" priority="29">
      <formula>$L14&gt;0.15</formula>
    </cfRule>
    <cfRule type="expression" dxfId="76" priority="30">
      <formula>AND($L14&gt;0.08,$L14&lt;0.15)</formula>
    </cfRule>
  </conditionalFormatting>
  <conditionalFormatting sqref="F15">
    <cfRule type="expression" dxfId="75" priority="27">
      <formula>$L15&gt;0.15</formula>
    </cfRule>
    <cfRule type="expression" dxfId="74" priority="28">
      <formula>AND($L15&gt;0.08,$L15&lt;0.15)</formula>
    </cfRule>
  </conditionalFormatting>
  <conditionalFormatting sqref="G15:H15">
    <cfRule type="expression" dxfId="73" priority="25">
      <formula>$L15&gt;0.15</formula>
    </cfRule>
    <cfRule type="expression" dxfId="72" priority="26">
      <formula>AND($L15&gt;0.08,$L15&lt;0.15)</formula>
    </cfRule>
  </conditionalFormatting>
  <conditionalFormatting sqref="F16">
    <cfRule type="expression" dxfId="71" priority="23">
      <formula>$L16&gt;0.15</formula>
    </cfRule>
    <cfRule type="expression" dxfId="70" priority="24">
      <formula>AND($L16&gt;0.08,$L16&lt;0.15)</formula>
    </cfRule>
  </conditionalFormatting>
  <conditionalFormatting sqref="G16:H16">
    <cfRule type="expression" dxfId="69" priority="21">
      <formula>$L16&gt;0.15</formula>
    </cfRule>
    <cfRule type="expression" dxfId="68" priority="22">
      <formula>AND($L16&gt;0.08,$L16&lt;0.15)</formula>
    </cfRule>
  </conditionalFormatting>
  <conditionalFormatting sqref="G18:H18">
    <cfRule type="expression" dxfId="67" priority="19">
      <formula>$L18&gt;0.15</formula>
    </cfRule>
    <cfRule type="expression" dxfId="66" priority="20">
      <formula>AND($L18&gt;0.08,$L18&lt;0.15)</formula>
    </cfRule>
  </conditionalFormatting>
  <conditionalFormatting sqref="F53">
    <cfRule type="expression" dxfId="65" priority="17">
      <formula>$L53&gt;0.15</formula>
    </cfRule>
    <cfRule type="expression" dxfId="64" priority="18">
      <formula>AND($L53&gt;0.08,$L53&lt;0.15)</formula>
    </cfRule>
  </conditionalFormatting>
  <conditionalFormatting sqref="G53:H53">
    <cfRule type="expression" dxfId="63" priority="15">
      <formula>$L53&gt;0.15</formula>
    </cfRule>
    <cfRule type="expression" dxfId="62" priority="16">
      <formula>AND($L53&gt;0.08,$L53&lt;0.15)</formula>
    </cfRule>
  </conditionalFormatting>
  <conditionalFormatting sqref="F21">
    <cfRule type="expression" dxfId="61" priority="13">
      <formula>$L21&gt;0.15</formula>
    </cfRule>
    <cfRule type="expression" dxfId="60" priority="14">
      <formula>AND($L21&gt;0.08,$L21&lt;0.15)</formula>
    </cfRule>
  </conditionalFormatting>
  <conditionalFormatting sqref="G21:H21">
    <cfRule type="expression" dxfId="59" priority="11">
      <formula>$L21&gt;0.15</formula>
    </cfRule>
    <cfRule type="expression" dxfId="58" priority="12">
      <formula>AND($L21&gt;0.08,$L21&lt;0.15)</formula>
    </cfRule>
  </conditionalFormatting>
  <conditionalFormatting sqref="H19">
    <cfRule type="expression" dxfId="57" priority="9">
      <formula>$L19&gt;0.15</formula>
    </cfRule>
    <cfRule type="expression" dxfId="56" priority="10">
      <formula>AND($L19&gt;0.08,$L19&lt;0.15)</formula>
    </cfRule>
  </conditionalFormatting>
  <conditionalFormatting sqref="G19">
    <cfRule type="expression" dxfId="55" priority="7">
      <formula>$L19&gt;0.15</formula>
    </cfRule>
    <cfRule type="expression" dxfId="54" priority="8">
      <formula>AND($L19&gt;0.08,$L19&lt;0.15)</formula>
    </cfRule>
  </conditionalFormatting>
  <conditionalFormatting sqref="H20">
    <cfRule type="expression" dxfId="53" priority="5">
      <formula>$L20&gt;0.15</formula>
    </cfRule>
    <cfRule type="expression" dxfId="52" priority="6">
      <formula>AND($L20&gt;0.08,$L20&lt;0.15)</formula>
    </cfRule>
  </conditionalFormatting>
  <conditionalFormatting sqref="G20">
    <cfRule type="expression" dxfId="51" priority="3">
      <formula>$L20&gt;0.15</formula>
    </cfRule>
    <cfRule type="expression" dxfId="50" priority="4">
      <formula>AND($L20&gt;0.08,$L20&lt;0.15)</formula>
    </cfRule>
  </conditionalFormatting>
  <conditionalFormatting sqref="G22:H22">
    <cfRule type="expression" dxfId="49" priority="1">
      <formula>$L22&gt;0.15</formula>
    </cfRule>
    <cfRule type="expression" dxfId="48" priority="2">
      <formula>AND($L22&gt;0.08,$L22&lt;0.15)</formula>
    </cfRule>
  </conditionalFormatting>
  <dataValidations count="3">
    <dataValidation allowBlank="1" showInputMessage="1" showErrorMessage="1" prompt="수식 계산_x000a_수치 입력 금지" sqref="K49:K63 K7:K46" xr:uid="{1B86A4F0-D19D-4813-A4F5-DCE829A672D7}"/>
    <dataValidation type="whole" allowBlank="1" showInputMessage="1" showErrorMessage="1" errorTitle="입력값이 올바르지 않습니다." error="숫자만 쓰세요!" sqref="J29:J30 J25:J27 M49:W63 M7:W46" xr:uid="{E81A87F7-212B-4C0F-A767-6307A731B63E}">
      <formula1>0</formula1>
      <formula2>20000</formula2>
    </dataValidation>
    <dataValidation type="list" allowBlank="1" showInputMessage="1" showErrorMessage="1" sqref="Z49:Z63 Z7:Z46" xr:uid="{0353D7F6-39C1-46E0-B02E-A40A8C9CD7BA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847F81-2A9C-4854-9384-19E1A6D42939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CCAC0C51-5EF5-47F0-90B0-F903C1AEA4B0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AAE9-2308-4CB5-9957-8C155692B492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G50" sqref="G50:H50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55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07</v>
      </c>
      <c r="D7" s="7" t="s">
        <v>32</v>
      </c>
      <c r="E7" s="7" t="s">
        <v>194</v>
      </c>
      <c r="F7" s="7" t="s">
        <v>201</v>
      </c>
      <c r="G7" s="5" t="s">
        <v>224</v>
      </c>
      <c r="H7" s="5" t="s">
        <v>225</v>
      </c>
      <c r="I7" s="8">
        <f t="shared" ref="I7:I46" si="0">J7+K7</f>
        <v>3832</v>
      </c>
      <c r="J7" s="9">
        <v>3820</v>
      </c>
      <c r="K7" s="8">
        <f t="shared" ref="K7:K29" si="1">SUM(M7:W7)</f>
        <v>12</v>
      </c>
      <c r="L7" s="10">
        <f t="shared" ref="L7:L46" si="2">K7/I7</f>
        <v>3.1315240083507308E-3</v>
      </c>
      <c r="M7" s="11">
        <v>4</v>
      </c>
      <c r="N7" s="11"/>
      <c r="O7" s="11"/>
      <c r="P7" s="11">
        <v>8</v>
      </c>
      <c r="Q7" s="11"/>
      <c r="R7" s="11"/>
      <c r="S7" s="11"/>
      <c r="T7" s="11"/>
      <c r="U7" s="11"/>
      <c r="V7" s="11"/>
      <c r="W7" s="11"/>
      <c r="X7" s="12">
        <v>20200806</v>
      </c>
      <c r="Y7" s="12">
        <v>14</v>
      </c>
      <c r="Z7" s="6" t="s">
        <v>196</v>
      </c>
      <c r="AA7" s="12" t="str">
        <f>IF($Z7="A","하선동",IF($Z7="B","이형준",""))</f>
        <v>이형준</v>
      </c>
      <c r="AB7" s="5" t="s">
        <v>199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07</v>
      </c>
      <c r="D8" s="7" t="s">
        <v>32</v>
      </c>
      <c r="E8" s="7" t="s">
        <v>194</v>
      </c>
      <c r="F8" s="7" t="s">
        <v>201</v>
      </c>
      <c r="G8" s="5" t="s">
        <v>224</v>
      </c>
      <c r="H8" s="5" t="s">
        <v>225</v>
      </c>
      <c r="I8" s="8">
        <f t="shared" si="0"/>
        <v>1555</v>
      </c>
      <c r="J8" s="9">
        <v>1547</v>
      </c>
      <c r="K8" s="8">
        <f t="shared" si="1"/>
        <v>8</v>
      </c>
      <c r="L8" s="10">
        <f t="shared" si="2"/>
        <v>5.144694533762058E-3</v>
      </c>
      <c r="M8" s="11">
        <v>3</v>
      </c>
      <c r="N8" s="11"/>
      <c r="O8" s="11"/>
      <c r="P8" s="11">
        <v>5</v>
      </c>
      <c r="Q8" s="11"/>
      <c r="R8" s="11"/>
      <c r="S8" s="11"/>
      <c r="T8" s="11"/>
      <c r="U8" s="11"/>
      <c r="V8" s="11"/>
      <c r="W8" s="11"/>
      <c r="X8" s="12">
        <v>20200806</v>
      </c>
      <c r="Y8" s="12">
        <v>14</v>
      </c>
      <c r="Z8" s="6" t="s">
        <v>63</v>
      </c>
      <c r="AA8" s="12" t="str">
        <f t="shared" ref="AA8:AA46" si="5">IF($Z8="A","하선동",IF($Z8="B","이형준",""))</f>
        <v>하선동</v>
      </c>
      <c r="AB8" s="5" t="s">
        <v>199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07</v>
      </c>
      <c r="D9" s="7" t="s">
        <v>32</v>
      </c>
      <c r="E9" s="7" t="s">
        <v>194</v>
      </c>
      <c r="F9" s="7" t="s">
        <v>201</v>
      </c>
      <c r="G9" s="5" t="s">
        <v>224</v>
      </c>
      <c r="H9" s="5" t="s">
        <v>225</v>
      </c>
      <c r="I9" s="8">
        <f t="shared" si="0"/>
        <v>4194</v>
      </c>
      <c r="J9" s="9">
        <v>4185</v>
      </c>
      <c r="K9" s="8">
        <f t="shared" si="1"/>
        <v>9</v>
      </c>
      <c r="L9" s="10">
        <f t="shared" si="2"/>
        <v>2.1459227467811159E-3</v>
      </c>
      <c r="M9" s="11">
        <v>3</v>
      </c>
      <c r="N9" s="11"/>
      <c r="O9" s="11"/>
      <c r="P9" s="11">
        <v>6</v>
      </c>
      <c r="Q9" s="11"/>
      <c r="R9" s="11"/>
      <c r="S9" s="11"/>
      <c r="T9" s="11"/>
      <c r="U9" s="11"/>
      <c r="V9" s="11"/>
      <c r="W9" s="11"/>
      <c r="X9" s="12">
        <v>20200805</v>
      </c>
      <c r="Y9" s="6">
        <v>14</v>
      </c>
      <c r="Z9" s="6" t="s">
        <v>196</v>
      </c>
      <c r="AA9" s="12" t="str">
        <f t="shared" si="5"/>
        <v>이형준</v>
      </c>
      <c r="AB9" s="5" t="s">
        <v>199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07</v>
      </c>
      <c r="D10" s="7" t="s">
        <v>32</v>
      </c>
      <c r="E10" s="7" t="s">
        <v>194</v>
      </c>
      <c r="F10" s="7" t="s">
        <v>201</v>
      </c>
      <c r="G10" s="5" t="s">
        <v>224</v>
      </c>
      <c r="H10" s="5" t="s">
        <v>225</v>
      </c>
      <c r="I10" s="8">
        <f t="shared" si="0"/>
        <v>2397</v>
      </c>
      <c r="J10" s="9">
        <v>2348</v>
      </c>
      <c r="K10" s="8">
        <f t="shared" si="1"/>
        <v>49</v>
      </c>
      <c r="L10" s="10">
        <f t="shared" si="2"/>
        <v>2.0442219440967878E-2</v>
      </c>
      <c r="M10" s="11">
        <v>1</v>
      </c>
      <c r="N10" s="11"/>
      <c r="O10" s="11"/>
      <c r="P10" s="11">
        <v>6</v>
      </c>
      <c r="Q10" s="11"/>
      <c r="R10" s="11">
        <v>42</v>
      </c>
      <c r="S10" s="11"/>
      <c r="T10" s="11"/>
      <c r="U10" s="11"/>
      <c r="V10" s="11"/>
      <c r="W10" s="11"/>
      <c r="X10" s="12">
        <v>20200807</v>
      </c>
      <c r="Y10" s="12">
        <v>14</v>
      </c>
      <c r="Z10" s="6" t="s">
        <v>63</v>
      </c>
      <c r="AA10" s="12" t="str">
        <f t="shared" si="5"/>
        <v>하선동</v>
      </c>
      <c r="AB10" s="5" t="s">
        <v>199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07</v>
      </c>
      <c r="D11" s="7" t="s">
        <v>32</v>
      </c>
      <c r="E11" s="7" t="s">
        <v>195</v>
      </c>
      <c r="F11" s="7" t="s">
        <v>207</v>
      </c>
      <c r="G11" s="5" t="s">
        <v>224</v>
      </c>
      <c r="H11" s="5" t="s">
        <v>226</v>
      </c>
      <c r="I11" s="8">
        <f t="shared" si="0"/>
        <v>1681</v>
      </c>
      <c r="J11" s="9">
        <v>1670</v>
      </c>
      <c r="K11" s="8">
        <f t="shared" si="1"/>
        <v>11</v>
      </c>
      <c r="L11" s="10">
        <f t="shared" si="2"/>
        <v>6.5437239738251043E-3</v>
      </c>
      <c r="M11" s="11"/>
      <c r="N11" s="11"/>
      <c r="O11" s="11"/>
      <c r="P11" s="11"/>
      <c r="Q11" s="11"/>
      <c r="R11" s="11"/>
      <c r="S11" s="11"/>
      <c r="T11" s="11">
        <v>11</v>
      </c>
      <c r="U11" s="11"/>
      <c r="V11" s="11"/>
      <c r="W11" s="11"/>
      <c r="X11" s="12">
        <v>20200807</v>
      </c>
      <c r="Y11" s="12">
        <v>2</v>
      </c>
      <c r="Z11" s="6" t="s">
        <v>198</v>
      </c>
      <c r="AA11" s="12" t="str">
        <f t="shared" si="5"/>
        <v>하선동</v>
      </c>
      <c r="AB11" s="5" t="s">
        <v>65</v>
      </c>
      <c r="AC11" s="13" t="s">
        <v>208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07</v>
      </c>
      <c r="D12" s="7" t="s">
        <v>32</v>
      </c>
      <c r="E12" s="7" t="s">
        <v>195</v>
      </c>
      <c r="F12" s="7" t="s">
        <v>207</v>
      </c>
      <c r="G12" s="5" t="s">
        <v>224</v>
      </c>
      <c r="H12" s="5" t="s">
        <v>226</v>
      </c>
      <c r="I12" s="8">
        <f t="shared" si="0"/>
        <v>256</v>
      </c>
      <c r="J12" s="9">
        <v>250</v>
      </c>
      <c r="K12" s="8">
        <f t="shared" si="1"/>
        <v>6</v>
      </c>
      <c r="L12" s="10">
        <f t="shared" si="2"/>
        <v>2.34375E-2</v>
      </c>
      <c r="M12" s="11"/>
      <c r="N12" s="11"/>
      <c r="O12" s="11"/>
      <c r="P12" s="11"/>
      <c r="Q12" s="11"/>
      <c r="R12" s="11"/>
      <c r="S12" s="11">
        <v>1</v>
      </c>
      <c r="T12" s="11">
        <v>5</v>
      </c>
      <c r="U12" s="11"/>
      <c r="V12" s="11"/>
      <c r="W12" s="11"/>
      <c r="X12" s="12">
        <v>20200806</v>
      </c>
      <c r="Y12" s="12">
        <v>2</v>
      </c>
      <c r="Z12" s="6" t="s">
        <v>197</v>
      </c>
      <c r="AA12" s="12" t="str">
        <f t="shared" si="5"/>
        <v>이형준</v>
      </c>
      <c r="AB12" s="5" t="s">
        <v>65</v>
      </c>
      <c r="AC12" s="13" t="s">
        <v>208</v>
      </c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07</v>
      </c>
      <c r="D13" s="7" t="s">
        <v>32</v>
      </c>
      <c r="E13" s="7" t="s">
        <v>195</v>
      </c>
      <c r="F13" s="7" t="s">
        <v>207</v>
      </c>
      <c r="G13" s="5" t="s">
        <v>224</v>
      </c>
      <c r="H13" s="5" t="s">
        <v>226</v>
      </c>
      <c r="I13" s="8">
        <f t="shared" si="0"/>
        <v>838</v>
      </c>
      <c r="J13" s="15">
        <v>811</v>
      </c>
      <c r="K13" s="8">
        <f t="shared" si="1"/>
        <v>27</v>
      </c>
      <c r="L13" s="10">
        <f t="shared" si="2"/>
        <v>3.2219570405727926E-2</v>
      </c>
      <c r="M13" s="11"/>
      <c r="N13" s="11"/>
      <c r="O13" s="11"/>
      <c r="P13" s="11"/>
      <c r="Q13" s="11"/>
      <c r="R13" s="11"/>
      <c r="S13" s="11">
        <v>12</v>
      </c>
      <c r="T13" s="11">
        <v>15</v>
      </c>
      <c r="U13" s="11"/>
      <c r="V13" s="11"/>
      <c r="W13" s="11"/>
      <c r="X13" s="12">
        <v>20200807</v>
      </c>
      <c r="Y13" s="12">
        <v>2</v>
      </c>
      <c r="Z13" s="6" t="s">
        <v>63</v>
      </c>
      <c r="AA13" s="12" t="str">
        <f t="shared" si="5"/>
        <v>하선동</v>
      </c>
      <c r="AB13" s="5" t="s">
        <v>74</v>
      </c>
      <c r="AC13" s="13" t="s">
        <v>211</v>
      </c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07</v>
      </c>
      <c r="D14" s="7" t="s">
        <v>34</v>
      </c>
      <c r="E14" s="7" t="s">
        <v>194</v>
      </c>
      <c r="F14" s="7" t="s">
        <v>209</v>
      </c>
      <c r="G14" s="5" t="s">
        <v>227</v>
      </c>
      <c r="H14" s="5" t="s">
        <v>225</v>
      </c>
      <c r="I14" s="8">
        <f t="shared" si="0"/>
        <v>8511</v>
      </c>
      <c r="J14" s="9">
        <v>8500</v>
      </c>
      <c r="K14" s="8">
        <f t="shared" si="1"/>
        <v>11</v>
      </c>
      <c r="L14" s="10">
        <f t="shared" si="2"/>
        <v>1.2924450710844789E-3</v>
      </c>
      <c r="M14" s="11">
        <v>5</v>
      </c>
      <c r="N14" s="11"/>
      <c r="O14" s="11"/>
      <c r="P14" s="11">
        <v>6</v>
      </c>
      <c r="Q14" s="11"/>
      <c r="R14" s="11"/>
      <c r="S14" s="11"/>
      <c r="T14" s="11"/>
      <c r="U14" s="11"/>
      <c r="V14" s="11"/>
      <c r="W14" s="11"/>
      <c r="X14" s="12">
        <v>20200806</v>
      </c>
      <c r="Y14" s="12">
        <v>8</v>
      </c>
      <c r="Z14" s="6" t="s">
        <v>198</v>
      </c>
      <c r="AA14" s="12" t="str">
        <f t="shared" si="5"/>
        <v>하선동</v>
      </c>
      <c r="AB14" s="5" t="s">
        <v>74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07</v>
      </c>
      <c r="D15" s="7" t="s">
        <v>36</v>
      </c>
      <c r="E15" s="7" t="s">
        <v>203</v>
      </c>
      <c r="F15" s="7" t="s">
        <v>210</v>
      </c>
      <c r="G15" s="5" t="s">
        <v>228</v>
      </c>
      <c r="H15" s="5" t="s">
        <v>226</v>
      </c>
      <c r="I15" s="8">
        <f t="shared" si="0"/>
        <v>2335</v>
      </c>
      <c r="J15" s="9">
        <v>2300</v>
      </c>
      <c r="K15" s="8">
        <f t="shared" si="1"/>
        <v>35</v>
      </c>
      <c r="L15" s="10">
        <f t="shared" si="2"/>
        <v>1.4989293361884369E-2</v>
      </c>
      <c r="M15" s="11"/>
      <c r="N15" s="11">
        <v>4</v>
      </c>
      <c r="O15" s="11"/>
      <c r="P15" s="11">
        <v>23</v>
      </c>
      <c r="Q15" s="11"/>
      <c r="R15" s="11"/>
      <c r="S15" s="11">
        <v>8</v>
      </c>
      <c r="T15" s="11"/>
      <c r="U15" s="11"/>
      <c r="V15" s="11"/>
      <c r="W15" s="11"/>
      <c r="X15" s="12">
        <v>20200807</v>
      </c>
      <c r="Y15" s="12">
        <v>10</v>
      </c>
      <c r="Z15" s="6" t="s">
        <v>198</v>
      </c>
      <c r="AA15" s="12" t="str">
        <f t="shared" si="5"/>
        <v>하선동</v>
      </c>
      <c r="AB15" s="5" t="s">
        <v>74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07</v>
      </c>
      <c r="D16" s="7" t="s">
        <v>36</v>
      </c>
      <c r="E16" s="7" t="s">
        <v>203</v>
      </c>
      <c r="F16" s="7" t="s">
        <v>210</v>
      </c>
      <c r="G16" s="5" t="s">
        <v>228</v>
      </c>
      <c r="H16" s="5" t="s">
        <v>226</v>
      </c>
      <c r="I16" s="8">
        <f t="shared" si="0"/>
        <v>2548</v>
      </c>
      <c r="J16" s="9">
        <v>2533</v>
      </c>
      <c r="K16" s="8">
        <f t="shared" si="1"/>
        <v>15</v>
      </c>
      <c r="L16" s="10">
        <f t="shared" si="2"/>
        <v>5.8869701726844588E-3</v>
      </c>
      <c r="M16" s="11"/>
      <c r="N16" s="11"/>
      <c r="O16" s="11"/>
      <c r="P16" s="11">
        <v>5</v>
      </c>
      <c r="Q16" s="11"/>
      <c r="R16" s="11"/>
      <c r="S16" s="11">
        <v>10</v>
      </c>
      <c r="T16" s="11"/>
      <c r="U16" s="11"/>
      <c r="V16" s="11"/>
      <c r="W16" s="11"/>
      <c r="X16" s="12">
        <v>20200806</v>
      </c>
      <c r="Y16" s="12">
        <v>10</v>
      </c>
      <c r="Z16" s="6" t="s">
        <v>197</v>
      </c>
      <c r="AA16" s="12" t="str">
        <f t="shared" si="5"/>
        <v>이형준</v>
      </c>
      <c r="AB16" s="5" t="s">
        <v>78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07</v>
      </c>
      <c r="D17" s="7" t="s">
        <v>36</v>
      </c>
      <c r="E17" s="7" t="s">
        <v>203</v>
      </c>
      <c r="F17" s="7" t="s">
        <v>210</v>
      </c>
      <c r="G17" s="5" t="s">
        <v>228</v>
      </c>
      <c r="H17" s="5" t="s">
        <v>226</v>
      </c>
      <c r="I17" s="8">
        <f t="shared" si="0"/>
        <v>1634</v>
      </c>
      <c r="J17" s="9">
        <v>1616</v>
      </c>
      <c r="K17" s="8">
        <f t="shared" si="1"/>
        <v>18</v>
      </c>
      <c r="L17" s="10">
        <f t="shared" si="2"/>
        <v>1.1015911872705019E-2</v>
      </c>
      <c r="M17" s="11"/>
      <c r="N17" s="11"/>
      <c r="O17" s="11"/>
      <c r="P17" s="11">
        <v>6</v>
      </c>
      <c r="Q17" s="11"/>
      <c r="R17" s="11"/>
      <c r="S17" s="11">
        <v>12</v>
      </c>
      <c r="T17" s="11"/>
      <c r="U17" s="11"/>
      <c r="V17" s="11"/>
      <c r="W17" s="11"/>
      <c r="X17" s="12">
        <v>20200806</v>
      </c>
      <c r="Y17" s="12">
        <v>10</v>
      </c>
      <c r="Z17" s="6" t="s">
        <v>198</v>
      </c>
      <c r="AA17" s="12" t="str">
        <f t="shared" si="5"/>
        <v>하선동</v>
      </c>
      <c r="AB17" s="5" t="s">
        <v>78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07</v>
      </c>
      <c r="D18" s="7" t="s">
        <v>32</v>
      </c>
      <c r="E18" s="7" t="s">
        <v>203</v>
      </c>
      <c r="F18" s="7" t="s">
        <v>205</v>
      </c>
      <c r="G18" s="5" t="s">
        <v>229</v>
      </c>
      <c r="H18" s="5" t="s">
        <v>230</v>
      </c>
      <c r="I18" s="8">
        <f t="shared" si="0"/>
        <v>477</v>
      </c>
      <c r="J18" s="9">
        <v>356</v>
      </c>
      <c r="K18" s="8">
        <f t="shared" si="1"/>
        <v>121</v>
      </c>
      <c r="L18" s="10">
        <f t="shared" si="2"/>
        <v>0.25366876310272535</v>
      </c>
      <c r="M18" s="11"/>
      <c r="N18" s="11"/>
      <c r="O18" s="11"/>
      <c r="P18" s="11">
        <v>3</v>
      </c>
      <c r="Q18" s="11">
        <v>18</v>
      </c>
      <c r="R18" s="11"/>
      <c r="S18" s="11"/>
      <c r="T18" s="11">
        <v>100</v>
      </c>
      <c r="U18" s="11"/>
      <c r="V18" s="11"/>
      <c r="W18" s="11"/>
      <c r="X18" s="12">
        <v>20200807</v>
      </c>
      <c r="Y18" s="12">
        <v>1</v>
      </c>
      <c r="Z18" s="6" t="s">
        <v>197</v>
      </c>
      <c r="AA18" s="12" t="str">
        <f t="shared" si="5"/>
        <v>이형준</v>
      </c>
      <c r="AB18" s="5" t="s">
        <v>78</v>
      </c>
      <c r="AC18" s="13" t="s">
        <v>211</v>
      </c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07</v>
      </c>
      <c r="D19" s="7" t="s">
        <v>32</v>
      </c>
      <c r="E19" s="7" t="s">
        <v>203</v>
      </c>
      <c r="F19" s="7" t="s">
        <v>212</v>
      </c>
      <c r="G19" s="5" t="s">
        <v>231</v>
      </c>
      <c r="H19" s="5" t="s">
        <v>226</v>
      </c>
      <c r="I19" s="8">
        <f t="shared" si="0"/>
        <v>3247</v>
      </c>
      <c r="J19" s="9">
        <v>3242</v>
      </c>
      <c r="K19" s="8">
        <f t="shared" si="1"/>
        <v>5</v>
      </c>
      <c r="L19" s="10">
        <f t="shared" si="2"/>
        <v>1.5398829688943641E-3</v>
      </c>
      <c r="M19" s="11"/>
      <c r="N19" s="11"/>
      <c r="O19" s="11"/>
      <c r="P19" s="11"/>
      <c r="Q19" s="11"/>
      <c r="R19" s="11"/>
      <c r="S19" s="11">
        <v>5</v>
      </c>
      <c r="T19" s="11"/>
      <c r="U19" s="11"/>
      <c r="V19" s="11"/>
      <c r="W19" s="11"/>
      <c r="X19" s="12">
        <v>20200806</v>
      </c>
      <c r="Y19" s="12">
        <v>12</v>
      </c>
      <c r="Z19" s="6" t="s">
        <v>197</v>
      </c>
      <c r="AA19" s="12" t="str">
        <f t="shared" si="5"/>
        <v>이형준</v>
      </c>
      <c r="AB19" s="5" t="s">
        <v>79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07</v>
      </c>
      <c r="D20" s="7" t="s">
        <v>32</v>
      </c>
      <c r="E20" s="7" t="s">
        <v>195</v>
      </c>
      <c r="F20" s="7" t="s">
        <v>207</v>
      </c>
      <c r="G20" s="5" t="s">
        <v>224</v>
      </c>
      <c r="H20" s="5" t="s">
        <v>226</v>
      </c>
      <c r="I20" s="8">
        <f t="shared" si="0"/>
        <v>1342</v>
      </c>
      <c r="J20" s="9">
        <v>1300</v>
      </c>
      <c r="K20" s="8">
        <f t="shared" si="1"/>
        <v>42</v>
      </c>
      <c r="L20" s="10">
        <f t="shared" si="2"/>
        <v>3.129657228017884E-2</v>
      </c>
      <c r="M20" s="11"/>
      <c r="N20" s="11"/>
      <c r="O20" s="11"/>
      <c r="P20" s="11"/>
      <c r="Q20" s="11">
        <v>11</v>
      </c>
      <c r="R20" s="11"/>
      <c r="S20" s="11">
        <v>24</v>
      </c>
      <c r="T20" s="11">
        <v>7</v>
      </c>
      <c r="U20" s="11"/>
      <c r="V20" s="11"/>
      <c r="W20" s="11"/>
      <c r="X20" s="12">
        <v>20200807</v>
      </c>
      <c r="Y20" s="12">
        <v>2</v>
      </c>
      <c r="Z20" s="6" t="s">
        <v>198</v>
      </c>
      <c r="AA20" s="12" t="str">
        <f t="shared" si="5"/>
        <v>하선동</v>
      </c>
      <c r="AB20" s="5" t="s">
        <v>79</v>
      </c>
      <c r="AC20" s="13" t="s">
        <v>214</v>
      </c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07</v>
      </c>
      <c r="D21" s="7" t="s">
        <v>34</v>
      </c>
      <c r="E21" s="7" t="s">
        <v>194</v>
      </c>
      <c r="F21" s="7" t="s">
        <v>209</v>
      </c>
      <c r="G21" s="5" t="s">
        <v>227</v>
      </c>
      <c r="H21" s="5" t="s">
        <v>225</v>
      </c>
      <c r="I21" s="8">
        <f t="shared" si="0"/>
        <v>10514</v>
      </c>
      <c r="J21" s="9">
        <v>10486</v>
      </c>
      <c r="K21" s="8">
        <f t="shared" si="1"/>
        <v>28</v>
      </c>
      <c r="L21" s="10">
        <f t="shared" si="2"/>
        <v>2.6631158455392811E-3</v>
      </c>
      <c r="M21" s="11"/>
      <c r="N21" s="11">
        <v>5</v>
      </c>
      <c r="O21" s="11"/>
      <c r="P21" s="11">
        <v>23</v>
      </c>
      <c r="Q21" s="11"/>
      <c r="R21" s="11"/>
      <c r="S21" s="11"/>
      <c r="T21" s="11"/>
      <c r="U21" s="11"/>
      <c r="V21" s="11"/>
      <c r="W21" s="11"/>
      <c r="X21" s="12">
        <v>20200807</v>
      </c>
      <c r="Y21" s="12">
        <v>15</v>
      </c>
      <c r="Z21" s="6" t="s">
        <v>198</v>
      </c>
      <c r="AA21" s="12" t="str">
        <f t="shared" si="5"/>
        <v>하선동</v>
      </c>
      <c r="AB21" s="5" t="s">
        <v>79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07</v>
      </c>
      <c r="D22" s="7" t="s">
        <v>36</v>
      </c>
      <c r="E22" s="7" t="s">
        <v>194</v>
      </c>
      <c r="F22" s="7" t="s">
        <v>213</v>
      </c>
      <c r="G22" s="5" t="s">
        <v>228</v>
      </c>
      <c r="H22" s="5" t="s">
        <v>225</v>
      </c>
      <c r="I22" s="8">
        <f t="shared" si="0"/>
        <v>5867</v>
      </c>
      <c r="J22" s="9">
        <v>5867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20200806</v>
      </c>
      <c r="Y22" s="12">
        <v>6</v>
      </c>
      <c r="Z22" s="6" t="s">
        <v>198</v>
      </c>
      <c r="AA22" s="12" t="str">
        <f t="shared" si="5"/>
        <v>하선동</v>
      </c>
      <c r="AB22" s="5" t="s">
        <v>79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07</v>
      </c>
      <c r="D23" s="7" t="s">
        <v>32</v>
      </c>
      <c r="E23" s="7" t="s">
        <v>194</v>
      </c>
      <c r="F23" s="7" t="s">
        <v>201</v>
      </c>
      <c r="G23" s="5" t="s">
        <v>224</v>
      </c>
      <c r="H23" s="5" t="s">
        <v>225</v>
      </c>
      <c r="I23" s="8">
        <f t="shared" si="0"/>
        <v>11908</v>
      </c>
      <c r="J23" s="9">
        <v>11680</v>
      </c>
      <c r="K23" s="8">
        <f t="shared" si="1"/>
        <v>228</v>
      </c>
      <c r="L23" s="10">
        <f t="shared" si="2"/>
        <v>1.9146792072556266E-2</v>
      </c>
      <c r="M23" s="11">
        <v>16</v>
      </c>
      <c r="N23" s="11"/>
      <c r="O23" s="11"/>
      <c r="P23" s="11">
        <v>37</v>
      </c>
      <c r="Q23" s="11">
        <v>5</v>
      </c>
      <c r="R23" s="11">
        <v>170</v>
      </c>
      <c r="S23" s="11"/>
      <c r="T23" s="11"/>
      <c r="U23" s="11"/>
      <c r="V23" s="11"/>
      <c r="W23" s="11"/>
      <c r="X23" s="12">
        <v>20200807</v>
      </c>
      <c r="Y23" s="12">
        <v>14</v>
      </c>
      <c r="Z23" s="6" t="s">
        <v>196</v>
      </c>
      <c r="AA23" s="12" t="str">
        <f t="shared" si="5"/>
        <v>이형준</v>
      </c>
      <c r="AB23" s="5" t="s">
        <v>87</v>
      </c>
      <c r="AC23" s="13" t="s">
        <v>215</v>
      </c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07</v>
      </c>
      <c r="D24" s="7" t="s">
        <v>34</v>
      </c>
      <c r="E24" s="7" t="s">
        <v>204</v>
      </c>
      <c r="F24" s="7" t="s">
        <v>206</v>
      </c>
      <c r="G24" s="5" t="s">
        <v>227</v>
      </c>
      <c r="H24" s="5" t="s">
        <v>225</v>
      </c>
      <c r="I24" s="8">
        <f t="shared" si="0"/>
        <v>12650</v>
      </c>
      <c r="J24" s="9">
        <v>12650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20200807</v>
      </c>
      <c r="Y24" s="12">
        <v>5</v>
      </c>
      <c r="Z24" s="6" t="s">
        <v>198</v>
      </c>
      <c r="AA24" s="12" t="str">
        <f t="shared" si="5"/>
        <v>하선동</v>
      </c>
      <c r="AB24" s="5" t="s">
        <v>87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07</v>
      </c>
      <c r="D25" s="7" t="s">
        <v>34</v>
      </c>
      <c r="E25" s="7" t="s">
        <v>204</v>
      </c>
      <c r="F25" s="7" t="s">
        <v>206</v>
      </c>
      <c r="G25" s="5" t="s">
        <v>227</v>
      </c>
      <c r="H25" s="5" t="s">
        <v>225</v>
      </c>
      <c r="I25" s="8">
        <f t="shared" si="0"/>
        <v>13000</v>
      </c>
      <c r="J25" s="11">
        <v>13000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20200806</v>
      </c>
      <c r="Y25" s="12">
        <v>5</v>
      </c>
      <c r="Z25" s="6" t="s">
        <v>197</v>
      </c>
      <c r="AA25" s="12" t="str">
        <f t="shared" si="5"/>
        <v>이형준</v>
      </c>
      <c r="AB25" s="5" t="s">
        <v>87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07</v>
      </c>
      <c r="D26" s="7" t="s">
        <v>34</v>
      </c>
      <c r="E26" s="7" t="s">
        <v>204</v>
      </c>
      <c r="F26" s="7" t="s">
        <v>206</v>
      </c>
      <c r="G26" s="5" t="s">
        <v>227</v>
      </c>
      <c r="H26" s="5" t="s">
        <v>225</v>
      </c>
      <c r="I26" s="8">
        <f t="shared" si="0"/>
        <v>13870</v>
      </c>
      <c r="J26" s="11">
        <v>13870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20200806</v>
      </c>
      <c r="Y26" s="12">
        <v>5</v>
      </c>
      <c r="Z26" s="6" t="s">
        <v>198</v>
      </c>
      <c r="AA26" s="12" t="str">
        <f t="shared" si="5"/>
        <v>하선동</v>
      </c>
      <c r="AB26" s="5" t="s">
        <v>87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07</v>
      </c>
      <c r="D27" s="7" t="s">
        <v>34</v>
      </c>
      <c r="E27" s="7" t="s">
        <v>204</v>
      </c>
      <c r="F27" s="7" t="s">
        <v>206</v>
      </c>
      <c r="G27" s="5" t="s">
        <v>227</v>
      </c>
      <c r="H27" s="5" t="s">
        <v>225</v>
      </c>
      <c r="I27" s="8">
        <f t="shared" si="0"/>
        <v>10750</v>
      </c>
      <c r="J27" s="11">
        <v>10750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20200807</v>
      </c>
      <c r="Y27" s="12">
        <v>5</v>
      </c>
      <c r="Z27" s="6" t="s">
        <v>197</v>
      </c>
      <c r="AA27" s="12" t="str">
        <f t="shared" si="5"/>
        <v>이형준</v>
      </c>
      <c r="AB27" s="5" t="s">
        <v>87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07</v>
      </c>
      <c r="D28" s="7" t="s">
        <v>34</v>
      </c>
      <c r="E28" s="7" t="s">
        <v>216</v>
      </c>
      <c r="F28" s="7" t="s">
        <v>217</v>
      </c>
      <c r="G28" s="5" t="s">
        <v>227</v>
      </c>
      <c r="H28" s="5" t="s">
        <v>225</v>
      </c>
      <c r="I28" s="8">
        <f t="shared" si="0"/>
        <v>11004</v>
      </c>
      <c r="J28" s="16">
        <v>11000</v>
      </c>
      <c r="K28" s="8">
        <f t="shared" si="1"/>
        <v>4</v>
      </c>
      <c r="L28" s="10">
        <f t="shared" si="2"/>
        <v>3.6350418029807341E-4</v>
      </c>
      <c r="M28" s="11"/>
      <c r="N28" s="11"/>
      <c r="O28" s="11"/>
      <c r="P28" s="11"/>
      <c r="Q28" s="11"/>
      <c r="R28" s="11"/>
      <c r="S28" s="11"/>
      <c r="T28" s="11">
        <v>4</v>
      </c>
      <c r="U28" s="11"/>
      <c r="V28" s="11"/>
      <c r="W28" s="11"/>
      <c r="X28" s="12">
        <v>20200806</v>
      </c>
      <c r="Y28" s="12">
        <v>3</v>
      </c>
      <c r="Z28" s="6" t="s">
        <v>198</v>
      </c>
      <c r="AA28" s="12" t="str">
        <f t="shared" si="5"/>
        <v>하선동</v>
      </c>
      <c r="AB28" s="5" t="s">
        <v>88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07</v>
      </c>
      <c r="D29" s="7" t="s">
        <v>34</v>
      </c>
      <c r="E29" s="7" t="s">
        <v>216</v>
      </c>
      <c r="F29" s="7" t="s">
        <v>217</v>
      </c>
      <c r="G29" s="5" t="s">
        <v>227</v>
      </c>
      <c r="H29" s="5" t="s">
        <v>225</v>
      </c>
      <c r="I29" s="8">
        <f t="shared" si="0"/>
        <v>1920</v>
      </c>
      <c r="J29" s="11">
        <v>1920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20200806</v>
      </c>
      <c r="Y29" s="12">
        <v>3</v>
      </c>
      <c r="Z29" s="6" t="s">
        <v>197</v>
      </c>
      <c r="AA29" s="12" t="str">
        <f t="shared" si="5"/>
        <v>이형준</v>
      </c>
      <c r="AB29" s="5" t="s">
        <v>88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07</v>
      </c>
      <c r="D30" s="7" t="s">
        <v>34</v>
      </c>
      <c r="E30" s="7" t="s">
        <v>216</v>
      </c>
      <c r="F30" s="7" t="s">
        <v>217</v>
      </c>
      <c r="G30" s="5" t="s">
        <v>227</v>
      </c>
      <c r="H30" s="5" t="s">
        <v>225</v>
      </c>
      <c r="I30" s="8">
        <f t="shared" si="0"/>
        <v>1810</v>
      </c>
      <c r="J30" s="11">
        <v>1810</v>
      </c>
      <c r="K30" s="8">
        <f t="shared" ref="K30:K43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20200805</v>
      </c>
      <c r="Y30" s="12">
        <v>3</v>
      </c>
      <c r="Z30" s="6" t="s">
        <v>197</v>
      </c>
      <c r="AA30" s="12" t="str">
        <f t="shared" si="5"/>
        <v>이형준</v>
      </c>
      <c r="AB30" s="5" t="s">
        <v>88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07</v>
      </c>
      <c r="D31" s="7" t="s">
        <v>34</v>
      </c>
      <c r="E31" s="5" t="s">
        <v>194</v>
      </c>
      <c r="F31" s="7" t="s">
        <v>209</v>
      </c>
      <c r="G31" s="5" t="s">
        <v>227</v>
      </c>
      <c r="H31" s="5" t="s">
        <v>225</v>
      </c>
      <c r="I31" s="8">
        <f t="shared" si="0"/>
        <v>12847</v>
      </c>
      <c r="J31" s="9">
        <v>12820</v>
      </c>
      <c r="K31" s="8">
        <f t="shared" si="6"/>
        <v>27</v>
      </c>
      <c r="L31" s="10">
        <f t="shared" si="2"/>
        <v>2.1016579746244261E-3</v>
      </c>
      <c r="M31" s="11"/>
      <c r="N31" s="11"/>
      <c r="O31" s="11"/>
      <c r="P31" s="11">
        <v>27</v>
      </c>
      <c r="Q31" s="11"/>
      <c r="R31" s="11"/>
      <c r="S31" s="11"/>
      <c r="T31" s="11"/>
      <c r="U31" s="11"/>
      <c r="V31" s="11"/>
      <c r="W31" s="11"/>
      <c r="X31" s="12">
        <v>20200807</v>
      </c>
      <c r="Y31" s="12">
        <v>8</v>
      </c>
      <c r="Z31" s="6" t="s">
        <v>198</v>
      </c>
      <c r="AA31" s="12" t="str">
        <f t="shared" si="5"/>
        <v>하선동</v>
      </c>
      <c r="AB31" s="5" t="s">
        <v>88</v>
      </c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07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07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8</v>
      </c>
      <c r="C34" s="6" t="str">
        <f t="shared" si="4"/>
        <v>07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07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07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07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07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07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07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07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07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07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07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07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07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140987</v>
      </c>
      <c r="J47" s="37">
        <f t="shared" si="8"/>
        <v>140331</v>
      </c>
      <c r="K47" s="37">
        <f t="shared" si="8"/>
        <v>656</v>
      </c>
      <c r="L47" s="37" t="e">
        <f t="shared" si="8"/>
        <v>#DIV/0!</v>
      </c>
      <c r="M47" s="37">
        <f t="shared" si="8"/>
        <v>32</v>
      </c>
      <c r="N47" s="37">
        <f t="shared" si="8"/>
        <v>9</v>
      </c>
      <c r="O47" s="37">
        <f t="shared" si="8"/>
        <v>0</v>
      </c>
      <c r="P47" s="37">
        <f t="shared" si="8"/>
        <v>155</v>
      </c>
      <c r="Q47" s="37">
        <f t="shared" si="8"/>
        <v>34</v>
      </c>
      <c r="R47" s="37">
        <f t="shared" si="8"/>
        <v>212</v>
      </c>
      <c r="S47" s="37">
        <f t="shared" si="8"/>
        <v>72</v>
      </c>
      <c r="T47" s="37">
        <f t="shared" si="8"/>
        <v>142</v>
      </c>
      <c r="U47" s="37">
        <f t="shared" si="8"/>
        <v>0</v>
      </c>
      <c r="V47" s="37">
        <f t="shared" si="8"/>
        <v>0</v>
      </c>
      <c r="W47" s="37">
        <f t="shared" si="8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07</v>
      </c>
      <c r="D49" s="7" t="s">
        <v>34</v>
      </c>
      <c r="E49" s="7" t="s">
        <v>195</v>
      </c>
      <c r="F49" s="7" t="s">
        <v>202</v>
      </c>
      <c r="G49" s="5" t="s">
        <v>231</v>
      </c>
      <c r="H49" s="5" t="s">
        <v>226</v>
      </c>
      <c r="I49" s="8">
        <f t="shared" ref="I49:I63" si="9">J49+K49</f>
        <v>50</v>
      </c>
      <c r="J49" s="9">
        <v>50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20200807</v>
      </c>
      <c r="Y49" s="12">
        <v>1</v>
      </c>
      <c r="Z49" s="6" t="s">
        <v>198</v>
      </c>
      <c r="AA49" s="12" t="str">
        <f>IF($Z49="A","하선동",IF($Z49="B","이형준",""))</f>
        <v>하선동</v>
      </c>
      <c r="AB49" s="5" t="s">
        <v>199</v>
      </c>
      <c r="AC49" s="13" t="s">
        <v>200</v>
      </c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07</v>
      </c>
      <c r="D50" s="7" t="s">
        <v>32</v>
      </c>
      <c r="E50" s="7" t="s">
        <v>203</v>
      </c>
      <c r="F50" s="7" t="s">
        <v>205</v>
      </c>
      <c r="G50" s="5" t="s">
        <v>229</v>
      </c>
      <c r="H50" s="5" t="s">
        <v>230</v>
      </c>
      <c r="I50" s="8">
        <f t="shared" si="9"/>
        <v>50</v>
      </c>
      <c r="J50" s="9">
        <v>50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20200807</v>
      </c>
      <c r="Y50" s="12">
        <v>1</v>
      </c>
      <c r="Z50" s="6" t="s">
        <v>198</v>
      </c>
      <c r="AA50" s="12" t="str">
        <f t="shared" ref="AA50:AA63" si="14">IF($Z50="A","하선동",IF($Z50="B","이형준",""))</f>
        <v>하선동</v>
      </c>
      <c r="AB50" s="5" t="s">
        <v>65</v>
      </c>
      <c r="AC50" s="13" t="s">
        <v>200</v>
      </c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07</v>
      </c>
      <c r="D51" s="7" t="s">
        <v>34</v>
      </c>
      <c r="E51" s="7" t="s">
        <v>204</v>
      </c>
      <c r="F51" s="7" t="s">
        <v>206</v>
      </c>
      <c r="G51" s="5" t="s">
        <v>227</v>
      </c>
      <c r="H51" s="5" t="s">
        <v>225</v>
      </c>
      <c r="I51" s="8">
        <f t="shared" si="9"/>
        <v>200</v>
      </c>
      <c r="J51" s="9">
        <v>200</v>
      </c>
      <c r="K51" s="8">
        <f t="shared" si="10"/>
        <v>0</v>
      </c>
      <c r="L51" s="10">
        <f t="shared" si="11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20200807</v>
      </c>
      <c r="Y51" s="6">
        <v>4</v>
      </c>
      <c r="Z51" s="6" t="s">
        <v>198</v>
      </c>
      <c r="AA51" s="12" t="str">
        <f t="shared" si="14"/>
        <v>하선동</v>
      </c>
      <c r="AB51" s="5" t="s">
        <v>65</v>
      </c>
      <c r="AC51" s="13" t="s">
        <v>200</v>
      </c>
    </row>
    <row r="52" spans="1:29" ht="20.100000000000001" customHeight="1" x14ac:dyDescent="0.3">
      <c r="A52" s="5">
        <v>4</v>
      </c>
      <c r="B52" s="6" t="str">
        <f t="shared" si="12"/>
        <v>8</v>
      </c>
      <c r="C52" s="6" t="str">
        <f t="shared" si="13"/>
        <v>07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2"/>
        <v>8</v>
      </c>
      <c r="C53" s="6" t="str">
        <f t="shared" si="13"/>
        <v>07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2"/>
        <v>8</v>
      </c>
      <c r="C54" s="6" t="str">
        <f t="shared" si="13"/>
        <v>07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8</v>
      </c>
      <c r="C55" s="6" t="str">
        <f t="shared" si="13"/>
        <v>07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8</v>
      </c>
      <c r="C56" s="6" t="str">
        <f t="shared" si="13"/>
        <v>07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8</v>
      </c>
      <c r="C57" s="6" t="str">
        <f t="shared" si="13"/>
        <v>07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8</v>
      </c>
      <c r="C58" s="6" t="str">
        <f t="shared" si="13"/>
        <v>07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8</v>
      </c>
      <c r="C59" s="6" t="str">
        <f t="shared" si="13"/>
        <v>07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8</v>
      </c>
      <c r="C60" s="6" t="str">
        <f t="shared" si="13"/>
        <v>07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8</v>
      </c>
      <c r="C61" s="6" t="str">
        <f t="shared" si="13"/>
        <v>07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8</v>
      </c>
      <c r="C62" s="6" t="str">
        <f t="shared" si="13"/>
        <v>07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8</v>
      </c>
      <c r="C63" s="6" t="str">
        <f t="shared" si="13"/>
        <v>07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52:AC63 A49:C51 E49:G49 E50:F51 I49:AC51">
    <cfRule type="expression" dxfId="47" priority="23">
      <formula>$L49&gt;0.15</formula>
    </cfRule>
    <cfRule type="expression" dxfId="46" priority="24">
      <formula>AND($L49&gt;0.08,$L49&lt;0.15)</formula>
    </cfRule>
  </conditionalFormatting>
  <conditionalFormatting sqref="A7:AC18 A20:AC46 A19:F19 I19:AC19">
    <cfRule type="expression" dxfId="45" priority="25">
      <formula>$L7&gt;0.15</formula>
    </cfRule>
    <cfRule type="expression" dxfId="44" priority="26">
      <formula>AND($L7&gt;0.08,$L7&lt;0.15)</formula>
    </cfRule>
  </conditionalFormatting>
  <conditionalFormatting sqref="D50">
    <cfRule type="expression" dxfId="31" priority="15">
      <formula>$L50&gt;0.15</formula>
    </cfRule>
    <cfRule type="expression" dxfId="30" priority="16">
      <formula>AND($L50&gt;0.08,$L50&lt;0.15)</formula>
    </cfRule>
  </conditionalFormatting>
  <conditionalFormatting sqref="D51">
    <cfRule type="expression" dxfId="29" priority="13">
      <formula>$L51&gt;0.15</formula>
    </cfRule>
    <cfRule type="expression" dxfId="28" priority="14">
      <formula>AND($L51&gt;0.08,$L51&lt;0.15)</formula>
    </cfRule>
  </conditionalFormatting>
  <conditionalFormatting sqref="D49">
    <cfRule type="expression" dxfId="27" priority="11">
      <formula>$L49&gt;0.15</formula>
    </cfRule>
    <cfRule type="expression" dxfId="26" priority="12">
      <formula>AND($L49&gt;0.08,$L49&lt;0.15)</formula>
    </cfRule>
  </conditionalFormatting>
  <conditionalFormatting sqref="G51:H51">
    <cfRule type="expression" dxfId="25" priority="9">
      <formula>$L51&gt;0.15</formula>
    </cfRule>
    <cfRule type="expression" dxfId="24" priority="10">
      <formula>AND($L51&gt;0.08,$L51&lt;0.15)</formula>
    </cfRule>
  </conditionalFormatting>
  <conditionalFormatting sqref="G50:H50">
    <cfRule type="expression" dxfId="23" priority="7">
      <formula>$L50&gt;0.15</formula>
    </cfRule>
    <cfRule type="expression" dxfId="22" priority="8">
      <formula>AND($L50&gt;0.08,$L50&lt;0.15)</formula>
    </cfRule>
  </conditionalFormatting>
  <conditionalFormatting sqref="H49">
    <cfRule type="expression" dxfId="21" priority="5">
      <formula>$L49&gt;0.15</formula>
    </cfRule>
    <cfRule type="expression" dxfId="20" priority="6">
      <formula>AND($L49&gt;0.08,$L49&lt;0.15)</formula>
    </cfRule>
  </conditionalFormatting>
  <conditionalFormatting sqref="G19">
    <cfRule type="expression" dxfId="19" priority="3">
      <formula>$L19&gt;0.15</formula>
    </cfRule>
    <cfRule type="expression" dxfId="18" priority="4">
      <formula>AND($L19&gt;0.08,$L19&lt;0.15)</formula>
    </cfRule>
  </conditionalFormatting>
  <conditionalFormatting sqref="H19">
    <cfRule type="expression" dxfId="17" priority="1">
      <formula>$L19&gt;0.15</formula>
    </cfRule>
    <cfRule type="expression" dxfId="16" priority="2">
      <formula>AND($L19&gt;0.08,$L19&lt;0.15)</formula>
    </cfRule>
  </conditionalFormatting>
  <dataValidations count="3">
    <dataValidation allowBlank="1" showInputMessage="1" showErrorMessage="1" prompt="수식 계산_x000a_수치 입력 금지" sqref="K49:K63 K7:K46" xr:uid="{8AC932B9-4D7E-4ED9-8CF2-A06B97AD064C}"/>
    <dataValidation type="whole" allowBlank="1" showInputMessage="1" showErrorMessage="1" errorTitle="입력값이 올바르지 않습니다." error="숫자만 쓰세요!" sqref="J29:J30 J25:J27 M49:W63 M7:W46" xr:uid="{EF066443-B53D-4D96-A069-FE73AF563160}">
      <formula1>0</formula1>
      <formula2>20000</formula2>
    </dataValidation>
    <dataValidation type="list" allowBlank="1" showInputMessage="1" showErrorMessage="1" sqref="Z49:Z63 Z7:Z46" xr:uid="{F82525BF-9834-4B56-A5B7-E171B5BC0874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F9398E8-DD4E-4996-A465-D2B3ED84724D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EEFD1FE1-5CC2-425C-B0A4-96C9759FE918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838A-B870-4F5F-B992-23B4E6A4BF9D}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56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08</v>
      </c>
      <c r="D7" s="7" t="s">
        <v>32</v>
      </c>
      <c r="E7" s="7" t="s">
        <v>194</v>
      </c>
      <c r="F7" s="7" t="s">
        <v>201</v>
      </c>
      <c r="G7" s="5" t="s">
        <v>224</v>
      </c>
      <c r="H7" s="5" t="s">
        <v>225</v>
      </c>
      <c r="I7" s="8">
        <f t="shared" ref="I7:I46" si="0">J7+K7</f>
        <v>1819</v>
      </c>
      <c r="J7" s="9">
        <v>1808</v>
      </c>
      <c r="K7" s="8">
        <f t="shared" ref="K7:K29" si="1">SUM(M7:W7)</f>
        <v>11</v>
      </c>
      <c r="L7" s="10">
        <f t="shared" ref="L7:L46" si="2">K7/I7</f>
        <v>6.0472787245739413E-3</v>
      </c>
      <c r="M7" s="11">
        <v>6</v>
      </c>
      <c r="N7" s="11"/>
      <c r="O7" s="11"/>
      <c r="P7" s="11">
        <v>2</v>
      </c>
      <c r="Q7" s="11"/>
      <c r="R7" s="11">
        <v>3</v>
      </c>
      <c r="S7" s="11"/>
      <c r="T7" s="11"/>
      <c r="U7" s="11"/>
      <c r="V7" s="11"/>
      <c r="W7" s="11"/>
      <c r="X7" s="12">
        <v>20200807</v>
      </c>
      <c r="Y7" s="12">
        <v>14</v>
      </c>
      <c r="Z7" s="6" t="s">
        <v>198</v>
      </c>
      <c r="AA7" s="12" t="str">
        <f>IF($Z7="A","하선동",IF($Z7="B","이형준",""))</f>
        <v>하선동</v>
      </c>
      <c r="AB7" s="5" t="s">
        <v>199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08</v>
      </c>
      <c r="D8" s="7" t="s">
        <v>32</v>
      </c>
      <c r="E8" s="7" t="s">
        <v>194</v>
      </c>
      <c r="F8" s="7" t="s">
        <v>201</v>
      </c>
      <c r="G8" s="5" t="s">
        <v>224</v>
      </c>
      <c r="H8" s="5" t="s">
        <v>225</v>
      </c>
      <c r="I8" s="8">
        <f t="shared" si="0"/>
        <v>1905</v>
      </c>
      <c r="J8" s="9">
        <v>1884</v>
      </c>
      <c r="K8" s="8">
        <f t="shared" si="1"/>
        <v>21</v>
      </c>
      <c r="L8" s="10">
        <f t="shared" si="2"/>
        <v>1.1023622047244094E-2</v>
      </c>
      <c r="M8" s="11">
        <v>12</v>
      </c>
      <c r="N8" s="11"/>
      <c r="O8" s="11"/>
      <c r="P8" s="11">
        <v>3</v>
      </c>
      <c r="Q8" s="11"/>
      <c r="R8" s="11">
        <v>6</v>
      </c>
      <c r="S8" s="11"/>
      <c r="T8" s="11"/>
      <c r="U8" s="11"/>
      <c r="V8" s="11"/>
      <c r="W8" s="11"/>
      <c r="X8" s="12">
        <v>20200808</v>
      </c>
      <c r="Y8" s="12">
        <v>14</v>
      </c>
      <c r="Z8" s="6" t="s">
        <v>198</v>
      </c>
      <c r="AA8" s="12" t="str">
        <f t="shared" ref="AA8:AA46" si="5">IF($Z8="A","하선동",IF($Z8="B","이형준",""))</f>
        <v>하선동</v>
      </c>
      <c r="AB8" s="5" t="s">
        <v>199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08</v>
      </c>
      <c r="D9" s="7" t="s">
        <v>32</v>
      </c>
      <c r="E9" s="7" t="s">
        <v>203</v>
      </c>
      <c r="F9" s="7" t="s">
        <v>205</v>
      </c>
      <c r="G9" s="5" t="s">
        <v>229</v>
      </c>
      <c r="H9" s="5" t="s">
        <v>230</v>
      </c>
      <c r="I9" s="8">
        <f t="shared" si="0"/>
        <v>1513</v>
      </c>
      <c r="J9" s="9">
        <v>1512</v>
      </c>
      <c r="K9" s="8">
        <f t="shared" si="1"/>
        <v>1</v>
      </c>
      <c r="L9" s="10">
        <f t="shared" si="2"/>
        <v>6.6093853271645734E-4</v>
      </c>
      <c r="M9" s="11"/>
      <c r="N9" s="11"/>
      <c r="O9" s="11"/>
      <c r="P9" s="11"/>
      <c r="Q9" s="11"/>
      <c r="R9" s="11"/>
      <c r="S9" s="11"/>
      <c r="T9" s="11">
        <v>1</v>
      </c>
      <c r="U9" s="11"/>
      <c r="V9" s="11"/>
      <c r="W9" s="11"/>
      <c r="X9" s="12">
        <v>20200808</v>
      </c>
      <c r="Y9" s="6">
        <v>1</v>
      </c>
      <c r="Z9" s="6" t="s">
        <v>198</v>
      </c>
      <c r="AA9" s="12" t="str">
        <f t="shared" si="5"/>
        <v>하선동</v>
      </c>
      <c r="AB9" s="5" t="s">
        <v>199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08</v>
      </c>
      <c r="D10" s="7" t="s">
        <v>32</v>
      </c>
      <c r="E10" s="7" t="s">
        <v>194</v>
      </c>
      <c r="F10" s="7" t="s">
        <v>201</v>
      </c>
      <c r="G10" s="5" t="s">
        <v>224</v>
      </c>
      <c r="H10" s="5" t="s">
        <v>225</v>
      </c>
      <c r="I10" s="8">
        <f t="shared" si="0"/>
        <v>1147</v>
      </c>
      <c r="J10" s="9">
        <v>1140</v>
      </c>
      <c r="K10" s="8">
        <f t="shared" si="1"/>
        <v>7</v>
      </c>
      <c r="L10" s="10">
        <f t="shared" si="2"/>
        <v>6.1028770706190059E-3</v>
      </c>
      <c r="M10" s="11"/>
      <c r="N10" s="11"/>
      <c r="O10" s="11"/>
      <c r="P10" s="11"/>
      <c r="Q10" s="11"/>
      <c r="R10" s="11">
        <v>7</v>
      </c>
      <c r="S10" s="11"/>
      <c r="T10" s="11"/>
      <c r="U10" s="11"/>
      <c r="V10" s="11"/>
      <c r="W10" s="11"/>
      <c r="X10" s="12">
        <v>20200807</v>
      </c>
      <c r="Y10" s="12">
        <v>14</v>
      </c>
      <c r="Z10" s="6" t="s">
        <v>63</v>
      </c>
      <c r="AA10" s="12" t="str">
        <f t="shared" si="5"/>
        <v>하선동</v>
      </c>
      <c r="AB10" s="5" t="s">
        <v>65</v>
      </c>
      <c r="AC10" s="13" t="s">
        <v>215</v>
      </c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08</v>
      </c>
      <c r="D11" s="7" t="s">
        <v>32</v>
      </c>
      <c r="E11" s="7" t="s">
        <v>194</v>
      </c>
      <c r="F11" s="7" t="s">
        <v>201</v>
      </c>
      <c r="G11" s="5" t="s">
        <v>224</v>
      </c>
      <c r="H11" s="5" t="s">
        <v>225</v>
      </c>
      <c r="I11" s="8">
        <f t="shared" si="0"/>
        <v>3416</v>
      </c>
      <c r="J11" s="9">
        <v>3400</v>
      </c>
      <c r="K11" s="8">
        <f t="shared" si="1"/>
        <v>16</v>
      </c>
      <c r="L11" s="10">
        <f t="shared" si="2"/>
        <v>4.6838407494145199E-3</v>
      </c>
      <c r="M11" s="11"/>
      <c r="N11" s="11"/>
      <c r="O11" s="11"/>
      <c r="P11" s="11"/>
      <c r="Q11" s="11"/>
      <c r="R11" s="11">
        <v>16</v>
      </c>
      <c r="S11" s="11"/>
      <c r="T11" s="11"/>
      <c r="U11" s="11"/>
      <c r="V11" s="11"/>
      <c r="W11" s="11"/>
      <c r="X11" s="12">
        <v>20200808</v>
      </c>
      <c r="Y11" s="12">
        <v>14</v>
      </c>
      <c r="Z11" s="6" t="s">
        <v>198</v>
      </c>
      <c r="AA11" s="12" t="str">
        <f t="shared" si="5"/>
        <v>하선동</v>
      </c>
      <c r="AB11" s="5" t="s">
        <v>65</v>
      </c>
      <c r="AC11" s="13" t="s">
        <v>215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08</v>
      </c>
      <c r="D12" s="7" t="s">
        <v>32</v>
      </c>
      <c r="E12" s="7" t="s">
        <v>195</v>
      </c>
      <c r="F12" s="7" t="s">
        <v>207</v>
      </c>
      <c r="G12" s="5" t="s">
        <v>224</v>
      </c>
      <c r="H12" s="5" t="s">
        <v>226</v>
      </c>
      <c r="I12" s="8">
        <f t="shared" si="0"/>
        <v>1192</v>
      </c>
      <c r="J12" s="9">
        <v>1000</v>
      </c>
      <c r="K12" s="8">
        <f t="shared" si="1"/>
        <v>192</v>
      </c>
      <c r="L12" s="10">
        <f t="shared" si="2"/>
        <v>0.16107382550335569</v>
      </c>
      <c r="M12" s="11"/>
      <c r="N12" s="11"/>
      <c r="O12" s="11"/>
      <c r="P12" s="11"/>
      <c r="Q12" s="11">
        <v>11</v>
      </c>
      <c r="R12" s="11"/>
      <c r="S12" s="11">
        <v>14</v>
      </c>
      <c r="T12" s="11">
        <v>167</v>
      </c>
      <c r="U12" s="11"/>
      <c r="V12" s="11"/>
      <c r="W12" s="11"/>
      <c r="X12" s="12">
        <v>20200805</v>
      </c>
      <c r="Y12" s="12">
        <v>2</v>
      </c>
      <c r="Z12" s="6" t="s">
        <v>198</v>
      </c>
      <c r="AA12" s="12" t="str">
        <f t="shared" si="5"/>
        <v>하선동</v>
      </c>
      <c r="AB12" s="5" t="s">
        <v>65</v>
      </c>
      <c r="AC12" s="13" t="s">
        <v>222</v>
      </c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08</v>
      </c>
      <c r="D13" s="7" t="s">
        <v>32</v>
      </c>
      <c r="E13" s="7" t="s">
        <v>203</v>
      </c>
      <c r="F13" s="7" t="s">
        <v>205</v>
      </c>
      <c r="G13" s="5" t="s">
        <v>229</v>
      </c>
      <c r="H13" s="5" t="s">
        <v>230</v>
      </c>
      <c r="I13" s="8">
        <f t="shared" si="0"/>
        <v>500</v>
      </c>
      <c r="J13" s="15">
        <v>496</v>
      </c>
      <c r="K13" s="8">
        <f t="shared" si="1"/>
        <v>4</v>
      </c>
      <c r="L13" s="10">
        <f t="shared" si="2"/>
        <v>8.0000000000000002E-3</v>
      </c>
      <c r="M13" s="11"/>
      <c r="N13" s="11"/>
      <c r="O13" s="11"/>
      <c r="P13" s="11"/>
      <c r="Q13" s="11"/>
      <c r="R13" s="11"/>
      <c r="S13" s="11">
        <v>1</v>
      </c>
      <c r="T13" s="11"/>
      <c r="U13" s="11"/>
      <c r="V13" s="11"/>
      <c r="W13" s="11">
        <v>3</v>
      </c>
      <c r="X13" s="12">
        <v>20200807</v>
      </c>
      <c r="Y13" s="12">
        <v>1</v>
      </c>
      <c r="Z13" s="6" t="s">
        <v>196</v>
      </c>
      <c r="AA13" s="12" t="str">
        <f t="shared" si="5"/>
        <v>이형준</v>
      </c>
      <c r="AB13" s="5" t="s">
        <v>74</v>
      </c>
      <c r="AC13" s="13" t="s">
        <v>219</v>
      </c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08</v>
      </c>
      <c r="D14" s="7" t="s">
        <v>34</v>
      </c>
      <c r="E14" s="7" t="s">
        <v>194</v>
      </c>
      <c r="F14" s="7" t="s">
        <v>209</v>
      </c>
      <c r="G14" s="5" t="s">
        <v>227</v>
      </c>
      <c r="H14" s="5" t="s">
        <v>225</v>
      </c>
      <c r="I14" s="8">
        <f t="shared" si="0"/>
        <v>1900</v>
      </c>
      <c r="J14" s="9">
        <v>1900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20200807</v>
      </c>
      <c r="Y14" s="12">
        <v>15</v>
      </c>
      <c r="Z14" s="6" t="s">
        <v>197</v>
      </c>
      <c r="AA14" s="12" t="str">
        <f t="shared" si="5"/>
        <v>이형준</v>
      </c>
      <c r="AB14" s="5" t="s">
        <v>74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08</v>
      </c>
      <c r="D15" s="7" t="s">
        <v>34</v>
      </c>
      <c r="E15" s="7" t="s">
        <v>194</v>
      </c>
      <c r="F15" s="7" t="s">
        <v>209</v>
      </c>
      <c r="G15" s="5" t="s">
        <v>227</v>
      </c>
      <c r="H15" s="5" t="s">
        <v>225</v>
      </c>
      <c r="I15" s="8">
        <f t="shared" si="0"/>
        <v>8276</v>
      </c>
      <c r="J15" s="9">
        <v>8270</v>
      </c>
      <c r="K15" s="8">
        <f t="shared" si="1"/>
        <v>6</v>
      </c>
      <c r="L15" s="10">
        <f t="shared" si="2"/>
        <v>7.2498791686805215E-4</v>
      </c>
      <c r="M15" s="11"/>
      <c r="N15" s="11">
        <v>4</v>
      </c>
      <c r="O15" s="11"/>
      <c r="P15" s="11">
        <v>2</v>
      </c>
      <c r="Q15" s="11"/>
      <c r="R15" s="11"/>
      <c r="S15" s="11"/>
      <c r="T15" s="11"/>
      <c r="U15" s="11"/>
      <c r="V15" s="11"/>
      <c r="W15" s="11"/>
      <c r="X15" s="12">
        <v>20200807</v>
      </c>
      <c r="Y15" s="12">
        <v>8</v>
      </c>
      <c r="Z15" s="6" t="s">
        <v>197</v>
      </c>
      <c r="AA15" s="12" t="str">
        <f t="shared" si="5"/>
        <v>이형준</v>
      </c>
      <c r="AB15" s="5" t="s">
        <v>74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08</v>
      </c>
      <c r="D16" s="7" t="s">
        <v>34</v>
      </c>
      <c r="E16" s="7" t="s">
        <v>194</v>
      </c>
      <c r="F16" s="7" t="s">
        <v>209</v>
      </c>
      <c r="G16" s="5" t="s">
        <v>227</v>
      </c>
      <c r="H16" s="5" t="s">
        <v>225</v>
      </c>
      <c r="I16" s="8">
        <f t="shared" si="0"/>
        <v>2501</v>
      </c>
      <c r="J16" s="9">
        <v>2500</v>
      </c>
      <c r="K16" s="8">
        <f t="shared" si="1"/>
        <v>1</v>
      </c>
      <c r="L16" s="10">
        <f t="shared" si="2"/>
        <v>3.9984006397441024E-4</v>
      </c>
      <c r="M16" s="11"/>
      <c r="N16" s="11"/>
      <c r="O16" s="11"/>
      <c r="P16" s="11">
        <v>1</v>
      </c>
      <c r="Q16" s="11"/>
      <c r="R16" s="11"/>
      <c r="S16" s="11"/>
      <c r="T16" s="11"/>
      <c r="U16" s="11"/>
      <c r="V16" s="11"/>
      <c r="W16" s="11"/>
      <c r="X16" s="12">
        <v>20200808</v>
      </c>
      <c r="Y16" s="12">
        <v>8</v>
      </c>
      <c r="Z16" s="6" t="s">
        <v>198</v>
      </c>
      <c r="AA16" s="12" t="str">
        <f t="shared" si="5"/>
        <v>하선동</v>
      </c>
      <c r="AB16" s="5" t="s">
        <v>74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08</v>
      </c>
      <c r="D17" s="7" t="s">
        <v>32</v>
      </c>
      <c r="E17" s="7" t="s">
        <v>203</v>
      </c>
      <c r="F17" s="7" t="s">
        <v>205</v>
      </c>
      <c r="G17" s="5" t="s">
        <v>229</v>
      </c>
      <c r="H17" s="5" t="s">
        <v>230</v>
      </c>
      <c r="I17" s="8">
        <f t="shared" si="0"/>
        <v>3426</v>
      </c>
      <c r="J17" s="9">
        <v>3415</v>
      </c>
      <c r="K17" s="8">
        <f t="shared" si="1"/>
        <v>11</v>
      </c>
      <c r="L17" s="10">
        <f t="shared" si="2"/>
        <v>3.2107413893753649E-3</v>
      </c>
      <c r="M17" s="11"/>
      <c r="N17" s="11"/>
      <c r="O17" s="11"/>
      <c r="P17" s="11"/>
      <c r="Q17" s="11">
        <v>4</v>
      </c>
      <c r="R17" s="11"/>
      <c r="S17" s="11">
        <v>2</v>
      </c>
      <c r="T17" s="11">
        <v>5</v>
      </c>
      <c r="U17" s="11"/>
      <c r="V17" s="11"/>
      <c r="W17" s="11"/>
      <c r="X17" s="12">
        <v>20200808</v>
      </c>
      <c r="Y17" s="12">
        <v>1</v>
      </c>
      <c r="Z17" s="6" t="s">
        <v>197</v>
      </c>
      <c r="AA17" s="12" t="str">
        <f t="shared" si="5"/>
        <v>이형준</v>
      </c>
      <c r="AB17" s="5" t="s">
        <v>78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08</v>
      </c>
      <c r="D18" s="7" t="s">
        <v>34</v>
      </c>
      <c r="E18" s="7" t="s">
        <v>194</v>
      </c>
      <c r="F18" s="7" t="s">
        <v>209</v>
      </c>
      <c r="G18" s="5" t="s">
        <v>227</v>
      </c>
      <c r="H18" s="5" t="s">
        <v>225</v>
      </c>
      <c r="I18" s="8">
        <f t="shared" si="0"/>
        <v>2931</v>
      </c>
      <c r="J18" s="9">
        <v>2930</v>
      </c>
      <c r="K18" s="8">
        <f t="shared" si="1"/>
        <v>1</v>
      </c>
      <c r="L18" s="10">
        <f t="shared" si="2"/>
        <v>3.4118048447628798E-4</v>
      </c>
      <c r="M18" s="11"/>
      <c r="N18" s="11"/>
      <c r="O18" s="11"/>
      <c r="P18" s="11"/>
      <c r="Q18" s="11">
        <v>1</v>
      </c>
      <c r="R18" s="11"/>
      <c r="S18" s="11"/>
      <c r="T18" s="11"/>
      <c r="U18" s="11"/>
      <c r="V18" s="11"/>
      <c r="W18" s="11"/>
      <c r="X18" s="12">
        <v>20200807</v>
      </c>
      <c r="Y18" s="12">
        <v>15</v>
      </c>
      <c r="Z18" s="6" t="s">
        <v>197</v>
      </c>
      <c r="AA18" s="12" t="str">
        <f t="shared" si="5"/>
        <v>이형준</v>
      </c>
      <c r="AB18" s="5" t="s">
        <v>78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08</v>
      </c>
      <c r="D19" s="7" t="s">
        <v>34</v>
      </c>
      <c r="E19" s="7" t="s">
        <v>194</v>
      </c>
      <c r="F19" s="7" t="s">
        <v>209</v>
      </c>
      <c r="G19" s="5" t="s">
        <v>227</v>
      </c>
      <c r="H19" s="5" t="s">
        <v>225</v>
      </c>
      <c r="I19" s="8">
        <f t="shared" si="0"/>
        <v>1551</v>
      </c>
      <c r="J19" s="9">
        <v>1549</v>
      </c>
      <c r="K19" s="8">
        <f t="shared" si="1"/>
        <v>2</v>
      </c>
      <c r="L19" s="10">
        <f t="shared" si="2"/>
        <v>1.2894906511927789E-3</v>
      </c>
      <c r="M19" s="11"/>
      <c r="N19" s="11"/>
      <c r="O19" s="11"/>
      <c r="P19" s="11">
        <v>2</v>
      </c>
      <c r="Q19" s="11"/>
      <c r="R19" s="11"/>
      <c r="S19" s="11"/>
      <c r="T19" s="11"/>
      <c r="U19" s="11"/>
      <c r="V19" s="11"/>
      <c r="W19" s="11"/>
      <c r="X19" s="12">
        <v>20200807</v>
      </c>
      <c r="Y19" s="12">
        <v>15</v>
      </c>
      <c r="Z19" s="6" t="s">
        <v>198</v>
      </c>
      <c r="AA19" s="12" t="str">
        <f t="shared" si="5"/>
        <v>하선동</v>
      </c>
      <c r="AB19" s="5" t="s">
        <v>78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08</v>
      </c>
      <c r="D20" s="7" t="s">
        <v>34</v>
      </c>
      <c r="E20" s="7" t="s">
        <v>194</v>
      </c>
      <c r="F20" s="7" t="s">
        <v>209</v>
      </c>
      <c r="G20" s="5" t="s">
        <v>227</v>
      </c>
      <c r="H20" s="5" t="s">
        <v>225</v>
      </c>
      <c r="I20" s="8">
        <f t="shared" si="0"/>
        <v>5557</v>
      </c>
      <c r="J20" s="9">
        <v>5552</v>
      </c>
      <c r="K20" s="8">
        <f t="shared" si="1"/>
        <v>5</v>
      </c>
      <c r="L20" s="10">
        <f t="shared" si="2"/>
        <v>8.9976606082418573E-4</v>
      </c>
      <c r="M20" s="11"/>
      <c r="N20" s="11">
        <v>1</v>
      </c>
      <c r="O20" s="11"/>
      <c r="P20" s="11">
        <v>4</v>
      </c>
      <c r="Q20" s="11"/>
      <c r="R20" s="11"/>
      <c r="S20" s="11"/>
      <c r="T20" s="11"/>
      <c r="U20" s="11"/>
      <c r="V20" s="11"/>
      <c r="W20" s="11"/>
      <c r="X20" s="12">
        <v>20200808</v>
      </c>
      <c r="Y20" s="12">
        <v>15</v>
      </c>
      <c r="Z20" s="6" t="s">
        <v>198</v>
      </c>
      <c r="AA20" s="12" t="str">
        <f t="shared" si="5"/>
        <v>하선동</v>
      </c>
      <c r="AB20" s="5" t="s">
        <v>78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08</v>
      </c>
      <c r="D21" s="7" t="s">
        <v>34</v>
      </c>
      <c r="E21" s="7" t="s">
        <v>194</v>
      </c>
      <c r="F21" s="7" t="s">
        <v>209</v>
      </c>
      <c r="G21" s="5" t="s">
        <v>227</v>
      </c>
      <c r="H21" s="5" t="s">
        <v>225</v>
      </c>
      <c r="I21" s="8">
        <f t="shared" si="0"/>
        <v>6214</v>
      </c>
      <c r="J21" s="9">
        <v>6214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20200808</v>
      </c>
      <c r="Y21" s="12">
        <v>15</v>
      </c>
      <c r="Z21" s="6" t="s">
        <v>197</v>
      </c>
      <c r="AA21" s="12" t="str">
        <f t="shared" si="5"/>
        <v>이형준</v>
      </c>
      <c r="AB21" s="5" t="s">
        <v>78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08</v>
      </c>
      <c r="D22" s="7" t="s">
        <v>34</v>
      </c>
      <c r="E22" s="7" t="s">
        <v>194</v>
      </c>
      <c r="F22" s="7" t="s">
        <v>209</v>
      </c>
      <c r="G22" s="5" t="s">
        <v>227</v>
      </c>
      <c r="H22" s="5" t="s">
        <v>225</v>
      </c>
      <c r="I22" s="8">
        <f t="shared" si="0"/>
        <v>9122</v>
      </c>
      <c r="J22" s="9">
        <v>9100</v>
      </c>
      <c r="K22" s="8">
        <f t="shared" si="1"/>
        <v>22</v>
      </c>
      <c r="L22" s="10">
        <f t="shared" si="2"/>
        <v>2.4117518088138568E-3</v>
      </c>
      <c r="M22" s="11"/>
      <c r="N22" s="11">
        <v>9</v>
      </c>
      <c r="O22" s="11"/>
      <c r="P22" s="11">
        <v>13</v>
      </c>
      <c r="Q22" s="11"/>
      <c r="R22" s="11"/>
      <c r="S22" s="11"/>
      <c r="T22" s="11"/>
      <c r="U22" s="11"/>
      <c r="V22" s="11"/>
      <c r="W22" s="11"/>
      <c r="X22" s="12">
        <v>20200807</v>
      </c>
      <c r="Y22" s="12">
        <v>15</v>
      </c>
      <c r="Z22" s="6" t="s">
        <v>197</v>
      </c>
      <c r="AA22" s="12" t="str">
        <f t="shared" si="5"/>
        <v>이형준</v>
      </c>
      <c r="AB22" s="5" t="s">
        <v>79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08</v>
      </c>
      <c r="D23" s="7" t="s">
        <v>32</v>
      </c>
      <c r="E23" s="7" t="s">
        <v>195</v>
      </c>
      <c r="F23" s="7" t="s">
        <v>218</v>
      </c>
      <c r="G23" s="5" t="s">
        <v>224</v>
      </c>
      <c r="H23" s="5" t="s">
        <v>226</v>
      </c>
      <c r="I23" s="8">
        <f t="shared" si="0"/>
        <v>1082</v>
      </c>
      <c r="J23" s="9">
        <v>1030</v>
      </c>
      <c r="K23" s="8">
        <f t="shared" si="1"/>
        <v>52</v>
      </c>
      <c r="L23" s="10">
        <f t="shared" si="2"/>
        <v>4.8059149722735672E-2</v>
      </c>
      <c r="M23" s="11"/>
      <c r="N23" s="11"/>
      <c r="O23" s="11"/>
      <c r="P23" s="11"/>
      <c r="Q23" s="11">
        <v>4</v>
      </c>
      <c r="R23" s="11"/>
      <c r="S23" s="11">
        <v>37</v>
      </c>
      <c r="T23" s="11">
        <v>11</v>
      </c>
      <c r="U23" s="11"/>
      <c r="V23" s="11"/>
      <c r="W23" s="11"/>
      <c r="X23" s="12">
        <v>20200807</v>
      </c>
      <c r="Y23" s="12">
        <v>2</v>
      </c>
      <c r="Z23" s="6" t="s">
        <v>198</v>
      </c>
      <c r="AA23" s="12" t="str">
        <f t="shared" si="5"/>
        <v>하선동</v>
      </c>
      <c r="AB23" s="5" t="s">
        <v>79</v>
      </c>
      <c r="AC23" s="13" t="s">
        <v>214</v>
      </c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08</v>
      </c>
      <c r="D24" s="7" t="s">
        <v>32</v>
      </c>
      <c r="E24" s="7" t="s">
        <v>195</v>
      </c>
      <c r="F24" s="7" t="s">
        <v>218</v>
      </c>
      <c r="G24" s="5" t="s">
        <v>224</v>
      </c>
      <c r="H24" s="5" t="s">
        <v>226</v>
      </c>
      <c r="I24" s="8">
        <f t="shared" si="0"/>
        <v>875</v>
      </c>
      <c r="J24" s="9">
        <v>860</v>
      </c>
      <c r="K24" s="8">
        <f t="shared" si="1"/>
        <v>15</v>
      </c>
      <c r="L24" s="10">
        <f t="shared" si="2"/>
        <v>1.7142857142857144E-2</v>
      </c>
      <c r="M24" s="11"/>
      <c r="N24" s="11"/>
      <c r="O24" s="11"/>
      <c r="P24" s="11"/>
      <c r="Q24" s="11">
        <v>1</v>
      </c>
      <c r="R24" s="11"/>
      <c r="S24" s="11">
        <v>12</v>
      </c>
      <c r="T24" s="11">
        <v>2</v>
      </c>
      <c r="U24" s="11"/>
      <c r="V24" s="11"/>
      <c r="W24" s="11"/>
      <c r="X24" s="12">
        <v>20200805</v>
      </c>
      <c r="Y24" s="12">
        <v>2</v>
      </c>
      <c r="Z24" s="6" t="s">
        <v>197</v>
      </c>
      <c r="AA24" s="12" t="str">
        <f t="shared" si="5"/>
        <v>이형준</v>
      </c>
      <c r="AB24" s="5" t="s">
        <v>79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08</v>
      </c>
      <c r="D25" s="7" t="s">
        <v>32</v>
      </c>
      <c r="E25" s="7" t="s">
        <v>194</v>
      </c>
      <c r="F25" s="7" t="s">
        <v>201</v>
      </c>
      <c r="G25" s="5" t="s">
        <v>224</v>
      </c>
      <c r="H25" s="5" t="s">
        <v>225</v>
      </c>
      <c r="I25" s="8">
        <f t="shared" si="0"/>
        <v>12943</v>
      </c>
      <c r="J25" s="11">
        <v>12700</v>
      </c>
      <c r="K25" s="8">
        <f t="shared" si="1"/>
        <v>243</v>
      </c>
      <c r="L25" s="10">
        <f t="shared" si="2"/>
        <v>1.8774627211620182E-2</v>
      </c>
      <c r="M25" s="11">
        <v>29</v>
      </c>
      <c r="N25" s="11"/>
      <c r="O25" s="11"/>
      <c r="P25" s="11">
        <v>47</v>
      </c>
      <c r="Q25" s="11">
        <v>7</v>
      </c>
      <c r="R25" s="11">
        <v>160</v>
      </c>
      <c r="S25" s="11"/>
      <c r="T25" s="11"/>
      <c r="U25" s="11"/>
      <c r="V25" s="11"/>
      <c r="W25" s="11"/>
      <c r="X25" s="12">
        <v>20200808</v>
      </c>
      <c r="Y25" s="12">
        <v>14</v>
      </c>
      <c r="Z25" s="6" t="s">
        <v>197</v>
      </c>
      <c r="AA25" s="12" t="str">
        <f t="shared" si="5"/>
        <v>이형준</v>
      </c>
      <c r="AB25" s="5" t="s">
        <v>87</v>
      </c>
      <c r="AC25" s="13" t="s">
        <v>215</v>
      </c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08</v>
      </c>
      <c r="D26" s="7" t="s">
        <v>32</v>
      </c>
      <c r="E26" s="7" t="s">
        <v>194</v>
      </c>
      <c r="F26" s="7" t="s">
        <v>201</v>
      </c>
      <c r="G26" s="5" t="s">
        <v>224</v>
      </c>
      <c r="H26" s="5" t="s">
        <v>225</v>
      </c>
      <c r="I26" s="8">
        <f t="shared" si="0"/>
        <v>5650</v>
      </c>
      <c r="J26" s="11">
        <v>5530</v>
      </c>
      <c r="K26" s="8">
        <f t="shared" si="1"/>
        <v>120</v>
      </c>
      <c r="L26" s="10">
        <f t="shared" si="2"/>
        <v>2.1238938053097345E-2</v>
      </c>
      <c r="M26" s="11">
        <v>23</v>
      </c>
      <c r="N26" s="11"/>
      <c r="O26" s="11"/>
      <c r="P26" s="11">
        <v>42</v>
      </c>
      <c r="Q26" s="11"/>
      <c r="R26" s="11">
        <v>55</v>
      </c>
      <c r="S26" s="11"/>
      <c r="T26" s="11"/>
      <c r="U26" s="11"/>
      <c r="V26" s="11"/>
      <c r="W26" s="11"/>
      <c r="X26" s="12">
        <v>20200808</v>
      </c>
      <c r="Y26" s="12">
        <v>14</v>
      </c>
      <c r="Z26" s="6" t="s">
        <v>198</v>
      </c>
      <c r="AA26" s="12" t="str">
        <f t="shared" si="5"/>
        <v>하선동</v>
      </c>
      <c r="AB26" s="5" t="s">
        <v>87</v>
      </c>
      <c r="AC26" s="13" t="s">
        <v>215</v>
      </c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08</v>
      </c>
      <c r="D27" s="7" t="s">
        <v>34</v>
      </c>
      <c r="E27" s="5" t="s">
        <v>204</v>
      </c>
      <c r="F27" s="7" t="s">
        <v>206</v>
      </c>
      <c r="G27" s="5" t="s">
        <v>227</v>
      </c>
      <c r="H27" s="5" t="s">
        <v>225</v>
      </c>
      <c r="I27" s="8">
        <f t="shared" si="0"/>
        <v>13319</v>
      </c>
      <c r="J27" s="11">
        <v>13310</v>
      </c>
      <c r="K27" s="8">
        <f t="shared" si="1"/>
        <v>9</v>
      </c>
      <c r="L27" s="10">
        <f t="shared" si="2"/>
        <v>6.7572640588632778E-4</v>
      </c>
      <c r="M27" s="11">
        <v>8</v>
      </c>
      <c r="N27" s="11"/>
      <c r="O27" s="11"/>
      <c r="P27" s="11"/>
      <c r="Q27" s="11">
        <v>1</v>
      </c>
      <c r="R27" s="11"/>
      <c r="S27" s="11"/>
      <c r="T27" s="11"/>
      <c r="U27" s="11"/>
      <c r="V27" s="11"/>
      <c r="W27" s="11"/>
      <c r="X27" s="12">
        <v>20200808</v>
      </c>
      <c r="Y27" s="12">
        <v>5</v>
      </c>
      <c r="Z27" s="6" t="s">
        <v>197</v>
      </c>
      <c r="AA27" s="12" t="str">
        <f t="shared" si="5"/>
        <v>이형준</v>
      </c>
      <c r="AB27" s="5" t="s">
        <v>87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08</v>
      </c>
      <c r="D28" s="7" t="s">
        <v>34</v>
      </c>
      <c r="E28" s="5" t="s">
        <v>204</v>
      </c>
      <c r="F28" s="7" t="s">
        <v>206</v>
      </c>
      <c r="G28" s="5" t="s">
        <v>227</v>
      </c>
      <c r="H28" s="5" t="s">
        <v>225</v>
      </c>
      <c r="I28" s="8">
        <f t="shared" si="0"/>
        <v>1890</v>
      </c>
      <c r="J28" s="16">
        <v>1890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20200808</v>
      </c>
      <c r="Y28" s="12">
        <v>5</v>
      </c>
      <c r="Z28" s="6" t="s">
        <v>198</v>
      </c>
      <c r="AA28" s="12" t="str">
        <f t="shared" si="5"/>
        <v>하선동</v>
      </c>
      <c r="AB28" s="5" t="s">
        <v>87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08</v>
      </c>
      <c r="D29" s="7" t="s">
        <v>32</v>
      </c>
      <c r="E29" s="7" t="s">
        <v>195</v>
      </c>
      <c r="F29" s="7" t="s">
        <v>207</v>
      </c>
      <c r="G29" s="5" t="s">
        <v>224</v>
      </c>
      <c r="H29" s="5" t="s">
        <v>226</v>
      </c>
      <c r="I29" s="8">
        <f t="shared" si="0"/>
        <v>1189</v>
      </c>
      <c r="J29" s="11">
        <v>1030</v>
      </c>
      <c r="K29" s="8">
        <f t="shared" si="1"/>
        <v>159</v>
      </c>
      <c r="L29" s="10">
        <f t="shared" si="2"/>
        <v>0.13372582001682085</v>
      </c>
      <c r="M29" s="11"/>
      <c r="N29" s="11"/>
      <c r="O29" s="11"/>
      <c r="P29" s="11"/>
      <c r="Q29" s="11"/>
      <c r="R29" s="11">
        <v>122</v>
      </c>
      <c r="S29" s="11"/>
      <c r="T29" s="11">
        <v>37</v>
      </c>
      <c r="U29" s="11"/>
      <c r="V29" s="11"/>
      <c r="W29" s="11"/>
      <c r="X29" s="12">
        <v>20200804</v>
      </c>
      <c r="Y29" s="12">
        <v>2</v>
      </c>
      <c r="Z29" s="6" t="s">
        <v>63</v>
      </c>
      <c r="AA29" s="12" t="str">
        <f t="shared" si="5"/>
        <v>하선동</v>
      </c>
      <c r="AB29" s="5" t="s">
        <v>88</v>
      </c>
      <c r="AC29" s="13" t="s">
        <v>223</v>
      </c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08</v>
      </c>
      <c r="D30" s="7" t="s">
        <v>34</v>
      </c>
      <c r="E30" s="7" t="s">
        <v>194</v>
      </c>
      <c r="F30" s="7" t="s">
        <v>209</v>
      </c>
      <c r="G30" s="5" t="s">
        <v>227</v>
      </c>
      <c r="H30" s="5" t="s">
        <v>225</v>
      </c>
      <c r="I30" s="8">
        <f t="shared" si="0"/>
        <v>7785</v>
      </c>
      <c r="J30" s="11">
        <v>7770</v>
      </c>
      <c r="K30" s="8">
        <f t="shared" ref="K30:K43" si="6">SUM(M30:W30)</f>
        <v>15</v>
      </c>
      <c r="L30" s="10">
        <f t="shared" si="2"/>
        <v>1.9267822736030828E-3</v>
      </c>
      <c r="M30" s="11"/>
      <c r="N30" s="11"/>
      <c r="O30" s="11"/>
      <c r="P30" s="11">
        <v>15</v>
      </c>
      <c r="Q30" s="11"/>
      <c r="R30" s="11"/>
      <c r="S30" s="11"/>
      <c r="T30" s="11"/>
      <c r="U30" s="11"/>
      <c r="V30" s="11"/>
      <c r="W30" s="11"/>
      <c r="X30" s="12">
        <v>20200808</v>
      </c>
      <c r="Y30" s="12">
        <v>8</v>
      </c>
      <c r="Z30" s="6" t="s">
        <v>198</v>
      </c>
      <c r="AA30" s="12" t="str">
        <f t="shared" si="5"/>
        <v>하선동</v>
      </c>
      <c r="AB30" s="5" t="s">
        <v>88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08</v>
      </c>
      <c r="D31" s="7" t="s">
        <v>34</v>
      </c>
      <c r="E31" s="7" t="s">
        <v>194</v>
      </c>
      <c r="F31" s="7" t="s">
        <v>209</v>
      </c>
      <c r="G31" s="5" t="s">
        <v>227</v>
      </c>
      <c r="H31" s="5" t="s">
        <v>225</v>
      </c>
      <c r="I31" s="8">
        <f t="shared" si="0"/>
        <v>9770</v>
      </c>
      <c r="J31" s="9">
        <v>9730</v>
      </c>
      <c r="K31" s="8">
        <f t="shared" si="6"/>
        <v>40</v>
      </c>
      <c r="L31" s="10">
        <f t="shared" si="2"/>
        <v>4.0941658137154556E-3</v>
      </c>
      <c r="M31" s="11"/>
      <c r="N31" s="11"/>
      <c r="O31" s="11"/>
      <c r="P31" s="11">
        <v>40</v>
      </c>
      <c r="Q31" s="11"/>
      <c r="R31" s="11"/>
      <c r="S31" s="11"/>
      <c r="T31" s="11"/>
      <c r="U31" s="11"/>
      <c r="V31" s="11"/>
      <c r="W31" s="11"/>
      <c r="X31" s="12">
        <v>20200806</v>
      </c>
      <c r="Y31" s="12">
        <v>8</v>
      </c>
      <c r="Z31" s="6" t="s">
        <v>197</v>
      </c>
      <c r="AA31" s="12" t="str">
        <f t="shared" si="5"/>
        <v>이형준</v>
      </c>
      <c r="AB31" s="5" t="s">
        <v>88</v>
      </c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08</v>
      </c>
      <c r="D32" s="7" t="s">
        <v>34</v>
      </c>
      <c r="E32" s="7" t="s">
        <v>194</v>
      </c>
      <c r="F32" s="7" t="s">
        <v>209</v>
      </c>
      <c r="G32" s="5" t="s">
        <v>227</v>
      </c>
      <c r="H32" s="5" t="s">
        <v>225</v>
      </c>
      <c r="I32" s="8">
        <f t="shared" si="0"/>
        <v>701</v>
      </c>
      <c r="J32" s="9">
        <v>700</v>
      </c>
      <c r="K32" s="8">
        <f t="shared" si="6"/>
        <v>1</v>
      </c>
      <c r="L32" s="10">
        <f t="shared" si="2"/>
        <v>1.4265335235378032E-3</v>
      </c>
      <c r="M32" s="11"/>
      <c r="N32" s="11"/>
      <c r="O32" s="11"/>
      <c r="P32" s="11">
        <v>1</v>
      </c>
      <c r="Q32" s="11"/>
      <c r="R32" s="11"/>
      <c r="S32" s="11"/>
      <c r="T32" s="11"/>
      <c r="U32" s="11"/>
      <c r="V32" s="11"/>
      <c r="W32" s="11"/>
      <c r="X32" s="12">
        <v>20200807</v>
      </c>
      <c r="Y32" s="12">
        <v>8</v>
      </c>
      <c r="Z32" s="6" t="s">
        <v>198</v>
      </c>
      <c r="AA32" s="12" t="str">
        <f t="shared" si="5"/>
        <v>하선동</v>
      </c>
      <c r="AB32" s="5" t="s">
        <v>88</v>
      </c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08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8</v>
      </c>
      <c r="C34" s="6" t="str">
        <f t="shared" si="4"/>
        <v>08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08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08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08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08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08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08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08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08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08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08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08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08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108174</v>
      </c>
      <c r="J47" s="37">
        <f t="shared" si="8"/>
        <v>107220</v>
      </c>
      <c r="K47" s="37">
        <f t="shared" si="8"/>
        <v>954</v>
      </c>
      <c r="L47" s="37" t="e">
        <f t="shared" si="8"/>
        <v>#DIV/0!</v>
      </c>
      <c r="M47" s="37">
        <f t="shared" si="8"/>
        <v>78</v>
      </c>
      <c r="N47" s="37">
        <f t="shared" si="8"/>
        <v>14</v>
      </c>
      <c r="O47" s="37">
        <f t="shared" si="8"/>
        <v>0</v>
      </c>
      <c r="P47" s="37">
        <f t="shared" si="8"/>
        <v>172</v>
      </c>
      <c r="Q47" s="37">
        <f t="shared" si="8"/>
        <v>29</v>
      </c>
      <c r="R47" s="37">
        <f t="shared" si="8"/>
        <v>369</v>
      </c>
      <c r="S47" s="37">
        <f t="shared" si="8"/>
        <v>66</v>
      </c>
      <c r="T47" s="37">
        <f t="shared" si="8"/>
        <v>223</v>
      </c>
      <c r="U47" s="37">
        <f t="shared" si="8"/>
        <v>0</v>
      </c>
      <c r="V47" s="37">
        <f t="shared" si="8"/>
        <v>0</v>
      </c>
      <c r="W47" s="37">
        <f t="shared" si="8"/>
        <v>3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08</v>
      </c>
      <c r="D49" s="7" t="s">
        <v>32</v>
      </c>
      <c r="E49" s="7" t="s">
        <v>220</v>
      </c>
      <c r="F49" s="7" t="s">
        <v>221</v>
      </c>
      <c r="G49" s="5" t="s">
        <v>224</v>
      </c>
      <c r="H49" s="5" t="s">
        <v>226</v>
      </c>
      <c r="I49" s="8">
        <f t="shared" ref="I49:I63" si="9">J49+K49</f>
        <v>200</v>
      </c>
      <c r="J49" s="9">
        <v>200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20200807</v>
      </c>
      <c r="Y49" s="12">
        <v>2</v>
      </c>
      <c r="Z49" s="6" t="s">
        <v>198</v>
      </c>
      <c r="AA49" s="12" t="str">
        <f>IF($Z49="A","하선동",IF($Z49="B","이형준",""))</f>
        <v>하선동</v>
      </c>
      <c r="AB49" s="5" t="s">
        <v>74</v>
      </c>
      <c r="AC49" s="13" t="s">
        <v>200</v>
      </c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08</v>
      </c>
      <c r="D50" s="7" t="s">
        <v>34</v>
      </c>
      <c r="E50" s="7" t="s">
        <v>204</v>
      </c>
      <c r="F50" s="7" t="s">
        <v>206</v>
      </c>
      <c r="G50" s="5" t="s">
        <v>227</v>
      </c>
      <c r="H50" s="5" t="s">
        <v>225</v>
      </c>
      <c r="I50" s="8">
        <f t="shared" si="9"/>
        <v>9000</v>
      </c>
      <c r="J50" s="9">
        <v>9000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20200805</v>
      </c>
      <c r="Y50" s="12">
        <v>5</v>
      </c>
      <c r="Z50" s="6" t="s">
        <v>198</v>
      </c>
      <c r="AA50" s="12" t="str">
        <f t="shared" ref="AA50:AA63" si="14">IF($Z50="A","하선동",IF($Z50="B","이형준",""))</f>
        <v>하선동</v>
      </c>
      <c r="AB50" s="5" t="s">
        <v>74</v>
      </c>
      <c r="AC50" s="13" t="s">
        <v>200</v>
      </c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08</v>
      </c>
      <c r="D51" s="7" t="s">
        <v>34</v>
      </c>
      <c r="E51" s="7" t="s">
        <v>204</v>
      </c>
      <c r="F51" s="7" t="s">
        <v>206</v>
      </c>
      <c r="G51" s="5" t="s">
        <v>227</v>
      </c>
      <c r="H51" s="5" t="s">
        <v>225</v>
      </c>
      <c r="I51" s="8">
        <f t="shared" si="9"/>
        <v>11000</v>
      </c>
      <c r="J51" s="9">
        <v>11000</v>
      </c>
      <c r="K51" s="8">
        <f t="shared" si="10"/>
        <v>0</v>
      </c>
      <c r="L51" s="10">
        <f t="shared" si="11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20200805</v>
      </c>
      <c r="Y51" s="6">
        <v>5</v>
      </c>
      <c r="Z51" s="6" t="s">
        <v>197</v>
      </c>
      <c r="AA51" s="12" t="str">
        <f t="shared" si="14"/>
        <v>이형준</v>
      </c>
      <c r="AB51" s="5" t="s">
        <v>74</v>
      </c>
      <c r="AC51" s="13" t="s">
        <v>200</v>
      </c>
    </row>
    <row r="52" spans="1:29" ht="20.100000000000001" customHeight="1" x14ac:dyDescent="0.3">
      <c r="A52" s="5">
        <v>4</v>
      </c>
      <c r="B52" s="6" t="str">
        <f t="shared" si="12"/>
        <v>8</v>
      </c>
      <c r="C52" s="6" t="str">
        <f t="shared" si="13"/>
        <v>08</v>
      </c>
      <c r="D52" s="7" t="s">
        <v>34</v>
      </c>
      <c r="E52" s="7" t="s">
        <v>204</v>
      </c>
      <c r="F52" s="7" t="s">
        <v>206</v>
      </c>
      <c r="G52" s="5" t="s">
        <v>227</v>
      </c>
      <c r="H52" s="5" t="s">
        <v>225</v>
      </c>
      <c r="I52" s="8">
        <f t="shared" si="9"/>
        <v>1000</v>
      </c>
      <c r="J52" s="9">
        <v>1000</v>
      </c>
      <c r="K52" s="8">
        <f t="shared" si="10"/>
        <v>0</v>
      </c>
      <c r="L52" s="10">
        <f t="shared" si="11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>
        <v>20200808</v>
      </c>
      <c r="Y52" s="12">
        <v>5</v>
      </c>
      <c r="Z52" s="6" t="s">
        <v>198</v>
      </c>
      <c r="AA52" s="12" t="str">
        <f t="shared" si="14"/>
        <v>하선동</v>
      </c>
      <c r="AB52" s="5" t="s">
        <v>74</v>
      </c>
      <c r="AC52" s="13" t="s">
        <v>200</v>
      </c>
    </row>
    <row r="53" spans="1:29" ht="20.100000000000001" customHeight="1" x14ac:dyDescent="0.3">
      <c r="A53" s="5">
        <v>5</v>
      </c>
      <c r="B53" s="6" t="str">
        <f t="shared" si="12"/>
        <v>8</v>
      </c>
      <c r="C53" s="6" t="str">
        <f t="shared" si="13"/>
        <v>08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8</v>
      </c>
      <c r="C54" s="6" t="str">
        <f t="shared" si="13"/>
        <v>08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8</v>
      </c>
      <c r="C55" s="6" t="str">
        <f t="shared" si="13"/>
        <v>08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8</v>
      </c>
      <c r="C56" s="6" t="str">
        <f t="shared" si="13"/>
        <v>08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8</v>
      </c>
      <c r="C57" s="6" t="str">
        <f t="shared" si="13"/>
        <v>08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8</v>
      </c>
      <c r="C58" s="6" t="str">
        <f t="shared" si="13"/>
        <v>08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8</v>
      </c>
      <c r="C59" s="6" t="str">
        <f t="shared" si="13"/>
        <v>08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8</v>
      </c>
      <c r="C60" s="6" t="str">
        <f t="shared" si="13"/>
        <v>08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8</v>
      </c>
      <c r="C61" s="6" t="str">
        <f t="shared" si="13"/>
        <v>08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8</v>
      </c>
      <c r="C62" s="6" t="str">
        <f t="shared" si="13"/>
        <v>08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8</v>
      </c>
      <c r="C63" s="6" t="str">
        <f t="shared" si="13"/>
        <v>08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I9:AC9 A9:C13 I13:AC13 I17:AC17 A7:AC8 E13:F13 E9:F9 E10:AC12 A17:F17 A14:AC16 A18:AC46">
    <cfRule type="expression" dxfId="43" priority="23">
      <formula>$L7&gt;0.15</formula>
    </cfRule>
    <cfRule type="expression" dxfId="42" priority="24">
      <formula>AND($L7&gt;0.08,$L7&lt;0.15)</formula>
    </cfRule>
  </conditionalFormatting>
  <conditionalFormatting sqref="A53:AC63 I49:AC52 A49:C52 E49:F52">
    <cfRule type="expression" dxfId="41" priority="21">
      <formula>$L49&gt;0.15</formula>
    </cfRule>
    <cfRule type="expression" dxfId="40" priority="22">
      <formula>AND($L49&gt;0.08,$L49&lt;0.15)</formula>
    </cfRule>
  </conditionalFormatting>
  <conditionalFormatting sqref="G9:H9">
    <cfRule type="expression" dxfId="15" priority="15">
      <formula>$L9&gt;0.15</formula>
    </cfRule>
    <cfRule type="expression" dxfId="14" priority="16">
      <formula>AND($L9&gt;0.08,$L9&lt;0.15)</formula>
    </cfRule>
  </conditionalFormatting>
  <conditionalFormatting sqref="G13:H13">
    <cfRule type="expression" dxfId="13" priority="13">
      <formula>$L13&gt;0.15</formula>
    </cfRule>
    <cfRule type="expression" dxfId="12" priority="14">
      <formula>AND($L13&gt;0.08,$L13&lt;0.15)</formula>
    </cfRule>
  </conditionalFormatting>
  <conditionalFormatting sqref="G17:H17">
    <cfRule type="expression" dxfId="11" priority="11">
      <formula>$L17&gt;0.15</formula>
    </cfRule>
    <cfRule type="expression" dxfId="10" priority="12">
      <formula>AND($L17&gt;0.08,$L17&lt;0.15)</formula>
    </cfRule>
  </conditionalFormatting>
  <conditionalFormatting sqref="G49:H49">
    <cfRule type="expression" dxfId="9" priority="9">
      <formula>$L49&gt;0.15</formula>
    </cfRule>
    <cfRule type="expression" dxfId="8" priority="10">
      <formula>AND($L49&gt;0.08,$L49&lt;0.15)</formula>
    </cfRule>
  </conditionalFormatting>
  <conditionalFormatting sqref="G50:H52">
    <cfRule type="expression" dxfId="7" priority="7">
      <formula>$L50&gt;0.15</formula>
    </cfRule>
    <cfRule type="expression" dxfId="6" priority="8">
      <formula>AND($L50&gt;0.08,$L50&lt;0.15)</formula>
    </cfRule>
  </conditionalFormatting>
  <conditionalFormatting sqref="D9:D13">
    <cfRule type="expression" dxfId="5" priority="5">
      <formula>$L9&gt;0.15</formula>
    </cfRule>
    <cfRule type="expression" dxfId="4" priority="6">
      <formula>AND($L9&gt;0.08,$L9&lt;0.15)</formula>
    </cfRule>
  </conditionalFormatting>
  <conditionalFormatting sqref="D49">
    <cfRule type="expression" dxfId="3" priority="3">
      <formula>$L49&gt;0.15</formula>
    </cfRule>
    <cfRule type="expression" dxfId="2" priority="4">
      <formula>AND($L49&gt;0.08,$L49&lt;0.15)</formula>
    </cfRule>
  </conditionalFormatting>
  <conditionalFormatting sqref="D50:D52">
    <cfRule type="expression" dxfId="1" priority="1">
      <formula>$L50&gt;0.15</formula>
    </cfRule>
    <cfRule type="expression" dxfId="0" priority="2">
      <formula>AND($L50&gt;0.08,$L50&lt;0.15)</formula>
    </cfRule>
  </conditionalFormatting>
  <dataValidations count="3">
    <dataValidation type="list" allowBlank="1" showInputMessage="1" showErrorMessage="1" sqref="Z49:Z63 Z7:Z46" xr:uid="{AFA865B4-F8A4-4B78-BFAF-43B477DCD1DB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CDCC93CB-CE2B-44AA-9EE2-8A6AC7230D30}">
      <formula1>0</formula1>
      <formula2>20000</formula2>
    </dataValidation>
    <dataValidation allowBlank="1" showInputMessage="1" showErrorMessage="1" prompt="수식 계산_x000a_수치 입력 금지" sqref="K49:K63 K7:K46" xr:uid="{D732A06E-78EE-48BD-A67C-4427367984D6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149852-4039-4A4B-A457-60482C1D959A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F5E03E6F-A61E-4A0A-9509-7B8C62DDE8A8}">
          <x14:formula1>
            <xm:f>데이터!$B$4:$B$17</xm:f>
          </x14:formula1>
          <xm:sqref>D7:D46 D49:D63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8월 03일</vt:lpstr>
      <vt:lpstr>8월 04일</vt:lpstr>
      <vt:lpstr>8월 05일</vt:lpstr>
      <vt:lpstr>8월 06일</vt:lpstr>
      <vt:lpstr>8월 07일</vt:lpstr>
      <vt:lpstr>8월 08일</vt:lpstr>
      <vt:lpstr>'8월 03일'!Print_Area</vt:lpstr>
      <vt:lpstr>'8월 04일'!Print_Area</vt:lpstr>
      <vt:lpstr>'8월 05일'!Print_Area</vt:lpstr>
      <vt:lpstr>'8월 06일'!Print_Area</vt:lpstr>
      <vt:lpstr>'8월 07일'!Print_Area</vt:lpstr>
      <vt:lpstr>'8월 08일'!Print_Area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임설아</dc:creator>
  <cp:lastModifiedBy>임설아</cp:lastModifiedBy>
  <dcterms:created xsi:type="dcterms:W3CDTF">2020-05-22T07:35:31Z</dcterms:created>
  <dcterms:modified xsi:type="dcterms:W3CDTF">2020-08-10T02:02:20Z</dcterms:modified>
</cp:coreProperties>
</file>