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8월\"/>
    </mc:Choice>
  </mc:AlternateContent>
  <xr:revisionPtr revIDLastSave="0" documentId="13_ncr:1_{F61F2913-D40F-48B9-AA2F-FF117EDEA097}" xr6:coauthVersionLast="45" xr6:coauthVersionMax="45" xr10:uidLastSave="{00000000-0000-0000-0000-000000000000}"/>
  <bookViews>
    <workbookView xWindow="-120" yWindow="-120" windowWidth="29040" windowHeight="15840" firstSheet="1" activeTab="6" xr2:uid="{BD4EB5AE-10EB-483A-919C-3F380A3CAE8E}"/>
  </bookViews>
  <sheets>
    <sheet name="데이터" sheetId="4" state="hidden" r:id="rId1"/>
    <sheet name="8월 10일" sheetId="1" r:id="rId2"/>
    <sheet name="8월 11일" sheetId="5" r:id="rId3"/>
    <sheet name="8월 12일" sheetId="6" r:id="rId4"/>
    <sheet name="8월 13일" sheetId="7" r:id="rId5"/>
    <sheet name="8월 14일" sheetId="8" r:id="rId6"/>
    <sheet name="8월 15일" sheetId="9" r:id="rId7"/>
  </sheets>
  <definedNames>
    <definedName name="_xlnm.Print_Area" localSheetId="1">'8월 10일'!$A$1:$AC$48</definedName>
    <definedName name="_xlnm.Print_Area" localSheetId="2">'8월 11일'!$A$1:$AC$48</definedName>
    <definedName name="_xlnm.Print_Area" localSheetId="3">'8월 12일'!$A$1:$AC$48</definedName>
    <definedName name="_xlnm.Print_Area" localSheetId="4">'8월 13일'!$A$1:$AC$48</definedName>
    <definedName name="_xlnm.Print_Area" localSheetId="5">'8월 14일'!$A$1:$AC$48</definedName>
    <definedName name="_xlnm.Print_Area" localSheetId="6">'8월 15일'!$A$1:$AC$48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2" i="9" l="1"/>
  <c r="AA16" i="9"/>
  <c r="K16" i="9"/>
  <c r="I16" i="9"/>
  <c r="L16" i="9" s="1"/>
  <c r="AA15" i="9"/>
  <c r="K15" i="9"/>
  <c r="I15" i="9"/>
  <c r="L15" i="9" s="1"/>
  <c r="AA14" i="9"/>
  <c r="K14" i="9"/>
  <c r="I14" i="9"/>
  <c r="L14" i="9" s="1"/>
  <c r="AA13" i="9"/>
  <c r="K13" i="9"/>
  <c r="I13" i="9"/>
  <c r="L13" i="9" s="1"/>
  <c r="AA12" i="9"/>
  <c r="AA11" i="9"/>
  <c r="AA10" i="9"/>
  <c r="AA9" i="9"/>
  <c r="I12" i="9"/>
  <c r="L12" i="9" s="1"/>
  <c r="K9" i="9"/>
  <c r="I9" i="9" s="1"/>
  <c r="K10" i="9"/>
  <c r="I10" i="9" s="1"/>
  <c r="L10" i="9" s="1"/>
  <c r="K11" i="9"/>
  <c r="I11" i="9" s="1"/>
  <c r="L11" i="9" s="1"/>
  <c r="K12" i="9"/>
  <c r="AA38" i="9"/>
  <c r="K38" i="9"/>
  <c r="I38" i="9" s="1"/>
  <c r="L38" i="9" s="1"/>
  <c r="AA37" i="9"/>
  <c r="K37" i="9"/>
  <c r="I37" i="9" s="1"/>
  <c r="L37" i="9" s="1"/>
  <c r="AA36" i="9"/>
  <c r="K36" i="9"/>
  <c r="I36" i="9"/>
  <c r="L36" i="9" s="1"/>
  <c r="AA35" i="9"/>
  <c r="K35" i="9"/>
  <c r="I35" i="9" s="1"/>
  <c r="L35" i="9" s="1"/>
  <c r="AA63" i="9"/>
  <c r="K63" i="9"/>
  <c r="C63" i="9"/>
  <c r="B63" i="9"/>
  <c r="AA62" i="9"/>
  <c r="K62" i="9"/>
  <c r="I62" i="9" s="1"/>
  <c r="C62" i="9"/>
  <c r="B62" i="9"/>
  <c r="AA61" i="9"/>
  <c r="K61" i="9"/>
  <c r="C61" i="9"/>
  <c r="B61" i="9"/>
  <c r="AA60" i="9"/>
  <c r="K60" i="9"/>
  <c r="I60" i="9" s="1"/>
  <c r="C60" i="9"/>
  <c r="B60" i="9"/>
  <c r="AA59" i="9"/>
  <c r="K59" i="9"/>
  <c r="C59" i="9"/>
  <c r="B59" i="9"/>
  <c r="AA58" i="9"/>
  <c r="K58" i="9"/>
  <c r="I58" i="9" s="1"/>
  <c r="C58" i="9"/>
  <c r="B58" i="9"/>
  <c r="AA57" i="9"/>
  <c r="K57" i="9"/>
  <c r="C57" i="9"/>
  <c r="B57" i="9"/>
  <c r="AA56" i="9"/>
  <c r="K56" i="9"/>
  <c r="I56" i="9" s="1"/>
  <c r="C56" i="9"/>
  <c r="B56" i="9"/>
  <c r="AA55" i="9"/>
  <c r="K55" i="9"/>
  <c r="C55" i="9"/>
  <c r="B55" i="9"/>
  <c r="AA54" i="9"/>
  <c r="K54" i="9"/>
  <c r="I54" i="9" s="1"/>
  <c r="C54" i="9"/>
  <c r="B54" i="9"/>
  <c r="AA53" i="9"/>
  <c r="K53" i="9"/>
  <c r="C53" i="9"/>
  <c r="B53" i="9"/>
  <c r="AA52" i="9"/>
  <c r="K52" i="9"/>
  <c r="I52" i="9" s="1"/>
  <c r="C52" i="9"/>
  <c r="B52" i="9"/>
  <c r="AA51" i="9"/>
  <c r="K51" i="9"/>
  <c r="C51" i="9"/>
  <c r="B51" i="9"/>
  <c r="AA50" i="9"/>
  <c r="K50" i="9"/>
  <c r="I50" i="9" s="1"/>
  <c r="C50" i="9"/>
  <c r="B50" i="9"/>
  <c r="AA49" i="9"/>
  <c r="K49" i="9"/>
  <c r="C49" i="9"/>
  <c r="B49" i="9"/>
  <c r="W47" i="9"/>
  <c r="V47" i="9"/>
  <c r="U47" i="9"/>
  <c r="T47" i="9"/>
  <c r="S47" i="9"/>
  <c r="R47" i="9"/>
  <c r="Q47" i="9"/>
  <c r="P47" i="9"/>
  <c r="O47" i="9"/>
  <c r="N47" i="9"/>
  <c r="M47" i="9"/>
  <c r="J47" i="9"/>
  <c r="AA46" i="9"/>
  <c r="K46" i="9"/>
  <c r="I46" i="9"/>
  <c r="L46" i="9" s="1"/>
  <c r="C46" i="9"/>
  <c r="B46" i="9"/>
  <c r="AA45" i="9"/>
  <c r="K45" i="9"/>
  <c r="I45" i="9" s="1"/>
  <c r="C45" i="9"/>
  <c r="B45" i="9"/>
  <c r="AA44" i="9"/>
  <c r="K44" i="9"/>
  <c r="I44" i="9" s="1"/>
  <c r="L44" i="9" s="1"/>
  <c r="C44" i="9"/>
  <c r="B44" i="9"/>
  <c r="AA43" i="9"/>
  <c r="K43" i="9"/>
  <c r="I43" i="9"/>
  <c r="C43" i="9"/>
  <c r="B43" i="9"/>
  <c r="AA42" i="9"/>
  <c r="K42" i="9"/>
  <c r="I42" i="9" s="1"/>
  <c r="L42" i="9" s="1"/>
  <c r="C42" i="9"/>
  <c r="B42" i="9"/>
  <c r="AA41" i="9"/>
  <c r="L41" i="9"/>
  <c r="K41" i="9"/>
  <c r="I41" i="9"/>
  <c r="C41" i="9"/>
  <c r="B41" i="9"/>
  <c r="AA40" i="9"/>
  <c r="K40" i="9"/>
  <c r="I40" i="9"/>
  <c r="C40" i="9"/>
  <c r="B40" i="9"/>
  <c r="AA39" i="9"/>
  <c r="K39" i="9"/>
  <c r="I39" i="9" s="1"/>
  <c r="L39" i="9" s="1"/>
  <c r="C39" i="9"/>
  <c r="B39" i="9"/>
  <c r="C38" i="9"/>
  <c r="B38" i="9"/>
  <c r="C37" i="9"/>
  <c r="B37" i="9"/>
  <c r="C36" i="9"/>
  <c r="B36" i="9"/>
  <c r="C35" i="9"/>
  <c r="B35" i="9"/>
  <c r="AA34" i="9"/>
  <c r="K34" i="9"/>
  <c r="I34" i="9"/>
  <c r="C34" i="9"/>
  <c r="B34" i="9"/>
  <c r="AA33" i="9"/>
  <c r="K33" i="9"/>
  <c r="I33" i="9" s="1"/>
  <c r="L33" i="9" s="1"/>
  <c r="C33" i="9"/>
  <c r="B33" i="9"/>
  <c r="K32" i="9"/>
  <c r="I32" i="9" s="1"/>
  <c r="L32" i="9" s="1"/>
  <c r="C32" i="9"/>
  <c r="B32" i="9"/>
  <c r="AA31" i="9"/>
  <c r="K31" i="9"/>
  <c r="I31" i="9" s="1"/>
  <c r="C31" i="9"/>
  <c r="B31" i="9"/>
  <c r="AA30" i="9"/>
  <c r="K30" i="9"/>
  <c r="C30" i="9"/>
  <c r="B30" i="9"/>
  <c r="AA29" i="9"/>
  <c r="K29" i="9"/>
  <c r="I29" i="9" s="1"/>
  <c r="C29" i="9"/>
  <c r="B29" i="9"/>
  <c r="AA28" i="9"/>
  <c r="K28" i="9"/>
  <c r="C28" i="9"/>
  <c r="B28" i="9"/>
  <c r="AA27" i="9"/>
  <c r="K27" i="9"/>
  <c r="I27" i="9" s="1"/>
  <c r="C27" i="9"/>
  <c r="B27" i="9"/>
  <c r="AA26" i="9"/>
  <c r="K26" i="9"/>
  <c r="C26" i="9"/>
  <c r="B26" i="9"/>
  <c r="AA25" i="9"/>
  <c r="K25" i="9"/>
  <c r="I25" i="9" s="1"/>
  <c r="C25" i="9"/>
  <c r="B25" i="9"/>
  <c r="AA24" i="9"/>
  <c r="K24" i="9"/>
  <c r="C24" i="9"/>
  <c r="B24" i="9"/>
  <c r="AA23" i="9"/>
  <c r="K23" i="9"/>
  <c r="I23" i="9" s="1"/>
  <c r="C23" i="9"/>
  <c r="B23" i="9"/>
  <c r="AA22" i="9"/>
  <c r="K22" i="9"/>
  <c r="C22" i="9"/>
  <c r="B22" i="9"/>
  <c r="AA21" i="9"/>
  <c r="K21" i="9"/>
  <c r="I21" i="9" s="1"/>
  <c r="C21" i="9"/>
  <c r="B21" i="9"/>
  <c r="AA20" i="9"/>
  <c r="K20" i="9"/>
  <c r="C20" i="9"/>
  <c r="B20" i="9"/>
  <c r="AA19" i="9"/>
  <c r="K19" i="9"/>
  <c r="I19" i="9" s="1"/>
  <c r="C19" i="9"/>
  <c r="B19" i="9"/>
  <c r="AA18" i="9"/>
  <c r="K18" i="9"/>
  <c r="C18" i="9"/>
  <c r="B18" i="9"/>
  <c r="AA17" i="9"/>
  <c r="K17" i="9"/>
  <c r="I17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AA8" i="9"/>
  <c r="K8" i="9"/>
  <c r="C8" i="9"/>
  <c r="B8" i="9"/>
  <c r="AA7" i="9"/>
  <c r="K7" i="9"/>
  <c r="I7" i="9" s="1"/>
  <c r="C7" i="9"/>
  <c r="B7" i="9"/>
  <c r="C5" i="9"/>
  <c r="B5" i="9"/>
  <c r="AA31" i="8"/>
  <c r="AA30" i="8"/>
  <c r="AA49" i="8"/>
  <c r="L43" i="9" l="1"/>
  <c r="L9" i="9"/>
  <c r="L40" i="9"/>
  <c r="L45" i="9"/>
  <c r="L34" i="9"/>
  <c r="L7" i="9"/>
  <c r="I8" i="9"/>
  <c r="L17" i="9"/>
  <c r="I18" i="9"/>
  <c r="L18" i="9" s="1"/>
  <c r="L19" i="9"/>
  <c r="I20" i="9"/>
  <c r="L20" i="9" s="1"/>
  <c r="L21" i="9"/>
  <c r="I22" i="9"/>
  <c r="L22" i="9" s="1"/>
  <c r="L23" i="9"/>
  <c r="I24" i="9"/>
  <c r="L24" i="9" s="1"/>
  <c r="L25" i="9"/>
  <c r="I26" i="9"/>
  <c r="L26" i="9" s="1"/>
  <c r="L27" i="9"/>
  <c r="I28" i="9"/>
  <c r="L28" i="9" s="1"/>
  <c r="L29" i="9"/>
  <c r="I30" i="9"/>
  <c r="L30" i="9" s="1"/>
  <c r="L31" i="9"/>
  <c r="I49" i="9"/>
  <c r="L49" i="9" s="1"/>
  <c r="L50" i="9"/>
  <c r="I51" i="9"/>
  <c r="L51" i="9" s="1"/>
  <c r="L52" i="9"/>
  <c r="I53" i="9"/>
  <c r="L53" i="9" s="1"/>
  <c r="L54" i="9"/>
  <c r="I55" i="9"/>
  <c r="L55" i="9" s="1"/>
  <c r="L56" i="9"/>
  <c r="I57" i="9"/>
  <c r="L57" i="9" s="1"/>
  <c r="L58" i="9"/>
  <c r="I59" i="9"/>
  <c r="L59" i="9" s="1"/>
  <c r="L60" i="9"/>
  <c r="I61" i="9"/>
  <c r="L61" i="9" s="1"/>
  <c r="L62" i="9"/>
  <c r="I63" i="9"/>
  <c r="L63" i="9" s="1"/>
  <c r="K47" i="9"/>
  <c r="AA26" i="1"/>
  <c r="I47" i="9" l="1"/>
  <c r="L8" i="9"/>
  <c r="L47" i="9" s="1"/>
  <c r="AA63" i="8"/>
  <c r="K63" i="8"/>
  <c r="I63" i="8"/>
  <c r="C63" i="8"/>
  <c r="B63" i="8"/>
  <c r="AA62" i="8"/>
  <c r="K62" i="8"/>
  <c r="I62" i="8" s="1"/>
  <c r="L62" i="8" s="1"/>
  <c r="C62" i="8"/>
  <c r="B62" i="8"/>
  <c r="AA61" i="8"/>
  <c r="K61" i="8"/>
  <c r="I61" i="8"/>
  <c r="C61" i="8"/>
  <c r="B61" i="8"/>
  <c r="AA60" i="8"/>
  <c r="K60" i="8"/>
  <c r="I60" i="8" s="1"/>
  <c r="L60" i="8" s="1"/>
  <c r="C60" i="8"/>
  <c r="B60" i="8"/>
  <c r="AA59" i="8"/>
  <c r="K59" i="8"/>
  <c r="C59" i="8"/>
  <c r="B59" i="8"/>
  <c r="AA58" i="8"/>
  <c r="K58" i="8"/>
  <c r="I58" i="8" s="1"/>
  <c r="L58" i="8" s="1"/>
  <c r="C58" i="8"/>
  <c r="B58" i="8"/>
  <c r="AA57" i="8"/>
  <c r="K57" i="8"/>
  <c r="I57" i="8" s="1"/>
  <c r="C57" i="8"/>
  <c r="B57" i="8"/>
  <c r="AA56" i="8"/>
  <c r="K56" i="8"/>
  <c r="I56" i="8" s="1"/>
  <c r="L56" i="8" s="1"/>
  <c r="C56" i="8"/>
  <c r="B56" i="8"/>
  <c r="AA55" i="8"/>
  <c r="K55" i="8"/>
  <c r="I55" i="8"/>
  <c r="C55" i="8"/>
  <c r="B55" i="8"/>
  <c r="AA54" i="8"/>
  <c r="K54" i="8"/>
  <c r="I54" i="8" s="1"/>
  <c r="L54" i="8" s="1"/>
  <c r="C54" i="8"/>
  <c r="B54" i="8"/>
  <c r="AA53" i="8"/>
  <c r="K53" i="8"/>
  <c r="I53" i="8" s="1"/>
  <c r="C53" i="8"/>
  <c r="B53" i="8"/>
  <c r="AA52" i="8"/>
  <c r="K52" i="8"/>
  <c r="I52" i="8" s="1"/>
  <c r="L52" i="8" s="1"/>
  <c r="C52" i="8"/>
  <c r="B52" i="8"/>
  <c r="AA51" i="8"/>
  <c r="K51" i="8"/>
  <c r="L51" i="8" s="1"/>
  <c r="I51" i="8"/>
  <c r="C51" i="8"/>
  <c r="B51" i="8"/>
  <c r="AA50" i="8"/>
  <c r="K50" i="8"/>
  <c r="I50" i="8" s="1"/>
  <c r="L50" i="8" s="1"/>
  <c r="C50" i="8"/>
  <c r="B50" i="8"/>
  <c r="K49" i="8"/>
  <c r="I49" i="8" s="1"/>
  <c r="C49" i="8"/>
  <c r="B49" i="8"/>
  <c r="W47" i="8"/>
  <c r="V47" i="8"/>
  <c r="U47" i="8"/>
  <c r="T47" i="8"/>
  <c r="S47" i="8"/>
  <c r="R47" i="8"/>
  <c r="Q47" i="8"/>
  <c r="P47" i="8"/>
  <c r="O47" i="8"/>
  <c r="N47" i="8"/>
  <c r="M47" i="8"/>
  <c r="J47" i="8"/>
  <c r="AA46" i="8"/>
  <c r="K46" i="8"/>
  <c r="I46" i="8" s="1"/>
  <c r="C46" i="8"/>
  <c r="B46" i="8"/>
  <c r="AA45" i="8"/>
  <c r="K45" i="8"/>
  <c r="I45" i="8"/>
  <c r="L45" i="8" s="1"/>
  <c r="C45" i="8"/>
  <c r="B45" i="8"/>
  <c r="AA44" i="8"/>
  <c r="K44" i="8"/>
  <c r="I44" i="8" s="1"/>
  <c r="C44" i="8"/>
  <c r="B44" i="8"/>
  <c r="AA43" i="8"/>
  <c r="K43" i="8"/>
  <c r="I43" i="8"/>
  <c r="L43" i="8" s="1"/>
  <c r="C43" i="8"/>
  <c r="B43" i="8"/>
  <c r="AA42" i="8"/>
  <c r="K42" i="8"/>
  <c r="I42" i="8" s="1"/>
  <c r="C42" i="8"/>
  <c r="B42" i="8"/>
  <c r="AA41" i="8"/>
  <c r="K41" i="8"/>
  <c r="I41" i="8" s="1"/>
  <c r="L41" i="8" s="1"/>
  <c r="C41" i="8"/>
  <c r="B41" i="8"/>
  <c r="AA40" i="8"/>
  <c r="K40" i="8"/>
  <c r="I40" i="8" s="1"/>
  <c r="C40" i="8"/>
  <c r="B40" i="8"/>
  <c r="AA39" i="8"/>
  <c r="K39" i="8"/>
  <c r="I39" i="8" s="1"/>
  <c r="C39" i="8"/>
  <c r="B39" i="8"/>
  <c r="AA38" i="8"/>
  <c r="K38" i="8"/>
  <c r="I38" i="8" s="1"/>
  <c r="C38" i="8"/>
  <c r="B38" i="8"/>
  <c r="AA37" i="8"/>
  <c r="K37" i="8"/>
  <c r="I37" i="8"/>
  <c r="C37" i="8"/>
  <c r="B37" i="8"/>
  <c r="AA36" i="8"/>
  <c r="K36" i="8"/>
  <c r="I36" i="8" s="1"/>
  <c r="C36" i="8"/>
  <c r="B36" i="8"/>
  <c r="AA35" i="8"/>
  <c r="K35" i="8"/>
  <c r="C35" i="8"/>
  <c r="B35" i="8"/>
  <c r="AA34" i="8"/>
  <c r="K34" i="8"/>
  <c r="I34" i="8" s="1"/>
  <c r="C34" i="8"/>
  <c r="B34" i="8"/>
  <c r="AA33" i="8"/>
  <c r="K33" i="8"/>
  <c r="C33" i="8"/>
  <c r="B33" i="8"/>
  <c r="K32" i="8"/>
  <c r="I32" i="8" s="1"/>
  <c r="C32" i="8"/>
  <c r="B32" i="8"/>
  <c r="K31" i="8"/>
  <c r="C31" i="8"/>
  <c r="B31" i="8"/>
  <c r="K30" i="8"/>
  <c r="I30" i="8" s="1"/>
  <c r="C30" i="8"/>
  <c r="B30" i="8"/>
  <c r="AA29" i="8"/>
  <c r="K29" i="8"/>
  <c r="C29" i="8"/>
  <c r="B29" i="8"/>
  <c r="AA28" i="8"/>
  <c r="K28" i="8"/>
  <c r="I28" i="8" s="1"/>
  <c r="C28" i="8"/>
  <c r="B28" i="8"/>
  <c r="AA27" i="8"/>
  <c r="K27" i="8"/>
  <c r="C27" i="8"/>
  <c r="B27" i="8"/>
  <c r="AA26" i="8"/>
  <c r="K26" i="8"/>
  <c r="I26" i="8" s="1"/>
  <c r="C26" i="8"/>
  <c r="B26" i="8"/>
  <c r="AA25" i="8"/>
  <c r="K25" i="8"/>
  <c r="C25" i="8"/>
  <c r="B25" i="8"/>
  <c r="AA24" i="8"/>
  <c r="K24" i="8"/>
  <c r="I24" i="8" s="1"/>
  <c r="C24" i="8"/>
  <c r="B24" i="8"/>
  <c r="AA23" i="8"/>
  <c r="K23" i="8"/>
  <c r="C23" i="8"/>
  <c r="B23" i="8"/>
  <c r="AA22" i="8"/>
  <c r="K22" i="8"/>
  <c r="I22" i="8" s="1"/>
  <c r="C22" i="8"/>
  <c r="B22" i="8"/>
  <c r="AA21" i="8"/>
  <c r="K21" i="8"/>
  <c r="C21" i="8"/>
  <c r="B21" i="8"/>
  <c r="AA20" i="8"/>
  <c r="K20" i="8"/>
  <c r="I20" i="8" s="1"/>
  <c r="C20" i="8"/>
  <c r="B20" i="8"/>
  <c r="AA19" i="8"/>
  <c r="K19" i="8"/>
  <c r="C19" i="8"/>
  <c r="B19" i="8"/>
  <c r="AA18" i="8"/>
  <c r="K18" i="8"/>
  <c r="I18" i="8" s="1"/>
  <c r="C18" i="8"/>
  <c r="B18" i="8"/>
  <c r="AA17" i="8"/>
  <c r="K17" i="8"/>
  <c r="C17" i="8"/>
  <c r="B17" i="8"/>
  <c r="AA16" i="8"/>
  <c r="K16" i="8"/>
  <c r="I16" i="8" s="1"/>
  <c r="C16" i="8"/>
  <c r="B16" i="8"/>
  <c r="AA15" i="8"/>
  <c r="K15" i="8"/>
  <c r="C15" i="8"/>
  <c r="B15" i="8"/>
  <c r="AA14" i="8"/>
  <c r="K14" i="8"/>
  <c r="I14" i="8" s="1"/>
  <c r="C14" i="8"/>
  <c r="B14" i="8"/>
  <c r="AA13" i="8"/>
  <c r="K13" i="8"/>
  <c r="C13" i="8"/>
  <c r="B13" i="8"/>
  <c r="AA12" i="8"/>
  <c r="K12" i="8"/>
  <c r="I12" i="8" s="1"/>
  <c r="C12" i="8"/>
  <c r="B12" i="8"/>
  <c r="AA11" i="8"/>
  <c r="K11" i="8"/>
  <c r="C11" i="8"/>
  <c r="B11" i="8"/>
  <c r="AA10" i="8"/>
  <c r="K10" i="8"/>
  <c r="I10" i="8" s="1"/>
  <c r="C10" i="8"/>
  <c r="B10" i="8"/>
  <c r="AA9" i="8"/>
  <c r="K9" i="8"/>
  <c r="C9" i="8"/>
  <c r="B9" i="8"/>
  <c r="AA8" i="8"/>
  <c r="K8" i="8"/>
  <c r="I8" i="8" s="1"/>
  <c r="C8" i="8"/>
  <c r="B8" i="8"/>
  <c r="AA7" i="8"/>
  <c r="K7" i="8"/>
  <c r="C7" i="8"/>
  <c r="B7" i="8"/>
  <c r="C5" i="8"/>
  <c r="B5" i="8"/>
  <c r="AA63" i="7"/>
  <c r="K63" i="7"/>
  <c r="I63" i="7" s="1"/>
  <c r="C63" i="7"/>
  <c r="B63" i="7"/>
  <c r="AA62" i="7"/>
  <c r="K62" i="7"/>
  <c r="I62" i="7" s="1"/>
  <c r="L62" i="7" s="1"/>
  <c r="C62" i="7"/>
  <c r="B62" i="7"/>
  <c r="AA61" i="7"/>
  <c r="K61" i="7"/>
  <c r="I61" i="7" s="1"/>
  <c r="C61" i="7"/>
  <c r="B61" i="7"/>
  <c r="AA60" i="7"/>
  <c r="K60" i="7"/>
  <c r="I60" i="7" s="1"/>
  <c r="L60" i="7" s="1"/>
  <c r="C60" i="7"/>
  <c r="B60" i="7"/>
  <c r="AA59" i="7"/>
  <c r="K59" i="7"/>
  <c r="I59" i="7"/>
  <c r="C59" i="7"/>
  <c r="B59" i="7"/>
  <c r="AA58" i="7"/>
  <c r="K58" i="7"/>
  <c r="I58" i="7" s="1"/>
  <c r="L58" i="7" s="1"/>
  <c r="C58" i="7"/>
  <c r="B58" i="7"/>
  <c r="AA57" i="7"/>
  <c r="K57" i="7"/>
  <c r="C57" i="7"/>
  <c r="B57" i="7"/>
  <c r="AA56" i="7"/>
  <c r="K56" i="7"/>
  <c r="I56" i="7" s="1"/>
  <c r="L56" i="7" s="1"/>
  <c r="C56" i="7"/>
  <c r="B56" i="7"/>
  <c r="AA55" i="7"/>
  <c r="K55" i="7"/>
  <c r="L55" i="7" s="1"/>
  <c r="I55" i="7"/>
  <c r="C55" i="7"/>
  <c r="B55" i="7"/>
  <c r="AA54" i="7"/>
  <c r="K54" i="7"/>
  <c r="I54" i="7" s="1"/>
  <c r="L54" i="7" s="1"/>
  <c r="C54" i="7"/>
  <c r="B54" i="7"/>
  <c r="AA53" i="7"/>
  <c r="K53" i="7"/>
  <c r="L53" i="7" s="1"/>
  <c r="I53" i="7"/>
  <c r="C53" i="7"/>
  <c r="B53" i="7"/>
  <c r="AA52" i="7"/>
  <c r="K52" i="7"/>
  <c r="I52" i="7" s="1"/>
  <c r="L52" i="7" s="1"/>
  <c r="C52" i="7"/>
  <c r="B52" i="7"/>
  <c r="AA51" i="7"/>
  <c r="K51" i="7"/>
  <c r="I51" i="7"/>
  <c r="C51" i="7"/>
  <c r="B51" i="7"/>
  <c r="AA50" i="7"/>
  <c r="K50" i="7"/>
  <c r="I50" i="7" s="1"/>
  <c r="L50" i="7" s="1"/>
  <c r="C50" i="7"/>
  <c r="B50" i="7"/>
  <c r="AA49" i="7"/>
  <c r="K49" i="7"/>
  <c r="C49" i="7"/>
  <c r="B49" i="7"/>
  <c r="W47" i="7"/>
  <c r="V47" i="7"/>
  <c r="U47" i="7"/>
  <c r="T47" i="7"/>
  <c r="S47" i="7"/>
  <c r="R47" i="7"/>
  <c r="Q47" i="7"/>
  <c r="P47" i="7"/>
  <c r="O47" i="7"/>
  <c r="N47" i="7"/>
  <c r="M47" i="7"/>
  <c r="J47" i="7"/>
  <c r="AA46" i="7"/>
  <c r="K46" i="7"/>
  <c r="I46" i="7" s="1"/>
  <c r="C46" i="7"/>
  <c r="B46" i="7"/>
  <c r="AA45" i="7"/>
  <c r="K45" i="7"/>
  <c r="I45" i="7" s="1"/>
  <c r="L45" i="7" s="1"/>
  <c r="C45" i="7"/>
  <c r="B45" i="7"/>
  <c r="AA44" i="7"/>
  <c r="K44" i="7"/>
  <c r="I44" i="7" s="1"/>
  <c r="C44" i="7"/>
  <c r="B44" i="7"/>
  <c r="AA43" i="7"/>
  <c r="K43" i="7"/>
  <c r="I43" i="7"/>
  <c r="L43" i="7" s="1"/>
  <c r="C43" i="7"/>
  <c r="B43" i="7"/>
  <c r="AA42" i="7"/>
  <c r="K42" i="7"/>
  <c r="I42" i="7" s="1"/>
  <c r="C42" i="7"/>
  <c r="B42" i="7"/>
  <c r="AA41" i="7"/>
  <c r="K41" i="7"/>
  <c r="I41" i="7"/>
  <c r="L41" i="7" s="1"/>
  <c r="C41" i="7"/>
  <c r="B41" i="7"/>
  <c r="AA40" i="7"/>
  <c r="K40" i="7"/>
  <c r="I40" i="7" s="1"/>
  <c r="C40" i="7"/>
  <c r="B40" i="7"/>
  <c r="AA39" i="7"/>
  <c r="K39" i="7"/>
  <c r="I39" i="7"/>
  <c r="L39" i="7" s="1"/>
  <c r="C39" i="7"/>
  <c r="B39" i="7"/>
  <c r="AA38" i="7"/>
  <c r="K38" i="7"/>
  <c r="I38" i="7" s="1"/>
  <c r="C38" i="7"/>
  <c r="B38" i="7"/>
  <c r="AA37" i="7"/>
  <c r="K37" i="7"/>
  <c r="I37" i="7" s="1"/>
  <c r="L37" i="7" s="1"/>
  <c r="C37" i="7"/>
  <c r="B37" i="7"/>
  <c r="AA36" i="7"/>
  <c r="K36" i="7"/>
  <c r="I36" i="7" s="1"/>
  <c r="C36" i="7"/>
  <c r="B36" i="7"/>
  <c r="AA35" i="7"/>
  <c r="K35" i="7"/>
  <c r="I35" i="7"/>
  <c r="L35" i="7" s="1"/>
  <c r="C35" i="7"/>
  <c r="B35" i="7"/>
  <c r="AA34" i="7"/>
  <c r="K34" i="7"/>
  <c r="I34" i="7" s="1"/>
  <c r="C34" i="7"/>
  <c r="B34" i="7"/>
  <c r="AA33" i="7"/>
  <c r="K33" i="7"/>
  <c r="I33" i="7" s="1"/>
  <c r="L33" i="7" s="1"/>
  <c r="C33" i="7"/>
  <c r="B33" i="7"/>
  <c r="AA32" i="7"/>
  <c r="K32" i="7"/>
  <c r="I32" i="7" s="1"/>
  <c r="C32" i="7"/>
  <c r="B32" i="7"/>
  <c r="AA31" i="7"/>
  <c r="K31" i="7"/>
  <c r="I31" i="7" s="1"/>
  <c r="C31" i="7"/>
  <c r="B31" i="7"/>
  <c r="AA30" i="7"/>
  <c r="K30" i="7"/>
  <c r="I30" i="7" s="1"/>
  <c r="C30" i="7"/>
  <c r="B30" i="7"/>
  <c r="AA29" i="7"/>
  <c r="K29" i="7"/>
  <c r="I29" i="7"/>
  <c r="C29" i="7"/>
  <c r="B29" i="7"/>
  <c r="AA28" i="7"/>
  <c r="K28" i="7"/>
  <c r="I28" i="7" s="1"/>
  <c r="C28" i="7"/>
  <c r="B28" i="7"/>
  <c r="AA27" i="7"/>
  <c r="K27" i="7"/>
  <c r="C27" i="7"/>
  <c r="B27" i="7"/>
  <c r="AA26" i="7"/>
  <c r="K26" i="7"/>
  <c r="I26" i="7" s="1"/>
  <c r="C26" i="7"/>
  <c r="B26" i="7"/>
  <c r="AA25" i="7"/>
  <c r="K25" i="7"/>
  <c r="I25" i="7"/>
  <c r="C25" i="7"/>
  <c r="B25" i="7"/>
  <c r="AA24" i="7"/>
  <c r="K24" i="7"/>
  <c r="I24" i="7" s="1"/>
  <c r="C24" i="7"/>
  <c r="B24" i="7"/>
  <c r="AA23" i="7"/>
  <c r="K23" i="7"/>
  <c r="I23" i="7" s="1"/>
  <c r="C23" i="7"/>
  <c r="B23" i="7"/>
  <c r="AA22" i="7"/>
  <c r="K22" i="7"/>
  <c r="I22" i="7" s="1"/>
  <c r="C22" i="7"/>
  <c r="B22" i="7"/>
  <c r="AA21" i="7"/>
  <c r="K21" i="7"/>
  <c r="I21" i="7"/>
  <c r="C21" i="7"/>
  <c r="B21" i="7"/>
  <c r="AA20" i="7"/>
  <c r="K20" i="7"/>
  <c r="I20" i="7" s="1"/>
  <c r="C20" i="7"/>
  <c r="B20" i="7"/>
  <c r="AA19" i="7"/>
  <c r="K19" i="7"/>
  <c r="C19" i="7"/>
  <c r="B19" i="7"/>
  <c r="AA18" i="7"/>
  <c r="K18" i="7"/>
  <c r="I18" i="7" s="1"/>
  <c r="C18" i="7"/>
  <c r="B18" i="7"/>
  <c r="AA17" i="7"/>
  <c r="K17" i="7"/>
  <c r="I17" i="7" s="1"/>
  <c r="C17" i="7"/>
  <c r="B17" i="7"/>
  <c r="AA16" i="7"/>
  <c r="K16" i="7"/>
  <c r="I16" i="7" s="1"/>
  <c r="C16" i="7"/>
  <c r="B16" i="7"/>
  <c r="AA15" i="7"/>
  <c r="K15" i="7"/>
  <c r="I15" i="7"/>
  <c r="C15" i="7"/>
  <c r="B15" i="7"/>
  <c r="AA14" i="7"/>
  <c r="K14" i="7"/>
  <c r="I14" i="7" s="1"/>
  <c r="C14" i="7"/>
  <c r="B14" i="7"/>
  <c r="AA13" i="7"/>
  <c r="K13" i="7"/>
  <c r="L13" i="7" s="1"/>
  <c r="I13" i="7"/>
  <c r="C13" i="7"/>
  <c r="B13" i="7"/>
  <c r="AA12" i="7"/>
  <c r="K12" i="7"/>
  <c r="I12" i="7" s="1"/>
  <c r="C12" i="7"/>
  <c r="B12" i="7"/>
  <c r="AA11" i="7"/>
  <c r="K11" i="7"/>
  <c r="I11" i="7"/>
  <c r="C11" i="7"/>
  <c r="B11" i="7"/>
  <c r="AA10" i="7"/>
  <c r="K10" i="7"/>
  <c r="I10" i="7" s="1"/>
  <c r="C10" i="7"/>
  <c r="B10" i="7"/>
  <c r="AA9" i="7"/>
  <c r="K9" i="7"/>
  <c r="I9" i="7" s="1"/>
  <c r="C9" i="7"/>
  <c r="B9" i="7"/>
  <c r="AA8" i="7"/>
  <c r="K8" i="7"/>
  <c r="I8" i="7" s="1"/>
  <c r="C8" i="7"/>
  <c r="B8" i="7"/>
  <c r="AA7" i="7"/>
  <c r="K7" i="7"/>
  <c r="I7" i="7" s="1"/>
  <c r="C7" i="7"/>
  <c r="B7" i="7"/>
  <c r="C5" i="7"/>
  <c r="B5" i="7"/>
  <c r="AA63" i="6"/>
  <c r="K63" i="6"/>
  <c r="I63" i="6"/>
  <c r="C63" i="6"/>
  <c r="B63" i="6"/>
  <c r="AA62" i="6"/>
  <c r="K62" i="6"/>
  <c r="I62" i="6" s="1"/>
  <c r="C62" i="6"/>
  <c r="B62" i="6"/>
  <c r="AA61" i="6"/>
  <c r="K61" i="6"/>
  <c r="C61" i="6"/>
  <c r="B61" i="6"/>
  <c r="AA60" i="6"/>
  <c r="K60" i="6"/>
  <c r="I60" i="6" s="1"/>
  <c r="C60" i="6"/>
  <c r="B60" i="6"/>
  <c r="AA59" i="6"/>
  <c r="K59" i="6"/>
  <c r="I59" i="6"/>
  <c r="C59" i="6"/>
  <c r="B59" i="6"/>
  <c r="AA58" i="6"/>
  <c r="K58" i="6"/>
  <c r="I58" i="6" s="1"/>
  <c r="C58" i="6"/>
  <c r="B58" i="6"/>
  <c r="AA57" i="6"/>
  <c r="K57" i="6"/>
  <c r="I57" i="6"/>
  <c r="C57" i="6"/>
  <c r="B57" i="6"/>
  <c r="AA56" i="6"/>
  <c r="K56" i="6"/>
  <c r="I56" i="6" s="1"/>
  <c r="C56" i="6"/>
  <c r="B56" i="6"/>
  <c r="AA55" i="6"/>
  <c r="K55" i="6"/>
  <c r="I55" i="6"/>
  <c r="C55" i="6"/>
  <c r="B55" i="6"/>
  <c r="AA54" i="6"/>
  <c r="K54" i="6"/>
  <c r="I54" i="6" s="1"/>
  <c r="C54" i="6"/>
  <c r="B54" i="6"/>
  <c r="AA53" i="6"/>
  <c r="K53" i="6"/>
  <c r="C53" i="6"/>
  <c r="B53" i="6"/>
  <c r="AA52" i="6"/>
  <c r="K52" i="6"/>
  <c r="I52" i="6" s="1"/>
  <c r="C52" i="6"/>
  <c r="B52" i="6"/>
  <c r="AA51" i="6"/>
  <c r="K51" i="6"/>
  <c r="I51" i="6"/>
  <c r="C51" i="6"/>
  <c r="B51" i="6"/>
  <c r="AA50" i="6"/>
  <c r="K50" i="6"/>
  <c r="I50" i="6" s="1"/>
  <c r="C50" i="6"/>
  <c r="B50" i="6"/>
  <c r="AA49" i="6"/>
  <c r="K49" i="6"/>
  <c r="I49" i="6"/>
  <c r="C49" i="6"/>
  <c r="B49" i="6"/>
  <c r="W47" i="6"/>
  <c r="V47" i="6"/>
  <c r="U47" i="6"/>
  <c r="T47" i="6"/>
  <c r="S47" i="6"/>
  <c r="R47" i="6"/>
  <c r="Q47" i="6"/>
  <c r="P47" i="6"/>
  <c r="O47" i="6"/>
  <c r="N47" i="6"/>
  <c r="M47" i="6"/>
  <c r="J47" i="6"/>
  <c r="AA46" i="6"/>
  <c r="K46" i="6"/>
  <c r="I46" i="6"/>
  <c r="C46" i="6"/>
  <c r="B46" i="6"/>
  <c r="AA45" i="6"/>
  <c r="L45" i="6"/>
  <c r="K45" i="6"/>
  <c r="I45" i="6"/>
  <c r="C45" i="6"/>
  <c r="B45" i="6"/>
  <c r="AA44" i="6"/>
  <c r="K44" i="6"/>
  <c r="I44" i="6"/>
  <c r="C44" i="6"/>
  <c r="B44" i="6"/>
  <c r="AA43" i="6"/>
  <c r="K43" i="6"/>
  <c r="I43" i="6" s="1"/>
  <c r="C43" i="6"/>
  <c r="B43" i="6"/>
  <c r="AA42" i="6"/>
  <c r="K42" i="6"/>
  <c r="I42" i="6"/>
  <c r="C42" i="6"/>
  <c r="B42" i="6"/>
  <c r="AA41" i="6"/>
  <c r="K41" i="6"/>
  <c r="L41" i="6" s="1"/>
  <c r="I41" i="6"/>
  <c r="C41" i="6"/>
  <c r="B41" i="6"/>
  <c r="AA40" i="6"/>
  <c r="K40" i="6"/>
  <c r="C40" i="6"/>
  <c r="B40" i="6"/>
  <c r="AA39" i="6"/>
  <c r="K39" i="6"/>
  <c r="L39" i="6" s="1"/>
  <c r="I39" i="6"/>
  <c r="C39" i="6"/>
  <c r="B39" i="6"/>
  <c r="AA38" i="6"/>
  <c r="K38" i="6"/>
  <c r="I38" i="6"/>
  <c r="C38" i="6"/>
  <c r="B38" i="6"/>
  <c r="AA37" i="6"/>
  <c r="L37" i="6"/>
  <c r="K37" i="6"/>
  <c r="I37" i="6"/>
  <c r="C37" i="6"/>
  <c r="B37" i="6"/>
  <c r="AA36" i="6"/>
  <c r="K36" i="6"/>
  <c r="I36" i="6"/>
  <c r="C36" i="6"/>
  <c r="B36" i="6"/>
  <c r="AA35" i="6"/>
  <c r="K35" i="6"/>
  <c r="I35" i="6" s="1"/>
  <c r="C35" i="6"/>
  <c r="B35" i="6"/>
  <c r="AA34" i="6"/>
  <c r="K34" i="6"/>
  <c r="I34" i="6"/>
  <c r="C34" i="6"/>
  <c r="B34" i="6"/>
  <c r="AA33" i="6"/>
  <c r="K33" i="6"/>
  <c r="L33" i="6" s="1"/>
  <c r="I33" i="6"/>
  <c r="C33" i="6"/>
  <c r="B33" i="6"/>
  <c r="AA32" i="6"/>
  <c r="K32" i="6"/>
  <c r="L32" i="6" s="1"/>
  <c r="I32" i="6"/>
  <c r="C32" i="6"/>
  <c r="B32" i="6"/>
  <c r="AA31" i="6"/>
  <c r="L31" i="6"/>
  <c r="K31" i="6"/>
  <c r="I31" i="6"/>
  <c r="C31" i="6"/>
  <c r="B31" i="6"/>
  <c r="AA30" i="6"/>
  <c r="K30" i="6"/>
  <c r="L30" i="6" s="1"/>
  <c r="I30" i="6"/>
  <c r="C30" i="6"/>
  <c r="B30" i="6"/>
  <c r="AA29" i="6"/>
  <c r="K29" i="6"/>
  <c r="I29" i="6" s="1"/>
  <c r="C29" i="6"/>
  <c r="B29" i="6"/>
  <c r="AA28" i="6"/>
  <c r="K28" i="6"/>
  <c r="I28" i="6" s="1"/>
  <c r="C28" i="6"/>
  <c r="B28" i="6"/>
  <c r="AA27" i="6"/>
  <c r="K27" i="6"/>
  <c r="I27" i="6" s="1"/>
  <c r="L27" i="6" s="1"/>
  <c r="C27" i="6"/>
  <c r="B27" i="6"/>
  <c r="AA26" i="6"/>
  <c r="K26" i="6"/>
  <c r="I26" i="6"/>
  <c r="C26" i="6"/>
  <c r="B26" i="6"/>
  <c r="AA25" i="6"/>
  <c r="K25" i="6"/>
  <c r="C25" i="6"/>
  <c r="B25" i="6"/>
  <c r="AA24" i="6"/>
  <c r="K24" i="6"/>
  <c r="I24" i="6"/>
  <c r="C24" i="6"/>
  <c r="B24" i="6"/>
  <c r="AA23" i="6"/>
  <c r="K23" i="6"/>
  <c r="I23" i="6" s="1"/>
  <c r="L23" i="6" s="1"/>
  <c r="C23" i="6"/>
  <c r="B23" i="6"/>
  <c r="AA22" i="6"/>
  <c r="K22" i="6"/>
  <c r="I22" i="6" s="1"/>
  <c r="C22" i="6"/>
  <c r="B22" i="6"/>
  <c r="AA21" i="6"/>
  <c r="K21" i="6"/>
  <c r="I21" i="6" s="1"/>
  <c r="L21" i="6" s="1"/>
  <c r="C21" i="6"/>
  <c r="B21" i="6"/>
  <c r="AA20" i="6"/>
  <c r="K20" i="6"/>
  <c r="I20" i="6" s="1"/>
  <c r="C20" i="6"/>
  <c r="B20" i="6"/>
  <c r="AA19" i="6"/>
  <c r="K19" i="6"/>
  <c r="I19" i="6"/>
  <c r="L19" i="6" s="1"/>
  <c r="C19" i="6"/>
  <c r="B19" i="6"/>
  <c r="AA18" i="6"/>
  <c r="K18" i="6"/>
  <c r="C18" i="6"/>
  <c r="B18" i="6"/>
  <c r="AA17" i="6"/>
  <c r="K17" i="6"/>
  <c r="C17" i="6"/>
  <c r="B17" i="6"/>
  <c r="AA16" i="6"/>
  <c r="K16" i="6"/>
  <c r="I16" i="6"/>
  <c r="C16" i="6"/>
  <c r="B16" i="6"/>
  <c r="AA15" i="6"/>
  <c r="K15" i="6"/>
  <c r="I15" i="6"/>
  <c r="L15" i="6" s="1"/>
  <c r="C15" i="6"/>
  <c r="B15" i="6"/>
  <c r="AA14" i="6"/>
  <c r="K14" i="6"/>
  <c r="I14" i="6" s="1"/>
  <c r="C14" i="6"/>
  <c r="B14" i="6"/>
  <c r="AA13" i="6"/>
  <c r="K13" i="6"/>
  <c r="I13" i="6"/>
  <c r="L13" i="6" s="1"/>
  <c r="C13" i="6"/>
  <c r="B13" i="6"/>
  <c r="AA12" i="6"/>
  <c r="K12" i="6"/>
  <c r="I12" i="6" s="1"/>
  <c r="C12" i="6"/>
  <c r="B12" i="6"/>
  <c r="AA11" i="6"/>
  <c r="K11" i="6"/>
  <c r="I11" i="6" s="1"/>
  <c r="L11" i="6" s="1"/>
  <c r="C11" i="6"/>
  <c r="B11" i="6"/>
  <c r="AA10" i="6"/>
  <c r="K10" i="6"/>
  <c r="I10" i="6" s="1"/>
  <c r="C10" i="6"/>
  <c r="B10" i="6"/>
  <c r="AA9" i="6"/>
  <c r="K9" i="6"/>
  <c r="C9" i="6"/>
  <c r="B9" i="6"/>
  <c r="AA8" i="6"/>
  <c r="K8" i="6"/>
  <c r="I8" i="6"/>
  <c r="C8" i="6"/>
  <c r="B8" i="6"/>
  <c r="AA7" i="6"/>
  <c r="K7" i="6"/>
  <c r="I7" i="6" s="1"/>
  <c r="L7" i="6" s="1"/>
  <c r="C7" i="6"/>
  <c r="B7" i="6"/>
  <c r="C5" i="6"/>
  <c r="B5" i="6"/>
  <c r="AA63" i="5"/>
  <c r="K63" i="5"/>
  <c r="I63" i="5" s="1"/>
  <c r="C63" i="5"/>
  <c r="B63" i="5"/>
  <c r="AA62" i="5"/>
  <c r="K62" i="5"/>
  <c r="I62" i="5" s="1"/>
  <c r="L62" i="5" s="1"/>
  <c r="C62" i="5"/>
  <c r="B62" i="5"/>
  <c r="AA61" i="5"/>
  <c r="K61" i="5"/>
  <c r="I61" i="5"/>
  <c r="C61" i="5"/>
  <c r="B61" i="5"/>
  <c r="AA60" i="5"/>
  <c r="K60" i="5"/>
  <c r="I60" i="5" s="1"/>
  <c r="L60" i="5" s="1"/>
  <c r="C60" i="5"/>
  <c r="B60" i="5"/>
  <c r="AA59" i="5"/>
  <c r="K59" i="5"/>
  <c r="I59" i="5"/>
  <c r="C59" i="5"/>
  <c r="B59" i="5"/>
  <c r="AA58" i="5"/>
  <c r="K58" i="5"/>
  <c r="I58" i="5" s="1"/>
  <c r="L58" i="5" s="1"/>
  <c r="C58" i="5"/>
  <c r="B58" i="5"/>
  <c r="AA57" i="5"/>
  <c r="K57" i="5"/>
  <c r="C57" i="5"/>
  <c r="B57" i="5"/>
  <c r="AA56" i="5"/>
  <c r="K56" i="5"/>
  <c r="I56" i="5" s="1"/>
  <c r="L56" i="5" s="1"/>
  <c r="C56" i="5"/>
  <c r="B56" i="5"/>
  <c r="AA55" i="5"/>
  <c r="K55" i="5"/>
  <c r="I55" i="5" s="1"/>
  <c r="C55" i="5"/>
  <c r="B55" i="5"/>
  <c r="AA54" i="5"/>
  <c r="K54" i="5"/>
  <c r="I54" i="5" s="1"/>
  <c r="L54" i="5" s="1"/>
  <c r="C54" i="5"/>
  <c r="B54" i="5"/>
  <c r="AA53" i="5"/>
  <c r="K53" i="5"/>
  <c r="I53" i="5"/>
  <c r="C53" i="5"/>
  <c r="B53" i="5"/>
  <c r="AA52" i="5"/>
  <c r="K52" i="5"/>
  <c r="I52" i="5" s="1"/>
  <c r="L52" i="5" s="1"/>
  <c r="C52" i="5"/>
  <c r="B52" i="5"/>
  <c r="AA51" i="5"/>
  <c r="K51" i="5"/>
  <c r="I51" i="5"/>
  <c r="C51" i="5"/>
  <c r="B51" i="5"/>
  <c r="AA50" i="5"/>
  <c r="K50" i="5"/>
  <c r="I50" i="5" s="1"/>
  <c r="L50" i="5" s="1"/>
  <c r="C50" i="5"/>
  <c r="B50" i="5"/>
  <c r="AA49" i="5"/>
  <c r="K49" i="5"/>
  <c r="I49" i="5"/>
  <c r="C49" i="5"/>
  <c r="B49" i="5"/>
  <c r="W47" i="5"/>
  <c r="V47" i="5"/>
  <c r="U47" i="5"/>
  <c r="T47" i="5"/>
  <c r="S47" i="5"/>
  <c r="R47" i="5"/>
  <c r="Q47" i="5"/>
  <c r="P47" i="5"/>
  <c r="O47" i="5"/>
  <c r="N47" i="5"/>
  <c r="M47" i="5"/>
  <c r="J47" i="5"/>
  <c r="AA46" i="5"/>
  <c r="K46" i="5"/>
  <c r="I46" i="5" s="1"/>
  <c r="C46" i="5"/>
  <c r="B46" i="5"/>
  <c r="AA45" i="5"/>
  <c r="K45" i="5"/>
  <c r="I45" i="5" s="1"/>
  <c r="L45" i="5" s="1"/>
  <c r="C45" i="5"/>
  <c r="B45" i="5"/>
  <c r="AA44" i="5"/>
  <c r="K44" i="5"/>
  <c r="I44" i="5" s="1"/>
  <c r="C44" i="5"/>
  <c r="B44" i="5"/>
  <c r="AA43" i="5"/>
  <c r="K43" i="5"/>
  <c r="I43" i="5" s="1"/>
  <c r="L43" i="5" s="1"/>
  <c r="C43" i="5"/>
  <c r="B43" i="5"/>
  <c r="AA42" i="5"/>
  <c r="K42" i="5"/>
  <c r="I42" i="5" s="1"/>
  <c r="C42" i="5"/>
  <c r="B42" i="5"/>
  <c r="AA41" i="5"/>
  <c r="K41" i="5"/>
  <c r="I41" i="5"/>
  <c r="L41" i="5" s="1"/>
  <c r="C41" i="5"/>
  <c r="B41" i="5"/>
  <c r="AA40" i="5"/>
  <c r="K40" i="5"/>
  <c r="I40" i="5" s="1"/>
  <c r="C40" i="5"/>
  <c r="B40" i="5"/>
  <c r="AA39" i="5"/>
  <c r="K39" i="5"/>
  <c r="I39" i="5" s="1"/>
  <c r="L39" i="5" s="1"/>
  <c r="C39" i="5"/>
  <c r="B39" i="5"/>
  <c r="AA38" i="5"/>
  <c r="K38" i="5"/>
  <c r="I38" i="5" s="1"/>
  <c r="C38" i="5"/>
  <c r="B38" i="5"/>
  <c r="AA37" i="5"/>
  <c r="K37" i="5"/>
  <c r="I37" i="5" s="1"/>
  <c r="L37" i="5" s="1"/>
  <c r="C37" i="5"/>
  <c r="B37" i="5"/>
  <c r="AA36" i="5"/>
  <c r="K36" i="5"/>
  <c r="I36" i="5" s="1"/>
  <c r="C36" i="5"/>
  <c r="B36" i="5"/>
  <c r="AA35" i="5"/>
  <c r="K35" i="5"/>
  <c r="I35" i="5" s="1"/>
  <c r="C35" i="5"/>
  <c r="B35" i="5"/>
  <c r="AA34" i="5"/>
  <c r="K34" i="5"/>
  <c r="I34" i="5" s="1"/>
  <c r="C34" i="5"/>
  <c r="B34" i="5"/>
  <c r="AA33" i="5"/>
  <c r="K33" i="5"/>
  <c r="I33" i="5"/>
  <c r="C33" i="5"/>
  <c r="B33" i="5"/>
  <c r="AA32" i="5"/>
  <c r="K32" i="5"/>
  <c r="I32" i="5" s="1"/>
  <c r="C32" i="5"/>
  <c r="B32" i="5"/>
  <c r="AA31" i="5"/>
  <c r="K31" i="5"/>
  <c r="C31" i="5"/>
  <c r="B31" i="5"/>
  <c r="AA30" i="5"/>
  <c r="K30" i="5"/>
  <c r="I30" i="5" s="1"/>
  <c r="C30" i="5"/>
  <c r="B30" i="5"/>
  <c r="AA29" i="5"/>
  <c r="K29" i="5"/>
  <c r="C29" i="5"/>
  <c r="B29" i="5"/>
  <c r="AA28" i="5"/>
  <c r="K28" i="5"/>
  <c r="I28" i="5" s="1"/>
  <c r="C28" i="5"/>
  <c r="B28" i="5"/>
  <c r="AA27" i="5"/>
  <c r="K27" i="5"/>
  <c r="C27" i="5"/>
  <c r="B27" i="5"/>
  <c r="AA26" i="5"/>
  <c r="K26" i="5"/>
  <c r="I26" i="5" s="1"/>
  <c r="C26" i="5"/>
  <c r="B26" i="5"/>
  <c r="AA25" i="5"/>
  <c r="K25" i="5"/>
  <c r="C25" i="5"/>
  <c r="B25" i="5"/>
  <c r="AA24" i="5"/>
  <c r="K24" i="5"/>
  <c r="I24" i="5" s="1"/>
  <c r="C24" i="5"/>
  <c r="B24" i="5"/>
  <c r="AA23" i="5"/>
  <c r="K23" i="5"/>
  <c r="C23" i="5"/>
  <c r="B23" i="5"/>
  <c r="AA22" i="5"/>
  <c r="K22" i="5"/>
  <c r="I22" i="5" s="1"/>
  <c r="C22" i="5"/>
  <c r="B22" i="5"/>
  <c r="AA21" i="5"/>
  <c r="K21" i="5"/>
  <c r="C21" i="5"/>
  <c r="B21" i="5"/>
  <c r="AA20" i="5"/>
  <c r="K20" i="5"/>
  <c r="I20" i="5" s="1"/>
  <c r="C20" i="5"/>
  <c r="B20" i="5"/>
  <c r="AA19" i="5"/>
  <c r="K19" i="5"/>
  <c r="C19" i="5"/>
  <c r="B19" i="5"/>
  <c r="AA18" i="5"/>
  <c r="K18" i="5"/>
  <c r="I18" i="5" s="1"/>
  <c r="C18" i="5"/>
  <c r="B18" i="5"/>
  <c r="AA17" i="5"/>
  <c r="K17" i="5"/>
  <c r="C17" i="5"/>
  <c r="B17" i="5"/>
  <c r="AA16" i="5"/>
  <c r="K16" i="5"/>
  <c r="I16" i="5" s="1"/>
  <c r="C16" i="5"/>
  <c r="B16" i="5"/>
  <c r="AA15" i="5"/>
  <c r="K15" i="5"/>
  <c r="C15" i="5"/>
  <c r="B15" i="5"/>
  <c r="AA14" i="5"/>
  <c r="K14" i="5"/>
  <c r="I14" i="5" s="1"/>
  <c r="C14" i="5"/>
  <c r="B14" i="5"/>
  <c r="AA13" i="5"/>
  <c r="K13" i="5"/>
  <c r="C13" i="5"/>
  <c r="B13" i="5"/>
  <c r="AA12" i="5"/>
  <c r="K12" i="5"/>
  <c r="I12" i="5" s="1"/>
  <c r="C12" i="5"/>
  <c r="B12" i="5"/>
  <c r="AA11" i="5"/>
  <c r="K11" i="5"/>
  <c r="C11" i="5"/>
  <c r="B11" i="5"/>
  <c r="AA10" i="5"/>
  <c r="K10" i="5"/>
  <c r="I10" i="5" s="1"/>
  <c r="C10" i="5"/>
  <c r="B10" i="5"/>
  <c r="AA9" i="5"/>
  <c r="K9" i="5"/>
  <c r="C9" i="5"/>
  <c r="B9" i="5"/>
  <c r="AA8" i="5"/>
  <c r="K8" i="5"/>
  <c r="I8" i="5" s="1"/>
  <c r="C8" i="5"/>
  <c r="B8" i="5"/>
  <c r="AA7" i="5"/>
  <c r="K7" i="5"/>
  <c r="C7" i="5"/>
  <c r="B7" i="5"/>
  <c r="C5" i="5"/>
  <c r="B5" i="5"/>
  <c r="L49" i="8" l="1"/>
  <c r="L53" i="8"/>
  <c r="L55" i="8"/>
  <c r="L63" i="8"/>
  <c r="L61" i="8"/>
  <c r="L57" i="8"/>
  <c r="I59" i="8"/>
  <c r="L59" i="8" s="1"/>
  <c r="L37" i="8"/>
  <c r="L39" i="8"/>
  <c r="L59" i="7"/>
  <c r="L61" i="7"/>
  <c r="I57" i="7"/>
  <c r="L57" i="7" s="1"/>
  <c r="L63" i="7"/>
  <c r="L31" i="7"/>
  <c r="I27" i="7"/>
  <c r="L27" i="7" s="1"/>
  <c r="L23" i="7"/>
  <c r="L29" i="7"/>
  <c r="L25" i="7"/>
  <c r="I19" i="7"/>
  <c r="I47" i="7" s="1"/>
  <c r="L21" i="7"/>
  <c r="L17" i="7"/>
  <c r="L15" i="7"/>
  <c r="L11" i="7"/>
  <c r="L51" i="7"/>
  <c r="L9" i="7"/>
  <c r="I49" i="7"/>
  <c r="L49" i="7" s="1"/>
  <c r="L7" i="7"/>
  <c r="L29" i="6"/>
  <c r="L26" i="6"/>
  <c r="L28" i="6"/>
  <c r="I25" i="6"/>
  <c r="L25" i="6" s="1"/>
  <c r="L24" i="6"/>
  <c r="L22" i="6"/>
  <c r="L20" i="6"/>
  <c r="L14" i="6"/>
  <c r="L18" i="6"/>
  <c r="I18" i="6"/>
  <c r="I17" i="6"/>
  <c r="L17" i="6" s="1"/>
  <c r="L16" i="6"/>
  <c r="L10" i="6"/>
  <c r="L12" i="6"/>
  <c r="I9" i="6"/>
  <c r="L9" i="6" s="1"/>
  <c r="L8" i="6"/>
  <c r="L55" i="6"/>
  <c r="L63" i="6"/>
  <c r="L61" i="6"/>
  <c r="L49" i="6"/>
  <c r="L57" i="6"/>
  <c r="L51" i="6"/>
  <c r="I53" i="6"/>
  <c r="L53" i="6" s="1"/>
  <c r="L59" i="6"/>
  <c r="I61" i="6"/>
  <c r="L35" i="6"/>
  <c r="L43" i="6"/>
  <c r="L46" i="6"/>
  <c r="K47" i="6"/>
  <c r="L44" i="6"/>
  <c r="L40" i="6"/>
  <c r="L38" i="6"/>
  <c r="L36" i="6"/>
  <c r="L34" i="6"/>
  <c r="I40" i="6"/>
  <c r="L42" i="6"/>
  <c r="L49" i="5"/>
  <c r="L53" i="5"/>
  <c r="L61" i="5"/>
  <c r="L51" i="5"/>
  <c r="L59" i="5"/>
  <c r="L55" i="5"/>
  <c r="I57" i="5"/>
  <c r="L57" i="5" s="1"/>
  <c r="L63" i="5"/>
  <c r="L33" i="5"/>
  <c r="L35" i="5"/>
  <c r="I7" i="8"/>
  <c r="L8" i="8"/>
  <c r="I9" i="8"/>
  <c r="L9" i="8" s="1"/>
  <c r="L10" i="8"/>
  <c r="I11" i="8"/>
  <c r="L11" i="8" s="1"/>
  <c r="L12" i="8"/>
  <c r="I13" i="8"/>
  <c r="L13" i="8" s="1"/>
  <c r="L14" i="8"/>
  <c r="I15" i="8"/>
  <c r="L15" i="8" s="1"/>
  <c r="L16" i="8"/>
  <c r="I17" i="8"/>
  <c r="L17" i="8" s="1"/>
  <c r="L18" i="8"/>
  <c r="I19" i="8"/>
  <c r="L19" i="8" s="1"/>
  <c r="L20" i="8"/>
  <c r="I21" i="8"/>
  <c r="L21" i="8" s="1"/>
  <c r="L22" i="8"/>
  <c r="I23" i="8"/>
  <c r="L23" i="8" s="1"/>
  <c r="L24" i="8"/>
  <c r="I25" i="8"/>
  <c r="L25" i="8" s="1"/>
  <c r="L26" i="8"/>
  <c r="I27" i="8"/>
  <c r="L27" i="8" s="1"/>
  <c r="L28" i="8"/>
  <c r="I29" i="8"/>
  <c r="L29" i="8" s="1"/>
  <c r="L30" i="8"/>
  <c r="I31" i="8"/>
  <c r="L31" i="8" s="1"/>
  <c r="L32" i="8"/>
  <c r="I33" i="8"/>
  <c r="L33" i="8" s="1"/>
  <c r="L34" i="8"/>
  <c r="I35" i="8"/>
  <c r="L35" i="8" s="1"/>
  <c r="L36" i="8"/>
  <c r="L38" i="8"/>
  <c r="L40" i="8"/>
  <c r="L42" i="8"/>
  <c r="L44" i="8"/>
  <c r="L46" i="8"/>
  <c r="K47" i="8"/>
  <c r="L50" i="6"/>
  <c r="L52" i="6"/>
  <c r="L54" i="6"/>
  <c r="L56" i="6"/>
  <c r="L58" i="6"/>
  <c r="L60" i="6"/>
  <c r="L62" i="6"/>
  <c r="L8" i="7"/>
  <c r="L10" i="7"/>
  <c r="L12" i="7"/>
  <c r="L14" i="7"/>
  <c r="L16" i="7"/>
  <c r="L18" i="7"/>
  <c r="L20" i="7"/>
  <c r="L22" i="7"/>
  <c r="L24" i="7"/>
  <c r="L26" i="7"/>
  <c r="L28" i="7"/>
  <c r="L30" i="7"/>
  <c r="L32" i="7"/>
  <c r="L34" i="7"/>
  <c r="L36" i="7"/>
  <c r="L38" i="7"/>
  <c r="L40" i="7"/>
  <c r="L42" i="7"/>
  <c r="L44" i="7"/>
  <c r="L46" i="7"/>
  <c r="K47" i="7"/>
  <c r="L31" i="5"/>
  <c r="I7" i="5"/>
  <c r="L7" i="5" s="1"/>
  <c r="L8" i="5"/>
  <c r="I9" i="5"/>
  <c r="L9" i="5" s="1"/>
  <c r="L10" i="5"/>
  <c r="I11" i="5"/>
  <c r="L11" i="5" s="1"/>
  <c r="L12" i="5"/>
  <c r="I13" i="5"/>
  <c r="L13" i="5" s="1"/>
  <c r="L14" i="5"/>
  <c r="I15" i="5"/>
  <c r="L15" i="5" s="1"/>
  <c r="L16" i="5"/>
  <c r="I17" i="5"/>
  <c r="L17" i="5" s="1"/>
  <c r="L18" i="5"/>
  <c r="I19" i="5"/>
  <c r="L19" i="5" s="1"/>
  <c r="L20" i="5"/>
  <c r="I21" i="5"/>
  <c r="L21" i="5" s="1"/>
  <c r="L22" i="5"/>
  <c r="I23" i="5"/>
  <c r="L23" i="5" s="1"/>
  <c r="L24" i="5"/>
  <c r="I25" i="5"/>
  <c r="L25" i="5" s="1"/>
  <c r="L26" i="5"/>
  <c r="I27" i="5"/>
  <c r="L27" i="5" s="1"/>
  <c r="L28" i="5"/>
  <c r="I29" i="5"/>
  <c r="L29" i="5" s="1"/>
  <c r="L30" i="5"/>
  <c r="I31" i="5"/>
  <c r="L32" i="5"/>
  <c r="L34" i="5"/>
  <c r="L36" i="5"/>
  <c r="L38" i="5"/>
  <c r="L40" i="5"/>
  <c r="L42" i="5"/>
  <c r="L44" i="5"/>
  <c r="L46" i="5"/>
  <c r="K47" i="5"/>
  <c r="B62" i="1"/>
  <c r="C62" i="1"/>
  <c r="K62" i="1"/>
  <c r="I62" i="1" s="1"/>
  <c r="L62" i="1" s="1"/>
  <c r="AA62" i="1"/>
  <c r="B63" i="1"/>
  <c r="C63" i="1"/>
  <c r="K63" i="1"/>
  <c r="AA63" i="1"/>
  <c r="B44" i="1"/>
  <c r="C44" i="1"/>
  <c r="K44" i="1"/>
  <c r="I44" i="1" s="1"/>
  <c r="L44" i="1" s="1"/>
  <c r="AA44" i="1"/>
  <c r="B45" i="1"/>
  <c r="C45" i="1"/>
  <c r="K45" i="1"/>
  <c r="AA45" i="1"/>
  <c r="B46" i="1"/>
  <c r="C46" i="1"/>
  <c r="K46" i="1"/>
  <c r="I46" i="1" s="1"/>
  <c r="L46" i="1" s="1"/>
  <c r="AA46" i="1"/>
  <c r="L19" i="7" l="1"/>
  <c r="L47" i="7"/>
  <c r="L47" i="6"/>
  <c r="I47" i="6"/>
  <c r="L47" i="5"/>
  <c r="I45" i="1"/>
  <c r="L45" i="1" s="1"/>
  <c r="I47" i="8"/>
  <c r="L7" i="8"/>
  <c r="L47" i="8" s="1"/>
  <c r="I47" i="5"/>
  <c r="I63" i="1"/>
  <c r="L63" i="1" s="1"/>
  <c r="AA61" i="1"/>
  <c r="K61" i="1"/>
  <c r="I61" i="1"/>
  <c r="L61" i="1" s="1"/>
  <c r="C61" i="1"/>
  <c r="B61" i="1"/>
  <c r="AA60" i="1"/>
  <c r="L60" i="1"/>
  <c r="K60" i="1"/>
  <c r="I60" i="1"/>
  <c r="C60" i="1"/>
  <c r="B60" i="1"/>
  <c r="AA59" i="1"/>
  <c r="K59" i="1"/>
  <c r="I59" i="1" s="1"/>
  <c r="L59" i="1" s="1"/>
  <c r="C59" i="1"/>
  <c r="B59" i="1"/>
  <c r="AA58" i="1"/>
  <c r="K58" i="1"/>
  <c r="I58" i="1" s="1"/>
  <c r="C58" i="1"/>
  <c r="B58" i="1"/>
  <c r="AA57" i="1"/>
  <c r="K57" i="1"/>
  <c r="I57" i="1"/>
  <c r="L57" i="1" s="1"/>
  <c r="C57" i="1"/>
  <c r="B57" i="1"/>
  <c r="AA56" i="1"/>
  <c r="K56" i="1"/>
  <c r="I56" i="1"/>
  <c r="L56" i="1" s="1"/>
  <c r="C56" i="1"/>
  <c r="B56" i="1"/>
  <c r="AA55" i="1"/>
  <c r="K55" i="1"/>
  <c r="I55" i="1" s="1"/>
  <c r="L55" i="1" s="1"/>
  <c r="C55" i="1"/>
  <c r="B55" i="1"/>
  <c r="AA54" i="1"/>
  <c r="K54" i="1"/>
  <c r="C54" i="1"/>
  <c r="B54" i="1"/>
  <c r="AA53" i="1"/>
  <c r="K53" i="1"/>
  <c r="I53" i="1"/>
  <c r="L53" i="1" s="1"/>
  <c r="C53" i="1"/>
  <c r="B53" i="1"/>
  <c r="AA52" i="1"/>
  <c r="L52" i="1"/>
  <c r="K52" i="1"/>
  <c r="I52" i="1"/>
  <c r="C52" i="1"/>
  <c r="B52" i="1"/>
  <c r="AA51" i="1"/>
  <c r="K51" i="1"/>
  <c r="I51" i="1" s="1"/>
  <c r="L51" i="1" s="1"/>
  <c r="C51" i="1"/>
  <c r="B51" i="1"/>
  <c r="AA50" i="1"/>
  <c r="L50" i="1"/>
  <c r="K50" i="1"/>
  <c r="I50" i="1"/>
  <c r="C50" i="1"/>
  <c r="B50" i="1"/>
  <c r="AA49" i="1"/>
  <c r="K49" i="1"/>
  <c r="I49" i="1"/>
  <c r="L49" i="1" s="1"/>
  <c r="C49" i="1"/>
  <c r="B49" i="1"/>
  <c r="I54" i="1" l="1"/>
  <c r="L54" i="1" s="1"/>
  <c r="L58" i="1"/>
  <c r="W47" i="1"/>
  <c r="V47" i="1"/>
  <c r="U47" i="1"/>
  <c r="T47" i="1"/>
  <c r="S47" i="1"/>
  <c r="R47" i="1"/>
  <c r="Q47" i="1"/>
  <c r="P47" i="1"/>
  <c r="O47" i="1"/>
  <c r="N47" i="1"/>
  <c r="M47" i="1"/>
  <c r="C7" i="1" l="1"/>
  <c r="B5" i="1"/>
  <c r="C5" i="1"/>
  <c r="B7" i="1"/>
  <c r="J47" i="1"/>
  <c r="AA43" i="1"/>
  <c r="K43" i="1"/>
  <c r="I43" i="1" s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AA7" i="1"/>
  <c r="K7" i="1"/>
  <c r="K47" i="1" l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3" i="1"/>
  <c r="I7" i="1"/>
  <c r="L7" i="1" s="1"/>
  <c r="L47" i="1" l="1"/>
  <c r="I47" i="1"/>
</calcChain>
</file>

<file path=xl/sharedStrings.xml><?xml version="1.0" encoding="utf-8"?>
<sst xmlns="http://schemas.openxmlformats.org/spreadsheetml/2006/main" count="1468" uniqueCount="222">
  <si>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</si>
  <si>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</si>
  <si>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</si>
  <si>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</si>
  <si>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</si>
  <si>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</si>
  <si>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</si>
  <si>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</si>
  <si>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</si>
  <si>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</si>
  <si>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</si>
  <si>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</si>
  <si>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</si>
  <si>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</si>
  <si>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</si>
  <si>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</si>
  <si>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</si>
  <si>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</si>
  <si>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</si>
  <si>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</si>
  <si>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</si>
  <si>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</si>
  <si>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</si>
  <si>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</si>
  <si>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</si>
  <si>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</si>
  <si>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</si>
  <si>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</si>
  <si>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</si>
  <si>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</si>
  <si>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</si>
  <si>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</si>
  <si>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</si>
  <si>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</si>
  <si>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</si>
  <si>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</si>
  <si>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</si>
  <si>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</si>
  <si>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</si>
  <si>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</si>
  <si>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</si>
  <si>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</si>
  <si>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</si>
  <si>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</si>
  <si>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</si>
  <si>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</si>
  <si>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</si>
  <si>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</si>
  <si>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</si>
  <si>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</si>
  <si>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</si>
  <si>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8월 10일</t>
    <phoneticPr fontId="4" type="noConversion"/>
  </si>
  <si>
    <t>8월 11일</t>
    <phoneticPr fontId="4" type="noConversion"/>
  </si>
  <si>
    <t>8월 13일</t>
    <phoneticPr fontId="4" type="noConversion"/>
  </si>
  <si>
    <t>8월 12일</t>
    <phoneticPr fontId="4" type="noConversion"/>
  </si>
  <si>
    <t>8월 14일</t>
    <phoneticPr fontId="4" type="noConversion"/>
  </si>
  <si>
    <t>김선화</t>
  </si>
  <si>
    <t>지아</t>
  </si>
  <si>
    <t>수연</t>
  </si>
  <si>
    <t>박소연</t>
  </si>
  <si>
    <t>김춘화</t>
  </si>
  <si>
    <t>이은실</t>
  </si>
  <si>
    <t>김다연</t>
  </si>
  <si>
    <t>BASE</t>
    <phoneticPr fontId="4" type="noConversion"/>
  </si>
  <si>
    <t>ADAPTER</t>
    <phoneticPr fontId="4" type="noConversion"/>
  </si>
  <si>
    <t>SLIDER</t>
    <phoneticPr fontId="4" type="noConversion"/>
  </si>
  <si>
    <t>K-AR3462-2B</t>
    <phoneticPr fontId="4" type="noConversion"/>
  </si>
  <si>
    <t>KR6166-GG200QC</t>
    <phoneticPr fontId="4" type="noConversion"/>
  </si>
  <si>
    <t>K-AR3463-1A</t>
    <phoneticPr fontId="4" type="noConversion"/>
  </si>
  <si>
    <t>A</t>
  </si>
  <si>
    <t>A</t>
    <phoneticPr fontId="4" type="noConversion"/>
  </si>
  <si>
    <t>AMB0157C-KAA-R1</t>
    <phoneticPr fontId="4" type="noConversion"/>
  </si>
  <si>
    <t>파손: HOOK 108 + HOOK 크랙 7</t>
    <phoneticPr fontId="4" type="noConversion"/>
  </si>
  <si>
    <t>변형: 빨림</t>
    <phoneticPr fontId="4" type="noConversion"/>
  </si>
  <si>
    <t>HDB08NL-78B1</t>
    <phoneticPr fontId="4" type="noConversion"/>
  </si>
  <si>
    <t>B</t>
    <phoneticPr fontId="4" type="noConversion"/>
  </si>
  <si>
    <t>COVER</t>
    <phoneticPr fontId="4" type="noConversion"/>
  </si>
  <si>
    <t>AMB0355A-KAA-R2</t>
    <phoneticPr fontId="4" type="noConversion"/>
  </si>
  <si>
    <t>파손: 크랙</t>
    <phoneticPr fontId="4" type="noConversion"/>
  </si>
  <si>
    <t>AMC1201A-KAA-R1</t>
    <phoneticPr fontId="4" type="noConversion"/>
  </si>
  <si>
    <t>LEAD GUIDE</t>
    <phoneticPr fontId="4" type="noConversion"/>
  </si>
  <si>
    <t>파손: HOOK</t>
    <phoneticPr fontId="4" type="noConversion"/>
  </si>
  <si>
    <t>MCS</t>
  </si>
  <si>
    <t>SGF2033</t>
    <phoneticPr fontId="4" type="noConversion"/>
  </si>
  <si>
    <t>B/K</t>
    <phoneticPr fontId="4" type="noConversion"/>
  </si>
  <si>
    <t>SF2255</t>
    <phoneticPr fontId="4" type="noConversion"/>
  </si>
  <si>
    <t>I/V</t>
    <phoneticPr fontId="4" type="noConversion"/>
  </si>
  <si>
    <t>N/P</t>
    <phoneticPr fontId="4" type="noConversion"/>
  </si>
  <si>
    <t>SGF2041</t>
    <phoneticPr fontId="4" type="noConversion"/>
  </si>
  <si>
    <t>GN2330</t>
    <phoneticPr fontId="4" type="noConversion"/>
  </si>
  <si>
    <t>SGF2030</t>
    <phoneticPr fontId="4" type="noConversion"/>
  </si>
  <si>
    <t>BASE</t>
    <phoneticPr fontId="4" type="noConversion"/>
  </si>
  <si>
    <t>SLIDER</t>
    <phoneticPr fontId="4" type="noConversion"/>
  </si>
  <si>
    <t>K-AR3462-2B</t>
    <phoneticPr fontId="4" type="noConversion"/>
  </si>
  <si>
    <t>K-AR3463-1A</t>
    <phoneticPr fontId="4" type="noConversion"/>
  </si>
  <si>
    <t>변형: 빨림</t>
    <phoneticPr fontId="4" type="noConversion"/>
  </si>
  <si>
    <t>파손: HOOK</t>
    <phoneticPr fontId="4" type="noConversion"/>
  </si>
  <si>
    <t>B</t>
    <phoneticPr fontId="4" type="noConversion"/>
  </si>
  <si>
    <t>A</t>
    <phoneticPr fontId="4" type="noConversion"/>
  </si>
  <si>
    <t>HDB08NL-78B1</t>
    <phoneticPr fontId="4" type="noConversion"/>
  </si>
  <si>
    <t>ADAPTER</t>
    <phoneticPr fontId="4" type="noConversion"/>
  </si>
  <si>
    <t>COVER</t>
    <phoneticPr fontId="4" type="noConversion"/>
  </si>
  <si>
    <t>KR6166-GG200QC</t>
    <phoneticPr fontId="4" type="noConversion"/>
  </si>
  <si>
    <t>AMB0355A-KAA-R2</t>
    <phoneticPr fontId="4" type="noConversion"/>
  </si>
  <si>
    <t>A</t>
    <phoneticPr fontId="4" type="noConversion"/>
  </si>
  <si>
    <t>샘플</t>
    <phoneticPr fontId="4" type="noConversion"/>
  </si>
  <si>
    <t>이물: 기름 / 파손: 코어</t>
    <phoneticPr fontId="4" type="noConversion"/>
  </si>
  <si>
    <t>이물: 기름</t>
    <phoneticPr fontId="4" type="noConversion"/>
  </si>
  <si>
    <t>SGF2033</t>
    <phoneticPr fontId="4" type="noConversion"/>
  </si>
  <si>
    <t>B/K</t>
    <phoneticPr fontId="4" type="noConversion"/>
  </si>
  <si>
    <t>N/P</t>
  </si>
  <si>
    <t>SGF2041</t>
    <phoneticPr fontId="4" type="noConversion"/>
  </si>
  <si>
    <t>SF2255</t>
    <phoneticPr fontId="4" type="noConversion"/>
  </si>
  <si>
    <t>I/V</t>
    <phoneticPr fontId="4" type="noConversion"/>
  </si>
  <si>
    <t>SGF2030</t>
    <phoneticPr fontId="4" type="noConversion"/>
  </si>
  <si>
    <t>K-JR01921-A784AWA</t>
    <phoneticPr fontId="4" type="noConversion"/>
  </si>
  <si>
    <t>BASE</t>
    <phoneticPr fontId="4" type="noConversion"/>
  </si>
  <si>
    <t>SLIDER</t>
    <phoneticPr fontId="4" type="noConversion"/>
  </si>
  <si>
    <t>K-AR3462-2B</t>
    <phoneticPr fontId="4" type="noConversion"/>
  </si>
  <si>
    <t>K-AR3463-1A</t>
    <phoneticPr fontId="4" type="noConversion"/>
  </si>
  <si>
    <t>파손: HOOK</t>
    <phoneticPr fontId="4" type="noConversion"/>
  </si>
  <si>
    <t>B</t>
    <phoneticPr fontId="4" type="noConversion"/>
  </si>
  <si>
    <t>A</t>
    <phoneticPr fontId="4" type="noConversion"/>
  </si>
  <si>
    <t>이물: 밀핀 / 파손: HOOK</t>
    <phoneticPr fontId="4" type="noConversion"/>
  </si>
  <si>
    <t>HDB08NL-78B1</t>
    <phoneticPr fontId="4" type="noConversion"/>
  </si>
  <si>
    <t>ACTUATOR</t>
    <phoneticPr fontId="4" type="noConversion"/>
  </si>
  <si>
    <t>COVER</t>
    <phoneticPr fontId="4" type="noConversion"/>
  </si>
  <si>
    <t>AMB1932A-KAA-R1</t>
    <phoneticPr fontId="4" type="noConversion"/>
  </si>
  <si>
    <t>AMB0355A-KAA-R2</t>
    <phoneticPr fontId="4" type="noConversion"/>
  </si>
  <si>
    <t>KR6156GA841YA</t>
    <phoneticPr fontId="4" type="noConversion"/>
  </si>
  <si>
    <t>KR6166CB299UA</t>
    <phoneticPr fontId="4" type="noConversion"/>
  </si>
  <si>
    <t>변형: 빨림</t>
    <phoneticPr fontId="4" type="noConversion"/>
  </si>
  <si>
    <t>기타: 게이트 막힘</t>
    <phoneticPr fontId="4" type="noConversion"/>
  </si>
  <si>
    <t>SGF2033</t>
    <phoneticPr fontId="4" type="noConversion"/>
  </si>
  <si>
    <t>B/K</t>
    <phoneticPr fontId="4" type="noConversion"/>
  </si>
  <si>
    <t>N/P</t>
    <phoneticPr fontId="4" type="noConversion"/>
  </si>
  <si>
    <t>SGF2041</t>
    <phoneticPr fontId="4" type="noConversion"/>
  </si>
  <si>
    <t>SGF2030</t>
  </si>
  <si>
    <t>SGF2030</t>
    <phoneticPr fontId="4" type="noConversion"/>
  </si>
  <si>
    <t>SGF2050</t>
    <phoneticPr fontId="4" type="noConversion"/>
  </si>
  <si>
    <t>BASE</t>
    <phoneticPr fontId="4" type="noConversion"/>
  </si>
  <si>
    <t>K-AR3462-2B</t>
    <phoneticPr fontId="4" type="noConversion"/>
  </si>
  <si>
    <t>HDBF05-M01B1</t>
    <phoneticPr fontId="4" type="noConversion"/>
  </si>
  <si>
    <t>HDBF05-M04B1</t>
    <phoneticPr fontId="4" type="noConversion"/>
  </si>
  <si>
    <t>STOPPER</t>
    <phoneticPr fontId="4" type="noConversion"/>
  </si>
  <si>
    <t>검사 + BURR 사상</t>
    <phoneticPr fontId="4" type="noConversion"/>
  </si>
  <si>
    <t>A</t>
    <phoneticPr fontId="4" type="noConversion"/>
  </si>
  <si>
    <t>SLIDER</t>
  </si>
  <si>
    <t>SLIDER</t>
    <phoneticPr fontId="4" type="noConversion"/>
  </si>
  <si>
    <t>K-AR3463-1A</t>
    <phoneticPr fontId="4" type="noConversion"/>
  </si>
  <si>
    <t>HDBF05-M02B1</t>
    <phoneticPr fontId="4" type="noConversion"/>
  </si>
  <si>
    <t>샘플 / CAV "A"</t>
    <phoneticPr fontId="4" type="noConversion"/>
  </si>
  <si>
    <t>샘플 / CAV "B"</t>
    <phoneticPr fontId="4" type="noConversion"/>
  </si>
  <si>
    <t>샘플</t>
    <phoneticPr fontId="4" type="noConversion"/>
  </si>
  <si>
    <t>COVER</t>
    <phoneticPr fontId="4" type="noConversion"/>
  </si>
  <si>
    <t>HDB08NL-78B1</t>
    <phoneticPr fontId="4" type="noConversion"/>
  </si>
  <si>
    <t>AMB0355A-KAA-R2</t>
    <phoneticPr fontId="4" type="noConversion"/>
  </si>
  <si>
    <t>KR6166CB299UA</t>
    <phoneticPr fontId="4" type="noConversion"/>
  </si>
  <si>
    <t>파손: 코어</t>
    <phoneticPr fontId="4" type="noConversion"/>
  </si>
  <si>
    <t>B</t>
    <phoneticPr fontId="4" type="noConversion"/>
  </si>
  <si>
    <t>790 FLAPPER</t>
    <phoneticPr fontId="4" type="noConversion"/>
  </si>
  <si>
    <t>016-123-313</t>
    <phoneticPr fontId="4" type="noConversion"/>
  </si>
  <si>
    <t>ADAPTER</t>
    <phoneticPr fontId="4" type="noConversion"/>
  </si>
  <si>
    <t>NP628-1056-001#IN-B</t>
    <phoneticPr fontId="4" type="noConversion"/>
  </si>
  <si>
    <t>파손: GATE</t>
    <phoneticPr fontId="4" type="noConversion"/>
  </si>
  <si>
    <t>LEAD GUIDE</t>
    <phoneticPr fontId="4" type="noConversion"/>
  </si>
  <si>
    <t>HDB08NL-78L5</t>
    <phoneticPr fontId="4" type="noConversion"/>
  </si>
  <si>
    <t>SGF2033</t>
    <phoneticPr fontId="4" type="noConversion"/>
  </si>
  <si>
    <t>B/K</t>
    <phoneticPr fontId="4" type="noConversion"/>
  </si>
  <si>
    <t>SGF2041</t>
    <phoneticPr fontId="4" type="noConversion"/>
  </si>
  <si>
    <t>BLUE</t>
    <phoneticPr fontId="4" type="noConversion"/>
  </si>
  <si>
    <t>KR6166-GP200JA</t>
    <phoneticPr fontId="4" type="noConversion"/>
  </si>
  <si>
    <t>SGF2030</t>
    <phoneticPr fontId="4" type="noConversion"/>
  </si>
  <si>
    <t>N/P</t>
    <phoneticPr fontId="4" type="noConversion"/>
  </si>
  <si>
    <t>LG35</t>
    <phoneticPr fontId="4" type="noConversion"/>
  </si>
  <si>
    <t>파손: HOOK</t>
    <phoneticPr fontId="4" type="noConversion"/>
  </si>
  <si>
    <t>B</t>
    <phoneticPr fontId="4" type="noConversion"/>
  </si>
  <si>
    <t>A</t>
    <phoneticPr fontId="4" type="noConversion"/>
  </si>
  <si>
    <t>K-AR3462-2B</t>
  </si>
  <si>
    <t>K-AR3462-2B</t>
    <phoneticPr fontId="4" type="noConversion"/>
  </si>
  <si>
    <t>HDBF05-M01B1</t>
  </si>
  <si>
    <t>HDBF05-M01B1</t>
    <phoneticPr fontId="4" type="noConversion"/>
  </si>
  <si>
    <t>BASE</t>
    <phoneticPr fontId="4" type="noConversion"/>
  </si>
  <si>
    <t>BURR: MESH / 밀핀 BURR 전부 사상</t>
    <phoneticPr fontId="4" type="noConversion"/>
  </si>
  <si>
    <t>SLIDER</t>
    <phoneticPr fontId="4" type="noConversion"/>
  </si>
  <si>
    <t>COVER</t>
    <phoneticPr fontId="4" type="noConversion"/>
  </si>
  <si>
    <t>K-AR3463-1A</t>
    <phoneticPr fontId="4" type="noConversion"/>
  </si>
  <si>
    <t>AMB0355A-KAA-R2</t>
    <phoneticPr fontId="4" type="noConversion"/>
  </si>
  <si>
    <t>파손: HOOK</t>
    <phoneticPr fontId="4" type="noConversion"/>
  </si>
  <si>
    <t>HDB08NL-78B1</t>
    <phoneticPr fontId="4" type="noConversion"/>
  </si>
  <si>
    <t>STOPPER</t>
    <phoneticPr fontId="4" type="noConversion"/>
  </si>
  <si>
    <t>HSF05-M04B1</t>
    <phoneticPr fontId="4" type="noConversion"/>
  </si>
  <si>
    <t>HDB08NL-78T4</t>
    <phoneticPr fontId="4" type="noConversion"/>
  </si>
  <si>
    <t>파손: 코어</t>
    <phoneticPr fontId="4" type="noConversion"/>
  </si>
  <si>
    <t>밀핀 BURR 전부 사상</t>
    <phoneticPr fontId="4" type="noConversion"/>
  </si>
  <si>
    <t>HDBF05-M04B1</t>
    <phoneticPr fontId="4" type="noConversion"/>
  </si>
  <si>
    <t>이물: 기름</t>
    <phoneticPr fontId="4" type="noConversion"/>
  </si>
  <si>
    <t>변형: 빨림</t>
    <phoneticPr fontId="4" type="noConversion"/>
  </si>
  <si>
    <t>NP628-1056-001#IN-B</t>
    <phoneticPr fontId="4" type="noConversion"/>
  </si>
  <si>
    <t>ADAPTER</t>
    <phoneticPr fontId="4" type="noConversion"/>
  </si>
  <si>
    <t>KR6197-GP297QA</t>
    <phoneticPr fontId="4" type="noConversion"/>
  </si>
  <si>
    <t>샘플</t>
    <phoneticPr fontId="4" type="noConversion"/>
  </si>
  <si>
    <t>LEAD GUIDE</t>
    <phoneticPr fontId="4" type="noConversion"/>
  </si>
  <si>
    <t>HDB08NL-78L5</t>
    <phoneticPr fontId="4" type="noConversion"/>
  </si>
  <si>
    <t>SGF2033</t>
    <phoneticPr fontId="4" type="noConversion"/>
  </si>
  <si>
    <t>B/K</t>
    <phoneticPr fontId="4" type="noConversion"/>
  </si>
  <si>
    <t>SGF2041</t>
    <phoneticPr fontId="4" type="noConversion"/>
  </si>
  <si>
    <t>N/P</t>
    <phoneticPr fontId="4" type="noConversion"/>
  </si>
  <si>
    <t>LG35</t>
    <phoneticPr fontId="4" type="noConversion"/>
  </si>
  <si>
    <t>SF2255</t>
    <phoneticPr fontId="4" type="noConversion"/>
  </si>
  <si>
    <t>8월 15일</t>
    <phoneticPr fontId="4" type="noConversion"/>
  </si>
  <si>
    <t>SPACER</t>
    <phoneticPr fontId="4" type="noConversion"/>
  </si>
  <si>
    <t>BURR: HOAL</t>
    <phoneticPr fontId="4" type="noConversion"/>
  </si>
  <si>
    <t>3포인트 밀핀 BURR 사상</t>
    <phoneticPr fontId="4" type="noConversion"/>
  </si>
  <si>
    <t>밀핀 BURR 사상</t>
    <phoneticPr fontId="4" type="noConversion"/>
  </si>
  <si>
    <t>CAM</t>
    <phoneticPr fontId="4" type="noConversion"/>
  </si>
  <si>
    <t>AMC0821A-KAA-R1</t>
    <phoneticPr fontId="4" type="noConversion"/>
  </si>
  <si>
    <t>게이트 BURR 사상</t>
    <phoneticPr fontId="4" type="noConversion"/>
  </si>
  <si>
    <t>HSF05-M04B1</t>
    <phoneticPr fontId="4" type="noConversion"/>
  </si>
  <si>
    <t>JD4901</t>
    <phoneticPr fontId="4" type="noConversion"/>
  </si>
  <si>
    <t>KR6408-JA044QA</t>
    <phoneticPr fontId="4" type="noConversion"/>
  </si>
  <si>
    <t>G1300H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</si>
</sst>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44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7" sqref="C7"/>
    </sheetView>
  </sheetViews>
  <sheetFormatPr defaultColWidth="8.625" defaultRowHeight="15" customHeight="1" x14ac:dyDescent="0.3"/>
  <cols>
    <col min="1" max="16384" width="8.625" style="23"/>
  </cols>
  <sheetData>
    <row r="3" spans="2:3" ht="15" customHeight="1" x14ac:dyDescent="0.3">
      <c r="B3" s="22" t="s">
        <v>28</v>
      </c>
      <c r="C3" s="22" t="s">
        <v>29</v>
      </c>
    </row>
    <row r="4" spans="2:3" ht="15" customHeight="1" x14ac:dyDescent="0.3">
      <c r="B4" s="24"/>
      <c r="C4" s="24" t="s">
        <v>35</v>
      </c>
    </row>
    <row r="5" spans="2:3" ht="15" customHeight="1" x14ac:dyDescent="0.3">
      <c r="B5" s="24" t="s">
        <v>30</v>
      </c>
      <c r="C5" s="24" t="s">
        <v>31</v>
      </c>
    </row>
    <row r="6" spans="2:3" ht="15" customHeight="1" x14ac:dyDescent="0.3">
      <c r="B6" s="24" t="s">
        <v>32</v>
      </c>
      <c r="C6" s="24" t="s">
        <v>33</v>
      </c>
    </row>
    <row r="7" spans="2:3" ht="15" customHeight="1" x14ac:dyDescent="0.3">
      <c r="B7" s="24" t="s">
        <v>34</v>
      </c>
      <c r="C7" s="24" t="s">
        <v>37</v>
      </c>
    </row>
    <row r="8" spans="2:3" ht="15" customHeight="1" x14ac:dyDescent="0.3">
      <c r="B8" s="24" t="s">
        <v>36</v>
      </c>
      <c r="C8" s="24" t="s">
        <v>39</v>
      </c>
    </row>
    <row r="9" spans="2:3" ht="15" customHeight="1" x14ac:dyDescent="0.3">
      <c r="B9" s="24" t="s">
        <v>38</v>
      </c>
      <c r="C9" s="24" t="s">
        <v>41</v>
      </c>
    </row>
    <row r="10" spans="2:3" ht="15" customHeight="1" x14ac:dyDescent="0.3">
      <c r="B10" s="24" t="s">
        <v>40</v>
      </c>
      <c r="C10" s="24" t="s">
        <v>43</v>
      </c>
    </row>
    <row r="11" spans="2:3" ht="15" customHeight="1" x14ac:dyDescent="0.3">
      <c r="B11" s="24" t="s">
        <v>42</v>
      </c>
      <c r="C11" s="24"/>
    </row>
    <row r="12" spans="2:3" ht="15" customHeight="1" x14ac:dyDescent="0.3">
      <c r="B12" s="24" t="s">
        <v>44</v>
      </c>
      <c r="C12" s="24"/>
    </row>
    <row r="13" spans="2:3" ht="15" customHeight="1" x14ac:dyDescent="0.3">
      <c r="B13" s="24" t="s">
        <v>45</v>
      </c>
      <c r="C13" s="24"/>
    </row>
    <row r="14" spans="2:3" ht="15" customHeight="1" x14ac:dyDescent="0.3">
      <c r="B14" s="24" t="s">
        <v>46</v>
      </c>
      <c r="C14" s="24"/>
    </row>
    <row r="15" spans="2:3" ht="15" customHeight="1" x14ac:dyDescent="0.3">
      <c r="B15" s="24" t="s">
        <v>49</v>
      </c>
      <c r="C15" s="24"/>
    </row>
    <row r="16" spans="2:3" ht="15" customHeight="1" x14ac:dyDescent="0.3">
      <c r="B16" s="24" t="s">
        <v>50</v>
      </c>
      <c r="C16" s="24"/>
    </row>
    <row r="17" spans="2:3" ht="15" customHeight="1" x14ac:dyDescent="0.3">
      <c r="B17" s="24"/>
      <c r="C17" s="24"/>
    </row>
    <row r="18" spans="2:3" ht="15" customHeight="1" x14ac:dyDescent="0.3">
      <c r="B18" s="24"/>
      <c r="C18" s="24"/>
    </row>
    <row r="19" spans="2:3" ht="15" customHeight="1" x14ac:dyDescent="0.3">
      <c r="B19" s="24"/>
      <c r="C19" s="24"/>
    </row>
    <row r="20" spans="2:3" ht="15" customHeight="1" x14ac:dyDescent="0.3">
      <c r="B20" s="24"/>
      <c r="C20" s="24"/>
    </row>
    <row r="21" spans="2:3" ht="15" customHeight="1" x14ac:dyDescent="0.3">
      <c r="B21" s="24"/>
      <c r="C21" s="24"/>
    </row>
    <row r="22" spans="2:3" ht="15" customHeight="1" x14ac:dyDescent="0.3">
      <c r="B22" s="24"/>
      <c r="C22" s="24"/>
    </row>
    <row r="23" spans="2:3" ht="15" customHeight="1" x14ac:dyDescent="0.3">
      <c r="B23" s="24"/>
      <c r="C23" s="24"/>
    </row>
    <row r="24" spans="2:3" ht="15" customHeight="1" x14ac:dyDescent="0.3">
      <c r="B24" s="24"/>
      <c r="C24" s="24"/>
    </row>
    <row r="25" spans="2:3" ht="15" customHeight="1" x14ac:dyDescent="0.3">
      <c r="B25" s="24"/>
      <c r="C25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72"/>
  <sheetViews>
    <sheetView zoomScale="85" zoomScaleNormal="85" workbookViewId="0">
      <pane ySplit="6" topLeftCell="A7" activePane="bottomLeft" state="frozen"/>
      <selection activeCell="A5" sqref="A5:A6"/>
      <selection pane="bottomLeft" activeCell="A47" sqref="A47:H48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51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10</v>
      </c>
      <c r="D7" s="7" t="s">
        <v>32</v>
      </c>
      <c r="E7" s="7" t="s">
        <v>63</v>
      </c>
      <c r="F7" s="7" t="s">
        <v>66</v>
      </c>
      <c r="G7" s="5" t="s">
        <v>83</v>
      </c>
      <c r="H7" s="5" t="s">
        <v>84</v>
      </c>
      <c r="I7" s="8">
        <f t="shared" ref="I7:I43" si="0">J7+K7</f>
        <v>1947</v>
      </c>
      <c r="J7" s="9">
        <v>1896</v>
      </c>
      <c r="K7" s="8">
        <f t="shared" ref="K7:K29" si="1">SUM(M7:W7)</f>
        <v>51</v>
      </c>
      <c r="L7" s="10">
        <f t="shared" ref="L7:L43" si="2">K7/I7</f>
        <v>2.6194144838212634E-2</v>
      </c>
      <c r="M7" s="11"/>
      <c r="N7" s="11"/>
      <c r="O7" s="11"/>
      <c r="P7" s="11">
        <v>2</v>
      </c>
      <c r="Q7" s="11"/>
      <c r="R7" s="11">
        <v>49</v>
      </c>
      <c r="S7" s="11"/>
      <c r="T7" s="11"/>
      <c r="U7" s="11"/>
      <c r="V7" s="11"/>
      <c r="W7" s="11"/>
      <c r="X7" s="12">
        <v>20200807</v>
      </c>
      <c r="Y7" s="12">
        <v>14</v>
      </c>
      <c r="Z7" s="6" t="s">
        <v>70</v>
      </c>
      <c r="AA7" s="12" t="str">
        <f>IF($Z7="A","하선동",IF($Z7="B","이형준",""))</f>
        <v>하선동</v>
      </c>
      <c r="AB7" s="5" t="s">
        <v>56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10</v>
      </c>
      <c r="D8" s="7" t="s">
        <v>32</v>
      </c>
      <c r="E8" s="7" t="s">
        <v>63</v>
      </c>
      <c r="F8" s="7" t="s">
        <v>66</v>
      </c>
      <c r="G8" s="5" t="s">
        <v>83</v>
      </c>
      <c r="H8" s="5" t="s">
        <v>84</v>
      </c>
      <c r="I8" s="8">
        <f t="shared" si="0"/>
        <v>1297</v>
      </c>
      <c r="J8" s="9">
        <v>1249</v>
      </c>
      <c r="K8" s="8">
        <f t="shared" si="1"/>
        <v>48</v>
      </c>
      <c r="L8" s="10">
        <f t="shared" si="2"/>
        <v>3.7008481110254433E-2</v>
      </c>
      <c r="M8" s="11">
        <v>44</v>
      </c>
      <c r="N8" s="11"/>
      <c r="O8" s="11"/>
      <c r="P8" s="11">
        <v>4</v>
      </c>
      <c r="Q8" s="11"/>
      <c r="R8" s="11"/>
      <c r="S8" s="11"/>
      <c r="T8" s="11"/>
      <c r="U8" s="11"/>
      <c r="V8" s="11"/>
      <c r="W8" s="11"/>
      <c r="X8" s="12">
        <v>20200810</v>
      </c>
      <c r="Y8" s="12">
        <v>14</v>
      </c>
      <c r="Z8" s="6" t="s">
        <v>70</v>
      </c>
      <c r="AA8" s="12" t="str">
        <f t="shared" ref="AA8:AA46" si="5">IF($Z8="A","하선동",IF($Z8="B","이형준",""))</f>
        <v>하선동</v>
      </c>
      <c r="AB8" s="5" t="s">
        <v>56</v>
      </c>
      <c r="AC8" s="13"/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10</v>
      </c>
      <c r="D9" s="7" t="s">
        <v>32</v>
      </c>
      <c r="E9" s="7" t="s">
        <v>64</v>
      </c>
      <c r="F9" s="7" t="s">
        <v>67</v>
      </c>
      <c r="G9" s="5" t="s">
        <v>85</v>
      </c>
      <c r="H9" s="5" t="s">
        <v>86</v>
      </c>
      <c r="I9" s="8">
        <f t="shared" si="0"/>
        <v>1688</v>
      </c>
      <c r="J9" s="9">
        <v>1686</v>
      </c>
      <c r="K9" s="8">
        <f t="shared" si="1"/>
        <v>2</v>
      </c>
      <c r="L9" s="10">
        <f t="shared" si="2"/>
        <v>1.1848341232227489E-3</v>
      </c>
      <c r="M9" s="11"/>
      <c r="N9" s="11"/>
      <c r="O9" s="11"/>
      <c r="P9" s="11"/>
      <c r="Q9" s="11">
        <v>1</v>
      </c>
      <c r="R9" s="11"/>
      <c r="S9" s="11">
        <v>1</v>
      </c>
      <c r="T9" s="11"/>
      <c r="U9" s="11"/>
      <c r="V9" s="11"/>
      <c r="W9" s="11"/>
      <c r="X9" s="12">
        <v>20200810</v>
      </c>
      <c r="Y9" s="6">
        <v>1</v>
      </c>
      <c r="Z9" s="6" t="s">
        <v>70</v>
      </c>
      <c r="AA9" s="12" t="str">
        <f t="shared" si="5"/>
        <v>하선동</v>
      </c>
      <c r="AB9" s="5" t="s">
        <v>56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10</v>
      </c>
      <c r="D10" s="7" t="s">
        <v>32</v>
      </c>
      <c r="E10" s="7" t="s">
        <v>65</v>
      </c>
      <c r="F10" s="7" t="s">
        <v>68</v>
      </c>
      <c r="G10" s="5" t="s">
        <v>83</v>
      </c>
      <c r="H10" s="5" t="s">
        <v>87</v>
      </c>
      <c r="I10" s="8">
        <f t="shared" si="0"/>
        <v>1960</v>
      </c>
      <c r="J10" s="9">
        <v>1491</v>
      </c>
      <c r="K10" s="8">
        <f t="shared" si="1"/>
        <v>469</v>
      </c>
      <c r="L10" s="10">
        <f t="shared" si="2"/>
        <v>0.2392857142857143</v>
      </c>
      <c r="M10" s="11"/>
      <c r="N10" s="11"/>
      <c r="O10" s="11"/>
      <c r="P10" s="11"/>
      <c r="Q10" s="11"/>
      <c r="R10" s="11">
        <v>462</v>
      </c>
      <c r="S10" s="11">
        <v>5</v>
      </c>
      <c r="T10" s="11">
        <v>2</v>
      </c>
      <c r="U10" s="11"/>
      <c r="V10" s="11"/>
      <c r="W10" s="11"/>
      <c r="X10" s="12">
        <v>20200810</v>
      </c>
      <c r="Y10" s="12">
        <v>2</v>
      </c>
      <c r="Z10" s="6" t="s">
        <v>70</v>
      </c>
      <c r="AA10" s="12" t="str">
        <f t="shared" si="5"/>
        <v>하선동</v>
      </c>
      <c r="AB10" s="5" t="s">
        <v>56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10</v>
      </c>
      <c r="D11" s="7" t="s">
        <v>82</v>
      </c>
      <c r="E11" s="7" t="s">
        <v>63</v>
      </c>
      <c r="F11" s="7" t="s">
        <v>71</v>
      </c>
      <c r="G11" s="5" t="s">
        <v>85</v>
      </c>
      <c r="H11" s="5" t="s">
        <v>84</v>
      </c>
      <c r="I11" s="8">
        <f t="shared" si="0"/>
        <v>1098</v>
      </c>
      <c r="J11" s="9">
        <v>1090</v>
      </c>
      <c r="K11" s="8">
        <f t="shared" si="1"/>
        <v>8</v>
      </c>
      <c r="L11" s="10">
        <f t="shared" si="2"/>
        <v>7.2859744990892532E-3</v>
      </c>
      <c r="M11" s="11"/>
      <c r="N11" s="11"/>
      <c r="O11" s="11"/>
      <c r="P11" s="11">
        <v>8</v>
      </c>
      <c r="Q11" s="11"/>
      <c r="R11" s="11"/>
      <c r="S11" s="11"/>
      <c r="T11" s="11"/>
      <c r="U11" s="11"/>
      <c r="V11" s="11"/>
      <c r="W11" s="11"/>
      <c r="X11" s="12">
        <v>20200807</v>
      </c>
      <c r="Y11" s="12">
        <v>7</v>
      </c>
      <c r="Z11" s="6" t="s">
        <v>70</v>
      </c>
      <c r="AA11" s="12" t="str">
        <f t="shared" si="5"/>
        <v>하선동</v>
      </c>
      <c r="AB11" s="5" t="s">
        <v>57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10</v>
      </c>
      <c r="D12" s="7" t="s">
        <v>32</v>
      </c>
      <c r="E12" s="7" t="s">
        <v>65</v>
      </c>
      <c r="F12" s="7" t="s">
        <v>68</v>
      </c>
      <c r="G12" s="5" t="s">
        <v>83</v>
      </c>
      <c r="H12" s="5" t="s">
        <v>87</v>
      </c>
      <c r="I12" s="8">
        <f t="shared" si="0"/>
        <v>1094</v>
      </c>
      <c r="J12" s="9">
        <v>920</v>
      </c>
      <c r="K12" s="8">
        <f t="shared" si="1"/>
        <v>174</v>
      </c>
      <c r="L12" s="10">
        <f t="shared" si="2"/>
        <v>0.15904936014625229</v>
      </c>
      <c r="M12" s="11"/>
      <c r="N12" s="11"/>
      <c r="O12" s="11"/>
      <c r="P12" s="11"/>
      <c r="Q12" s="11">
        <v>6</v>
      </c>
      <c r="R12" s="11"/>
      <c r="S12" s="11">
        <v>53</v>
      </c>
      <c r="T12" s="11">
        <v>115</v>
      </c>
      <c r="U12" s="11"/>
      <c r="V12" s="11"/>
      <c r="W12" s="11"/>
      <c r="X12" s="12">
        <v>20200805</v>
      </c>
      <c r="Y12" s="12">
        <v>2</v>
      </c>
      <c r="Z12" s="6" t="s">
        <v>70</v>
      </c>
      <c r="AA12" s="12" t="str">
        <f t="shared" si="5"/>
        <v>하선동</v>
      </c>
      <c r="AB12" s="5" t="s">
        <v>57</v>
      </c>
      <c r="AC12" s="13" t="s">
        <v>72</v>
      </c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10</v>
      </c>
      <c r="D13" s="7" t="s">
        <v>32</v>
      </c>
      <c r="E13" s="7" t="s">
        <v>65</v>
      </c>
      <c r="F13" s="7" t="s">
        <v>68</v>
      </c>
      <c r="G13" s="5" t="s">
        <v>83</v>
      </c>
      <c r="H13" s="5" t="s">
        <v>87</v>
      </c>
      <c r="I13" s="8">
        <f t="shared" si="0"/>
        <v>2437</v>
      </c>
      <c r="J13" s="15">
        <v>1900</v>
      </c>
      <c r="K13" s="8">
        <f t="shared" si="1"/>
        <v>537</v>
      </c>
      <c r="L13" s="10">
        <f t="shared" si="2"/>
        <v>0.22035289290110793</v>
      </c>
      <c r="M13" s="11"/>
      <c r="N13" s="11"/>
      <c r="O13" s="11"/>
      <c r="P13" s="11"/>
      <c r="Q13" s="11">
        <v>3</v>
      </c>
      <c r="R13" s="11">
        <v>473</v>
      </c>
      <c r="S13" s="11">
        <v>46</v>
      </c>
      <c r="T13" s="11">
        <v>15</v>
      </c>
      <c r="U13" s="11"/>
      <c r="V13" s="11"/>
      <c r="W13" s="11"/>
      <c r="X13" s="12">
        <v>20200810</v>
      </c>
      <c r="Y13" s="12">
        <v>2</v>
      </c>
      <c r="Z13" s="6" t="s">
        <v>70</v>
      </c>
      <c r="AA13" s="12" t="str">
        <f t="shared" si="5"/>
        <v>하선동</v>
      </c>
      <c r="AB13" s="5" t="s">
        <v>57</v>
      </c>
      <c r="AC13" s="13" t="s">
        <v>73</v>
      </c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10</v>
      </c>
      <c r="D14" s="7" t="s">
        <v>34</v>
      </c>
      <c r="E14" s="7" t="s">
        <v>63</v>
      </c>
      <c r="F14" s="7" t="s">
        <v>74</v>
      </c>
      <c r="G14" s="5" t="s">
        <v>88</v>
      </c>
      <c r="H14" s="5" t="s">
        <v>84</v>
      </c>
      <c r="I14" s="8">
        <f t="shared" si="0"/>
        <v>6886</v>
      </c>
      <c r="J14" s="9">
        <v>6880</v>
      </c>
      <c r="K14" s="8">
        <f t="shared" si="1"/>
        <v>6</v>
      </c>
      <c r="L14" s="10">
        <f t="shared" si="2"/>
        <v>8.7133313970374669E-4</v>
      </c>
      <c r="M14" s="11"/>
      <c r="N14" s="11"/>
      <c r="O14" s="11"/>
      <c r="P14" s="11">
        <v>6</v>
      </c>
      <c r="Q14" s="11"/>
      <c r="R14" s="11"/>
      <c r="S14" s="11"/>
      <c r="T14" s="11"/>
      <c r="U14" s="11"/>
      <c r="V14" s="11"/>
      <c r="W14" s="11"/>
      <c r="X14" s="12">
        <v>20200808</v>
      </c>
      <c r="Y14" s="12">
        <v>15</v>
      </c>
      <c r="Z14" s="6" t="s">
        <v>75</v>
      </c>
      <c r="AA14" s="12" t="str">
        <f t="shared" si="5"/>
        <v>이형준</v>
      </c>
      <c r="AB14" s="5" t="s">
        <v>58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10</v>
      </c>
      <c r="D15" s="7" t="s">
        <v>34</v>
      </c>
      <c r="E15" s="7" t="s">
        <v>63</v>
      </c>
      <c r="F15" s="7" t="s">
        <v>74</v>
      </c>
      <c r="G15" s="5" t="s">
        <v>88</v>
      </c>
      <c r="H15" s="5" t="s">
        <v>84</v>
      </c>
      <c r="I15" s="8">
        <f t="shared" si="0"/>
        <v>5631</v>
      </c>
      <c r="J15" s="9">
        <v>5620</v>
      </c>
      <c r="K15" s="8">
        <f t="shared" si="1"/>
        <v>11</v>
      </c>
      <c r="L15" s="10">
        <f t="shared" si="2"/>
        <v>1.9534718522464926E-3</v>
      </c>
      <c r="M15" s="11"/>
      <c r="N15" s="11"/>
      <c r="O15" s="11"/>
      <c r="P15" s="11">
        <v>11</v>
      </c>
      <c r="Q15" s="11"/>
      <c r="R15" s="11"/>
      <c r="S15" s="11"/>
      <c r="T15" s="11"/>
      <c r="U15" s="11"/>
      <c r="V15" s="11"/>
      <c r="W15" s="11"/>
      <c r="X15" s="12">
        <v>20200808</v>
      </c>
      <c r="Y15" s="12">
        <v>15</v>
      </c>
      <c r="Z15" s="6" t="s">
        <v>70</v>
      </c>
      <c r="AA15" s="12" t="str">
        <f t="shared" si="5"/>
        <v>하선동</v>
      </c>
      <c r="AB15" s="5" t="s">
        <v>58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10</v>
      </c>
      <c r="D16" s="7" t="s">
        <v>34</v>
      </c>
      <c r="E16" s="7" t="s">
        <v>63</v>
      </c>
      <c r="F16" s="7" t="s">
        <v>74</v>
      </c>
      <c r="G16" s="5" t="s">
        <v>88</v>
      </c>
      <c r="H16" s="5" t="s">
        <v>84</v>
      </c>
      <c r="I16" s="8">
        <f t="shared" si="0"/>
        <v>7656</v>
      </c>
      <c r="J16" s="9">
        <v>7575</v>
      </c>
      <c r="K16" s="8">
        <f t="shared" si="1"/>
        <v>81</v>
      </c>
      <c r="L16" s="10">
        <f t="shared" si="2"/>
        <v>1.0579937304075235E-2</v>
      </c>
      <c r="M16" s="11">
        <v>74</v>
      </c>
      <c r="N16" s="11">
        <v>4</v>
      </c>
      <c r="O16" s="11"/>
      <c r="P16" s="11">
        <v>3</v>
      </c>
      <c r="Q16" s="11"/>
      <c r="R16" s="11"/>
      <c r="S16" s="11"/>
      <c r="T16" s="11"/>
      <c r="U16" s="11"/>
      <c r="V16" s="11"/>
      <c r="W16" s="11"/>
      <c r="X16" s="12">
        <v>20200810</v>
      </c>
      <c r="Y16" s="12">
        <v>15</v>
      </c>
      <c r="Z16" s="6" t="s">
        <v>70</v>
      </c>
      <c r="AA16" s="12" t="str">
        <f t="shared" si="5"/>
        <v>하선동</v>
      </c>
      <c r="AB16" s="5" t="s">
        <v>58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10</v>
      </c>
      <c r="D17" s="7" t="s">
        <v>32</v>
      </c>
      <c r="E17" s="7" t="s">
        <v>64</v>
      </c>
      <c r="F17" s="7" t="s">
        <v>67</v>
      </c>
      <c r="G17" s="5" t="s">
        <v>85</v>
      </c>
      <c r="H17" s="5" t="s">
        <v>86</v>
      </c>
      <c r="I17" s="8">
        <f t="shared" si="0"/>
        <v>904</v>
      </c>
      <c r="J17" s="9">
        <v>900</v>
      </c>
      <c r="K17" s="8">
        <f t="shared" si="1"/>
        <v>4</v>
      </c>
      <c r="L17" s="10">
        <f t="shared" si="2"/>
        <v>4.4247787610619468E-3</v>
      </c>
      <c r="M17" s="11"/>
      <c r="N17" s="11"/>
      <c r="O17" s="11"/>
      <c r="P17" s="11">
        <v>4</v>
      </c>
      <c r="Q17" s="11"/>
      <c r="R17" s="11"/>
      <c r="S17" s="11"/>
      <c r="T17" s="11"/>
      <c r="U17" s="11"/>
      <c r="V17" s="11"/>
      <c r="W17" s="11"/>
      <c r="X17" s="12">
        <v>20200810</v>
      </c>
      <c r="Y17" s="12">
        <v>1</v>
      </c>
      <c r="Z17" s="6" t="s">
        <v>70</v>
      </c>
      <c r="AA17" s="12" t="str">
        <f t="shared" si="5"/>
        <v>하선동</v>
      </c>
      <c r="AB17" s="5" t="s">
        <v>58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10</v>
      </c>
      <c r="D18" s="7" t="s">
        <v>32</v>
      </c>
      <c r="E18" s="7" t="s">
        <v>65</v>
      </c>
      <c r="F18" s="7" t="s">
        <v>68</v>
      </c>
      <c r="G18" s="5" t="s">
        <v>83</v>
      </c>
      <c r="H18" s="5" t="s">
        <v>87</v>
      </c>
      <c r="I18" s="8">
        <f t="shared" si="0"/>
        <v>241</v>
      </c>
      <c r="J18" s="9">
        <v>188</v>
      </c>
      <c r="K18" s="8">
        <f t="shared" si="1"/>
        <v>53</v>
      </c>
      <c r="L18" s="10">
        <f t="shared" si="2"/>
        <v>0.21991701244813278</v>
      </c>
      <c r="M18" s="11"/>
      <c r="N18" s="11"/>
      <c r="O18" s="11"/>
      <c r="P18" s="11"/>
      <c r="Q18" s="11"/>
      <c r="R18" s="11">
        <v>51</v>
      </c>
      <c r="S18" s="11">
        <v>2</v>
      </c>
      <c r="T18" s="11"/>
      <c r="U18" s="11"/>
      <c r="V18" s="11"/>
      <c r="W18" s="11"/>
      <c r="X18" s="12">
        <v>20200810</v>
      </c>
      <c r="Y18" s="12">
        <v>2</v>
      </c>
      <c r="Z18" s="6" t="s">
        <v>70</v>
      </c>
      <c r="AA18" s="12" t="str">
        <f t="shared" si="5"/>
        <v>하선동</v>
      </c>
      <c r="AB18" s="5" t="s">
        <v>58</v>
      </c>
      <c r="AC18" s="13" t="s">
        <v>73</v>
      </c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10</v>
      </c>
      <c r="D19" s="7" t="s">
        <v>32</v>
      </c>
      <c r="E19" s="7" t="s">
        <v>64</v>
      </c>
      <c r="F19" s="7" t="s">
        <v>67</v>
      </c>
      <c r="G19" s="5" t="s">
        <v>85</v>
      </c>
      <c r="H19" s="5" t="s">
        <v>86</v>
      </c>
      <c r="I19" s="8">
        <f t="shared" si="0"/>
        <v>3496</v>
      </c>
      <c r="J19" s="9">
        <v>3496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20200810</v>
      </c>
      <c r="Y19" s="12">
        <v>1</v>
      </c>
      <c r="Z19" s="6" t="s">
        <v>75</v>
      </c>
      <c r="AA19" s="12" t="str">
        <f t="shared" si="5"/>
        <v>이형준</v>
      </c>
      <c r="AB19" s="5" t="s">
        <v>59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10</v>
      </c>
      <c r="D20" s="7" t="s">
        <v>82</v>
      </c>
      <c r="E20" s="7" t="s">
        <v>76</v>
      </c>
      <c r="F20" s="7" t="s">
        <v>77</v>
      </c>
      <c r="G20" s="5" t="s">
        <v>90</v>
      </c>
      <c r="H20" s="5" t="s">
        <v>84</v>
      </c>
      <c r="I20" s="8">
        <f t="shared" si="0"/>
        <v>1333</v>
      </c>
      <c r="J20" s="9">
        <v>1333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20200810</v>
      </c>
      <c r="Y20" s="12">
        <v>7</v>
      </c>
      <c r="Z20" s="6" t="s">
        <v>75</v>
      </c>
      <c r="AA20" s="12" t="str">
        <f t="shared" si="5"/>
        <v>이형준</v>
      </c>
      <c r="AB20" s="5" t="s">
        <v>59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10</v>
      </c>
      <c r="D21" s="7" t="s">
        <v>34</v>
      </c>
      <c r="E21" s="7" t="s">
        <v>63</v>
      </c>
      <c r="F21" s="7" t="s">
        <v>74</v>
      </c>
      <c r="G21" s="5" t="s">
        <v>88</v>
      </c>
      <c r="H21" s="5" t="s">
        <v>84</v>
      </c>
      <c r="I21" s="8">
        <f t="shared" si="0"/>
        <v>3892</v>
      </c>
      <c r="J21" s="9">
        <v>3882</v>
      </c>
      <c r="K21" s="8">
        <f t="shared" si="1"/>
        <v>10</v>
      </c>
      <c r="L21" s="10">
        <f t="shared" si="2"/>
        <v>2.5693730729701952E-3</v>
      </c>
      <c r="M21" s="11"/>
      <c r="N21" s="11">
        <v>4</v>
      </c>
      <c r="O21" s="11"/>
      <c r="P21" s="11">
        <v>3</v>
      </c>
      <c r="Q21" s="11">
        <v>3</v>
      </c>
      <c r="R21" s="11"/>
      <c r="S21" s="11"/>
      <c r="T21" s="11"/>
      <c r="U21" s="11"/>
      <c r="V21" s="11"/>
      <c r="W21" s="11"/>
      <c r="X21" s="12">
        <v>20200810</v>
      </c>
      <c r="Y21" s="12">
        <v>8</v>
      </c>
      <c r="Z21" s="6" t="s">
        <v>70</v>
      </c>
      <c r="AA21" s="12" t="str">
        <f t="shared" si="5"/>
        <v>하선동</v>
      </c>
      <c r="AB21" s="5" t="s">
        <v>59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10</v>
      </c>
      <c r="D22" s="7" t="s">
        <v>32</v>
      </c>
      <c r="E22" s="7" t="s">
        <v>65</v>
      </c>
      <c r="F22" s="7" t="s">
        <v>68</v>
      </c>
      <c r="G22" s="5" t="s">
        <v>83</v>
      </c>
      <c r="H22" s="5" t="s">
        <v>87</v>
      </c>
      <c r="I22" s="8">
        <f t="shared" si="0"/>
        <v>1011</v>
      </c>
      <c r="J22" s="9">
        <v>567</v>
      </c>
      <c r="K22" s="8">
        <f t="shared" si="1"/>
        <v>444</v>
      </c>
      <c r="L22" s="10">
        <f t="shared" si="2"/>
        <v>0.43916913946587538</v>
      </c>
      <c r="M22" s="11">
        <v>429</v>
      </c>
      <c r="N22" s="11">
        <v>8</v>
      </c>
      <c r="O22" s="11"/>
      <c r="P22" s="11"/>
      <c r="Q22" s="11"/>
      <c r="R22" s="11"/>
      <c r="S22" s="11">
        <v>5</v>
      </c>
      <c r="T22" s="11">
        <v>2</v>
      </c>
      <c r="U22" s="11"/>
      <c r="V22" s="11"/>
      <c r="W22" s="11"/>
      <c r="X22" s="12">
        <v>20200810</v>
      </c>
      <c r="Y22" s="12">
        <v>2</v>
      </c>
      <c r="Z22" s="6" t="s">
        <v>75</v>
      </c>
      <c r="AA22" s="12" t="str">
        <f t="shared" si="5"/>
        <v>이형준</v>
      </c>
      <c r="AB22" s="5" t="s">
        <v>59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10</v>
      </c>
      <c r="D23" s="7" t="s">
        <v>32</v>
      </c>
      <c r="E23" s="7" t="s">
        <v>65</v>
      </c>
      <c r="F23" s="7" t="s">
        <v>68</v>
      </c>
      <c r="G23" s="5" t="s">
        <v>83</v>
      </c>
      <c r="H23" s="5" t="s">
        <v>87</v>
      </c>
      <c r="I23" s="8">
        <f t="shared" si="0"/>
        <v>1394</v>
      </c>
      <c r="J23" s="9">
        <v>1350</v>
      </c>
      <c r="K23" s="8">
        <f t="shared" si="1"/>
        <v>44</v>
      </c>
      <c r="L23" s="10">
        <f t="shared" si="2"/>
        <v>3.1563845050215207E-2</v>
      </c>
      <c r="M23" s="11"/>
      <c r="N23" s="11"/>
      <c r="O23" s="11"/>
      <c r="P23" s="11"/>
      <c r="Q23" s="11">
        <v>19</v>
      </c>
      <c r="R23" s="11">
        <v>9</v>
      </c>
      <c r="S23" s="11">
        <v>12</v>
      </c>
      <c r="T23" s="11">
        <v>4</v>
      </c>
      <c r="U23" s="11"/>
      <c r="V23" s="11"/>
      <c r="W23" s="11"/>
      <c r="X23" s="12">
        <v>20200810</v>
      </c>
      <c r="Y23" s="12">
        <v>2</v>
      </c>
      <c r="Z23" s="6" t="s">
        <v>69</v>
      </c>
      <c r="AA23" s="12" t="str">
        <f t="shared" si="5"/>
        <v>하선동</v>
      </c>
      <c r="AB23" s="5" t="s">
        <v>60</v>
      </c>
      <c r="AC23" s="13" t="s">
        <v>78</v>
      </c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10</v>
      </c>
      <c r="D24" s="7" t="s">
        <v>32</v>
      </c>
      <c r="E24" s="7" t="s">
        <v>65</v>
      </c>
      <c r="F24" s="7" t="s">
        <v>68</v>
      </c>
      <c r="G24" s="5" t="s">
        <v>83</v>
      </c>
      <c r="H24" s="5" t="s">
        <v>87</v>
      </c>
      <c r="I24" s="8">
        <f t="shared" si="0"/>
        <v>2890</v>
      </c>
      <c r="J24" s="9">
        <v>2250</v>
      </c>
      <c r="K24" s="8">
        <f t="shared" si="1"/>
        <v>640</v>
      </c>
      <c r="L24" s="10">
        <f t="shared" si="2"/>
        <v>0.22145328719723184</v>
      </c>
      <c r="M24" s="11">
        <v>342</v>
      </c>
      <c r="N24" s="11">
        <v>220</v>
      </c>
      <c r="O24" s="11"/>
      <c r="P24" s="11">
        <v>3</v>
      </c>
      <c r="Q24" s="11">
        <v>34</v>
      </c>
      <c r="R24" s="11"/>
      <c r="S24" s="11">
        <v>30</v>
      </c>
      <c r="T24" s="11">
        <v>11</v>
      </c>
      <c r="U24" s="11"/>
      <c r="V24" s="11"/>
      <c r="W24" s="11"/>
      <c r="X24" s="12">
        <v>20200810</v>
      </c>
      <c r="Y24" s="12">
        <v>2</v>
      </c>
      <c r="Z24" s="6" t="s">
        <v>75</v>
      </c>
      <c r="AA24" s="12" t="str">
        <f t="shared" si="5"/>
        <v>이형준</v>
      </c>
      <c r="AB24" s="5" t="s">
        <v>60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10</v>
      </c>
      <c r="D25" s="7" t="s">
        <v>32</v>
      </c>
      <c r="E25" s="7" t="s">
        <v>63</v>
      </c>
      <c r="F25" s="7" t="s">
        <v>66</v>
      </c>
      <c r="G25" s="5" t="s">
        <v>83</v>
      </c>
      <c r="H25" s="5" t="s">
        <v>84</v>
      </c>
      <c r="I25" s="8">
        <f t="shared" si="0"/>
        <v>2007</v>
      </c>
      <c r="J25" s="11">
        <v>2000</v>
      </c>
      <c r="K25" s="8">
        <f t="shared" si="1"/>
        <v>7</v>
      </c>
      <c r="L25" s="10">
        <f t="shared" si="2"/>
        <v>3.4877927254608871E-3</v>
      </c>
      <c r="M25" s="11"/>
      <c r="N25" s="11"/>
      <c r="O25" s="11"/>
      <c r="P25" s="11">
        <v>7</v>
      </c>
      <c r="Q25" s="11"/>
      <c r="R25" s="11"/>
      <c r="S25" s="11"/>
      <c r="T25" s="11"/>
      <c r="U25" s="11"/>
      <c r="V25" s="11"/>
      <c r="W25" s="11"/>
      <c r="X25" s="12">
        <v>20200810</v>
      </c>
      <c r="Y25" s="12">
        <v>14</v>
      </c>
      <c r="Z25" s="6" t="s">
        <v>70</v>
      </c>
      <c r="AA25" s="12" t="str">
        <f t="shared" si="5"/>
        <v>하선동</v>
      </c>
      <c r="AB25" s="5" t="s">
        <v>60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10</v>
      </c>
      <c r="D26" s="7" t="s">
        <v>82</v>
      </c>
      <c r="E26" s="7" t="s">
        <v>80</v>
      </c>
      <c r="F26" s="7" t="s">
        <v>79</v>
      </c>
      <c r="G26" s="5" t="s">
        <v>89</v>
      </c>
      <c r="H26" s="5" t="s">
        <v>84</v>
      </c>
      <c r="I26" s="8">
        <f t="shared" si="0"/>
        <v>1265</v>
      </c>
      <c r="J26" s="11">
        <v>1250</v>
      </c>
      <c r="K26" s="8">
        <f t="shared" si="1"/>
        <v>15</v>
      </c>
      <c r="L26" s="10">
        <f t="shared" si="2"/>
        <v>1.1857707509881422E-2</v>
      </c>
      <c r="M26" s="11">
        <v>4</v>
      </c>
      <c r="N26" s="11"/>
      <c r="O26" s="11"/>
      <c r="P26" s="11">
        <v>2</v>
      </c>
      <c r="Q26" s="11">
        <v>3</v>
      </c>
      <c r="R26" s="11"/>
      <c r="S26" s="11"/>
      <c r="T26" s="11">
        <v>1</v>
      </c>
      <c r="U26" s="11"/>
      <c r="V26" s="11">
        <v>5</v>
      </c>
      <c r="W26" s="11"/>
      <c r="X26" s="12">
        <v>20200810</v>
      </c>
      <c r="Y26" s="12">
        <v>13</v>
      </c>
      <c r="Z26" s="6" t="s">
        <v>70</v>
      </c>
      <c r="AA26" s="12" t="str">
        <f t="shared" si="5"/>
        <v>하선동</v>
      </c>
      <c r="AB26" s="5" t="s">
        <v>61</v>
      </c>
      <c r="AC26" s="13" t="s">
        <v>81</v>
      </c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10</v>
      </c>
      <c r="D27" s="7" t="s">
        <v>82</v>
      </c>
      <c r="E27" s="7" t="s">
        <v>80</v>
      </c>
      <c r="F27" s="7" t="s">
        <v>79</v>
      </c>
      <c r="G27" s="5" t="s">
        <v>89</v>
      </c>
      <c r="H27" s="5" t="s">
        <v>84</v>
      </c>
      <c r="I27" s="8">
        <f t="shared" si="0"/>
        <v>1268</v>
      </c>
      <c r="J27" s="11">
        <v>1250</v>
      </c>
      <c r="K27" s="8">
        <f t="shared" si="1"/>
        <v>18</v>
      </c>
      <c r="L27" s="10">
        <f t="shared" si="2"/>
        <v>1.4195583596214511E-2</v>
      </c>
      <c r="M27" s="11">
        <v>7</v>
      </c>
      <c r="N27" s="11"/>
      <c r="O27" s="11"/>
      <c r="P27" s="11">
        <v>2</v>
      </c>
      <c r="Q27" s="11">
        <v>1</v>
      </c>
      <c r="R27" s="11"/>
      <c r="S27" s="11"/>
      <c r="T27" s="11">
        <v>2</v>
      </c>
      <c r="U27" s="11"/>
      <c r="V27" s="11">
        <v>6</v>
      </c>
      <c r="W27" s="11"/>
      <c r="X27" s="12">
        <v>20200810</v>
      </c>
      <c r="Y27" s="12">
        <v>13</v>
      </c>
      <c r="Z27" s="6" t="s">
        <v>75</v>
      </c>
      <c r="AA27" s="12" t="str">
        <f t="shared" si="5"/>
        <v>이형준</v>
      </c>
      <c r="AB27" s="5" t="s">
        <v>61</v>
      </c>
      <c r="AC27" s="13" t="s">
        <v>81</v>
      </c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10</v>
      </c>
      <c r="D28" s="7" t="s">
        <v>32</v>
      </c>
      <c r="E28" s="7" t="s">
        <v>65</v>
      </c>
      <c r="F28" s="7" t="s">
        <v>68</v>
      </c>
      <c r="G28" s="5" t="s">
        <v>83</v>
      </c>
      <c r="H28" s="5" t="s">
        <v>87</v>
      </c>
      <c r="I28" s="8">
        <f t="shared" si="0"/>
        <v>1406</v>
      </c>
      <c r="J28" s="16">
        <v>1360</v>
      </c>
      <c r="K28" s="8">
        <f t="shared" si="1"/>
        <v>46</v>
      </c>
      <c r="L28" s="10">
        <f t="shared" si="2"/>
        <v>3.2716927453769556E-2</v>
      </c>
      <c r="M28" s="11">
        <v>17</v>
      </c>
      <c r="N28" s="11"/>
      <c r="O28" s="11"/>
      <c r="P28" s="11"/>
      <c r="Q28" s="11">
        <v>9</v>
      </c>
      <c r="R28" s="11"/>
      <c r="S28" s="11">
        <v>15</v>
      </c>
      <c r="T28" s="11">
        <v>5</v>
      </c>
      <c r="U28" s="11"/>
      <c r="V28" s="11"/>
      <c r="W28" s="11"/>
      <c r="X28" s="12">
        <v>20200810</v>
      </c>
      <c r="Y28" s="12">
        <v>2</v>
      </c>
      <c r="Z28" s="6" t="s">
        <v>75</v>
      </c>
      <c r="AA28" s="12" t="str">
        <f t="shared" si="5"/>
        <v>이형준</v>
      </c>
      <c r="AB28" s="5" t="s">
        <v>61</v>
      </c>
      <c r="AC28" s="13" t="s">
        <v>81</v>
      </c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10</v>
      </c>
      <c r="D29" s="7" t="s">
        <v>34</v>
      </c>
      <c r="E29" s="7" t="s">
        <v>63</v>
      </c>
      <c r="F29" s="7" t="s">
        <v>74</v>
      </c>
      <c r="G29" s="5" t="s">
        <v>88</v>
      </c>
      <c r="H29" s="5" t="s">
        <v>84</v>
      </c>
      <c r="I29" s="8">
        <f t="shared" si="0"/>
        <v>4606</v>
      </c>
      <c r="J29" s="11">
        <v>4600</v>
      </c>
      <c r="K29" s="8">
        <f t="shared" si="1"/>
        <v>6</v>
      </c>
      <c r="L29" s="10">
        <f t="shared" si="2"/>
        <v>1.3026487190620929E-3</v>
      </c>
      <c r="M29" s="11"/>
      <c r="N29" s="11"/>
      <c r="O29" s="11"/>
      <c r="P29" s="11">
        <v>6</v>
      </c>
      <c r="Q29" s="11"/>
      <c r="R29" s="11"/>
      <c r="S29" s="11"/>
      <c r="T29" s="11"/>
      <c r="U29" s="11"/>
      <c r="V29" s="11"/>
      <c r="W29" s="11"/>
      <c r="X29" s="12">
        <v>20200807</v>
      </c>
      <c r="Y29" s="12">
        <v>8</v>
      </c>
      <c r="Z29" s="6" t="s">
        <v>70</v>
      </c>
      <c r="AA29" s="12" t="str">
        <f t="shared" si="5"/>
        <v>하선동</v>
      </c>
      <c r="AB29" s="5" t="s">
        <v>62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10</v>
      </c>
      <c r="D30" s="7" t="s">
        <v>34</v>
      </c>
      <c r="E30" s="7" t="s">
        <v>63</v>
      </c>
      <c r="F30" s="7" t="s">
        <v>74</v>
      </c>
      <c r="G30" s="5" t="s">
        <v>88</v>
      </c>
      <c r="H30" s="5" t="s">
        <v>84</v>
      </c>
      <c r="I30" s="8">
        <f t="shared" si="0"/>
        <v>1100</v>
      </c>
      <c r="J30" s="11">
        <v>1100</v>
      </c>
      <c r="K30" s="8">
        <f t="shared" ref="K30:K43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20200807</v>
      </c>
      <c r="Y30" s="12">
        <v>8</v>
      </c>
      <c r="Z30" s="6" t="s">
        <v>75</v>
      </c>
      <c r="AA30" s="12" t="str">
        <f t="shared" si="5"/>
        <v>이형준</v>
      </c>
      <c r="AB30" s="5" t="s">
        <v>62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10</v>
      </c>
      <c r="D31" s="7" t="s">
        <v>34</v>
      </c>
      <c r="E31" s="7" t="s">
        <v>63</v>
      </c>
      <c r="F31" s="7" t="s">
        <v>74</v>
      </c>
      <c r="G31" s="5" t="s">
        <v>88</v>
      </c>
      <c r="H31" s="5" t="s">
        <v>84</v>
      </c>
      <c r="I31" s="8">
        <f t="shared" si="0"/>
        <v>1002</v>
      </c>
      <c r="J31" s="9">
        <v>1000</v>
      </c>
      <c r="K31" s="8">
        <f t="shared" si="6"/>
        <v>2</v>
      </c>
      <c r="L31" s="10">
        <f t="shared" si="2"/>
        <v>1.996007984031936E-3</v>
      </c>
      <c r="M31" s="11"/>
      <c r="N31" s="11"/>
      <c r="O31" s="11"/>
      <c r="P31" s="11">
        <v>2</v>
      </c>
      <c r="Q31" s="11"/>
      <c r="R31" s="11"/>
      <c r="S31" s="11"/>
      <c r="T31" s="11"/>
      <c r="U31" s="11"/>
      <c r="V31" s="11"/>
      <c r="W31" s="11"/>
      <c r="X31" s="12">
        <v>20200806</v>
      </c>
      <c r="Y31" s="12">
        <v>8</v>
      </c>
      <c r="Z31" s="6" t="s">
        <v>75</v>
      </c>
      <c r="AA31" s="12" t="str">
        <f t="shared" si="5"/>
        <v>이형준</v>
      </c>
      <c r="AB31" s="5" t="s">
        <v>62</v>
      </c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10</v>
      </c>
      <c r="D32" s="7" t="s">
        <v>34</v>
      </c>
      <c r="E32" s="7" t="s">
        <v>63</v>
      </c>
      <c r="F32" s="7" t="s">
        <v>74</v>
      </c>
      <c r="G32" s="5" t="s">
        <v>88</v>
      </c>
      <c r="H32" s="5" t="s">
        <v>84</v>
      </c>
      <c r="I32" s="8">
        <f t="shared" si="0"/>
        <v>7173</v>
      </c>
      <c r="J32" s="9">
        <v>7140</v>
      </c>
      <c r="K32" s="8">
        <f t="shared" si="6"/>
        <v>33</v>
      </c>
      <c r="L32" s="10">
        <f t="shared" si="2"/>
        <v>4.6005855290673359E-3</v>
      </c>
      <c r="M32" s="11"/>
      <c r="N32" s="11"/>
      <c r="O32" s="11"/>
      <c r="P32" s="11">
        <v>33</v>
      </c>
      <c r="Q32" s="11"/>
      <c r="R32" s="11"/>
      <c r="S32" s="11"/>
      <c r="T32" s="11"/>
      <c r="U32" s="11"/>
      <c r="V32" s="11"/>
      <c r="W32" s="11"/>
      <c r="X32" s="12">
        <v>20200806</v>
      </c>
      <c r="Y32" s="12">
        <v>8</v>
      </c>
      <c r="Z32" s="6" t="s">
        <v>70</v>
      </c>
      <c r="AA32" s="12" t="str">
        <f t="shared" si="5"/>
        <v>하선동</v>
      </c>
      <c r="AB32" s="5" t="s">
        <v>62</v>
      </c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10</v>
      </c>
      <c r="D33" s="7" t="s">
        <v>34</v>
      </c>
      <c r="E33" s="7" t="s">
        <v>63</v>
      </c>
      <c r="F33" s="7" t="s">
        <v>74</v>
      </c>
      <c r="G33" s="5" t="s">
        <v>88</v>
      </c>
      <c r="H33" s="5" t="s">
        <v>84</v>
      </c>
      <c r="I33" s="8">
        <f t="shared" si="0"/>
        <v>2095</v>
      </c>
      <c r="J33" s="9">
        <v>2090</v>
      </c>
      <c r="K33" s="8">
        <f t="shared" si="6"/>
        <v>5</v>
      </c>
      <c r="L33" s="10">
        <f t="shared" si="2"/>
        <v>2.3866348448687352E-3</v>
      </c>
      <c r="M33" s="11"/>
      <c r="N33" s="11"/>
      <c r="O33" s="11"/>
      <c r="P33" s="11">
        <v>5</v>
      </c>
      <c r="Q33" s="11"/>
      <c r="R33" s="11"/>
      <c r="S33" s="11"/>
      <c r="T33" s="11"/>
      <c r="U33" s="11"/>
      <c r="V33" s="11"/>
      <c r="W33" s="11"/>
      <c r="X33" s="12">
        <v>20200808</v>
      </c>
      <c r="Y33" s="12">
        <v>8</v>
      </c>
      <c r="Z33" s="6" t="s">
        <v>70</v>
      </c>
      <c r="AA33" s="12" t="str">
        <f t="shared" si="5"/>
        <v>하선동</v>
      </c>
      <c r="AB33" s="5" t="s">
        <v>62</v>
      </c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10</v>
      </c>
      <c r="D34" s="7" t="s">
        <v>34</v>
      </c>
      <c r="E34" s="7" t="s">
        <v>63</v>
      </c>
      <c r="F34" s="7" t="s">
        <v>74</v>
      </c>
      <c r="G34" s="5" t="s">
        <v>88</v>
      </c>
      <c r="H34" s="5" t="s">
        <v>84</v>
      </c>
      <c r="I34" s="8">
        <f t="shared" si="0"/>
        <v>9620</v>
      </c>
      <c r="J34" s="9">
        <v>9600</v>
      </c>
      <c r="K34" s="8">
        <f t="shared" si="6"/>
        <v>20</v>
      </c>
      <c r="L34" s="10">
        <f t="shared" si="2"/>
        <v>2.0790020790020791E-3</v>
      </c>
      <c r="M34" s="11"/>
      <c r="N34" s="11"/>
      <c r="O34" s="11"/>
      <c r="P34" s="11">
        <v>20</v>
      </c>
      <c r="Q34" s="11"/>
      <c r="R34" s="11"/>
      <c r="S34" s="11"/>
      <c r="T34" s="11"/>
      <c r="U34" s="11"/>
      <c r="V34" s="11"/>
      <c r="W34" s="11"/>
      <c r="X34" s="12">
        <v>20200808</v>
      </c>
      <c r="Y34" s="12">
        <v>8</v>
      </c>
      <c r="Z34" s="6" t="s">
        <v>75</v>
      </c>
      <c r="AA34" s="12" t="str">
        <f t="shared" si="5"/>
        <v>이형준</v>
      </c>
      <c r="AB34" s="5" t="s">
        <v>62</v>
      </c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8</v>
      </c>
      <c r="C35" s="6" t="str">
        <f t="shared" si="4"/>
        <v>10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8</v>
      </c>
      <c r="C36" s="6" t="str">
        <f t="shared" si="4"/>
        <v>10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10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10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10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10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10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10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10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10</v>
      </c>
      <c r="D44" s="7"/>
      <c r="E44" s="7"/>
      <c r="F44" s="7"/>
      <c r="G44" s="5"/>
      <c r="H44" s="5"/>
      <c r="I44" s="8">
        <f t="shared" ref="I44:I46" si="7">J44+K44</f>
        <v>0</v>
      </c>
      <c r="J44" s="9"/>
      <c r="K44" s="8">
        <f t="shared" ref="K44:K46" si="8">SUM(M44:W44)</f>
        <v>0</v>
      </c>
      <c r="L44" s="10" t="e">
        <f t="shared" ref="L44:L46" si="9">K44/I44</f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10</v>
      </c>
      <c r="D45" s="7"/>
      <c r="E45" s="7"/>
      <c r="F45" s="7"/>
      <c r="G45" s="5"/>
      <c r="H45" s="5"/>
      <c r="I45" s="8">
        <f t="shared" si="7"/>
        <v>0</v>
      </c>
      <c r="J45" s="9"/>
      <c r="K45" s="8">
        <f t="shared" si="8"/>
        <v>0</v>
      </c>
      <c r="L45" s="10" t="e">
        <f t="shared" si="9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10</v>
      </c>
      <c r="D46" s="7"/>
      <c r="E46" s="7"/>
      <c r="F46" s="7"/>
      <c r="G46" s="5"/>
      <c r="H46" s="5"/>
      <c r="I46" s="8">
        <f t="shared" si="7"/>
        <v>0</v>
      </c>
      <c r="J46" s="9"/>
      <c r="K46" s="8">
        <f t="shared" si="8"/>
        <v>0</v>
      </c>
      <c r="L46" s="10" t="e">
        <f t="shared" si="9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10">SUM(I7:I46)</f>
        <v>78397</v>
      </c>
      <c r="J47" s="37">
        <f t="shared" si="10"/>
        <v>75663</v>
      </c>
      <c r="K47" s="37">
        <f t="shared" si="10"/>
        <v>2734</v>
      </c>
      <c r="L47" s="37" t="e">
        <f t="shared" si="10"/>
        <v>#DIV/0!</v>
      </c>
      <c r="M47" s="37">
        <f t="shared" si="10"/>
        <v>917</v>
      </c>
      <c r="N47" s="37">
        <f t="shared" si="10"/>
        <v>236</v>
      </c>
      <c r="O47" s="37">
        <f t="shared" si="10"/>
        <v>0</v>
      </c>
      <c r="P47" s="37">
        <f t="shared" si="10"/>
        <v>121</v>
      </c>
      <c r="Q47" s="37">
        <f t="shared" si="10"/>
        <v>79</v>
      </c>
      <c r="R47" s="37">
        <f t="shared" si="10"/>
        <v>1044</v>
      </c>
      <c r="S47" s="37">
        <f t="shared" si="10"/>
        <v>169</v>
      </c>
      <c r="T47" s="37">
        <f t="shared" si="10"/>
        <v>157</v>
      </c>
      <c r="U47" s="37">
        <f t="shared" si="10"/>
        <v>0</v>
      </c>
      <c r="V47" s="37">
        <f t="shared" si="10"/>
        <v>11</v>
      </c>
      <c r="W47" s="37">
        <f t="shared" si="10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10</v>
      </c>
      <c r="D49" s="7"/>
      <c r="E49" s="7"/>
      <c r="F49" s="7"/>
      <c r="G49" s="5"/>
      <c r="H49" s="5"/>
      <c r="I49" s="8">
        <f t="shared" ref="I49:I61" si="11">J49+K49</f>
        <v>0</v>
      </c>
      <c r="J49" s="9"/>
      <c r="K49" s="8">
        <f t="shared" ref="K49:K61" si="12">SUM(M49:W49)</f>
        <v>0</v>
      </c>
      <c r="L49" s="10" t="e">
        <f t="shared" ref="L49:L61" si="13">K49/I49</f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ht="20.100000000000001" customHeight="1" x14ac:dyDescent="0.3">
      <c r="A50" s="5">
        <v>2</v>
      </c>
      <c r="B50" s="6" t="str">
        <f t="shared" ref="B50:B63" si="14">LEFT($A$1,1)</f>
        <v>8</v>
      </c>
      <c r="C50" s="6" t="str">
        <f t="shared" ref="C50:C63" si="15">MID($A$1,4,2)</f>
        <v>10</v>
      </c>
      <c r="D50" s="7"/>
      <c r="E50" s="7"/>
      <c r="F50" s="7"/>
      <c r="G50" s="5"/>
      <c r="H50" s="5"/>
      <c r="I50" s="8">
        <f t="shared" si="11"/>
        <v>0</v>
      </c>
      <c r="J50" s="9"/>
      <c r="K50" s="8">
        <f t="shared" si="12"/>
        <v>0</v>
      </c>
      <c r="L50" s="10" t="e">
        <f t="shared" si="13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6">IF($Z50="A","하선동",IF($Z50="B","이형준",""))</f>
        <v/>
      </c>
      <c r="AB50" s="5"/>
      <c r="AC50" s="13"/>
    </row>
    <row r="51" spans="1:29" ht="20.100000000000001" hidden="1" customHeight="1" x14ac:dyDescent="0.3">
      <c r="A51" s="5">
        <v>3</v>
      </c>
      <c r="B51" s="6" t="str">
        <f t="shared" si="14"/>
        <v>8</v>
      </c>
      <c r="C51" s="6" t="str">
        <f t="shared" si="15"/>
        <v>10</v>
      </c>
      <c r="D51" s="7"/>
      <c r="E51" s="7"/>
      <c r="F51" s="7"/>
      <c r="G51" s="5"/>
      <c r="H51" s="5"/>
      <c r="I51" s="8">
        <f t="shared" si="11"/>
        <v>0</v>
      </c>
      <c r="J51" s="9"/>
      <c r="K51" s="8">
        <f t="shared" si="12"/>
        <v>0</v>
      </c>
      <c r="L51" s="10" t="e">
        <f t="shared" si="13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6"/>
        <v/>
      </c>
      <c r="AB51" s="5"/>
      <c r="AC51" s="13"/>
    </row>
    <row r="52" spans="1:29" ht="20.100000000000001" hidden="1" customHeight="1" x14ac:dyDescent="0.3">
      <c r="A52" s="5">
        <v>4</v>
      </c>
      <c r="B52" s="6" t="str">
        <f t="shared" si="14"/>
        <v>8</v>
      </c>
      <c r="C52" s="6" t="str">
        <f t="shared" si="15"/>
        <v>10</v>
      </c>
      <c r="D52" s="7"/>
      <c r="E52" s="7"/>
      <c r="F52" s="7"/>
      <c r="G52" s="5"/>
      <c r="H52" s="5"/>
      <c r="I52" s="8">
        <f t="shared" si="11"/>
        <v>0</v>
      </c>
      <c r="J52" s="9"/>
      <c r="K52" s="8">
        <f t="shared" si="12"/>
        <v>0</v>
      </c>
      <c r="L52" s="10" t="e">
        <f t="shared" si="13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6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4"/>
        <v>8</v>
      </c>
      <c r="C53" s="6" t="str">
        <f t="shared" si="15"/>
        <v>10</v>
      </c>
      <c r="D53" s="7"/>
      <c r="E53" s="7"/>
      <c r="F53" s="7"/>
      <c r="G53" s="5"/>
      <c r="H53" s="5"/>
      <c r="I53" s="8">
        <f t="shared" si="11"/>
        <v>0</v>
      </c>
      <c r="J53" s="9"/>
      <c r="K53" s="8">
        <f t="shared" si="12"/>
        <v>0</v>
      </c>
      <c r="L53" s="10" t="e">
        <f t="shared" si="13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6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4"/>
        <v>8</v>
      </c>
      <c r="C54" s="6" t="str">
        <f t="shared" si="15"/>
        <v>10</v>
      </c>
      <c r="D54" s="7"/>
      <c r="E54" s="7"/>
      <c r="F54" s="7"/>
      <c r="G54" s="5"/>
      <c r="H54" s="5"/>
      <c r="I54" s="8">
        <f t="shared" si="11"/>
        <v>0</v>
      </c>
      <c r="J54" s="9"/>
      <c r="K54" s="8">
        <f t="shared" si="12"/>
        <v>0</v>
      </c>
      <c r="L54" s="10" t="e">
        <f t="shared" si="13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6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4"/>
        <v>8</v>
      </c>
      <c r="C55" s="6" t="str">
        <f t="shared" si="15"/>
        <v>10</v>
      </c>
      <c r="D55" s="7"/>
      <c r="E55" s="7"/>
      <c r="F55" s="7"/>
      <c r="G55" s="5"/>
      <c r="H55" s="5"/>
      <c r="I55" s="8">
        <f t="shared" si="11"/>
        <v>0</v>
      </c>
      <c r="J55" s="15"/>
      <c r="K55" s="8">
        <f t="shared" si="12"/>
        <v>0</v>
      </c>
      <c r="L55" s="10" t="e">
        <f t="shared" si="13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6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4"/>
        <v>8</v>
      </c>
      <c r="C56" s="6" t="str">
        <f t="shared" si="15"/>
        <v>10</v>
      </c>
      <c r="D56" s="7"/>
      <c r="E56" s="7"/>
      <c r="F56" s="7"/>
      <c r="G56" s="5"/>
      <c r="H56" s="5"/>
      <c r="I56" s="8">
        <f t="shared" si="11"/>
        <v>0</v>
      </c>
      <c r="J56" s="9"/>
      <c r="K56" s="8">
        <f t="shared" si="12"/>
        <v>0</v>
      </c>
      <c r="L56" s="10" t="e">
        <f t="shared" si="13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6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4"/>
        <v>8</v>
      </c>
      <c r="C57" s="6" t="str">
        <f t="shared" si="15"/>
        <v>10</v>
      </c>
      <c r="D57" s="7"/>
      <c r="E57" s="7"/>
      <c r="F57" s="7"/>
      <c r="G57" s="5"/>
      <c r="H57" s="5"/>
      <c r="I57" s="8">
        <f t="shared" si="11"/>
        <v>0</v>
      </c>
      <c r="J57" s="9"/>
      <c r="K57" s="8">
        <f t="shared" si="12"/>
        <v>0</v>
      </c>
      <c r="L57" s="10" t="e">
        <f t="shared" si="13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6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4"/>
        <v>8</v>
      </c>
      <c r="C58" s="6" t="str">
        <f t="shared" si="15"/>
        <v>10</v>
      </c>
      <c r="D58" s="7"/>
      <c r="E58" s="7"/>
      <c r="F58" s="7"/>
      <c r="G58" s="5"/>
      <c r="H58" s="5"/>
      <c r="I58" s="8">
        <f t="shared" si="11"/>
        <v>0</v>
      </c>
      <c r="J58" s="9"/>
      <c r="K58" s="8">
        <f t="shared" si="12"/>
        <v>0</v>
      </c>
      <c r="L58" s="10" t="e">
        <f t="shared" si="13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6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4"/>
        <v>8</v>
      </c>
      <c r="C59" s="6" t="str">
        <f t="shared" si="15"/>
        <v>10</v>
      </c>
      <c r="D59" s="7"/>
      <c r="E59" s="7"/>
      <c r="F59" s="7"/>
      <c r="G59" s="5"/>
      <c r="H59" s="5"/>
      <c r="I59" s="8">
        <f t="shared" si="11"/>
        <v>0</v>
      </c>
      <c r="J59" s="9"/>
      <c r="K59" s="8">
        <f t="shared" si="12"/>
        <v>0</v>
      </c>
      <c r="L59" s="10" t="e">
        <f t="shared" si="13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6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4"/>
        <v>8</v>
      </c>
      <c r="C60" s="6" t="str">
        <f t="shared" si="15"/>
        <v>10</v>
      </c>
      <c r="D60" s="7"/>
      <c r="E60" s="7"/>
      <c r="F60" s="7"/>
      <c r="G60" s="5"/>
      <c r="H60" s="5"/>
      <c r="I60" s="8">
        <f t="shared" si="11"/>
        <v>0</v>
      </c>
      <c r="J60" s="9"/>
      <c r="K60" s="8">
        <f t="shared" si="12"/>
        <v>0</v>
      </c>
      <c r="L60" s="10" t="e">
        <f t="shared" si="13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6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4"/>
        <v>8</v>
      </c>
      <c r="C61" s="6" t="str">
        <f t="shared" si="15"/>
        <v>10</v>
      </c>
      <c r="D61" s="7"/>
      <c r="E61" s="7"/>
      <c r="F61" s="7"/>
      <c r="G61" s="5"/>
      <c r="H61" s="5"/>
      <c r="I61" s="8">
        <f t="shared" si="11"/>
        <v>0</v>
      </c>
      <c r="J61" s="9"/>
      <c r="K61" s="8">
        <f t="shared" si="12"/>
        <v>0</v>
      </c>
      <c r="L61" s="10" t="e">
        <f t="shared" si="13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6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4"/>
        <v>8</v>
      </c>
      <c r="C62" s="6" t="str">
        <f t="shared" si="15"/>
        <v>10</v>
      </c>
      <c r="D62" s="7"/>
      <c r="E62" s="7"/>
      <c r="F62" s="7"/>
      <c r="G62" s="5"/>
      <c r="H62" s="5"/>
      <c r="I62" s="8">
        <f t="shared" ref="I62:I63" si="17">J62+K62</f>
        <v>0</v>
      </c>
      <c r="J62" s="9"/>
      <c r="K62" s="8">
        <f t="shared" ref="K62:K63" si="18">SUM(M62:W62)</f>
        <v>0</v>
      </c>
      <c r="L62" s="10" t="e">
        <f t="shared" ref="L62:L63" si="19">K62/I62</f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6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4"/>
        <v>8</v>
      </c>
      <c r="C63" s="6" t="str">
        <f t="shared" si="15"/>
        <v>10</v>
      </c>
      <c r="D63" s="7"/>
      <c r="E63" s="7"/>
      <c r="F63" s="7"/>
      <c r="G63" s="5"/>
      <c r="H63" s="5"/>
      <c r="I63" s="8">
        <f t="shared" si="17"/>
        <v>0</v>
      </c>
      <c r="J63" s="9"/>
      <c r="K63" s="8">
        <f t="shared" si="18"/>
        <v>0</v>
      </c>
      <c r="L63" s="10" t="e">
        <f t="shared" si="19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6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V47:V48"/>
    <mergeCell ref="W47:W48"/>
    <mergeCell ref="Q47:Q48"/>
    <mergeCell ref="R47:R48"/>
    <mergeCell ref="S47:S48"/>
    <mergeCell ref="T47:T48"/>
    <mergeCell ref="U47:U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X47:AC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M47:M48"/>
    <mergeCell ref="N47:N48"/>
    <mergeCell ref="O47:O48"/>
    <mergeCell ref="P47:P48"/>
  </mergeCells>
  <phoneticPr fontId="4" type="noConversion"/>
  <conditionalFormatting sqref="A7:AC46">
    <cfRule type="expression" dxfId="43" priority="7">
      <formula>$L7&gt;0.15</formula>
    </cfRule>
    <cfRule type="expression" dxfId="42" priority="8">
      <formula>AND($L7&gt;0.08,$L7&lt;0.15)</formula>
    </cfRule>
  </conditionalFormatting>
  <conditionalFormatting sqref="A49:AC63">
    <cfRule type="expression" dxfId="41" priority="1">
      <formula>$L49&gt;0.15</formula>
    </cfRule>
    <cfRule type="expression" dxfId="40" priority="2">
      <formula>AND($L49&gt;0.08,$L49&lt;0.15)</formula>
    </cfRule>
  </conditionalFormatting>
  <dataValidations count="3">
    <dataValidation allowBlank="1" showInputMessage="1" showErrorMessage="1" prompt="수식 계산_x000a_수치 입력 금지" sqref="K49:K63 K7:K46" xr:uid="{CF5C437E-D9A2-4364-833D-42A8ACE41484}"/>
    <dataValidation type="whole" allowBlank="1" showInputMessage="1" showErrorMessage="1" errorTitle="입력값이 올바르지 않습니다." error="숫자만 쓰세요!" sqref="J29:J30 J25:J27 M49:W63 M7:W46" xr:uid="{8E8AC165-9D89-42D4-A4FB-7FC335979EE2}">
      <formula1>0</formula1>
      <formula2>20000</formula2>
    </dataValidation>
    <dataValidation type="list" allowBlank="1" showInputMessage="1" showErrorMessage="1" sqref="Z49:Z63 Z7:Z46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81E6-B3F6-48D9-83CB-D76061921C2A}">
  <dimension ref="A1:AC72"/>
  <sheetViews>
    <sheetView zoomScale="85" zoomScaleNormal="85" workbookViewId="0">
      <pane ySplit="6" topLeftCell="A7" activePane="bottomLeft" state="frozen"/>
      <selection activeCell="A5" sqref="A5:A6"/>
      <selection pane="bottomLeft" activeCell="B7" sqref="B7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52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11</v>
      </c>
      <c r="D7" s="7" t="s">
        <v>32</v>
      </c>
      <c r="E7" s="7" t="s">
        <v>91</v>
      </c>
      <c r="F7" s="7" t="s">
        <v>93</v>
      </c>
      <c r="G7" s="5" t="s">
        <v>108</v>
      </c>
      <c r="H7" s="5" t="s">
        <v>109</v>
      </c>
      <c r="I7" s="8">
        <f t="shared" ref="I7:I46" si="0">J7+K7</f>
        <v>3898</v>
      </c>
      <c r="J7" s="9">
        <v>3877</v>
      </c>
      <c r="K7" s="8">
        <f t="shared" ref="K7:K29" si="1">SUM(M7:W7)</f>
        <v>21</v>
      </c>
      <c r="L7" s="10">
        <f t="shared" ref="L7:L46" si="2">K7/I7</f>
        <v>5.3873781426372501E-3</v>
      </c>
      <c r="M7" s="11">
        <v>18</v>
      </c>
      <c r="N7" s="11"/>
      <c r="O7" s="11"/>
      <c r="P7" s="11">
        <v>2</v>
      </c>
      <c r="Q7" s="11">
        <v>1</v>
      </c>
      <c r="R7" s="11"/>
      <c r="S7" s="11"/>
      <c r="T7" s="11"/>
      <c r="U7" s="11"/>
      <c r="V7" s="11"/>
      <c r="W7" s="11"/>
      <c r="X7" s="12">
        <v>20200810</v>
      </c>
      <c r="Y7" s="12">
        <v>14</v>
      </c>
      <c r="Z7" s="6" t="s">
        <v>69</v>
      </c>
      <c r="AA7" s="12" t="str">
        <f>IF($Z7="A","하선동",IF($Z7="B","이형준",""))</f>
        <v>하선동</v>
      </c>
      <c r="AB7" s="5" t="s">
        <v>56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11</v>
      </c>
      <c r="D8" s="7" t="s">
        <v>32</v>
      </c>
      <c r="E8" s="7" t="s">
        <v>91</v>
      </c>
      <c r="F8" s="7" t="s">
        <v>93</v>
      </c>
      <c r="G8" s="5" t="s">
        <v>108</v>
      </c>
      <c r="H8" s="5" t="s">
        <v>109</v>
      </c>
      <c r="I8" s="8">
        <f t="shared" si="0"/>
        <v>1757</v>
      </c>
      <c r="J8" s="9">
        <v>1732</v>
      </c>
      <c r="K8" s="8">
        <f t="shared" si="1"/>
        <v>25</v>
      </c>
      <c r="L8" s="10">
        <f t="shared" si="2"/>
        <v>1.4228799089356859E-2</v>
      </c>
      <c r="M8" s="11">
        <v>12</v>
      </c>
      <c r="N8" s="11"/>
      <c r="O8" s="11"/>
      <c r="P8" s="11">
        <v>1</v>
      </c>
      <c r="Q8" s="11"/>
      <c r="R8" s="11">
        <v>12</v>
      </c>
      <c r="S8" s="11"/>
      <c r="T8" s="11"/>
      <c r="U8" s="11"/>
      <c r="V8" s="11"/>
      <c r="W8" s="11"/>
      <c r="X8" s="12">
        <v>20200810</v>
      </c>
      <c r="Y8" s="12">
        <v>14</v>
      </c>
      <c r="Z8" s="6" t="s">
        <v>97</v>
      </c>
      <c r="AA8" s="12" t="str">
        <f t="shared" ref="AA8:AA46" si="5">IF($Z8="A","하선동",IF($Z8="B","이형준",""))</f>
        <v>이형준</v>
      </c>
      <c r="AB8" s="5" t="s">
        <v>56</v>
      </c>
      <c r="AC8" s="13" t="s">
        <v>95</v>
      </c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11</v>
      </c>
      <c r="D9" s="7" t="s">
        <v>32</v>
      </c>
      <c r="E9" s="7" t="s">
        <v>92</v>
      </c>
      <c r="F9" s="7" t="s">
        <v>94</v>
      </c>
      <c r="G9" s="5" t="s">
        <v>108</v>
      </c>
      <c r="H9" s="5" t="s">
        <v>110</v>
      </c>
      <c r="I9" s="8">
        <f t="shared" si="0"/>
        <v>1206</v>
      </c>
      <c r="J9" s="9">
        <v>1200</v>
      </c>
      <c r="K9" s="8">
        <f t="shared" si="1"/>
        <v>6</v>
      </c>
      <c r="L9" s="10">
        <f t="shared" si="2"/>
        <v>4.9751243781094526E-3</v>
      </c>
      <c r="M9" s="11"/>
      <c r="N9" s="11"/>
      <c r="O9" s="11"/>
      <c r="P9" s="11"/>
      <c r="Q9" s="11"/>
      <c r="R9" s="11"/>
      <c r="S9" s="11"/>
      <c r="T9" s="11">
        <v>6</v>
      </c>
      <c r="U9" s="11"/>
      <c r="V9" s="11"/>
      <c r="W9" s="11"/>
      <c r="X9" s="12">
        <v>20200811</v>
      </c>
      <c r="Y9" s="6">
        <v>2</v>
      </c>
      <c r="Z9" s="6" t="s">
        <v>98</v>
      </c>
      <c r="AA9" s="12" t="str">
        <f t="shared" si="5"/>
        <v>하선동</v>
      </c>
      <c r="AB9" s="5" t="s">
        <v>56</v>
      </c>
      <c r="AC9" s="13" t="s">
        <v>96</v>
      </c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11</v>
      </c>
      <c r="D10" s="7" t="s">
        <v>32</v>
      </c>
      <c r="E10" s="7" t="s">
        <v>92</v>
      </c>
      <c r="F10" s="7" t="s">
        <v>94</v>
      </c>
      <c r="G10" s="5" t="s">
        <v>108</v>
      </c>
      <c r="H10" s="5" t="s">
        <v>110</v>
      </c>
      <c r="I10" s="8">
        <f t="shared" si="0"/>
        <v>661</v>
      </c>
      <c r="J10" s="9">
        <v>470</v>
      </c>
      <c r="K10" s="8">
        <f t="shared" si="1"/>
        <v>191</v>
      </c>
      <c r="L10" s="10">
        <f t="shared" si="2"/>
        <v>0.28895612708018154</v>
      </c>
      <c r="M10" s="11"/>
      <c r="N10" s="11"/>
      <c r="O10" s="11"/>
      <c r="P10" s="11"/>
      <c r="Q10" s="11">
        <v>5</v>
      </c>
      <c r="R10" s="11">
        <v>178</v>
      </c>
      <c r="S10" s="11">
        <v>8</v>
      </c>
      <c r="T10" s="11"/>
      <c r="U10" s="11"/>
      <c r="V10" s="11"/>
      <c r="W10" s="11"/>
      <c r="X10" s="12">
        <v>20200810</v>
      </c>
      <c r="Y10" s="12">
        <v>2</v>
      </c>
      <c r="Z10" s="6" t="s">
        <v>98</v>
      </c>
      <c r="AA10" s="12" t="str">
        <f t="shared" si="5"/>
        <v>하선동</v>
      </c>
      <c r="AB10" s="5" t="s">
        <v>57</v>
      </c>
      <c r="AC10" s="13" t="s">
        <v>95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11</v>
      </c>
      <c r="D11" s="7" t="s">
        <v>32</v>
      </c>
      <c r="E11" s="7" t="s">
        <v>92</v>
      </c>
      <c r="F11" s="7" t="s">
        <v>94</v>
      </c>
      <c r="G11" s="5" t="s">
        <v>108</v>
      </c>
      <c r="H11" s="5" t="s">
        <v>110</v>
      </c>
      <c r="I11" s="8">
        <f t="shared" si="0"/>
        <v>3245</v>
      </c>
      <c r="J11" s="9">
        <v>3180</v>
      </c>
      <c r="K11" s="8">
        <f t="shared" si="1"/>
        <v>65</v>
      </c>
      <c r="L11" s="10">
        <f t="shared" si="2"/>
        <v>2.0030816640986132E-2</v>
      </c>
      <c r="M11" s="11"/>
      <c r="N11" s="11"/>
      <c r="O11" s="11"/>
      <c r="P11" s="11"/>
      <c r="Q11" s="11">
        <v>9</v>
      </c>
      <c r="R11" s="11"/>
      <c r="S11" s="11">
        <v>38</v>
      </c>
      <c r="T11" s="11">
        <v>18</v>
      </c>
      <c r="U11" s="11"/>
      <c r="V11" s="11"/>
      <c r="W11" s="11"/>
      <c r="X11" s="12">
        <v>20200811</v>
      </c>
      <c r="Y11" s="12">
        <v>2</v>
      </c>
      <c r="Z11" s="6" t="s">
        <v>98</v>
      </c>
      <c r="AA11" s="12" t="str">
        <f t="shared" si="5"/>
        <v>하선동</v>
      </c>
      <c r="AB11" s="5" t="s">
        <v>57</v>
      </c>
      <c r="AC11" s="13" t="s">
        <v>96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11</v>
      </c>
      <c r="D12" s="7" t="s">
        <v>34</v>
      </c>
      <c r="E12" s="7" t="s">
        <v>91</v>
      </c>
      <c r="F12" s="7" t="s">
        <v>99</v>
      </c>
      <c r="G12" s="5" t="s">
        <v>111</v>
      </c>
      <c r="H12" s="5" t="s">
        <v>109</v>
      </c>
      <c r="I12" s="8">
        <f t="shared" si="0"/>
        <v>5238</v>
      </c>
      <c r="J12" s="9">
        <v>5020</v>
      </c>
      <c r="K12" s="8">
        <f t="shared" si="1"/>
        <v>218</v>
      </c>
      <c r="L12" s="10">
        <f t="shared" si="2"/>
        <v>4.1618938526155023E-2</v>
      </c>
      <c r="M12" s="11">
        <v>210</v>
      </c>
      <c r="N12" s="11">
        <v>2</v>
      </c>
      <c r="O12" s="11"/>
      <c r="P12" s="11">
        <v>6</v>
      </c>
      <c r="Q12" s="11"/>
      <c r="R12" s="11"/>
      <c r="S12" s="11"/>
      <c r="T12" s="11"/>
      <c r="U12" s="11"/>
      <c r="V12" s="11"/>
      <c r="W12" s="11"/>
      <c r="X12" s="12">
        <v>20200810</v>
      </c>
      <c r="Y12" s="12">
        <v>15</v>
      </c>
      <c r="Z12" s="6" t="s">
        <v>98</v>
      </c>
      <c r="AA12" s="12" t="str">
        <f t="shared" si="5"/>
        <v>하선동</v>
      </c>
      <c r="AB12" s="5" t="s">
        <v>58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11</v>
      </c>
      <c r="D13" s="7" t="s">
        <v>34</v>
      </c>
      <c r="E13" s="7" t="s">
        <v>91</v>
      </c>
      <c r="F13" s="7" t="s">
        <v>99</v>
      </c>
      <c r="G13" s="5" t="s">
        <v>111</v>
      </c>
      <c r="H13" s="5" t="s">
        <v>109</v>
      </c>
      <c r="I13" s="8">
        <f t="shared" si="0"/>
        <v>2010</v>
      </c>
      <c r="J13" s="15">
        <v>2008</v>
      </c>
      <c r="K13" s="8">
        <f t="shared" si="1"/>
        <v>2</v>
      </c>
      <c r="L13" s="10">
        <f t="shared" si="2"/>
        <v>9.9502487562189048E-4</v>
      </c>
      <c r="M13" s="11"/>
      <c r="N13" s="11"/>
      <c r="O13" s="11"/>
      <c r="P13" s="11">
        <v>2</v>
      </c>
      <c r="Q13" s="11"/>
      <c r="R13" s="11"/>
      <c r="S13" s="11"/>
      <c r="T13" s="11"/>
      <c r="U13" s="11"/>
      <c r="V13" s="11"/>
      <c r="W13" s="11"/>
      <c r="X13" s="12">
        <v>20200811</v>
      </c>
      <c r="Y13" s="12">
        <v>15</v>
      </c>
      <c r="Z13" s="6" t="s">
        <v>98</v>
      </c>
      <c r="AA13" s="12" t="str">
        <f t="shared" si="5"/>
        <v>하선동</v>
      </c>
      <c r="AB13" s="5" t="s">
        <v>58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11</v>
      </c>
      <c r="D14" s="7" t="s">
        <v>34</v>
      </c>
      <c r="E14" s="7" t="s">
        <v>91</v>
      </c>
      <c r="F14" s="7" t="s">
        <v>99</v>
      </c>
      <c r="G14" s="5" t="s">
        <v>111</v>
      </c>
      <c r="H14" s="5" t="s">
        <v>109</v>
      </c>
      <c r="I14" s="8">
        <f t="shared" si="0"/>
        <v>8438</v>
      </c>
      <c r="J14" s="9">
        <v>8400</v>
      </c>
      <c r="K14" s="8">
        <f t="shared" si="1"/>
        <v>38</v>
      </c>
      <c r="L14" s="10">
        <f t="shared" si="2"/>
        <v>4.5034368333728373E-3</v>
      </c>
      <c r="M14" s="11"/>
      <c r="N14" s="11">
        <v>10</v>
      </c>
      <c r="O14" s="11"/>
      <c r="P14" s="11">
        <v>28</v>
      </c>
      <c r="Q14" s="11"/>
      <c r="R14" s="11"/>
      <c r="S14" s="11"/>
      <c r="T14" s="11"/>
      <c r="U14" s="11"/>
      <c r="V14" s="11"/>
      <c r="W14" s="11"/>
      <c r="X14" s="12">
        <v>20200805</v>
      </c>
      <c r="Y14" s="12">
        <v>7</v>
      </c>
      <c r="Z14" s="6" t="s">
        <v>97</v>
      </c>
      <c r="AA14" s="12" t="str">
        <f t="shared" si="5"/>
        <v>이형준</v>
      </c>
      <c r="AB14" s="5" t="s">
        <v>58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11</v>
      </c>
      <c r="D15" s="7" t="s">
        <v>32</v>
      </c>
      <c r="E15" s="7" t="s">
        <v>92</v>
      </c>
      <c r="F15" s="7" t="s">
        <v>94</v>
      </c>
      <c r="G15" s="5" t="s">
        <v>108</v>
      </c>
      <c r="H15" s="5" t="s">
        <v>110</v>
      </c>
      <c r="I15" s="8">
        <f t="shared" si="0"/>
        <v>3906</v>
      </c>
      <c r="J15" s="9">
        <v>3850</v>
      </c>
      <c r="K15" s="8">
        <f t="shared" si="1"/>
        <v>56</v>
      </c>
      <c r="L15" s="10">
        <f t="shared" si="2"/>
        <v>1.4336917562724014E-2</v>
      </c>
      <c r="M15" s="11">
        <v>15</v>
      </c>
      <c r="N15" s="11"/>
      <c r="O15" s="11"/>
      <c r="P15" s="11"/>
      <c r="Q15" s="11"/>
      <c r="R15" s="11"/>
      <c r="S15" s="11">
        <v>22</v>
      </c>
      <c r="T15" s="11">
        <v>19</v>
      </c>
      <c r="U15" s="11"/>
      <c r="V15" s="11"/>
      <c r="W15" s="11"/>
      <c r="X15" s="12">
        <v>20200811</v>
      </c>
      <c r="Y15" s="12">
        <v>2</v>
      </c>
      <c r="Z15" s="6" t="s">
        <v>98</v>
      </c>
      <c r="AA15" s="12" t="str">
        <f t="shared" si="5"/>
        <v>하선동</v>
      </c>
      <c r="AB15" s="5" t="s">
        <v>58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11</v>
      </c>
      <c r="D16" s="7" t="s">
        <v>32</v>
      </c>
      <c r="E16" s="7" t="s">
        <v>100</v>
      </c>
      <c r="F16" s="7" t="s">
        <v>102</v>
      </c>
      <c r="G16" s="5" t="s">
        <v>112</v>
      </c>
      <c r="H16" s="5" t="s">
        <v>113</v>
      </c>
      <c r="I16" s="8">
        <f t="shared" si="0"/>
        <v>608</v>
      </c>
      <c r="J16" s="9">
        <v>607</v>
      </c>
      <c r="K16" s="8">
        <f t="shared" si="1"/>
        <v>1</v>
      </c>
      <c r="L16" s="10">
        <f t="shared" si="2"/>
        <v>1.6447368421052631E-3</v>
      </c>
      <c r="M16" s="11"/>
      <c r="N16" s="11"/>
      <c r="O16" s="11"/>
      <c r="P16" s="11"/>
      <c r="Q16" s="11">
        <v>1</v>
      </c>
      <c r="R16" s="11"/>
      <c r="S16" s="11"/>
      <c r="T16" s="11"/>
      <c r="U16" s="11"/>
      <c r="V16" s="11"/>
      <c r="W16" s="11"/>
      <c r="X16" s="12">
        <v>20200811</v>
      </c>
      <c r="Y16" s="12">
        <v>1</v>
      </c>
      <c r="Z16" s="6" t="s">
        <v>98</v>
      </c>
      <c r="AA16" s="12" t="str">
        <f t="shared" si="5"/>
        <v>하선동</v>
      </c>
      <c r="AB16" s="5" t="s">
        <v>59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11</v>
      </c>
      <c r="D17" s="7" t="s">
        <v>32</v>
      </c>
      <c r="E17" s="7" t="s">
        <v>65</v>
      </c>
      <c r="F17" s="7" t="s">
        <v>68</v>
      </c>
      <c r="G17" s="5" t="s">
        <v>108</v>
      </c>
      <c r="H17" s="5" t="s">
        <v>110</v>
      </c>
      <c r="I17" s="8">
        <f t="shared" si="0"/>
        <v>4157</v>
      </c>
      <c r="J17" s="9">
        <v>4120</v>
      </c>
      <c r="K17" s="8">
        <f t="shared" si="1"/>
        <v>37</v>
      </c>
      <c r="L17" s="10">
        <f t="shared" si="2"/>
        <v>8.9006495068559063E-3</v>
      </c>
      <c r="M17" s="11">
        <v>11</v>
      </c>
      <c r="N17" s="11"/>
      <c r="O17" s="11"/>
      <c r="P17" s="11"/>
      <c r="Q17" s="11"/>
      <c r="R17" s="11"/>
      <c r="S17" s="11">
        <v>19</v>
      </c>
      <c r="T17" s="11">
        <v>7</v>
      </c>
      <c r="U17" s="11"/>
      <c r="V17" s="11"/>
      <c r="W17" s="11"/>
      <c r="X17" s="12">
        <v>20200811</v>
      </c>
      <c r="Y17" s="12">
        <v>2</v>
      </c>
      <c r="Z17" s="6" t="s">
        <v>97</v>
      </c>
      <c r="AA17" s="12" t="str">
        <f t="shared" si="5"/>
        <v>이형준</v>
      </c>
      <c r="AB17" s="5" t="s">
        <v>59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11</v>
      </c>
      <c r="D18" s="7" t="s">
        <v>34</v>
      </c>
      <c r="E18" s="7" t="s">
        <v>63</v>
      </c>
      <c r="F18" s="7" t="s">
        <v>74</v>
      </c>
      <c r="G18" s="5" t="s">
        <v>111</v>
      </c>
      <c r="H18" s="5" t="s">
        <v>109</v>
      </c>
      <c r="I18" s="8">
        <f t="shared" si="0"/>
        <v>3703</v>
      </c>
      <c r="J18" s="9">
        <v>3696</v>
      </c>
      <c r="K18" s="8">
        <f t="shared" si="1"/>
        <v>7</v>
      </c>
      <c r="L18" s="10">
        <f t="shared" si="2"/>
        <v>1.890359168241966E-3</v>
      </c>
      <c r="M18" s="11"/>
      <c r="N18" s="11"/>
      <c r="O18" s="11"/>
      <c r="P18" s="11">
        <v>4</v>
      </c>
      <c r="Q18" s="11">
        <v>3</v>
      </c>
      <c r="R18" s="11"/>
      <c r="S18" s="11"/>
      <c r="T18" s="11"/>
      <c r="U18" s="11"/>
      <c r="V18" s="11"/>
      <c r="W18" s="11"/>
      <c r="X18" s="12">
        <v>20200811</v>
      </c>
      <c r="Y18" s="12">
        <v>8</v>
      </c>
      <c r="Z18" s="6" t="s">
        <v>98</v>
      </c>
      <c r="AA18" s="12" t="str">
        <f t="shared" si="5"/>
        <v>하선동</v>
      </c>
      <c r="AB18" s="5" t="s">
        <v>59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11</v>
      </c>
      <c r="D19" s="7" t="s">
        <v>82</v>
      </c>
      <c r="E19" s="7" t="s">
        <v>101</v>
      </c>
      <c r="F19" s="7" t="s">
        <v>103</v>
      </c>
      <c r="G19" s="5" t="s">
        <v>114</v>
      </c>
      <c r="H19" s="5" t="s">
        <v>109</v>
      </c>
      <c r="I19" s="8">
        <f t="shared" si="0"/>
        <v>2048</v>
      </c>
      <c r="J19" s="9">
        <v>1930</v>
      </c>
      <c r="K19" s="8">
        <f t="shared" si="1"/>
        <v>118</v>
      </c>
      <c r="L19" s="10">
        <f t="shared" si="2"/>
        <v>5.76171875E-2</v>
      </c>
      <c r="M19" s="11"/>
      <c r="N19" s="11"/>
      <c r="O19" s="11"/>
      <c r="P19" s="11"/>
      <c r="Q19" s="11">
        <v>1</v>
      </c>
      <c r="R19" s="11"/>
      <c r="S19" s="11"/>
      <c r="T19" s="11">
        <v>117</v>
      </c>
      <c r="U19" s="11"/>
      <c r="V19" s="11"/>
      <c r="W19" s="11"/>
      <c r="X19" s="12">
        <v>20200811</v>
      </c>
      <c r="Y19" s="12">
        <v>7</v>
      </c>
      <c r="Z19" s="6" t="s">
        <v>97</v>
      </c>
      <c r="AA19" s="12" t="str">
        <f t="shared" si="5"/>
        <v>이형준</v>
      </c>
      <c r="AB19" s="5" t="s">
        <v>59</v>
      </c>
      <c r="AC19" s="13" t="s">
        <v>106</v>
      </c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11</v>
      </c>
      <c r="D20" s="7" t="s">
        <v>32</v>
      </c>
      <c r="E20" s="7" t="s">
        <v>63</v>
      </c>
      <c r="F20" s="7" t="s">
        <v>66</v>
      </c>
      <c r="G20" s="5" t="s">
        <v>108</v>
      </c>
      <c r="H20" s="5" t="s">
        <v>109</v>
      </c>
      <c r="I20" s="8">
        <f t="shared" si="0"/>
        <v>1671</v>
      </c>
      <c r="J20" s="9">
        <v>1666</v>
      </c>
      <c r="K20" s="8">
        <f t="shared" si="1"/>
        <v>5</v>
      </c>
      <c r="L20" s="10">
        <f t="shared" si="2"/>
        <v>2.9922202274087371E-3</v>
      </c>
      <c r="M20" s="11"/>
      <c r="N20" s="11"/>
      <c r="O20" s="11"/>
      <c r="P20" s="11">
        <v>3</v>
      </c>
      <c r="Q20" s="11">
        <v>2</v>
      </c>
      <c r="R20" s="11"/>
      <c r="S20" s="11"/>
      <c r="T20" s="11"/>
      <c r="U20" s="11"/>
      <c r="V20" s="11"/>
      <c r="W20" s="11"/>
      <c r="X20" s="12">
        <v>20200810</v>
      </c>
      <c r="Y20" s="12">
        <v>14</v>
      </c>
      <c r="Z20" s="6" t="s">
        <v>97</v>
      </c>
      <c r="AA20" s="12" t="str">
        <f t="shared" si="5"/>
        <v>이형준</v>
      </c>
      <c r="AB20" s="5" t="s">
        <v>60</v>
      </c>
      <c r="AC20" s="13" t="s">
        <v>107</v>
      </c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11</v>
      </c>
      <c r="D21" s="7" t="s">
        <v>32</v>
      </c>
      <c r="E21" s="7" t="s">
        <v>63</v>
      </c>
      <c r="F21" s="7" t="s">
        <v>66</v>
      </c>
      <c r="G21" s="5" t="s">
        <v>108</v>
      </c>
      <c r="H21" s="5" t="s">
        <v>109</v>
      </c>
      <c r="I21" s="8">
        <f t="shared" si="0"/>
        <v>2204</v>
      </c>
      <c r="J21" s="9">
        <v>2200</v>
      </c>
      <c r="K21" s="8">
        <f t="shared" si="1"/>
        <v>4</v>
      </c>
      <c r="L21" s="10">
        <f t="shared" si="2"/>
        <v>1.8148820326678765E-3</v>
      </c>
      <c r="M21" s="11">
        <v>1</v>
      </c>
      <c r="N21" s="11"/>
      <c r="O21" s="11"/>
      <c r="P21" s="11">
        <v>3</v>
      </c>
      <c r="Q21" s="11"/>
      <c r="R21" s="11"/>
      <c r="S21" s="11"/>
      <c r="T21" s="11"/>
      <c r="U21" s="11"/>
      <c r="V21" s="11"/>
      <c r="W21" s="11"/>
      <c r="X21" s="12">
        <v>20200811</v>
      </c>
      <c r="Y21" s="12">
        <v>14</v>
      </c>
      <c r="Z21" s="6" t="s">
        <v>98</v>
      </c>
      <c r="AA21" s="12" t="str">
        <f t="shared" si="5"/>
        <v>하선동</v>
      </c>
      <c r="AB21" s="5" t="s">
        <v>60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11</v>
      </c>
      <c r="D22" s="7" t="s">
        <v>32</v>
      </c>
      <c r="E22" s="7" t="s">
        <v>63</v>
      </c>
      <c r="F22" s="7" t="s">
        <v>66</v>
      </c>
      <c r="G22" s="5" t="s">
        <v>108</v>
      </c>
      <c r="H22" s="5" t="s">
        <v>109</v>
      </c>
      <c r="I22" s="8">
        <f t="shared" si="0"/>
        <v>5271</v>
      </c>
      <c r="J22" s="9">
        <v>5234</v>
      </c>
      <c r="K22" s="8">
        <f t="shared" si="1"/>
        <v>37</v>
      </c>
      <c r="L22" s="10">
        <f t="shared" si="2"/>
        <v>7.0195408840827171E-3</v>
      </c>
      <c r="M22" s="11"/>
      <c r="N22" s="11"/>
      <c r="O22" s="11"/>
      <c r="P22" s="11">
        <v>9</v>
      </c>
      <c r="Q22" s="11">
        <v>9</v>
      </c>
      <c r="R22" s="11">
        <v>19</v>
      </c>
      <c r="S22" s="11"/>
      <c r="T22" s="11"/>
      <c r="U22" s="11"/>
      <c r="V22" s="11"/>
      <c r="W22" s="11"/>
      <c r="X22" s="12">
        <v>20200811</v>
      </c>
      <c r="Y22" s="12">
        <v>14</v>
      </c>
      <c r="Z22" s="6" t="s">
        <v>97</v>
      </c>
      <c r="AA22" s="12" t="str">
        <f t="shared" si="5"/>
        <v>이형준</v>
      </c>
      <c r="AB22" s="5" t="s">
        <v>60</v>
      </c>
      <c r="AC22" s="13" t="s">
        <v>107</v>
      </c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11</v>
      </c>
      <c r="D23" s="7" t="s">
        <v>32</v>
      </c>
      <c r="E23" s="7" t="s">
        <v>65</v>
      </c>
      <c r="F23" s="7" t="s">
        <v>68</v>
      </c>
      <c r="G23" s="5" t="s">
        <v>108</v>
      </c>
      <c r="H23" s="5" t="s">
        <v>110</v>
      </c>
      <c r="I23" s="8">
        <f t="shared" si="0"/>
        <v>5423</v>
      </c>
      <c r="J23" s="9">
        <v>5360</v>
      </c>
      <c r="K23" s="8">
        <f t="shared" si="1"/>
        <v>63</v>
      </c>
      <c r="L23" s="10">
        <f t="shared" si="2"/>
        <v>1.1617186059376729E-2</v>
      </c>
      <c r="M23" s="11"/>
      <c r="N23" s="11"/>
      <c r="O23" s="11"/>
      <c r="P23" s="11">
        <v>2</v>
      </c>
      <c r="Q23" s="11">
        <v>12</v>
      </c>
      <c r="R23" s="11"/>
      <c r="S23" s="11">
        <v>37</v>
      </c>
      <c r="T23" s="11">
        <v>12</v>
      </c>
      <c r="U23" s="11"/>
      <c r="V23" s="11"/>
      <c r="W23" s="11"/>
      <c r="X23" s="12">
        <v>20200811</v>
      </c>
      <c r="Y23" s="12">
        <v>2</v>
      </c>
      <c r="Z23" s="6" t="s">
        <v>97</v>
      </c>
      <c r="AA23" s="12" t="str">
        <f t="shared" si="5"/>
        <v>이형준</v>
      </c>
      <c r="AB23" s="5" t="s">
        <v>60</v>
      </c>
      <c r="AC23" s="13" t="s">
        <v>81</v>
      </c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11</v>
      </c>
      <c r="D24" s="7" t="s">
        <v>32</v>
      </c>
      <c r="E24" s="7" t="s">
        <v>63</v>
      </c>
      <c r="F24" s="7" t="s">
        <v>66</v>
      </c>
      <c r="G24" s="5" t="s">
        <v>108</v>
      </c>
      <c r="H24" s="5" t="s">
        <v>109</v>
      </c>
      <c r="I24" s="8">
        <f t="shared" si="0"/>
        <v>6816</v>
      </c>
      <c r="J24" s="9">
        <v>6720</v>
      </c>
      <c r="K24" s="8">
        <f t="shared" si="1"/>
        <v>96</v>
      </c>
      <c r="L24" s="10">
        <f t="shared" si="2"/>
        <v>1.4084507042253521E-2</v>
      </c>
      <c r="M24" s="11">
        <v>12</v>
      </c>
      <c r="N24" s="11"/>
      <c r="O24" s="11"/>
      <c r="P24" s="11">
        <v>26</v>
      </c>
      <c r="Q24" s="11">
        <v>24</v>
      </c>
      <c r="R24" s="11">
        <v>34</v>
      </c>
      <c r="S24" s="11"/>
      <c r="T24" s="11"/>
      <c r="U24" s="11"/>
      <c r="V24" s="11"/>
      <c r="W24" s="11"/>
      <c r="X24" s="12">
        <v>20200811</v>
      </c>
      <c r="Y24" s="12">
        <v>14</v>
      </c>
      <c r="Z24" s="6" t="s">
        <v>97</v>
      </c>
      <c r="AA24" s="12" t="str">
        <f t="shared" si="5"/>
        <v>이형준</v>
      </c>
      <c r="AB24" s="5" t="s">
        <v>61</v>
      </c>
      <c r="AC24" s="13" t="s">
        <v>73</v>
      </c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11</v>
      </c>
      <c r="D25" s="7" t="s">
        <v>32</v>
      </c>
      <c r="E25" s="7" t="s">
        <v>65</v>
      </c>
      <c r="F25" s="7" t="s">
        <v>68</v>
      </c>
      <c r="G25" s="5" t="s">
        <v>108</v>
      </c>
      <c r="H25" s="5" t="s">
        <v>110</v>
      </c>
      <c r="I25" s="8">
        <f t="shared" si="0"/>
        <v>3766</v>
      </c>
      <c r="J25" s="11">
        <v>3740</v>
      </c>
      <c r="K25" s="8">
        <f t="shared" si="1"/>
        <v>26</v>
      </c>
      <c r="L25" s="10">
        <f t="shared" si="2"/>
        <v>6.9038767923526286E-3</v>
      </c>
      <c r="M25" s="11">
        <v>1</v>
      </c>
      <c r="N25" s="11"/>
      <c r="O25" s="11"/>
      <c r="P25" s="11">
        <v>2</v>
      </c>
      <c r="Q25" s="11">
        <v>3</v>
      </c>
      <c r="R25" s="11"/>
      <c r="S25" s="11">
        <v>12</v>
      </c>
      <c r="T25" s="11">
        <v>8</v>
      </c>
      <c r="U25" s="11"/>
      <c r="V25" s="11"/>
      <c r="W25" s="11"/>
      <c r="X25" s="12">
        <v>20200811</v>
      </c>
      <c r="Y25" s="12">
        <v>2</v>
      </c>
      <c r="Z25" s="6" t="s">
        <v>97</v>
      </c>
      <c r="AA25" s="12" t="str">
        <f t="shared" si="5"/>
        <v>이형준</v>
      </c>
      <c r="AB25" s="5" t="s">
        <v>61</v>
      </c>
      <c r="AC25" s="13" t="s">
        <v>81</v>
      </c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11</v>
      </c>
      <c r="D26" s="7" t="s">
        <v>34</v>
      </c>
      <c r="E26" s="7" t="s">
        <v>63</v>
      </c>
      <c r="F26" s="7" t="s">
        <v>74</v>
      </c>
      <c r="G26" s="5" t="s">
        <v>111</v>
      </c>
      <c r="H26" s="5" t="s">
        <v>109</v>
      </c>
      <c r="I26" s="8">
        <f t="shared" si="0"/>
        <v>5405</v>
      </c>
      <c r="J26" s="11">
        <v>5400</v>
      </c>
      <c r="K26" s="8">
        <f t="shared" si="1"/>
        <v>5</v>
      </c>
      <c r="L26" s="10">
        <f t="shared" si="2"/>
        <v>9.2506938020351531E-4</v>
      </c>
      <c r="M26" s="11"/>
      <c r="N26" s="11"/>
      <c r="O26" s="11"/>
      <c r="P26" s="11">
        <v>5</v>
      </c>
      <c r="Q26" s="11"/>
      <c r="R26" s="11"/>
      <c r="S26" s="11"/>
      <c r="T26" s="11"/>
      <c r="U26" s="11"/>
      <c r="V26" s="11"/>
      <c r="W26" s="11"/>
      <c r="X26" s="12">
        <v>20200808</v>
      </c>
      <c r="Y26" s="12">
        <v>8</v>
      </c>
      <c r="Z26" s="6" t="s">
        <v>97</v>
      </c>
      <c r="AA26" s="12" t="str">
        <f t="shared" si="5"/>
        <v>이형준</v>
      </c>
      <c r="AB26" s="5" t="s">
        <v>62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11</v>
      </c>
      <c r="D27" s="7" t="s">
        <v>34</v>
      </c>
      <c r="E27" s="7" t="s">
        <v>63</v>
      </c>
      <c r="F27" s="7" t="s">
        <v>74</v>
      </c>
      <c r="G27" s="5" t="s">
        <v>111</v>
      </c>
      <c r="H27" s="5" t="s">
        <v>109</v>
      </c>
      <c r="I27" s="8">
        <f t="shared" si="0"/>
        <v>3638</v>
      </c>
      <c r="J27" s="11">
        <v>3630</v>
      </c>
      <c r="K27" s="8">
        <f t="shared" si="1"/>
        <v>8</v>
      </c>
      <c r="L27" s="10">
        <f t="shared" si="2"/>
        <v>2.1990104452996153E-3</v>
      </c>
      <c r="M27" s="11"/>
      <c r="N27" s="11"/>
      <c r="O27" s="11"/>
      <c r="P27" s="11">
        <v>8</v>
      </c>
      <c r="Q27" s="11"/>
      <c r="R27" s="11"/>
      <c r="S27" s="11"/>
      <c r="T27" s="11"/>
      <c r="U27" s="11"/>
      <c r="V27" s="11"/>
      <c r="W27" s="11"/>
      <c r="X27" s="12">
        <v>20200810</v>
      </c>
      <c r="Y27" s="12">
        <v>8</v>
      </c>
      <c r="Z27" s="6" t="s">
        <v>98</v>
      </c>
      <c r="AA27" s="12" t="str">
        <f t="shared" si="5"/>
        <v>하선동</v>
      </c>
      <c r="AB27" s="5" t="s">
        <v>62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11</v>
      </c>
      <c r="D28" s="7" t="s">
        <v>34</v>
      </c>
      <c r="E28" s="7" t="s">
        <v>63</v>
      </c>
      <c r="F28" s="7" t="s">
        <v>74</v>
      </c>
      <c r="G28" s="5" t="s">
        <v>111</v>
      </c>
      <c r="H28" s="5" t="s">
        <v>109</v>
      </c>
      <c r="I28" s="8">
        <f t="shared" si="0"/>
        <v>5150</v>
      </c>
      <c r="J28" s="16">
        <v>5130</v>
      </c>
      <c r="K28" s="8">
        <f t="shared" si="1"/>
        <v>20</v>
      </c>
      <c r="L28" s="10">
        <f t="shared" si="2"/>
        <v>3.8834951456310678E-3</v>
      </c>
      <c r="M28" s="11"/>
      <c r="N28" s="11"/>
      <c r="O28" s="11"/>
      <c r="P28" s="11">
        <v>20</v>
      </c>
      <c r="Q28" s="11"/>
      <c r="R28" s="11"/>
      <c r="S28" s="11"/>
      <c r="T28" s="11"/>
      <c r="U28" s="11"/>
      <c r="V28" s="11"/>
      <c r="W28" s="11"/>
      <c r="X28" s="12">
        <v>20200810</v>
      </c>
      <c r="Y28" s="12">
        <v>8</v>
      </c>
      <c r="Z28" s="6" t="s">
        <v>97</v>
      </c>
      <c r="AA28" s="12" t="str">
        <f t="shared" si="5"/>
        <v>이형준</v>
      </c>
      <c r="AB28" s="5" t="s">
        <v>62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11</v>
      </c>
      <c r="D29" s="7" t="s">
        <v>32</v>
      </c>
      <c r="E29" s="7" t="s">
        <v>65</v>
      </c>
      <c r="F29" s="7" t="s">
        <v>68</v>
      </c>
      <c r="G29" s="5" t="s">
        <v>108</v>
      </c>
      <c r="H29" s="5" t="s">
        <v>110</v>
      </c>
      <c r="I29" s="8">
        <f t="shared" si="0"/>
        <v>3090</v>
      </c>
      <c r="J29" s="11">
        <v>3000</v>
      </c>
      <c r="K29" s="8">
        <f t="shared" si="1"/>
        <v>90</v>
      </c>
      <c r="L29" s="10">
        <f t="shared" si="2"/>
        <v>2.9126213592233011E-2</v>
      </c>
      <c r="M29" s="11">
        <v>90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20200811</v>
      </c>
      <c r="Y29" s="12">
        <v>2</v>
      </c>
      <c r="Z29" s="6" t="s">
        <v>98</v>
      </c>
      <c r="AA29" s="12" t="str">
        <f t="shared" si="5"/>
        <v>하선동</v>
      </c>
      <c r="AB29" s="5" t="s">
        <v>62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11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43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11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hidden="1" customHeight="1" x14ac:dyDescent="0.3">
      <c r="A32" s="5">
        <v>26</v>
      </c>
      <c r="B32" s="6" t="str">
        <f t="shared" si="3"/>
        <v>8</v>
      </c>
      <c r="C32" s="6" t="str">
        <f t="shared" si="4"/>
        <v>11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8</v>
      </c>
      <c r="C33" s="6" t="str">
        <f t="shared" si="4"/>
        <v>11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11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11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11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11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11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11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11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11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11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11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11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19.5" hidden="1" customHeight="1" x14ac:dyDescent="0.3">
      <c r="A45" s="5">
        <v>39</v>
      </c>
      <c r="B45" s="6" t="str">
        <f t="shared" si="3"/>
        <v>8</v>
      </c>
      <c r="C45" s="6" t="str">
        <f t="shared" si="4"/>
        <v>11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11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83309</v>
      </c>
      <c r="J47" s="37">
        <f t="shared" si="8"/>
        <v>82170</v>
      </c>
      <c r="K47" s="37">
        <f t="shared" si="8"/>
        <v>1139</v>
      </c>
      <c r="L47" s="37" t="e">
        <f t="shared" si="8"/>
        <v>#DIV/0!</v>
      </c>
      <c r="M47" s="37">
        <f t="shared" si="8"/>
        <v>370</v>
      </c>
      <c r="N47" s="37">
        <f t="shared" si="8"/>
        <v>12</v>
      </c>
      <c r="O47" s="37">
        <f t="shared" si="8"/>
        <v>0</v>
      </c>
      <c r="P47" s="37">
        <f t="shared" si="8"/>
        <v>121</v>
      </c>
      <c r="Q47" s="37">
        <f t="shared" si="8"/>
        <v>70</v>
      </c>
      <c r="R47" s="37">
        <f t="shared" si="8"/>
        <v>243</v>
      </c>
      <c r="S47" s="37">
        <f t="shared" si="8"/>
        <v>136</v>
      </c>
      <c r="T47" s="37">
        <f t="shared" si="8"/>
        <v>187</v>
      </c>
      <c r="U47" s="37">
        <f t="shared" si="8"/>
        <v>0</v>
      </c>
      <c r="V47" s="37">
        <f t="shared" si="8"/>
        <v>0</v>
      </c>
      <c r="W47" s="37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11</v>
      </c>
      <c r="D49" s="7" t="s">
        <v>32</v>
      </c>
      <c r="E49" s="7" t="s">
        <v>100</v>
      </c>
      <c r="F49" s="7" t="s">
        <v>115</v>
      </c>
      <c r="G49" s="5" t="s">
        <v>114</v>
      </c>
      <c r="H49" s="5" t="s">
        <v>109</v>
      </c>
      <c r="I49" s="8">
        <f t="shared" ref="I49:I63" si="9">J49+K49</f>
        <v>50</v>
      </c>
      <c r="J49" s="9">
        <v>50</v>
      </c>
      <c r="K49" s="8">
        <f t="shared" ref="K49:K63" si="10">SUM(M49:W49)</f>
        <v>0</v>
      </c>
      <c r="L49" s="10">
        <f t="shared" ref="L49:L63" si="11">K49/I49</f>
        <v>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20200811</v>
      </c>
      <c r="Y49" s="12">
        <v>6</v>
      </c>
      <c r="Z49" s="6" t="s">
        <v>104</v>
      </c>
      <c r="AA49" s="12" t="str">
        <f>IF($Z49="A","하선동",IF($Z49="B","이형준",""))</f>
        <v>하선동</v>
      </c>
      <c r="AB49" s="5" t="s">
        <v>59</v>
      </c>
      <c r="AC49" s="13" t="s">
        <v>105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11</v>
      </c>
      <c r="D50" s="7"/>
      <c r="E50" s="7"/>
      <c r="F50" s="7"/>
      <c r="G50" s="5"/>
      <c r="H50" s="5"/>
      <c r="I50" s="8">
        <f t="shared" si="9"/>
        <v>0</v>
      </c>
      <c r="J50" s="9"/>
      <c r="K50" s="8">
        <f t="shared" si="10"/>
        <v>0</v>
      </c>
      <c r="L50" s="10" t="e">
        <f t="shared" si="1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4">IF($Z50="A","하선동",IF($Z50="B","이형준",""))</f>
        <v/>
      </c>
      <c r="AB50" s="5"/>
      <c r="AC50" s="13"/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11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hidden="1" customHeight="1" x14ac:dyDescent="0.3">
      <c r="A52" s="5">
        <v>4</v>
      </c>
      <c r="B52" s="6" t="str">
        <f t="shared" si="12"/>
        <v>8</v>
      </c>
      <c r="C52" s="6" t="str">
        <f t="shared" si="13"/>
        <v>11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2"/>
        <v>8</v>
      </c>
      <c r="C53" s="6" t="str">
        <f t="shared" si="13"/>
        <v>11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8</v>
      </c>
      <c r="C54" s="6" t="str">
        <f t="shared" si="13"/>
        <v>11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8</v>
      </c>
      <c r="C55" s="6" t="str">
        <f t="shared" si="13"/>
        <v>11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11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11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11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11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11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11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11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11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46">
    <cfRule type="expression" dxfId="39" priority="7">
      <formula>$L7&gt;0.15</formula>
    </cfRule>
    <cfRule type="expression" dxfId="38" priority="8">
      <formula>AND($L7&gt;0.08,$L7&lt;0.15)</formula>
    </cfRule>
  </conditionalFormatting>
  <conditionalFormatting sqref="A50:AC63 A49:C49 E49:G49 I49:AC49">
    <cfRule type="expression" dxfId="37" priority="5">
      <formula>$L49&gt;0.15</formula>
    </cfRule>
    <cfRule type="expression" dxfId="36" priority="6">
      <formula>AND($L49&gt;0.08,$L49&lt;0.15)</formula>
    </cfRule>
  </conditionalFormatting>
  <conditionalFormatting sqref="D49">
    <cfRule type="expression" dxfId="35" priority="3">
      <formula>$L49&gt;0.15</formula>
    </cfRule>
    <cfRule type="expression" dxfId="34" priority="4">
      <formula>AND($L49&gt;0.08,$L49&lt;0.15)</formula>
    </cfRule>
  </conditionalFormatting>
  <conditionalFormatting sqref="H49">
    <cfRule type="expression" dxfId="33" priority="1">
      <formula>$L49&gt;0.15</formula>
    </cfRule>
    <cfRule type="expression" dxfId="32" priority="2">
      <formula>AND($L49&gt;0.08,$L49&lt;0.15)</formula>
    </cfRule>
  </conditionalFormatting>
  <dataValidations count="3">
    <dataValidation type="list" allowBlank="1" showInputMessage="1" showErrorMessage="1" sqref="Z49:Z63 Z7:Z46" xr:uid="{4E9167D0-5727-4F66-B60A-66D30433BB67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38403F3E-6D25-4679-8A9D-B2B25EA1B39C}">
      <formula1>0</formula1>
      <formula2>20000</formula2>
    </dataValidation>
    <dataValidation allowBlank="1" showInputMessage="1" showErrorMessage="1" prompt="수식 계산_x000a_수치 입력 금지" sqref="K49:K63 K7:K46" xr:uid="{FBC65E10-BFBB-4BC0-9F6B-BCC5DE7E9CC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0169EF-635B-492C-9CFC-CB22BC154344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27F9E50F-9C9F-4606-97E7-750F2C13527E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1358-34CF-4A57-B02F-A3704816DD8A}">
  <dimension ref="A1:AC72"/>
  <sheetViews>
    <sheetView zoomScale="85" zoomScaleNormal="85" workbookViewId="0">
      <pane ySplit="6" topLeftCell="A7" activePane="bottomLeft" state="frozen"/>
      <selection activeCell="A5" sqref="A5:A6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54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12</v>
      </c>
      <c r="D7" s="7" t="s">
        <v>32</v>
      </c>
      <c r="E7" s="7" t="s">
        <v>116</v>
      </c>
      <c r="F7" s="7" t="s">
        <v>118</v>
      </c>
      <c r="G7" s="5" t="s">
        <v>133</v>
      </c>
      <c r="H7" s="5" t="s">
        <v>134</v>
      </c>
      <c r="I7" s="8">
        <f t="shared" ref="I7:I46" si="0">J7+K7</f>
        <v>6314</v>
      </c>
      <c r="J7" s="9">
        <v>6300</v>
      </c>
      <c r="K7" s="8">
        <f t="shared" ref="K7:K29" si="1">SUM(M7:W7)</f>
        <v>14</v>
      </c>
      <c r="L7" s="10">
        <f t="shared" ref="L7:L46" si="2">K7/I7</f>
        <v>2.2172949002217295E-3</v>
      </c>
      <c r="M7" s="11">
        <v>9</v>
      </c>
      <c r="N7" s="11"/>
      <c r="O7" s="11"/>
      <c r="P7" s="11">
        <v>2</v>
      </c>
      <c r="Q7" s="11"/>
      <c r="R7" s="11">
        <v>3</v>
      </c>
      <c r="S7" s="11"/>
      <c r="T7" s="11"/>
      <c r="U7" s="11"/>
      <c r="V7" s="11"/>
      <c r="W7" s="11"/>
      <c r="X7" s="12">
        <v>20200810</v>
      </c>
      <c r="Y7" s="12">
        <v>14</v>
      </c>
      <c r="Z7" s="6" t="s">
        <v>121</v>
      </c>
      <c r="AA7" s="12" t="str">
        <f>IF($Z7="A","하선동",IF($Z7="B","이형준",""))</f>
        <v>이형준</v>
      </c>
      <c r="AB7" s="5" t="s">
        <v>56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12</v>
      </c>
      <c r="D8" s="7" t="s">
        <v>32</v>
      </c>
      <c r="E8" s="7" t="s">
        <v>117</v>
      </c>
      <c r="F8" s="7" t="s">
        <v>119</v>
      </c>
      <c r="G8" s="5" t="s">
        <v>133</v>
      </c>
      <c r="H8" s="5" t="s">
        <v>135</v>
      </c>
      <c r="I8" s="8">
        <f t="shared" si="0"/>
        <v>2458</v>
      </c>
      <c r="J8" s="9">
        <v>2439</v>
      </c>
      <c r="K8" s="8">
        <f t="shared" si="1"/>
        <v>19</v>
      </c>
      <c r="L8" s="10">
        <f t="shared" si="2"/>
        <v>7.7298616761594793E-3</v>
      </c>
      <c r="M8" s="11">
        <v>2</v>
      </c>
      <c r="N8" s="11"/>
      <c r="O8" s="11"/>
      <c r="P8" s="11"/>
      <c r="Q8" s="11"/>
      <c r="R8" s="11"/>
      <c r="S8" s="11">
        <v>2</v>
      </c>
      <c r="T8" s="11">
        <v>15</v>
      </c>
      <c r="U8" s="11"/>
      <c r="V8" s="11"/>
      <c r="W8" s="11"/>
      <c r="X8" s="12">
        <v>20200812</v>
      </c>
      <c r="Y8" s="12">
        <v>2</v>
      </c>
      <c r="Z8" s="6" t="s">
        <v>122</v>
      </c>
      <c r="AA8" s="12" t="str">
        <f t="shared" ref="AA8:AA46" si="5">IF($Z8="A","하선동",IF($Z8="B","이형준",""))</f>
        <v>하선동</v>
      </c>
      <c r="AB8" s="5" t="s">
        <v>56</v>
      </c>
      <c r="AC8" s="13" t="s">
        <v>120</v>
      </c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12</v>
      </c>
      <c r="D9" s="7" t="s">
        <v>32</v>
      </c>
      <c r="E9" s="7" t="s">
        <v>117</v>
      </c>
      <c r="F9" s="7" t="s">
        <v>119</v>
      </c>
      <c r="G9" s="5" t="s">
        <v>133</v>
      </c>
      <c r="H9" s="5" t="s">
        <v>135</v>
      </c>
      <c r="I9" s="8">
        <f t="shared" si="0"/>
        <v>10789</v>
      </c>
      <c r="J9" s="9">
        <v>10650</v>
      </c>
      <c r="K9" s="8">
        <f t="shared" si="1"/>
        <v>139</v>
      </c>
      <c r="L9" s="10">
        <f t="shared" si="2"/>
        <v>1.2883492446009824E-2</v>
      </c>
      <c r="M9" s="11">
        <v>1</v>
      </c>
      <c r="N9" s="11"/>
      <c r="O9" s="11"/>
      <c r="P9" s="11"/>
      <c r="Q9" s="11">
        <v>34</v>
      </c>
      <c r="R9" s="11"/>
      <c r="S9" s="11">
        <v>41</v>
      </c>
      <c r="T9" s="11">
        <v>63</v>
      </c>
      <c r="U9" s="11"/>
      <c r="V9" s="11"/>
      <c r="W9" s="11"/>
      <c r="X9" s="12">
        <v>20200812</v>
      </c>
      <c r="Y9" s="12">
        <v>2</v>
      </c>
      <c r="Z9" s="6" t="s">
        <v>122</v>
      </c>
      <c r="AA9" s="12" t="str">
        <f t="shared" si="5"/>
        <v>하선동</v>
      </c>
      <c r="AB9" s="5" t="s">
        <v>57</v>
      </c>
      <c r="AC9" s="13" t="s">
        <v>123</v>
      </c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12</v>
      </c>
      <c r="D10" s="7" t="s">
        <v>34</v>
      </c>
      <c r="E10" s="7" t="s">
        <v>116</v>
      </c>
      <c r="F10" s="7" t="s">
        <v>124</v>
      </c>
      <c r="G10" s="5" t="s">
        <v>136</v>
      </c>
      <c r="H10" s="5" t="s">
        <v>134</v>
      </c>
      <c r="I10" s="8">
        <f t="shared" si="0"/>
        <v>9887</v>
      </c>
      <c r="J10" s="9">
        <v>9850</v>
      </c>
      <c r="K10" s="8">
        <f t="shared" si="1"/>
        <v>37</v>
      </c>
      <c r="L10" s="10">
        <f t="shared" si="2"/>
        <v>3.7422878527359157E-3</v>
      </c>
      <c r="M10" s="11"/>
      <c r="N10" s="11">
        <v>6</v>
      </c>
      <c r="O10" s="11"/>
      <c r="P10" s="11">
        <v>31</v>
      </c>
      <c r="Q10" s="11"/>
      <c r="R10" s="11"/>
      <c r="S10" s="11"/>
      <c r="T10" s="11"/>
      <c r="U10" s="11"/>
      <c r="V10" s="11"/>
      <c r="W10" s="11"/>
      <c r="X10" s="12">
        <v>20200811</v>
      </c>
      <c r="Y10" s="12">
        <v>8</v>
      </c>
      <c r="Z10" s="6" t="s">
        <v>122</v>
      </c>
      <c r="AA10" s="12" t="str">
        <f t="shared" si="5"/>
        <v>하선동</v>
      </c>
      <c r="AB10" s="5" t="s">
        <v>58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12</v>
      </c>
      <c r="D11" s="7" t="s">
        <v>34</v>
      </c>
      <c r="E11" s="7" t="s">
        <v>116</v>
      </c>
      <c r="F11" s="7" t="s">
        <v>124</v>
      </c>
      <c r="G11" s="5" t="s">
        <v>136</v>
      </c>
      <c r="H11" s="5" t="s">
        <v>134</v>
      </c>
      <c r="I11" s="8">
        <f t="shared" si="0"/>
        <v>5373</v>
      </c>
      <c r="J11" s="9">
        <v>5350</v>
      </c>
      <c r="K11" s="8">
        <f t="shared" si="1"/>
        <v>23</v>
      </c>
      <c r="L11" s="10">
        <f t="shared" si="2"/>
        <v>4.2806625721198586E-3</v>
      </c>
      <c r="M11" s="11"/>
      <c r="N11" s="11">
        <v>2</v>
      </c>
      <c r="O11" s="11"/>
      <c r="P11" s="11">
        <v>21</v>
      </c>
      <c r="Q11" s="11"/>
      <c r="R11" s="11"/>
      <c r="S11" s="11"/>
      <c r="T11" s="11"/>
      <c r="U11" s="11"/>
      <c r="V11" s="11"/>
      <c r="W11" s="11"/>
      <c r="X11" s="12">
        <v>20200805</v>
      </c>
      <c r="Y11" s="12">
        <v>8</v>
      </c>
      <c r="Z11" s="6" t="s">
        <v>121</v>
      </c>
      <c r="AA11" s="12" t="str">
        <f t="shared" si="5"/>
        <v>이형준</v>
      </c>
      <c r="AB11" s="5" t="s">
        <v>58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12</v>
      </c>
      <c r="D12" s="7" t="s">
        <v>34</v>
      </c>
      <c r="E12" s="7" t="s">
        <v>116</v>
      </c>
      <c r="F12" s="7" t="s">
        <v>124</v>
      </c>
      <c r="G12" s="5" t="s">
        <v>136</v>
      </c>
      <c r="H12" s="5" t="s">
        <v>134</v>
      </c>
      <c r="I12" s="8">
        <f t="shared" si="0"/>
        <v>6528</v>
      </c>
      <c r="J12" s="9">
        <v>6500</v>
      </c>
      <c r="K12" s="8">
        <f t="shared" si="1"/>
        <v>28</v>
      </c>
      <c r="L12" s="10">
        <f t="shared" si="2"/>
        <v>4.2892156862745102E-3</v>
      </c>
      <c r="M12" s="11"/>
      <c r="N12" s="11">
        <v>11</v>
      </c>
      <c r="O12" s="11"/>
      <c r="P12" s="11">
        <v>17</v>
      </c>
      <c r="Q12" s="11"/>
      <c r="R12" s="11"/>
      <c r="S12" s="11"/>
      <c r="T12" s="11"/>
      <c r="U12" s="11"/>
      <c r="V12" s="11"/>
      <c r="W12" s="11"/>
      <c r="X12" s="12">
        <v>20200805</v>
      </c>
      <c r="Y12" s="12">
        <v>8</v>
      </c>
      <c r="Z12" s="6" t="s">
        <v>122</v>
      </c>
      <c r="AA12" s="12" t="str">
        <f t="shared" si="5"/>
        <v>하선동</v>
      </c>
      <c r="AB12" s="5" t="s">
        <v>58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12</v>
      </c>
      <c r="D13" s="7" t="s">
        <v>34</v>
      </c>
      <c r="E13" s="7" t="s">
        <v>116</v>
      </c>
      <c r="F13" s="7" t="s">
        <v>124</v>
      </c>
      <c r="G13" s="5" t="s">
        <v>136</v>
      </c>
      <c r="H13" s="5" t="s">
        <v>134</v>
      </c>
      <c r="I13" s="8">
        <f t="shared" si="0"/>
        <v>10422</v>
      </c>
      <c r="J13" s="15">
        <v>10388</v>
      </c>
      <c r="K13" s="8">
        <f t="shared" si="1"/>
        <v>34</v>
      </c>
      <c r="L13" s="10">
        <f t="shared" si="2"/>
        <v>3.2623296872001536E-3</v>
      </c>
      <c r="M13" s="11"/>
      <c r="N13" s="11">
        <v>6</v>
      </c>
      <c r="O13" s="11"/>
      <c r="P13" s="11">
        <v>28</v>
      </c>
      <c r="Q13" s="11"/>
      <c r="R13" s="11"/>
      <c r="S13" s="11"/>
      <c r="T13" s="11"/>
      <c r="U13" s="11"/>
      <c r="V13" s="11"/>
      <c r="W13" s="11"/>
      <c r="X13" s="12">
        <v>20200810</v>
      </c>
      <c r="Y13" s="12">
        <v>15</v>
      </c>
      <c r="Z13" s="6" t="s">
        <v>121</v>
      </c>
      <c r="AA13" s="12" t="str">
        <f t="shared" si="5"/>
        <v>이형준</v>
      </c>
      <c r="AB13" s="5" t="s">
        <v>58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12</v>
      </c>
      <c r="D14" s="7" t="s">
        <v>82</v>
      </c>
      <c r="E14" s="7" t="s">
        <v>125</v>
      </c>
      <c r="F14" s="7" t="s">
        <v>127</v>
      </c>
      <c r="G14" s="5" t="s">
        <v>138</v>
      </c>
      <c r="H14" s="5" t="s">
        <v>134</v>
      </c>
      <c r="I14" s="8">
        <f t="shared" si="0"/>
        <v>1083</v>
      </c>
      <c r="J14" s="9">
        <v>1082</v>
      </c>
      <c r="K14" s="8">
        <f t="shared" si="1"/>
        <v>1</v>
      </c>
      <c r="L14" s="10">
        <f t="shared" si="2"/>
        <v>9.2336103416435823E-4</v>
      </c>
      <c r="M14" s="11"/>
      <c r="N14" s="11"/>
      <c r="O14" s="11"/>
      <c r="P14" s="11"/>
      <c r="Q14" s="11">
        <v>1</v>
      </c>
      <c r="R14" s="11"/>
      <c r="S14" s="11"/>
      <c r="T14" s="11"/>
      <c r="U14" s="11"/>
      <c r="V14" s="11"/>
      <c r="W14" s="11"/>
      <c r="X14" s="12">
        <v>20200812</v>
      </c>
      <c r="Y14" s="12">
        <v>6</v>
      </c>
      <c r="Z14" s="6" t="s">
        <v>121</v>
      </c>
      <c r="AA14" s="12" t="str">
        <f t="shared" si="5"/>
        <v>이형준</v>
      </c>
      <c r="AB14" s="5" t="s">
        <v>59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12</v>
      </c>
      <c r="D15" s="7" t="s">
        <v>82</v>
      </c>
      <c r="E15" s="7" t="s">
        <v>126</v>
      </c>
      <c r="F15" s="7" t="s">
        <v>128</v>
      </c>
      <c r="G15" s="5" t="s">
        <v>137</v>
      </c>
      <c r="H15" s="5" t="s">
        <v>134</v>
      </c>
      <c r="I15" s="8">
        <f t="shared" si="0"/>
        <v>2396</v>
      </c>
      <c r="J15" s="9">
        <v>2396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20200812</v>
      </c>
      <c r="Y15" s="12">
        <v>7</v>
      </c>
      <c r="Z15" s="6" t="s">
        <v>122</v>
      </c>
      <c r="AA15" s="12" t="str">
        <f t="shared" si="5"/>
        <v>하선동</v>
      </c>
      <c r="AB15" s="5" t="s">
        <v>59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12</v>
      </c>
      <c r="D16" s="7" t="s">
        <v>82</v>
      </c>
      <c r="E16" s="7" t="s">
        <v>126</v>
      </c>
      <c r="F16" s="7" t="s">
        <v>128</v>
      </c>
      <c r="G16" s="5" t="s">
        <v>137</v>
      </c>
      <c r="H16" s="5" t="s">
        <v>134</v>
      </c>
      <c r="I16" s="8">
        <f t="shared" si="0"/>
        <v>2983</v>
      </c>
      <c r="J16" s="9">
        <v>2983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20200812</v>
      </c>
      <c r="Y16" s="12">
        <v>7</v>
      </c>
      <c r="Z16" s="6" t="s">
        <v>121</v>
      </c>
      <c r="AA16" s="12" t="str">
        <f t="shared" si="5"/>
        <v>이형준</v>
      </c>
      <c r="AB16" s="5" t="s">
        <v>59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12</v>
      </c>
      <c r="D17" s="7" t="s">
        <v>32</v>
      </c>
      <c r="E17" s="7" t="s">
        <v>117</v>
      </c>
      <c r="F17" s="7" t="s">
        <v>129</v>
      </c>
      <c r="G17" s="5" t="s">
        <v>139</v>
      </c>
      <c r="H17" s="5" t="s">
        <v>134</v>
      </c>
      <c r="I17" s="8">
        <f t="shared" si="0"/>
        <v>641</v>
      </c>
      <c r="J17" s="9">
        <v>634</v>
      </c>
      <c r="K17" s="8">
        <f t="shared" si="1"/>
        <v>7</v>
      </c>
      <c r="L17" s="10">
        <f t="shared" si="2"/>
        <v>1.0920436817472699E-2</v>
      </c>
      <c r="M17" s="11">
        <v>1</v>
      </c>
      <c r="N17" s="11"/>
      <c r="O17" s="11"/>
      <c r="P17" s="11">
        <v>2</v>
      </c>
      <c r="Q17" s="11"/>
      <c r="R17" s="11"/>
      <c r="S17" s="11"/>
      <c r="T17" s="11"/>
      <c r="U17" s="11">
        <v>4</v>
      </c>
      <c r="V17" s="11"/>
      <c r="W17" s="11"/>
      <c r="X17" s="12">
        <v>20200812</v>
      </c>
      <c r="Y17" s="12">
        <v>4</v>
      </c>
      <c r="Z17" s="6" t="s">
        <v>121</v>
      </c>
      <c r="AA17" s="12" t="str">
        <f t="shared" si="5"/>
        <v>이형준</v>
      </c>
      <c r="AB17" s="5" t="s">
        <v>59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12</v>
      </c>
      <c r="D18" s="7" t="s">
        <v>32</v>
      </c>
      <c r="E18" s="7" t="s">
        <v>117</v>
      </c>
      <c r="F18" s="7" t="s">
        <v>119</v>
      </c>
      <c r="G18" s="5" t="s">
        <v>133</v>
      </c>
      <c r="H18" s="5" t="s">
        <v>135</v>
      </c>
      <c r="I18" s="8">
        <f t="shared" si="0"/>
        <v>3401</v>
      </c>
      <c r="J18" s="9">
        <v>3356</v>
      </c>
      <c r="K18" s="8">
        <f t="shared" si="1"/>
        <v>45</v>
      </c>
      <c r="L18" s="10">
        <f t="shared" si="2"/>
        <v>1.323140252866804E-2</v>
      </c>
      <c r="M18" s="11">
        <v>16</v>
      </c>
      <c r="N18" s="11"/>
      <c r="O18" s="11"/>
      <c r="P18" s="11"/>
      <c r="Q18" s="11"/>
      <c r="R18" s="11"/>
      <c r="S18" s="11">
        <v>22</v>
      </c>
      <c r="T18" s="11">
        <v>7</v>
      </c>
      <c r="U18" s="11"/>
      <c r="V18" s="11"/>
      <c r="W18" s="11"/>
      <c r="X18" s="12">
        <v>20200812</v>
      </c>
      <c r="Y18" s="12">
        <v>2</v>
      </c>
      <c r="Z18" s="6" t="s">
        <v>121</v>
      </c>
      <c r="AA18" s="12" t="str">
        <f t="shared" si="5"/>
        <v>이형준</v>
      </c>
      <c r="AB18" s="5" t="s">
        <v>59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12</v>
      </c>
      <c r="D19" s="7" t="s">
        <v>32</v>
      </c>
      <c r="E19" s="7" t="s">
        <v>117</v>
      </c>
      <c r="F19" s="7" t="s">
        <v>119</v>
      </c>
      <c r="G19" s="5" t="s">
        <v>133</v>
      </c>
      <c r="H19" s="5" t="s">
        <v>135</v>
      </c>
      <c r="I19" s="8">
        <f t="shared" si="0"/>
        <v>680</v>
      </c>
      <c r="J19" s="9">
        <v>680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20200812</v>
      </c>
      <c r="Y19" s="12">
        <v>2</v>
      </c>
      <c r="Z19" s="6" t="s">
        <v>69</v>
      </c>
      <c r="AA19" s="12" t="str">
        <f t="shared" si="5"/>
        <v>하선동</v>
      </c>
      <c r="AB19" s="5" t="s">
        <v>60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12</v>
      </c>
      <c r="D20" s="7" t="s">
        <v>32</v>
      </c>
      <c r="E20" s="7" t="s">
        <v>117</v>
      </c>
      <c r="F20" s="7" t="s">
        <v>119</v>
      </c>
      <c r="G20" s="5" t="s">
        <v>133</v>
      </c>
      <c r="H20" s="5" t="s">
        <v>135</v>
      </c>
      <c r="I20" s="8">
        <f t="shared" si="0"/>
        <v>5269</v>
      </c>
      <c r="J20" s="9">
        <v>5220</v>
      </c>
      <c r="K20" s="8">
        <f t="shared" si="1"/>
        <v>49</v>
      </c>
      <c r="L20" s="10">
        <f t="shared" si="2"/>
        <v>9.2996773581324726E-3</v>
      </c>
      <c r="M20" s="11"/>
      <c r="N20" s="11"/>
      <c r="O20" s="11"/>
      <c r="P20" s="11"/>
      <c r="Q20" s="11">
        <v>5</v>
      </c>
      <c r="R20" s="11"/>
      <c r="S20" s="11">
        <v>33</v>
      </c>
      <c r="T20" s="11">
        <v>11</v>
      </c>
      <c r="U20" s="11"/>
      <c r="V20" s="11"/>
      <c r="W20" s="11"/>
      <c r="X20" s="12">
        <v>20200812</v>
      </c>
      <c r="Y20" s="12">
        <v>2</v>
      </c>
      <c r="Z20" s="6" t="s">
        <v>121</v>
      </c>
      <c r="AA20" s="12" t="str">
        <f t="shared" si="5"/>
        <v>이형준</v>
      </c>
      <c r="AB20" s="5" t="s">
        <v>60</v>
      </c>
      <c r="AC20" s="13" t="s">
        <v>120</v>
      </c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12</v>
      </c>
      <c r="D21" s="7" t="s">
        <v>32</v>
      </c>
      <c r="E21" s="7" t="s">
        <v>116</v>
      </c>
      <c r="F21" s="7" t="s">
        <v>130</v>
      </c>
      <c r="G21" s="5">
        <v>7301</v>
      </c>
      <c r="H21" s="5" t="s">
        <v>134</v>
      </c>
      <c r="I21" s="8">
        <f t="shared" si="0"/>
        <v>482</v>
      </c>
      <c r="J21" s="9">
        <v>450</v>
      </c>
      <c r="K21" s="8">
        <f t="shared" si="1"/>
        <v>32</v>
      </c>
      <c r="L21" s="10">
        <f t="shared" si="2"/>
        <v>6.6390041493775934E-2</v>
      </c>
      <c r="M21" s="11"/>
      <c r="N21" s="11"/>
      <c r="O21" s="11">
        <v>32</v>
      </c>
      <c r="P21" s="11"/>
      <c r="Q21" s="11"/>
      <c r="R21" s="11"/>
      <c r="S21" s="11"/>
      <c r="T21" s="11"/>
      <c r="U21" s="11"/>
      <c r="V21" s="11"/>
      <c r="W21" s="11"/>
      <c r="X21" s="12">
        <v>20200812</v>
      </c>
      <c r="Y21" s="12">
        <v>13</v>
      </c>
      <c r="Z21" s="6" t="s">
        <v>122</v>
      </c>
      <c r="AA21" s="12" t="str">
        <f t="shared" si="5"/>
        <v>하선동</v>
      </c>
      <c r="AB21" s="5" t="s">
        <v>60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12</v>
      </c>
      <c r="D22" s="7" t="s">
        <v>32</v>
      </c>
      <c r="E22" s="7" t="s">
        <v>116</v>
      </c>
      <c r="F22" s="7" t="s">
        <v>130</v>
      </c>
      <c r="G22" s="5">
        <v>7301</v>
      </c>
      <c r="H22" s="5" t="s">
        <v>134</v>
      </c>
      <c r="I22" s="8">
        <f t="shared" si="0"/>
        <v>3825</v>
      </c>
      <c r="J22" s="9">
        <v>3450</v>
      </c>
      <c r="K22" s="8">
        <f t="shared" si="1"/>
        <v>375</v>
      </c>
      <c r="L22" s="10">
        <f t="shared" si="2"/>
        <v>9.8039215686274508E-2</v>
      </c>
      <c r="M22" s="11">
        <v>40</v>
      </c>
      <c r="N22" s="11"/>
      <c r="O22" s="11">
        <v>335</v>
      </c>
      <c r="P22" s="11"/>
      <c r="Q22" s="11"/>
      <c r="R22" s="11"/>
      <c r="S22" s="11"/>
      <c r="T22" s="11"/>
      <c r="U22" s="11"/>
      <c r="V22" s="11"/>
      <c r="W22" s="11"/>
      <c r="X22" s="12">
        <v>20200812</v>
      </c>
      <c r="Y22" s="12">
        <v>13</v>
      </c>
      <c r="Z22" s="6" t="s">
        <v>121</v>
      </c>
      <c r="AA22" s="12" t="str">
        <f t="shared" si="5"/>
        <v>이형준</v>
      </c>
      <c r="AB22" s="5" t="s">
        <v>60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12</v>
      </c>
      <c r="D23" s="7" t="s">
        <v>32</v>
      </c>
      <c r="E23" s="7" t="s">
        <v>116</v>
      </c>
      <c r="F23" s="7" t="s">
        <v>118</v>
      </c>
      <c r="G23" s="5" t="s">
        <v>133</v>
      </c>
      <c r="H23" s="5" t="s">
        <v>134</v>
      </c>
      <c r="I23" s="8">
        <f t="shared" si="0"/>
        <v>2048</v>
      </c>
      <c r="J23" s="9">
        <v>2010</v>
      </c>
      <c r="K23" s="8">
        <f t="shared" si="1"/>
        <v>38</v>
      </c>
      <c r="L23" s="10">
        <f t="shared" si="2"/>
        <v>1.85546875E-2</v>
      </c>
      <c r="M23" s="11">
        <v>5</v>
      </c>
      <c r="N23" s="11"/>
      <c r="O23" s="11"/>
      <c r="P23" s="11">
        <v>6</v>
      </c>
      <c r="Q23" s="11">
        <v>2</v>
      </c>
      <c r="R23" s="11">
        <v>25</v>
      </c>
      <c r="S23" s="11"/>
      <c r="T23" s="11"/>
      <c r="U23" s="11"/>
      <c r="V23" s="11"/>
      <c r="W23" s="11"/>
      <c r="X23" s="12">
        <v>20200812</v>
      </c>
      <c r="Y23" s="12">
        <v>14</v>
      </c>
      <c r="Z23" s="6" t="s">
        <v>69</v>
      </c>
      <c r="AA23" s="12" t="str">
        <f t="shared" si="5"/>
        <v>하선동</v>
      </c>
      <c r="AB23" s="5" t="s">
        <v>61</v>
      </c>
      <c r="AC23" s="13" t="s">
        <v>131</v>
      </c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12</v>
      </c>
      <c r="D24" s="7" t="s">
        <v>32</v>
      </c>
      <c r="E24" s="7" t="s">
        <v>117</v>
      </c>
      <c r="F24" s="7" t="s">
        <v>119</v>
      </c>
      <c r="G24" s="5" t="s">
        <v>133</v>
      </c>
      <c r="H24" s="5" t="s">
        <v>135</v>
      </c>
      <c r="I24" s="8">
        <f t="shared" si="0"/>
        <v>5044</v>
      </c>
      <c r="J24" s="9">
        <v>4940</v>
      </c>
      <c r="K24" s="8">
        <f t="shared" si="1"/>
        <v>104</v>
      </c>
      <c r="L24" s="10">
        <f t="shared" si="2"/>
        <v>2.0618556701030927E-2</v>
      </c>
      <c r="M24" s="11">
        <v>35</v>
      </c>
      <c r="N24" s="11"/>
      <c r="O24" s="11"/>
      <c r="P24" s="11"/>
      <c r="Q24" s="11">
        <v>10</v>
      </c>
      <c r="R24" s="11"/>
      <c r="S24" s="11">
        <v>50</v>
      </c>
      <c r="T24" s="11">
        <v>9</v>
      </c>
      <c r="U24" s="11"/>
      <c r="V24" s="11"/>
      <c r="W24" s="11"/>
      <c r="X24" s="12">
        <v>20200812</v>
      </c>
      <c r="Y24" s="12">
        <v>2</v>
      </c>
      <c r="Z24" s="6" t="s">
        <v>121</v>
      </c>
      <c r="AA24" s="12" t="str">
        <f t="shared" si="5"/>
        <v>이형준</v>
      </c>
      <c r="AB24" s="5" t="s">
        <v>61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12</v>
      </c>
      <c r="D25" s="7" t="s">
        <v>32</v>
      </c>
      <c r="E25" s="7" t="s">
        <v>116</v>
      </c>
      <c r="F25" s="7" t="s">
        <v>118</v>
      </c>
      <c r="G25" s="5" t="s">
        <v>133</v>
      </c>
      <c r="H25" s="5" t="s">
        <v>134</v>
      </c>
      <c r="I25" s="8">
        <f t="shared" si="0"/>
        <v>5828</v>
      </c>
      <c r="J25" s="11">
        <v>5710</v>
      </c>
      <c r="K25" s="8">
        <f t="shared" si="1"/>
        <v>118</v>
      </c>
      <c r="L25" s="10">
        <f t="shared" si="2"/>
        <v>2.0247083047357586E-2</v>
      </c>
      <c r="M25" s="11">
        <v>81</v>
      </c>
      <c r="N25" s="11"/>
      <c r="O25" s="11"/>
      <c r="P25" s="11">
        <v>19</v>
      </c>
      <c r="Q25" s="11">
        <v>3</v>
      </c>
      <c r="R25" s="11">
        <v>15</v>
      </c>
      <c r="S25" s="11"/>
      <c r="T25" s="11"/>
      <c r="U25" s="11"/>
      <c r="V25" s="11"/>
      <c r="W25" s="11"/>
      <c r="X25" s="12">
        <v>20200812</v>
      </c>
      <c r="Y25" s="12">
        <v>14</v>
      </c>
      <c r="Z25" s="6" t="s">
        <v>121</v>
      </c>
      <c r="AA25" s="12" t="str">
        <f t="shared" si="5"/>
        <v>이형준</v>
      </c>
      <c r="AB25" s="5" t="s">
        <v>61</v>
      </c>
      <c r="AC25" s="13" t="s">
        <v>131</v>
      </c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12</v>
      </c>
      <c r="D26" s="7" t="s">
        <v>34</v>
      </c>
      <c r="E26" s="7" t="s">
        <v>116</v>
      </c>
      <c r="F26" s="7" t="s">
        <v>124</v>
      </c>
      <c r="G26" s="5" t="s">
        <v>136</v>
      </c>
      <c r="H26" s="5" t="s">
        <v>134</v>
      </c>
      <c r="I26" s="8">
        <f t="shared" si="0"/>
        <v>8001</v>
      </c>
      <c r="J26" s="11">
        <v>7990</v>
      </c>
      <c r="K26" s="8">
        <f t="shared" si="1"/>
        <v>11</v>
      </c>
      <c r="L26" s="10">
        <f t="shared" si="2"/>
        <v>1.3748281464816899E-3</v>
      </c>
      <c r="M26" s="11"/>
      <c r="N26" s="11"/>
      <c r="O26" s="11"/>
      <c r="P26" s="11">
        <v>11</v>
      </c>
      <c r="Q26" s="11"/>
      <c r="R26" s="11"/>
      <c r="S26" s="11"/>
      <c r="T26" s="11"/>
      <c r="U26" s="11"/>
      <c r="V26" s="11"/>
      <c r="W26" s="11"/>
      <c r="X26" s="12">
        <v>20200810</v>
      </c>
      <c r="Y26" s="12">
        <v>8</v>
      </c>
      <c r="Z26" s="6" t="s">
        <v>121</v>
      </c>
      <c r="AA26" s="12" t="str">
        <f t="shared" si="5"/>
        <v>이형준</v>
      </c>
      <c r="AB26" s="5" t="s">
        <v>62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12</v>
      </c>
      <c r="D27" s="7" t="s">
        <v>34</v>
      </c>
      <c r="E27" s="7" t="s">
        <v>116</v>
      </c>
      <c r="F27" s="7" t="s">
        <v>124</v>
      </c>
      <c r="G27" s="5" t="s">
        <v>136</v>
      </c>
      <c r="H27" s="5" t="s">
        <v>134</v>
      </c>
      <c r="I27" s="8">
        <f t="shared" si="0"/>
        <v>2504</v>
      </c>
      <c r="J27" s="11">
        <v>2500</v>
      </c>
      <c r="K27" s="8">
        <f t="shared" si="1"/>
        <v>4</v>
      </c>
      <c r="L27" s="10">
        <f t="shared" si="2"/>
        <v>1.5974440894568689E-3</v>
      </c>
      <c r="M27" s="11"/>
      <c r="N27" s="11"/>
      <c r="O27" s="11"/>
      <c r="P27" s="11">
        <v>4</v>
      </c>
      <c r="Q27" s="11"/>
      <c r="R27" s="11"/>
      <c r="S27" s="11"/>
      <c r="T27" s="11"/>
      <c r="U27" s="11"/>
      <c r="V27" s="11"/>
      <c r="W27" s="11"/>
      <c r="X27" s="12">
        <v>20200811</v>
      </c>
      <c r="Y27" s="12">
        <v>8</v>
      </c>
      <c r="Z27" s="6" t="s">
        <v>121</v>
      </c>
      <c r="AA27" s="12" t="str">
        <f t="shared" si="5"/>
        <v>이형준</v>
      </c>
      <c r="AB27" s="5" t="s">
        <v>62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12</v>
      </c>
      <c r="D28" s="7" t="s">
        <v>34</v>
      </c>
      <c r="E28" s="7" t="s">
        <v>116</v>
      </c>
      <c r="F28" s="7" t="s">
        <v>124</v>
      </c>
      <c r="G28" s="5" t="s">
        <v>136</v>
      </c>
      <c r="H28" s="5" t="s">
        <v>134</v>
      </c>
      <c r="I28" s="8">
        <f t="shared" si="0"/>
        <v>7656</v>
      </c>
      <c r="J28" s="16">
        <v>7470</v>
      </c>
      <c r="K28" s="8">
        <f t="shared" si="1"/>
        <v>186</v>
      </c>
      <c r="L28" s="10">
        <f t="shared" si="2"/>
        <v>2.4294670846394983E-2</v>
      </c>
      <c r="M28" s="11"/>
      <c r="N28" s="11"/>
      <c r="O28" s="11"/>
      <c r="P28" s="11">
        <v>22</v>
      </c>
      <c r="Q28" s="11"/>
      <c r="R28" s="11"/>
      <c r="S28" s="11"/>
      <c r="T28" s="11"/>
      <c r="U28" s="11"/>
      <c r="V28" s="11"/>
      <c r="W28" s="11">
        <v>164</v>
      </c>
      <c r="X28" s="12">
        <v>20200812</v>
      </c>
      <c r="Y28" s="12">
        <v>8</v>
      </c>
      <c r="Z28" s="6" t="s">
        <v>122</v>
      </c>
      <c r="AA28" s="12" t="str">
        <f t="shared" si="5"/>
        <v>하선동</v>
      </c>
      <c r="AB28" s="5" t="s">
        <v>62</v>
      </c>
      <c r="AC28" s="13" t="s">
        <v>132</v>
      </c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12</v>
      </c>
      <c r="D29" s="7" t="s">
        <v>34</v>
      </c>
      <c r="E29" s="7" t="s">
        <v>116</v>
      </c>
      <c r="F29" s="7" t="s">
        <v>124</v>
      </c>
      <c r="G29" s="5" t="s">
        <v>136</v>
      </c>
      <c r="H29" s="5" t="s">
        <v>134</v>
      </c>
      <c r="I29" s="8">
        <f t="shared" si="0"/>
        <v>1190</v>
      </c>
      <c r="J29" s="11">
        <v>1180</v>
      </c>
      <c r="K29" s="8">
        <f t="shared" si="1"/>
        <v>10</v>
      </c>
      <c r="L29" s="10">
        <f t="shared" si="2"/>
        <v>8.4033613445378148E-3</v>
      </c>
      <c r="M29" s="11"/>
      <c r="N29" s="11"/>
      <c r="O29" s="11"/>
      <c r="P29" s="11"/>
      <c r="Q29" s="11"/>
      <c r="R29" s="11"/>
      <c r="S29" s="11">
        <v>10</v>
      </c>
      <c r="T29" s="11"/>
      <c r="U29" s="11"/>
      <c r="V29" s="11"/>
      <c r="W29" s="11"/>
      <c r="X29" s="12">
        <v>20200805</v>
      </c>
      <c r="Y29" s="12">
        <v>8</v>
      </c>
      <c r="Z29" s="6" t="s">
        <v>122</v>
      </c>
      <c r="AA29" s="12" t="str">
        <f t="shared" si="5"/>
        <v>하선동</v>
      </c>
      <c r="AB29" s="5" t="s">
        <v>62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12</v>
      </c>
      <c r="D30" s="7" t="s">
        <v>32</v>
      </c>
      <c r="E30" s="7" t="s">
        <v>117</v>
      </c>
      <c r="F30" s="7" t="s">
        <v>119</v>
      </c>
      <c r="G30" s="5" t="s">
        <v>133</v>
      </c>
      <c r="H30" s="5" t="s">
        <v>135</v>
      </c>
      <c r="I30" s="8">
        <f t="shared" si="0"/>
        <v>590</v>
      </c>
      <c r="J30" s="11">
        <v>590</v>
      </c>
      <c r="K30" s="8">
        <f t="shared" ref="K30:K43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20200812</v>
      </c>
      <c r="Y30" s="12">
        <v>2</v>
      </c>
      <c r="Z30" s="6" t="s">
        <v>122</v>
      </c>
      <c r="AA30" s="12" t="str">
        <f t="shared" si="5"/>
        <v>하선동</v>
      </c>
      <c r="AB30" s="5" t="s">
        <v>62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12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7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12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20.100000000000001" hidden="1" customHeight="1" x14ac:dyDescent="0.3">
      <c r="A33" s="5">
        <v>27</v>
      </c>
      <c r="B33" s="6" t="str">
        <f t="shared" si="3"/>
        <v>8</v>
      </c>
      <c r="C33" s="6" t="str">
        <f t="shared" si="4"/>
        <v>12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12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12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12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12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12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12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12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12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12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12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12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12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12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105392</v>
      </c>
      <c r="J47" s="37">
        <f t="shared" si="8"/>
        <v>104118</v>
      </c>
      <c r="K47" s="37">
        <f t="shared" si="8"/>
        <v>1274</v>
      </c>
      <c r="L47" s="37" t="e">
        <f t="shared" si="8"/>
        <v>#DIV/0!</v>
      </c>
      <c r="M47" s="37">
        <f t="shared" si="8"/>
        <v>190</v>
      </c>
      <c r="N47" s="37">
        <f t="shared" si="8"/>
        <v>25</v>
      </c>
      <c r="O47" s="37">
        <f t="shared" si="8"/>
        <v>367</v>
      </c>
      <c r="P47" s="37">
        <f t="shared" si="8"/>
        <v>163</v>
      </c>
      <c r="Q47" s="37">
        <f t="shared" si="8"/>
        <v>55</v>
      </c>
      <c r="R47" s="37">
        <f t="shared" si="8"/>
        <v>43</v>
      </c>
      <c r="S47" s="37">
        <f t="shared" si="8"/>
        <v>158</v>
      </c>
      <c r="T47" s="37">
        <f t="shared" si="8"/>
        <v>105</v>
      </c>
      <c r="U47" s="37">
        <f t="shared" si="8"/>
        <v>4</v>
      </c>
      <c r="V47" s="37">
        <f t="shared" si="8"/>
        <v>0</v>
      </c>
      <c r="W47" s="37">
        <f t="shared" si="8"/>
        <v>164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12</v>
      </c>
      <c r="D49" s="7"/>
      <c r="E49" s="7"/>
      <c r="F49" s="7"/>
      <c r="G49" s="5"/>
      <c r="H49" s="5"/>
      <c r="I49" s="8">
        <f t="shared" ref="I49:I63" si="9">J49+K49</f>
        <v>0</v>
      </c>
      <c r="J49" s="9"/>
      <c r="K49" s="8">
        <f t="shared" ref="K49:K63" si="10">SUM(M49:W49)</f>
        <v>0</v>
      </c>
      <c r="L49" s="10" t="e">
        <f t="shared" ref="L49:L63" si="11">K49/I49</f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12</v>
      </c>
      <c r="D50" s="7"/>
      <c r="E50" s="7"/>
      <c r="F50" s="7"/>
      <c r="G50" s="5"/>
      <c r="H50" s="5"/>
      <c r="I50" s="8">
        <f t="shared" si="9"/>
        <v>0</v>
      </c>
      <c r="J50" s="9"/>
      <c r="K50" s="8">
        <f t="shared" si="10"/>
        <v>0</v>
      </c>
      <c r="L50" s="10" t="e">
        <f t="shared" si="1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4">IF($Z50="A","하선동",IF($Z50="B","이형준",""))</f>
        <v/>
      </c>
      <c r="AB50" s="5"/>
      <c r="AC50" s="13"/>
    </row>
    <row r="51" spans="1:29" ht="20.100000000000001" hidden="1" customHeight="1" x14ac:dyDescent="0.3">
      <c r="A51" s="5">
        <v>3</v>
      </c>
      <c r="B51" s="6" t="str">
        <f t="shared" si="12"/>
        <v>8</v>
      </c>
      <c r="C51" s="6" t="str">
        <f t="shared" si="13"/>
        <v>12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4"/>
        <v/>
      </c>
      <c r="AB51" s="5"/>
      <c r="AC51" s="13"/>
    </row>
    <row r="52" spans="1:29" ht="20.100000000000001" hidden="1" customHeight="1" x14ac:dyDescent="0.3">
      <c r="A52" s="5">
        <v>4</v>
      </c>
      <c r="B52" s="6" t="str">
        <f t="shared" si="12"/>
        <v>8</v>
      </c>
      <c r="C52" s="6" t="str">
        <f t="shared" si="13"/>
        <v>12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4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2"/>
        <v>8</v>
      </c>
      <c r="C53" s="6" t="str">
        <f t="shared" si="13"/>
        <v>12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4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2"/>
        <v>8</v>
      </c>
      <c r="C54" s="6" t="str">
        <f t="shared" si="13"/>
        <v>12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2"/>
        <v>8</v>
      </c>
      <c r="C55" s="6" t="str">
        <f t="shared" si="13"/>
        <v>12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12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12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12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12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12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12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12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12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46">
    <cfRule type="expression" dxfId="31" priority="3">
      <formula>$L7&gt;0.15</formula>
    </cfRule>
    <cfRule type="expression" dxfId="30" priority="4">
      <formula>AND($L7&gt;0.08,$L7&lt;0.15)</formula>
    </cfRule>
  </conditionalFormatting>
  <conditionalFormatting sqref="A49:AC63">
    <cfRule type="expression" dxfId="29" priority="1">
      <formula>$L49&gt;0.15</formula>
    </cfRule>
    <cfRule type="expression" dxfId="28" priority="2">
      <formula>AND($L49&gt;0.08,$L49&lt;0.15)</formula>
    </cfRule>
  </conditionalFormatting>
  <dataValidations count="3">
    <dataValidation type="list" allowBlank="1" showInputMessage="1" showErrorMessage="1" sqref="Z49:Z63 Z7:Z46" xr:uid="{57EC84E7-5D61-4FE1-98D5-5CCD0795BF57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5148A029-B653-46B2-A402-7E36563ADA76}">
      <formula1>0</formula1>
      <formula2>20000</formula2>
    </dataValidation>
    <dataValidation allowBlank="1" showInputMessage="1" showErrorMessage="1" prompt="수식 계산_x000a_수치 입력 금지" sqref="K49:K63 K7:K46" xr:uid="{5A2A96FF-ABF0-40A3-8354-113C6FEF783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BA3782-731E-49E4-9C2D-964DE8D599AD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55E6CFE9-6B12-40F1-81D9-3374DB07E83B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E665-661C-4001-AA24-EFC6F989DBA1}">
  <dimension ref="A1:AC72"/>
  <sheetViews>
    <sheetView zoomScale="85" zoomScaleNormal="85" workbookViewId="0">
      <pane ySplit="6" topLeftCell="A7" activePane="bottomLeft" state="frozen"/>
      <selection activeCell="A5" sqref="A5:A6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53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13</v>
      </c>
      <c r="D7" s="7" t="s">
        <v>32</v>
      </c>
      <c r="E7" s="7" t="s">
        <v>140</v>
      </c>
      <c r="F7" s="7" t="s">
        <v>141</v>
      </c>
      <c r="G7" s="5" t="s">
        <v>167</v>
      </c>
      <c r="H7" s="5" t="s">
        <v>168</v>
      </c>
      <c r="I7" s="8">
        <f t="shared" ref="I7:I46" si="0">J7+K7</f>
        <v>7263</v>
      </c>
      <c r="J7" s="9">
        <v>7216</v>
      </c>
      <c r="K7" s="8">
        <f t="shared" ref="K7:K29" si="1">SUM(M7:W7)</f>
        <v>47</v>
      </c>
      <c r="L7" s="10">
        <f t="shared" ref="L7:L46" si="2">K7/I7</f>
        <v>6.4711551700399285E-3</v>
      </c>
      <c r="M7" s="11">
        <v>5</v>
      </c>
      <c r="N7" s="11"/>
      <c r="O7" s="11"/>
      <c r="P7" s="11">
        <v>23</v>
      </c>
      <c r="Q7" s="11">
        <v>3</v>
      </c>
      <c r="R7" s="11">
        <v>16</v>
      </c>
      <c r="S7" s="11"/>
      <c r="T7" s="11"/>
      <c r="U7" s="11"/>
      <c r="V7" s="11"/>
      <c r="W7" s="11"/>
      <c r="X7" s="12">
        <v>20200812</v>
      </c>
      <c r="Y7" s="12">
        <v>2</v>
      </c>
      <c r="Z7" s="6" t="s">
        <v>146</v>
      </c>
      <c r="AA7" s="12" t="str">
        <f>IF($Z7="A","하선동",IF($Z7="B","이형준",""))</f>
        <v>하선동</v>
      </c>
      <c r="AB7" s="5" t="s">
        <v>56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13</v>
      </c>
      <c r="D8" s="7" t="s">
        <v>34</v>
      </c>
      <c r="E8" s="7" t="s">
        <v>140</v>
      </c>
      <c r="F8" s="7" t="s">
        <v>142</v>
      </c>
      <c r="G8" s="5" t="s">
        <v>169</v>
      </c>
      <c r="H8" s="5" t="s">
        <v>168</v>
      </c>
      <c r="I8" s="8">
        <f t="shared" si="0"/>
        <v>660</v>
      </c>
      <c r="J8" s="9">
        <v>649</v>
      </c>
      <c r="K8" s="8">
        <f t="shared" si="1"/>
        <v>11</v>
      </c>
      <c r="L8" s="10">
        <f t="shared" si="2"/>
        <v>1.6666666666666666E-2</v>
      </c>
      <c r="M8" s="11"/>
      <c r="N8" s="11"/>
      <c r="O8" s="11"/>
      <c r="P8" s="11">
        <v>11</v>
      </c>
      <c r="Q8" s="11"/>
      <c r="R8" s="11"/>
      <c r="S8" s="11"/>
      <c r="T8" s="11"/>
      <c r="U8" s="11"/>
      <c r="V8" s="11"/>
      <c r="W8" s="11"/>
      <c r="X8" s="12">
        <v>20200813</v>
      </c>
      <c r="Y8" s="12">
        <v>6</v>
      </c>
      <c r="Z8" s="6" t="s">
        <v>146</v>
      </c>
      <c r="AA8" s="12" t="str">
        <f t="shared" ref="AA8:AA46" si="5">IF($Z8="A","하선동",IF($Z8="B","이형준",""))</f>
        <v>하선동</v>
      </c>
      <c r="AB8" s="5" t="s">
        <v>56</v>
      </c>
      <c r="AC8" s="13" t="s">
        <v>145</v>
      </c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13</v>
      </c>
      <c r="D9" s="7" t="s">
        <v>32</v>
      </c>
      <c r="E9" s="7" t="s">
        <v>148</v>
      </c>
      <c r="F9" s="7" t="s">
        <v>149</v>
      </c>
      <c r="G9" s="5" t="s">
        <v>167</v>
      </c>
      <c r="H9" s="5" t="s">
        <v>173</v>
      </c>
      <c r="I9" s="8">
        <f t="shared" si="0"/>
        <v>12192</v>
      </c>
      <c r="J9" s="9">
        <v>12110</v>
      </c>
      <c r="K9" s="8">
        <f t="shared" si="1"/>
        <v>82</v>
      </c>
      <c r="L9" s="10">
        <f t="shared" si="2"/>
        <v>6.7257217847769028E-3</v>
      </c>
      <c r="M9" s="11"/>
      <c r="N9" s="11"/>
      <c r="O9" s="11"/>
      <c r="P9" s="11"/>
      <c r="Q9" s="11">
        <v>7</v>
      </c>
      <c r="R9" s="11"/>
      <c r="S9" s="11">
        <v>43</v>
      </c>
      <c r="T9" s="11">
        <v>32</v>
      </c>
      <c r="U9" s="11"/>
      <c r="V9" s="11"/>
      <c r="W9" s="11"/>
      <c r="X9" s="12">
        <v>20200813</v>
      </c>
      <c r="Y9" s="6">
        <v>2</v>
      </c>
      <c r="Z9" s="6" t="s">
        <v>146</v>
      </c>
      <c r="AA9" s="12" t="str">
        <f t="shared" si="5"/>
        <v>하선동</v>
      </c>
      <c r="AB9" s="5" t="s">
        <v>57</v>
      </c>
      <c r="AC9" s="13"/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13</v>
      </c>
      <c r="D10" s="7" t="s">
        <v>34</v>
      </c>
      <c r="E10" s="7" t="s">
        <v>140</v>
      </c>
      <c r="F10" s="7" t="s">
        <v>155</v>
      </c>
      <c r="G10" s="5" t="s">
        <v>169</v>
      </c>
      <c r="H10" s="5" t="s">
        <v>168</v>
      </c>
      <c r="I10" s="8">
        <f t="shared" si="0"/>
        <v>3774</v>
      </c>
      <c r="J10" s="9">
        <v>3750</v>
      </c>
      <c r="K10" s="8">
        <f t="shared" si="1"/>
        <v>24</v>
      </c>
      <c r="L10" s="10">
        <f t="shared" si="2"/>
        <v>6.3593004769475362E-3</v>
      </c>
      <c r="M10" s="11"/>
      <c r="N10" s="11">
        <v>6</v>
      </c>
      <c r="O10" s="11"/>
      <c r="P10" s="11">
        <v>18</v>
      </c>
      <c r="Q10" s="11"/>
      <c r="R10" s="11"/>
      <c r="S10" s="11"/>
      <c r="T10" s="11"/>
      <c r="U10" s="11"/>
      <c r="V10" s="11"/>
      <c r="W10" s="11"/>
      <c r="X10" s="12">
        <v>20200812</v>
      </c>
      <c r="Y10" s="12">
        <v>15</v>
      </c>
      <c r="Z10" s="6" t="s">
        <v>69</v>
      </c>
      <c r="AA10" s="12" t="str">
        <f t="shared" si="5"/>
        <v>하선동</v>
      </c>
      <c r="AB10" s="5" t="s">
        <v>58</v>
      </c>
      <c r="AC10" s="13"/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13</v>
      </c>
      <c r="D11" s="7" t="s">
        <v>34</v>
      </c>
      <c r="E11" s="7" t="s">
        <v>140</v>
      </c>
      <c r="F11" s="7" t="s">
        <v>155</v>
      </c>
      <c r="G11" s="5" t="s">
        <v>169</v>
      </c>
      <c r="H11" s="5" t="s">
        <v>168</v>
      </c>
      <c r="I11" s="8">
        <f t="shared" si="0"/>
        <v>5026</v>
      </c>
      <c r="J11" s="9">
        <v>4428</v>
      </c>
      <c r="K11" s="8">
        <f t="shared" si="1"/>
        <v>598</v>
      </c>
      <c r="L11" s="10">
        <f t="shared" si="2"/>
        <v>0.11898129725427775</v>
      </c>
      <c r="M11" s="11">
        <v>591</v>
      </c>
      <c r="N11" s="11">
        <v>2</v>
      </c>
      <c r="O11" s="11"/>
      <c r="P11" s="11">
        <v>5</v>
      </c>
      <c r="Q11" s="11"/>
      <c r="R11" s="11"/>
      <c r="S11" s="11"/>
      <c r="T11" s="11"/>
      <c r="U11" s="11"/>
      <c r="V11" s="11"/>
      <c r="W11" s="11"/>
      <c r="X11" s="12">
        <v>20200811</v>
      </c>
      <c r="Y11" s="12">
        <v>15</v>
      </c>
      <c r="Z11" s="6" t="s">
        <v>146</v>
      </c>
      <c r="AA11" s="12" t="str">
        <f t="shared" si="5"/>
        <v>하선동</v>
      </c>
      <c r="AB11" s="5" t="s">
        <v>58</v>
      </c>
      <c r="AC11" s="13"/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13</v>
      </c>
      <c r="D12" s="7" t="s">
        <v>34</v>
      </c>
      <c r="E12" s="7" t="s">
        <v>140</v>
      </c>
      <c r="F12" s="7" t="s">
        <v>155</v>
      </c>
      <c r="G12" s="5" t="s">
        <v>169</v>
      </c>
      <c r="H12" s="5" t="s">
        <v>168</v>
      </c>
      <c r="I12" s="8">
        <f t="shared" si="0"/>
        <v>8000</v>
      </c>
      <c r="J12" s="9">
        <v>7970</v>
      </c>
      <c r="K12" s="8">
        <f t="shared" si="1"/>
        <v>30</v>
      </c>
      <c r="L12" s="10">
        <f t="shared" si="2"/>
        <v>3.7499999999999999E-3</v>
      </c>
      <c r="M12" s="11"/>
      <c r="N12" s="11">
        <v>10</v>
      </c>
      <c r="O12" s="11"/>
      <c r="P12" s="11">
        <v>20</v>
      </c>
      <c r="Q12" s="11"/>
      <c r="R12" s="11"/>
      <c r="S12" s="11"/>
      <c r="T12" s="11"/>
      <c r="U12" s="11"/>
      <c r="V12" s="11"/>
      <c r="W12" s="11"/>
      <c r="X12" s="12">
        <v>20200813</v>
      </c>
      <c r="Y12" s="12">
        <v>15</v>
      </c>
      <c r="Z12" s="6" t="s">
        <v>146</v>
      </c>
      <c r="AA12" s="12" t="str">
        <f t="shared" si="5"/>
        <v>하선동</v>
      </c>
      <c r="AB12" s="5" t="s">
        <v>58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13</v>
      </c>
      <c r="D13" s="7" t="s">
        <v>82</v>
      </c>
      <c r="E13" s="7" t="s">
        <v>154</v>
      </c>
      <c r="F13" s="7" t="s">
        <v>156</v>
      </c>
      <c r="G13" s="5" t="s">
        <v>172</v>
      </c>
      <c r="H13" s="5" t="s">
        <v>168</v>
      </c>
      <c r="I13" s="8">
        <f t="shared" si="0"/>
        <v>2900</v>
      </c>
      <c r="J13" s="15">
        <v>2900</v>
      </c>
      <c r="K13" s="8">
        <f t="shared" si="1"/>
        <v>0</v>
      </c>
      <c r="L13" s="10">
        <f t="shared" si="2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20200813</v>
      </c>
      <c r="Y13" s="12">
        <v>7</v>
      </c>
      <c r="Z13" s="6" t="s">
        <v>146</v>
      </c>
      <c r="AA13" s="12" t="str">
        <f t="shared" si="5"/>
        <v>하선동</v>
      </c>
      <c r="AB13" s="5" t="s">
        <v>58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13</v>
      </c>
      <c r="D14" s="7" t="s">
        <v>32</v>
      </c>
      <c r="E14" s="7" t="s">
        <v>140</v>
      </c>
      <c r="F14" s="7" t="s">
        <v>157</v>
      </c>
      <c r="G14" s="5">
        <v>7301</v>
      </c>
      <c r="H14" s="5" t="s">
        <v>168</v>
      </c>
      <c r="I14" s="8">
        <f t="shared" si="0"/>
        <v>1180</v>
      </c>
      <c r="J14" s="9">
        <v>983</v>
      </c>
      <c r="K14" s="8">
        <f t="shared" si="1"/>
        <v>197</v>
      </c>
      <c r="L14" s="10">
        <f t="shared" si="2"/>
        <v>0.16694915254237289</v>
      </c>
      <c r="M14" s="11">
        <v>4</v>
      </c>
      <c r="N14" s="11"/>
      <c r="O14" s="11"/>
      <c r="P14" s="11"/>
      <c r="Q14" s="11"/>
      <c r="R14" s="11"/>
      <c r="S14" s="11"/>
      <c r="T14" s="11">
        <v>193</v>
      </c>
      <c r="U14" s="11"/>
      <c r="V14" s="11"/>
      <c r="W14" s="11"/>
      <c r="X14" s="12">
        <v>20200813</v>
      </c>
      <c r="Y14" s="12">
        <v>13</v>
      </c>
      <c r="Z14" s="6" t="s">
        <v>146</v>
      </c>
      <c r="AA14" s="12" t="str">
        <f t="shared" si="5"/>
        <v>하선동</v>
      </c>
      <c r="AB14" s="5" t="s">
        <v>58</v>
      </c>
      <c r="AC14" s="13" t="s">
        <v>158</v>
      </c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13</v>
      </c>
      <c r="D15" s="7" t="s">
        <v>34</v>
      </c>
      <c r="E15" s="7" t="s">
        <v>140</v>
      </c>
      <c r="F15" s="7" t="s">
        <v>155</v>
      </c>
      <c r="G15" s="5" t="s">
        <v>169</v>
      </c>
      <c r="H15" s="5" t="s">
        <v>168</v>
      </c>
      <c r="I15" s="8">
        <f t="shared" si="0"/>
        <v>6498</v>
      </c>
      <c r="J15" s="9">
        <v>6465</v>
      </c>
      <c r="K15" s="8">
        <f t="shared" si="1"/>
        <v>33</v>
      </c>
      <c r="L15" s="10">
        <f t="shared" si="2"/>
        <v>5.0784856879039705E-3</v>
      </c>
      <c r="M15" s="11"/>
      <c r="N15" s="11"/>
      <c r="O15" s="11"/>
      <c r="P15" s="11">
        <v>33</v>
      </c>
      <c r="Q15" s="11"/>
      <c r="R15" s="11"/>
      <c r="S15" s="11"/>
      <c r="T15" s="11"/>
      <c r="U15" s="11"/>
      <c r="V15" s="11"/>
      <c r="W15" s="11"/>
      <c r="X15" s="12">
        <v>20200811</v>
      </c>
      <c r="Y15" s="12">
        <v>8</v>
      </c>
      <c r="Z15" s="6" t="s">
        <v>159</v>
      </c>
      <c r="AA15" s="12" t="str">
        <f t="shared" si="5"/>
        <v>이형준</v>
      </c>
      <c r="AB15" s="5" t="s">
        <v>58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13</v>
      </c>
      <c r="D16" s="7" t="s">
        <v>32</v>
      </c>
      <c r="E16" s="7" t="s">
        <v>160</v>
      </c>
      <c r="F16" s="7" t="s">
        <v>161</v>
      </c>
      <c r="G16" s="5" t="s">
        <v>172</v>
      </c>
      <c r="H16" s="5" t="s">
        <v>168</v>
      </c>
      <c r="I16" s="8">
        <f t="shared" si="0"/>
        <v>3621</v>
      </c>
      <c r="J16" s="9">
        <v>3580</v>
      </c>
      <c r="K16" s="8">
        <f t="shared" si="1"/>
        <v>41</v>
      </c>
      <c r="L16" s="10">
        <f t="shared" si="2"/>
        <v>1.132283899475283E-2</v>
      </c>
      <c r="M16" s="11">
        <v>39</v>
      </c>
      <c r="N16" s="11"/>
      <c r="O16" s="11"/>
      <c r="P16" s="11"/>
      <c r="Q16" s="11"/>
      <c r="R16" s="11"/>
      <c r="S16" s="11"/>
      <c r="T16" s="11">
        <v>2</v>
      </c>
      <c r="U16" s="11"/>
      <c r="V16" s="11"/>
      <c r="W16" s="11"/>
      <c r="X16" s="12">
        <v>20200813</v>
      </c>
      <c r="Y16" s="12">
        <v>4</v>
      </c>
      <c r="Z16" s="6" t="s">
        <v>146</v>
      </c>
      <c r="AA16" s="12" t="str">
        <f t="shared" si="5"/>
        <v>하선동</v>
      </c>
      <c r="AB16" s="5" t="s">
        <v>59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13</v>
      </c>
      <c r="D17" s="7" t="s">
        <v>32</v>
      </c>
      <c r="E17" s="7" t="s">
        <v>160</v>
      </c>
      <c r="F17" s="7" t="s">
        <v>161</v>
      </c>
      <c r="G17" s="5" t="s">
        <v>172</v>
      </c>
      <c r="H17" s="5" t="s">
        <v>168</v>
      </c>
      <c r="I17" s="8">
        <f t="shared" si="0"/>
        <v>1098</v>
      </c>
      <c r="J17" s="9">
        <v>1096</v>
      </c>
      <c r="K17" s="8">
        <f t="shared" si="1"/>
        <v>2</v>
      </c>
      <c r="L17" s="10">
        <f t="shared" si="2"/>
        <v>1.8214936247723133E-3</v>
      </c>
      <c r="M17" s="11"/>
      <c r="N17" s="11"/>
      <c r="O17" s="11"/>
      <c r="P17" s="11"/>
      <c r="Q17" s="11"/>
      <c r="R17" s="11"/>
      <c r="S17" s="11"/>
      <c r="T17" s="11">
        <v>2</v>
      </c>
      <c r="U17" s="11"/>
      <c r="V17" s="11"/>
      <c r="W17" s="11"/>
      <c r="X17" s="12">
        <v>20200813</v>
      </c>
      <c r="Y17" s="12">
        <v>4</v>
      </c>
      <c r="Z17" s="6" t="s">
        <v>159</v>
      </c>
      <c r="AA17" s="12" t="str">
        <f t="shared" si="5"/>
        <v>이형준</v>
      </c>
      <c r="AB17" s="5" t="s">
        <v>59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13</v>
      </c>
      <c r="D18" s="7" t="s">
        <v>34</v>
      </c>
      <c r="E18" s="7" t="s">
        <v>140</v>
      </c>
      <c r="F18" s="7" t="s">
        <v>155</v>
      </c>
      <c r="G18" s="5" t="s">
        <v>169</v>
      </c>
      <c r="H18" s="5" t="s">
        <v>168</v>
      </c>
      <c r="I18" s="8">
        <f t="shared" si="0"/>
        <v>2402</v>
      </c>
      <c r="J18" s="9">
        <v>2400</v>
      </c>
      <c r="K18" s="8">
        <f t="shared" si="1"/>
        <v>2</v>
      </c>
      <c r="L18" s="10">
        <f t="shared" si="2"/>
        <v>8.3263946711074107E-4</v>
      </c>
      <c r="M18" s="11"/>
      <c r="N18" s="11"/>
      <c r="O18" s="11"/>
      <c r="P18" s="11">
        <v>1</v>
      </c>
      <c r="Q18" s="11">
        <v>1</v>
      </c>
      <c r="R18" s="11"/>
      <c r="S18" s="11"/>
      <c r="T18" s="11"/>
      <c r="U18" s="11"/>
      <c r="V18" s="11"/>
      <c r="W18" s="11"/>
      <c r="X18" s="12">
        <v>20200811</v>
      </c>
      <c r="Y18" s="12">
        <v>8</v>
      </c>
      <c r="Z18" s="6" t="s">
        <v>159</v>
      </c>
      <c r="AA18" s="12" t="str">
        <f t="shared" si="5"/>
        <v>이형준</v>
      </c>
      <c r="AB18" s="5" t="s">
        <v>59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13</v>
      </c>
      <c r="D19" s="7" t="s">
        <v>34</v>
      </c>
      <c r="E19" s="7" t="s">
        <v>140</v>
      </c>
      <c r="F19" s="7" t="s">
        <v>155</v>
      </c>
      <c r="G19" s="5" t="s">
        <v>169</v>
      </c>
      <c r="H19" s="5" t="s">
        <v>168</v>
      </c>
      <c r="I19" s="8">
        <f t="shared" si="0"/>
        <v>2599</v>
      </c>
      <c r="J19" s="9">
        <v>2596</v>
      </c>
      <c r="K19" s="8">
        <f t="shared" si="1"/>
        <v>3</v>
      </c>
      <c r="L19" s="10">
        <f t="shared" si="2"/>
        <v>1.1542901115813775E-3</v>
      </c>
      <c r="M19" s="11"/>
      <c r="N19" s="11"/>
      <c r="O19" s="11"/>
      <c r="P19" s="11"/>
      <c r="Q19" s="11">
        <v>3</v>
      </c>
      <c r="R19" s="11"/>
      <c r="S19" s="11"/>
      <c r="T19" s="11"/>
      <c r="U19" s="11"/>
      <c r="V19" s="11"/>
      <c r="W19" s="11"/>
      <c r="X19" s="12">
        <v>20200812</v>
      </c>
      <c r="Y19" s="12">
        <v>8</v>
      </c>
      <c r="Z19" s="6" t="s">
        <v>159</v>
      </c>
      <c r="AA19" s="12" t="str">
        <f t="shared" si="5"/>
        <v>이형준</v>
      </c>
      <c r="AB19" s="5" t="s">
        <v>59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13</v>
      </c>
      <c r="D20" s="7" t="s">
        <v>82</v>
      </c>
      <c r="E20" s="7" t="s">
        <v>154</v>
      </c>
      <c r="F20" s="7" t="s">
        <v>156</v>
      </c>
      <c r="G20" s="5" t="s">
        <v>172</v>
      </c>
      <c r="H20" s="5" t="s">
        <v>168</v>
      </c>
      <c r="I20" s="8">
        <f t="shared" si="0"/>
        <v>1699</v>
      </c>
      <c r="J20" s="9">
        <v>1699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20200813</v>
      </c>
      <c r="Y20" s="12">
        <v>7</v>
      </c>
      <c r="Z20" s="6" t="s">
        <v>159</v>
      </c>
      <c r="AA20" s="12" t="str">
        <f t="shared" si="5"/>
        <v>이형준</v>
      </c>
      <c r="AB20" s="5" t="s">
        <v>59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13</v>
      </c>
      <c r="D21" s="7" t="s">
        <v>34</v>
      </c>
      <c r="E21" s="7" t="s">
        <v>140</v>
      </c>
      <c r="F21" s="7" t="s">
        <v>142</v>
      </c>
      <c r="G21" s="5" t="s">
        <v>169</v>
      </c>
      <c r="H21" s="5" t="s">
        <v>168</v>
      </c>
      <c r="I21" s="8">
        <f t="shared" si="0"/>
        <v>2680</v>
      </c>
      <c r="J21" s="9">
        <v>2472</v>
      </c>
      <c r="K21" s="8">
        <f t="shared" si="1"/>
        <v>208</v>
      </c>
      <c r="L21" s="10">
        <f t="shared" si="2"/>
        <v>7.7611940298507459E-2</v>
      </c>
      <c r="M21" s="11"/>
      <c r="N21" s="11">
        <v>157</v>
      </c>
      <c r="O21" s="11"/>
      <c r="P21" s="11">
        <v>51</v>
      </c>
      <c r="Q21" s="11"/>
      <c r="R21" s="11"/>
      <c r="S21" s="11"/>
      <c r="T21" s="11"/>
      <c r="U21" s="11"/>
      <c r="V21" s="11"/>
      <c r="W21" s="11"/>
      <c r="X21" s="12">
        <v>20200813</v>
      </c>
      <c r="Y21" s="12">
        <v>6</v>
      </c>
      <c r="Z21" s="6" t="s">
        <v>159</v>
      </c>
      <c r="AA21" s="12" t="str">
        <f t="shared" si="5"/>
        <v>이형준</v>
      </c>
      <c r="AB21" s="5" t="s">
        <v>59</v>
      </c>
      <c r="AC21" s="13" t="s">
        <v>145</v>
      </c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13</v>
      </c>
      <c r="D22" s="7" t="s">
        <v>34</v>
      </c>
      <c r="E22" s="7" t="s">
        <v>140</v>
      </c>
      <c r="F22" s="7" t="s">
        <v>155</v>
      </c>
      <c r="G22" s="5" t="s">
        <v>169</v>
      </c>
      <c r="H22" s="5" t="s">
        <v>168</v>
      </c>
      <c r="I22" s="8">
        <f t="shared" si="0"/>
        <v>6454</v>
      </c>
      <c r="J22" s="9">
        <v>6428</v>
      </c>
      <c r="K22" s="8">
        <f t="shared" si="1"/>
        <v>26</v>
      </c>
      <c r="L22" s="10">
        <f t="shared" si="2"/>
        <v>4.028509451502944E-3</v>
      </c>
      <c r="M22" s="11"/>
      <c r="N22" s="11">
        <v>2</v>
      </c>
      <c r="O22" s="11">
        <v>16</v>
      </c>
      <c r="P22" s="11">
        <v>8</v>
      </c>
      <c r="Q22" s="11"/>
      <c r="R22" s="11"/>
      <c r="S22" s="11"/>
      <c r="T22" s="11"/>
      <c r="U22" s="11"/>
      <c r="V22" s="11"/>
      <c r="W22" s="11"/>
      <c r="X22" s="12">
        <v>20200813</v>
      </c>
      <c r="Y22" s="12">
        <v>15</v>
      </c>
      <c r="Z22" s="6" t="s">
        <v>159</v>
      </c>
      <c r="AA22" s="12" t="str">
        <f t="shared" si="5"/>
        <v>이형준</v>
      </c>
      <c r="AB22" s="5" t="s">
        <v>60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13</v>
      </c>
      <c r="D23" s="7" t="s">
        <v>34</v>
      </c>
      <c r="E23" s="7" t="s">
        <v>140</v>
      </c>
      <c r="F23" s="7" t="s">
        <v>155</v>
      </c>
      <c r="G23" s="5" t="s">
        <v>169</v>
      </c>
      <c r="H23" s="5" t="s">
        <v>168</v>
      </c>
      <c r="I23" s="8">
        <f t="shared" si="0"/>
        <v>2012</v>
      </c>
      <c r="J23" s="9">
        <v>2000</v>
      </c>
      <c r="K23" s="8">
        <f t="shared" si="1"/>
        <v>12</v>
      </c>
      <c r="L23" s="10">
        <f t="shared" si="2"/>
        <v>5.9642147117296221E-3</v>
      </c>
      <c r="M23" s="11"/>
      <c r="N23" s="11">
        <v>3</v>
      </c>
      <c r="O23" s="11">
        <v>4</v>
      </c>
      <c r="P23" s="11">
        <v>5</v>
      </c>
      <c r="Q23" s="11"/>
      <c r="R23" s="11"/>
      <c r="S23" s="11"/>
      <c r="T23" s="11"/>
      <c r="U23" s="11"/>
      <c r="V23" s="11"/>
      <c r="W23" s="11"/>
      <c r="X23" s="12">
        <v>20200813</v>
      </c>
      <c r="Y23" s="12">
        <v>15</v>
      </c>
      <c r="Z23" s="6" t="s">
        <v>146</v>
      </c>
      <c r="AA23" s="12" t="str">
        <f t="shared" si="5"/>
        <v>하선동</v>
      </c>
      <c r="AB23" s="5" t="s">
        <v>60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13</v>
      </c>
      <c r="D24" s="7" t="s">
        <v>34</v>
      </c>
      <c r="E24" s="7" t="s">
        <v>140</v>
      </c>
      <c r="F24" s="7" t="s">
        <v>155</v>
      </c>
      <c r="G24" s="5" t="s">
        <v>169</v>
      </c>
      <c r="H24" s="5" t="s">
        <v>168</v>
      </c>
      <c r="I24" s="8">
        <f t="shared" si="0"/>
        <v>3904</v>
      </c>
      <c r="J24" s="9">
        <v>3900</v>
      </c>
      <c r="K24" s="8">
        <f t="shared" si="1"/>
        <v>4</v>
      </c>
      <c r="L24" s="10">
        <f t="shared" si="2"/>
        <v>1.0245901639344263E-3</v>
      </c>
      <c r="M24" s="11"/>
      <c r="N24" s="11"/>
      <c r="O24" s="11"/>
      <c r="P24" s="11">
        <v>4</v>
      </c>
      <c r="Q24" s="11"/>
      <c r="R24" s="11"/>
      <c r="S24" s="11"/>
      <c r="T24" s="11"/>
      <c r="U24" s="11"/>
      <c r="V24" s="11"/>
      <c r="W24" s="11"/>
      <c r="X24" s="12">
        <v>20200812</v>
      </c>
      <c r="Y24" s="12">
        <v>15</v>
      </c>
      <c r="Z24" s="6" t="s">
        <v>159</v>
      </c>
      <c r="AA24" s="12" t="str">
        <f t="shared" si="5"/>
        <v>이형준</v>
      </c>
      <c r="AB24" s="5" t="s">
        <v>60</v>
      </c>
      <c r="AC24" s="13"/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13</v>
      </c>
      <c r="D25" s="7" t="s">
        <v>34</v>
      </c>
      <c r="E25" s="7" t="s">
        <v>140</v>
      </c>
      <c r="F25" s="7" t="s">
        <v>155</v>
      </c>
      <c r="G25" s="5" t="s">
        <v>169</v>
      </c>
      <c r="H25" s="5" t="s">
        <v>168</v>
      </c>
      <c r="I25" s="8">
        <f t="shared" si="0"/>
        <v>1304</v>
      </c>
      <c r="J25" s="11">
        <v>1300</v>
      </c>
      <c r="K25" s="8">
        <f t="shared" si="1"/>
        <v>4</v>
      </c>
      <c r="L25" s="10">
        <f t="shared" si="2"/>
        <v>3.0674846625766872E-3</v>
      </c>
      <c r="M25" s="11"/>
      <c r="N25" s="11"/>
      <c r="O25" s="11"/>
      <c r="P25" s="11">
        <v>4</v>
      </c>
      <c r="Q25" s="11"/>
      <c r="R25" s="11"/>
      <c r="S25" s="11"/>
      <c r="T25" s="11"/>
      <c r="U25" s="11"/>
      <c r="V25" s="11"/>
      <c r="W25" s="11"/>
      <c r="X25" s="12">
        <v>20200812</v>
      </c>
      <c r="Y25" s="12">
        <v>15</v>
      </c>
      <c r="Z25" s="6" t="s">
        <v>146</v>
      </c>
      <c r="AA25" s="12" t="str">
        <f t="shared" si="5"/>
        <v>하선동</v>
      </c>
      <c r="AB25" s="5" t="s">
        <v>60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13</v>
      </c>
      <c r="D26" s="7" t="s">
        <v>34</v>
      </c>
      <c r="E26" s="7" t="s">
        <v>140</v>
      </c>
      <c r="F26" s="7" t="s">
        <v>155</v>
      </c>
      <c r="G26" s="5" t="s">
        <v>169</v>
      </c>
      <c r="H26" s="5" t="s">
        <v>168</v>
      </c>
      <c r="I26" s="8">
        <f t="shared" si="0"/>
        <v>3201</v>
      </c>
      <c r="J26" s="11">
        <v>3200</v>
      </c>
      <c r="K26" s="8">
        <f t="shared" si="1"/>
        <v>1</v>
      </c>
      <c r="L26" s="10">
        <f t="shared" si="2"/>
        <v>3.1240237425804435E-4</v>
      </c>
      <c r="M26" s="11"/>
      <c r="N26" s="11">
        <v>1</v>
      </c>
      <c r="O26" s="11"/>
      <c r="P26" s="11"/>
      <c r="Q26" s="11"/>
      <c r="R26" s="11"/>
      <c r="S26" s="11"/>
      <c r="T26" s="11"/>
      <c r="U26" s="11"/>
      <c r="V26" s="11"/>
      <c r="W26" s="11"/>
      <c r="X26" s="12">
        <v>20200812</v>
      </c>
      <c r="Y26" s="12">
        <v>8</v>
      </c>
      <c r="Z26" s="6" t="s">
        <v>146</v>
      </c>
      <c r="AA26" s="12" t="str">
        <f t="shared" si="5"/>
        <v>하선동</v>
      </c>
      <c r="AB26" s="5" t="s">
        <v>60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13</v>
      </c>
      <c r="D27" s="7" t="s">
        <v>34</v>
      </c>
      <c r="E27" s="7" t="s">
        <v>140</v>
      </c>
      <c r="F27" s="7" t="s">
        <v>155</v>
      </c>
      <c r="G27" s="5" t="s">
        <v>169</v>
      </c>
      <c r="H27" s="5" t="s">
        <v>168</v>
      </c>
      <c r="I27" s="8">
        <f t="shared" si="0"/>
        <v>7784</v>
      </c>
      <c r="J27" s="11">
        <v>7768</v>
      </c>
      <c r="K27" s="8">
        <f t="shared" si="1"/>
        <v>16</v>
      </c>
      <c r="L27" s="10">
        <f t="shared" si="2"/>
        <v>2.0554984583761563E-3</v>
      </c>
      <c r="M27" s="11"/>
      <c r="N27" s="11">
        <v>4</v>
      </c>
      <c r="O27" s="11"/>
      <c r="P27" s="11">
        <v>12</v>
      </c>
      <c r="Q27" s="11"/>
      <c r="R27" s="11"/>
      <c r="S27" s="11"/>
      <c r="T27" s="11"/>
      <c r="U27" s="11"/>
      <c r="V27" s="11"/>
      <c r="W27" s="11"/>
      <c r="X27" s="12">
        <v>20200812</v>
      </c>
      <c r="Y27" s="12">
        <v>8</v>
      </c>
      <c r="Z27" s="6" t="s">
        <v>159</v>
      </c>
      <c r="AA27" s="12" t="str">
        <f t="shared" si="5"/>
        <v>이형준</v>
      </c>
      <c r="AB27" s="5" t="s">
        <v>60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13</v>
      </c>
      <c r="D28" s="7" t="s">
        <v>32</v>
      </c>
      <c r="E28" s="7" t="s">
        <v>140</v>
      </c>
      <c r="F28" s="7" t="s">
        <v>157</v>
      </c>
      <c r="G28" s="5">
        <v>7301</v>
      </c>
      <c r="H28" s="5" t="s">
        <v>168</v>
      </c>
      <c r="I28" s="8">
        <f t="shared" si="0"/>
        <v>968</v>
      </c>
      <c r="J28" s="16">
        <v>957</v>
      </c>
      <c r="K28" s="8">
        <f t="shared" si="1"/>
        <v>11</v>
      </c>
      <c r="L28" s="10">
        <f t="shared" si="2"/>
        <v>1.1363636363636364E-2</v>
      </c>
      <c r="M28" s="11">
        <v>9</v>
      </c>
      <c r="N28" s="11"/>
      <c r="O28" s="11"/>
      <c r="P28" s="11">
        <v>2</v>
      </c>
      <c r="Q28" s="11"/>
      <c r="R28" s="11"/>
      <c r="S28" s="11"/>
      <c r="T28" s="11"/>
      <c r="U28" s="11"/>
      <c r="V28" s="11"/>
      <c r="W28" s="11"/>
      <c r="X28" s="12">
        <v>20200813</v>
      </c>
      <c r="Y28" s="12">
        <v>13</v>
      </c>
      <c r="Z28" s="6" t="s">
        <v>159</v>
      </c>
      <c r="AA28" s="12" t="str">
        <f t="shared" si="5"/>
        <v>이형준</v>
      </c>
      <c r="AB28" s="5" t="s">
        <v>60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13</v>
      </c>
      <c r="D29" s="7" t="s">
        <v>82</v>
      </c>
      <c r="E29" s="7" t="s">
        <v>154</v>
      </c>
      <c r="F29" s="7" t="s">
        <v>156</v>
      </c>
      <c r="G29" s="5" t="s">
        <v>172</v>
      </c>
      <c r="H29" s="5" t="s">
        <v>168</v>
      </c>
      <c r="I29" s="8">
        <f t="shared" si="0"/>
        <v>1063</v>
      </c>
      <c r="J29" s="11">
        <v>1063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20200813</v>
      </c>
      <c r="Y29" s="12">
        <v>7</v>
      </c>
      <c r="Z29" s="6" t="s">
        <v>159</v>
      </c>
      <c r="AA29" s="12" t="str">
        <f t="shared" si="5"/>
        <v>이형준</v>
      </c>
      <c r="AB29" s="5" t="s">
        <v>60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13</v>
      </c>
      <c r="D30" s="7" t="s">
        <v>36</v>
      </c>
      <c r="E30" s="5" t="s">
        <v>140</v>
      </c>
      <c r="F30" s="7" t="s">
        <v>163</v>
      </c>
      <c r="G30" s="5" t="s">
        <v>174</v>
      </c>
      <c r="H30" s="5" t="s">
        <v>168</v>
      </c>
      <c r="I30" s="8">
        <f t="shared" si="0"/>
        <v>1964</v>
      </c>
      <c r="J30" s="11">
        <v>1935</v>
      </c>
      <c r="K30" s="8">
        <f t="shared" ref="K30:K43" si="6">SUM(M30:W30)</f>
        <v>29</v>
      </c>
      <c r="L30" s="10">
        <f t="shared" si="2"/>
        <v>1.4765784114052953E-2</v>
      </c>
      <c r="M30" s="11">
        <v>14</v>
      </c>
      <c r="N30" s="11"/>
      <c r="O30" s="11"/>
      <c r="P30" s="11">
        <v>13</v>
      </c>
      <c r="Q30" s="11"/>
      <c r="R30" s="11"/>
      <c r="S30" s="11"/>
      <c r="T30" s="11"/>
      <c r="U30" s="11"/>
      <c r="V30" s="11">
        <v>2</v>
      </c>
      <c r="W30" s="11"/>
      <c r="X30" s="12">
        <v>20200813</v>
      </c>
      <c r="Y30" s="12">
        <v>8</v>
      </c>
      <c r="Z30" s="6" t="s">
        <v>146</v>
      </c>
      <c r="AA30" s="12" t="str">
        <f t="shared" si="5"/>
        <v>하선동</v>
      </c>
      <c r="AB30" s="5" t="s">
        <v>61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13</v>
      </c>
      <c r="D31" s="7" t="s">
        <v>36</v>
      </c>
      <c r="E31" s="7" t="s">
        <v>140</v>
      </c>
      <c r="F31" s="7" t="s">
        <v>163</v>
      </c>
      <c r="G31" s="5" t="s">
        <v>174</v>
      </c>
      <c r="H31" s="5" t="s">
        <v>168</v>
      </c>
      <c r="I31" s="8">
        <f t="shared" si="0"/>
        <v>3178</v>
      </c>
      <c r="J31" s="9">
        <v>3030</v>
      </c>
      <c r="K31" s="8">
        <f t="shared" si="6"/>
        <v>148</v>
      </c>
      <c r="L31" s="10">
        <f t="shared" si="2"/>
        <v>4.6570169918187541E-2</v>
      </c>
      <c r="M31" s="11">
        <v>34</v>
      </c>
      <c r="N31" s="11"/>
      <c r="O31" s="11"/>
      <c r="P31" s="11">
        <v>46</v>
      </c>
      <c r="Q31" s="11">
        <v>1</v>
      </c>
      <c r="R31" s="11"/>
      <c r="S31" s="11"/>
      <c r="T31" s="11">
        <v>67</v>
      </c>
      <c r="U31" s="11"/>
      <c r="V31" s="11"/>
      <c r="W31" s="11"/>
      <c r="X31" s="12">
        <v>20200813</v>
      </c>
      <c r="Y31" s="12">
        <v>8</v>
      </c>
      <c r="Z31" s="6" t="s">
        <v>159</v>
      </c>
      <c r="AA31" s="12" t="str">
        <f t="shared" si="5"/>
        <v>이형준</v>
      </c>
      <c r="AB31" s="5" t="s">
        <v>61</v>
      </c>
      <c r="AC31" s="17" t="s">
        <v>164</v>
      </c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13</v>
      </c>
      <c r="D32" s="7" t="s">
        <v>34</v>
      </c>
      <c r="E32" s="7" t="s">
        <v>140</v>
      </c>
      <c r="F32" s="7" t="s">
        <v>155</v>
      </c>
      <c r="G32" s="5" t="s">
        <v>169</v>
      </c>
      <c r="H32" s="5" t="s">
        <v>168</v>
      </c>
      <c r="I32" s="8">
        <f t="shared" si="0"/>
        <v>5310</v>
      </c>
      <c r="J32" s="9">
        <v>5310</v>
      </c>
      <c r="K32" s="8">
        <f t="shared" si="6"/>
        <v>0</v>
      </c>
      <c r="L32" s="10">
        <f t="shared" si="2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>
        <v>20200813</v>
      </c>
      <c r="Y32" s="12">
        <v>15</v>
      </c>
      <c r="Z32" s="6" t="s">
        <v>159</v>
      </c>
      <c r="AA32" s="12" t="str">
        <f t="shared" si="5"/>
        <v>이형준</v>
      </c>
      <c r="AB32" s="5" t="s">
        <v>61</v>
      </c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13</v>
      </c>
      <c r="D33" s="7" t="s">
        <v>34</v>
      </c>
      <c r="E33" s="7" t="s">
        <v>140</v>
      </c>
      <c r="F33" s="7" t="s">
        <v>155</v>
      </c>
      <c r="G33" s="5" t="s">
        <v>169</v>
      </c>
      <c r="H33" s="5" t="s">
        <v>168</v>
      </c>
      <c r="I33" s="8">
        <f t="shared" si="0"/>
        <v>3502</v>
      </c>
      <c r="J33" s="9">
        <v>3500</v>
      </c>
      <c r="K33" s="8">
        <f t="shared" si="6"/>
        <v>2</v>
      </c>
      <c r="L33" s="10">
        <f t="shared" si="2"/>
        <v>5.7110222729868647E-4</v>
      </c>
      <c r="M33" s="11"/>
      <c r="N33" s="11"/>
      <c r="O33" s="11"/>
      <c r="P33" s="11">
        <v>2</v>
      </c>
      <c r="Q33" s="11"/>
      <c r="R33" s="11"/>
      <c r="S33" s="11"/>
      <c r="T33" s="11"/>
      <c r="U33" s="11"/>
      <c r="V33" s="11"/>
      <c r="W33" s="11"/>
      <c r="X33" s="12">
        <v>20200812</v>
      </c>
      <c r="Y33" s="12">
        <v>8</v>
      </c>
      <c r="Z33" s="6" t="s">
        <v>146</v>
      </c>
      <c r="AA33" s="12" t="str">
        <f t="shared" si="5"/>
        <v>하선동</v>
      </c>
      <c r="AB33" s="5" t="s">
        <v>62</v>
      </c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13</v>
      </c>
      <c r="D34" s="7" t="s">
        <v>34</v>
      </c>
      <c r="E34" s="7" t="s">
        <v>140</v>
      </c>
      <c r="F34" s="7" t="s">
        <v>155</v>
      </c>
      <c r="G34" s="5" t="s">
        <v>169</v>
      </c>
      <c r="H34" s="5" t="s">
        <v>168</v>
      </c>
      <c r="I34" s="8">
        <f t="shared" si="0"/>
        <v>1152</v>
      </c>
      <c r="J34" s="9">
        <v>1150</v>
      </c>
      <c r="K34" s="8">
        <f t="shared" si="6"/>
        <v>2</v>
      </c>
      <c r="L34" s="10">
        <f t="shared" si="2"/>
        <v>1.736111111111111E-3</v>
      </c>
      <c r="M34" s="11"/>
      <c r="N34" s="11"/>
      <c r="O34" s="11"/>
      <c r="P34" s="11">
        <v>2</v>
      </c>
      <c r="Q34" s="11"/>
      <c r="R34" s="11"/>
      <c r="S34" s="11"/>
      <c r="T34" s="11"/>
      <c r="U34" s="11"/>
      <c r="V34" s="11"/>
      <c r="W34" s="11"/>
      <c r="X34" s="12">
        <v>20200806</v>
      </c>
      <c r="Y34" s="12">
        <v>8</v>
      </c>
      <c r="Z34" s="6" t="s">
        <v>146</v>
      </c>
      <c r="AA34" s="12" t="str">
        <f t="shared" si="5"/>
        <v>하선동</v>
      </c>
      <c r="AB34" s="5" t="s">
        <v>62</v>
      </c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8</v>
      </c>
      <c r="C35" s="6" t="str">
        <f t="shared" si="4"/>
        <v>13</v>
      </c>
      <c r="D35" s="7" t="s">
        <v>34</v>
      </c>
      <c r="E35" s="7" t="s">
        <v>140</v>
      </c>
      <c r="F35" s="7" t="s">
        <v>155</v>
      </c>
      <c r="G35" s="5" t="s">
        <v>169</v>
      </c>
      <c r="H35" s="5" t="s">
        <v>168</v>
      </c>
      <c r="I35" s="8">
        <f t="shared" si="0"/>
        <v>704</v>
      </c>
      <c r="J35" s="9">
        <v>700</v>
      </c>
      <c r="K35" s="8">
        <f t="shared" si="6"/>
        <v>4</v>
      </c>
      <c r="L35" s="10">
        <f t="shared" si="2"/>
        <v>5.681818181818182E-3</v>
      </c>
      <c r="M35" s="11"/>
      <c r="N35" s="11"/>
      <c r="O35" s="11"/>
      <c r="P35" s="11">
        <v>4</v>
      </c>
      <c r="Q35" s="11"/>
      <c r="R35" s="11"/>
      <c r="S35" s="11"/>
      <c r="T35" s="11"/>
      <c r="U35" s="11"/>
      <c r="V35" s="11"/>
      <c r="W35" s="11"/>
      <c r="X35" s="12">
        <v>20200705</v>
      </c>
      <c r="Y35" s="12">
        <v>8</v>
      </c>
      <c r="Z35" s="6" t="s">
        <v>146</v>
      </c>
      <c r="AA35" s="12" t="str">
        <f t="shared" si="5"/>
        <v>하선동</v>
      </c>
      <c r="AB35" s="5" t="s">
        <v>62</v>
      </c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8</v>
      </c>
      <c r="C36" s="6" t="str">
        <f t="shared" si="4"/>
        <v>13</v>
      </c>
      <c r="D36" s="7" t="s">
        <v>34</v>
      </c>
      <c r="E36" s="7" t="s">
        <v>165</v>
      </c>
      <c r="F36" s="7" t="s">
        <v>166</v>
      </c>
      <c r="G36" s="5" t="s">
        <v>169</v>
      </c>
      <c r="H36" s="5" t="s">
        <v>168</v>
      </c>
      <c r="I36" s="8">
        <f t="shared" si="0"/>
        <v>13287</v>
      </c>
      <c r="J36" s="9">
        <v>13280</v>
      </c>
      <c r="K36" s="8">
        <f t="shared" si="6"/>
        <v>7</v>
      </c>
      <c r="L36" s="10">
        <f t="shared" si="2"/>
        <v>5.2683073681041622E-4</v>
      </c>
      <c r="M36" s="11">
        <v>7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>
        <v>20200805</v>
      </c>
      <c r="Y36" s="12">
        <v>3</v>
      </c>
      <c r="Z36" s="6" t="s">
        <v>146</v>
      </c>
      <c r="AA36" s="12" t="str">
        <f t="shared" si="5"/>
        <v>하선동</v>
      </c>
      <c r="AB36" s="5" t="s">
        <v>62</v>
      </c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8</v>
      </c>
      <c r="C37" s="6" t="str">
        <f t="shared" si="4"/>
        <v>13</v>
      </c>
      <c r="D37" s="7" t="s">
        <v>34</v>
      </c>
      <c r="E37" s="7" t="s">
        <v>165</v>
      </c>
      <c r="F37" s="7" t="s">
        <v>166</v>
      </c>
      <c r="G37" s="5" t="s">
        <v>169</v>
      </c>
      <c r="H37" s="5" t="s">
        <v>168</v>
      </c>
      <c r="I37" s="8">
        <f t="shared" si="0"/>
        <v>10204</v>
      </c>
      <c r="J37" s="9">
        <v>10180</v>
      </c>
      <c r="K37" s="8">
        <f t="shared" si="6"/>
        <v>24</v>
      </c>
      <c r="L37" s="10">
        <f t="shared" si="2"/>
        <v>2.3520188161505291E-3</v>
      </c>
      <c r="M37" s="11">
        <v>24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>
        <v>20200805</v>
      </c>
      <c r="Y37" s="12">
        <v>3</v>
      </c>
      <c r="Z37" s="6" t="s">
        <v>159</v>
      </c>
      <c r="AA37" s="12" t="str">
        <f t="shared" si="5"/>
        <v>이형준</v>
      </c>
      <c r="AB37" s="5" t="s">
        <v>62</v>
      </c>
      <c r="AC37" s="13"/>
    </row>
    <row r="38" spans="1:29" s="14" customFormat="1" ht="20.100000000000001" customHeight="1" x14ac:dyDescent="0.3">
      <c r="A38" s="5">
        <v>32</v>
      </c>
      <c r="B38" s="6" t="str">
        <f t="shared" si="3"/>
        <v>8</v>
      </c>
      <c r="C38" s="6" t="str">
        <f t="shared" si="4"/>
        <v>13</v>
      </c>
      <c r="D38" s="7" t="s">
        <v>34</v>
      </c>
      <c r="E38" s="7" t="s">
        <v>165</v>
      </c>
      <c r="F38" s="7" t="s">
        <v>166</v>
      </c>
      <c r="G38" s="5" t="s">
        <v>169</v>
      </c>
      <c r="H38" s="5" t="s">
        <v>168</v>
      </c>
      <c r="I38" s="8">
        <f t="shared" si="0"/>
        <v>9867</v>
      </c>
      <c r="J38" s="9">
        <v>9840</v>
      </c>
      <c r="K38" s="8">
        <f t="shared" si="6"/>
        <v>27</v>
      </c>
      <c r="L38" s="10">
        <f t="shared" si="2"/>
        <v>2.736394040741867E-3</v>
      </c>
      <c r="M38" s="11"/>
      <c r="N38" s="11"/>
      <c r="O38" s="11"/>
      <c r="P38" s="11"/>
      <c r="Q38" s="11"/>
      <c r="R38" s="11"/>
      <c r="S38" s="11"/>
      <c r="T38" s="11">
        <v>27</v>
      </c>
      <c r="U38" s="11"/>
      <c r="V38" s="11"/>
      <c r="W38" s="11"/>
      <c r="X38" s="12">
        <v>20200807</v>
      </c>
      <c r="Y38" s="12">
        <v>3</v>
      </c>
      <c r="Z38" s="6" t="s">
        <v>146</v>
      </c>
      <c r="AA38" s="12" t="str">
        <f t="shared" si="5"/>
        <v>하선동</v>
      </c>
      <c r="AB38" s="5" t="s">
        <v>62</v>
      </c>
      <c r="AC38" s="13" t="s">
        <v>175</v>
      </c>
    </row>
    <row r="39" spans="1:29" s="14" customFormat="1" ht="20.100000000000001" customHeight="1" x14ac:dyDescent="0.3">
      <c r="A39" s="5">
        <v>33</v>
      </c>
      <c r="B39" s="6" t="str">
        <f t="shared" si="3"/>
        <v>8</v>
      </c>
      <c r="C39" s="6" t="str">
        <f t="shared" si="4"/>
        <v>13</v>
      </c>
      <c r="D39" s="7" t="s">
        <v>34</v>
      </c>
      <c r="E39" s="7" t="s">
        <v>165</v>
      </c>
      <c r="F39" s="7" t="s">
        <v>166</v>
      </c>
      <c r="G39" s="5" t="s">
        <v>169</v>
      </c>
      <c r="H39" s="5" t="s">
        <v>168</v>
      </c>
      <c r="I39" s="8">
        <f t="shared" si="0"/>
        <v>6003</v>
      </c>
      <c r="J39" s="9">
        <v>6000</v>
      </c>
      <c r="K39" s="8">
        <f t="shared" si="6"/>
        <v>3</v>
      </c>
      <c r="L39" s="10">
        <f t="shared" si="2"/>
        <v>4.9975012493753122E-4</v>
      </c>
      <c r="M39" s="11"/>
      <c r="N39" s="11"/>
      <c r="O39" s="11"/>
      <c r="P39" s="11"/>
      <c r="Q39" s="11"/>
      <c r="R39" s="11"/>
      <c r="S39" s="11"/>
      <c r="T39" s="11">
        <v>3</v>
      </c>
      <c r="U39" s="11"/>
      <c r="V39" s="11"/>
      <c r="W39" s="11"/>
      <c r="X39" s="12">
        <v>20200806</v>
      </c>
      <c r="Y39" s="12">
        <v>3</v>
      </c>
      <c r="Z39" s="6" t="s">
        <v>159</v>
      </c>
      <c r="AA39" s="12" t="str">
        <f t="shared" si="5"/>
        <v>이형준</v>
      </c>
      <c r="AB39" s="5" t="s">
        <v>62</v>
      </c>
      <c r="AC39" s="13" t="s">
        <v>175</v>
      </c>
    </row>
    <row r="40" spans="1:29" s="14" customFormat="1" ht="20.100000000000001" customHeight="1" x14ac:dyDescent="0.3">
      <c r="A40" s="5">
        <v>34</v>
      </c>
      <c r="B40" s="6" t="str">
        <f t="shared" si="3"/>
        <v>8</v>
      </c>
      <c r="C40" s="6" t="str">
        <f t="shared" si="4"/>
        <v>13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customHeight="1" x14ac:dyDescent="0.3">
      <c r="A41" s="5">
        <v>35</v>
      </c>
      <c r="B41" s="6" t="str">
        <f t="shared" si="3"/>
        <v>8</v>
      </c>
      <c r="C41" s="6" t="str">
        <f t="shared" si="4"/>
        <v>13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13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13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13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13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13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143453</v>
      </c>
      <c r="J47" s="37">
        <f t="shared" si="8"/>
        <v>141855</v>
      </c>
      <c r="K47" s="37">
        <f t="shared" si="8"/>
        <v>1598</v>
      </c>
      <c r="L47" s="37" t="e">
        <f t="shared" si="8"/>
        <v>#DIV/0!</v>
      </c>
      <c r="M47" s="37">
        <f t="shared" si="8"/>
        <v>727</v>
      </c>
      <c r="N47" s="37">
        <f t="shared" si="8"/>
        <v>185</v>
      </c>
      <c r="O47" s="37">
        <f t="shared" si="8"/>
        <v>20</v>
      </c>
      <c r="P47" s="37">
        <f t="shared" si="8"/>
        <v>264</v>
      </c>
      <c r="Q47" s="37">
        <f t="shared" si="8"/>
        <v>15</v>
      </c>
      <c r="R47" s="37">
        <f t="shared" si="8"/>
        <v>16</v>
      </c>
      <c r="S47" s="37">
        <f t="shared" si="8"/>
        <v>43</v>
      </c>
      <c r="T47" s="37">
        <f t="shared" si="8"/>
        <v>326</v>
      </c>
      <c r="U47" s="37">
        <f t="shared" si="8"/>
        <v>0</v>
      </c>
      <c r="V47" s="37">
        <f t="shared" si="8"/>
        <v>2</v>
      </c>
      <c r="W47" s="37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13</v>
      </c>
      <c r="D49" s="7" t="s">
        <v>34</v>
      </c>
      <c r="E49" s="7" t="s">
        <v>144</v>
      </c>
      <c r="F49" s="7" t="s">
        <v>143</v>
      </c>
      <c r="G49" s="5" t="s">
        <v>169</v>
      </c>
      <c r="H49" s="5" t="s">
        <v>168</v>
      </c>
      <c r="I49" s="8">
        <f t="shared" ref="I49:I63" si="9">J49+K49</f>
        <v>63</v>
      </c>
      <c r="J49" s="9">
        <v>50</v>
      </c>
      <c r="K49" s="8">
        <f t="shared" ref="K49:K63" si="10">SUM(M49:W49)</f>
        <v>13</v>
      </c>
      <c r="L49" s="10">
        <f t="shared" ref="L49:L63" si="11">K49/I49</f>
        <v>0.20634920634920634</v>
      </c>
      <c r="M49" s="11">
        <v>13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>
        <v>20200813</v>
      </c>
      <c r="Y49" s="12">
        <v>5</v>
      </c>
      <c r="Z49" s="6" t="s">
        <v>146</v>
      </c>
      <c r="AA49" s="12" t="str">
        <f>IF($Z49="A","하선동",IF($Z49="B","이형준",""))</f>
        <v>하선동</v>
      </c>
      <c r="AB49" s="5" t="s">
        <v>56</v>
      </c>
      <c r="AC49" s="13" t="s">
        <v>151</v>
      </c>
    </row>
    <row r="50" spans="1:29" ht="20.100000000000001" customHeight="1" x14ac:dyDescent="0.3">
      <c r="A50" s="5">
        <v>2</v>
      </c>
      <c r="B50" s="6" t="str">
        <f t="shared" ref="B50:B63" si="12">LEFT($A$1,1)</f>
        <v>8</v>
      </c>
      <c r="C50" s="6" t="str">
        <f t="shared" ref="C50:C63" si="13">MID($A$1,4,2)</f>
        <v>13</v>
      </c>
      <c r="D50" s="7" t="s">
        <v>34</v>
      </c>
      <c r="E50" s="7" t="s">
        <v>144</v>
      </c>
      <c r="F50" s="7" t="s">
        <v>143</v>
      </c>
      <c r="G50" s="5" t="s">
        <v>169</v>
      </c>
      <c r="H50" s="5" t="s">
        <v>168</v>
      </c>
      <c r="I50" s="8">
        <f t="shared" si="9"/>
        <v>60</v>
      </c>
      <c r="J50" s="9">
        <v>50</v>
      </c>
      <c r="K50" s="8">
        <f t="shared" si="10"/>
        <v>10</v>
      </c>
      <c r="L50" s="10">
        <f t="shared" si="11"/>
        <v>0.16666666666666666</v>
      </c>
      <c r="M50" s="11">
        <v>10</v>
      </c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>
        <v>20200813</v>
      </c>
      <c r="Y50" s="12">
        <v>5</v>
      </c>
      <c r="Z50" s="6" t="s">
        <v>146</v>
      </c>
      <c r="AA50" s="12" t="str">
        <f t="shared" ref="AA50:AA63" si="14">IF($Z50="A","하선동",IF($Z50="B","이형준",""))</f>
        <v>하선동</v>
      </c>
      <c r="AB50" s="5" t="s">
        <v>56</v>
      </c>
      <c r="AC50" s="13" t="s">
        <v>152</v>
      </c>
    </row>
    <row r="51" spans="1:29" ht="20.100000000000001" customHeight="1" x14ac:dyDescent="0.3">
      <c r="A51" s="5">
        <v>3</v>
      </c>
      <c r="B51" s="6" t="str">
        <f t="shared" si="12"/>
        <v>8</v>
      </c>
      <c r="C51" s="6" t="str">
        <f t="shared" si="13"/>
        <v>13</v>
      </c>
      <c r="D51" s="7" t="s">
        <v>34</v>
      </c>
      <c r="E51" s="7" t="s">
        <v>147</v>
      </c>
      <c r="F51" s="7" t="s">
        <v>150</v>
      </c>
      <c r="G51" s="5" t="s">
        <v>169</v>
      </c>
      <c r="H51" s="5" t="s">
        <v>168</v>
      </c>
      <c r="I51" s="8">
        <f t="shared" si="9"/>
        <v>50</v>
      </c>
      <c r="J51" s="9">
        <v>50</v>
      </c>
      <c r="K51" s="8">
        <f t="shared" si="10"/>
        <v>0</v>
      </c>
      <c r="L51" s="10">
        <f t="shared" si="11"/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>
        <v>20200813</v>
      </c>
      <c r="Y51" s="12">
        <v>1</v>
      </c>
      <c r="Z51" s="6" t="s">
        <v>146</v>
      </c>
      <c r="AA51" s="12" t="str">
        <f t="shared" si="14"/>
        <v>하선동</v>
      </c>
      <c r="AB51" s="5" t="s">
        <v>57</v>
      </c>
      <c r="AC51" s="13" t="s">
        <v>153</v>
      </c>
    </row>
    <row r="52" spans="1:29" ht="20.100000000000001" customHeight="1" x14ac:dyDescent="0.3">
      <c r="A52" s="5">
        <v>4</v>
      </c>
      <c r="B52" s="6" t="str">
        <f t="shared" si="12"/>
        <v>8</v>
      </c>
      <c r="C52" s="6" t="str">
        <f t="shared" si="13"/>
        <v>13</v>
      </c>
      <c r="D52" s="7" t="s">
        <v>34</v>
      </c>
      <c r="E52" s="7" t="s">
        <v>147</v>
      </c>
      <c r="F52" s="7" t="s">
        <v>150</v>
      </c>
      <c r="G52" s="5" t="s">
        <v>169</v>
      </c>
      <c r="H52" s="5" t="s">
        <v>168</v>
      </c>
      <c r="I52" s="8">
        <f t="shared" si="9"/>
        <v>50</v>
      </c>
      <c r="J52" s="9">
        <v>50</v>
      </c>
      <c r="K52" s="8">
        <f t="shared" si="10"/>
        <v>0</v>
      </c>
      <c r="L52" s="10">
        <f t="shared" si="11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>
        <v>20200813</v>
      </c>
      <c r="Y52" s="12">
        <v>1</v>
      </c>
      <c r="Z52" s="6" t="s">
        <v>146</v>
      </c>
      <c r="AA52" s="12" t="str">
        <f t="shared" si="14"/>
        <v>하선동</v>
      </c>
      <c r="AB52" s="5" t="s">
        <v>57</v>
      </c>
      <c r="AC52" s="13" t="s">
        <v>153</v>
      </c>
    </row>
    <row r="53" spans="1:29" ht="20.100000000000001" customHeight="1" x14ac:dyDescent="0.3">
      <c r="A53" s="5">
        <v>5</v>
      </c>
      <c r="B53" s="6" t="str">
        <f t="shared" si="12"/>
        <v>8</v>
      </c>
      <c r="C53" s="6" t="str">
        <f t="shared" si="13"/>
        <v>13</v>
      </c>
      <c r="D53" s="7" t="s">
        <v>32</v>
      </c>
      <c r="E53" s="7" t="s">
        <v>162</v>
      </c>
      <c r="F53" s="7" t="s">
        <v>171</v>
      </c>
      <c r="G53" s="5" t="s">
        <v>170</v>
      </c>
      <c r="H53" s="5" t="s">
        <v>170</v>
      </c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>
        <v>20200813</v>
      </c>
      <c r="Y53" s="12">
        <v>10</v>
      </c>
      <c r="Z53" s="6" t="s">
        <v>146</v>
      </c>
      <c r="AA53" s="12" t="str">
        <f t="shared" si="14"/>
        <v>하선동</v>
      </c>
      <c r="AB53" s="5" t="s">
        <v>61</v>
      </c>
      <c r="AC53" s="13" t="s">
        <v>153</v>
      </c>
    </row>
    <row r="54" spans="1:29" ht="20.100000000000001" customHeight="1" x14ac:dyDescent="0.3">
      <c r="A54" s="5">
        <v>6</v>
      </c>
      <c r="B54" s="6" t="str">
        <f t="shared" si="12"/>
        <v>8</v>
      </c>
      <c r="C54" s="6" t="str">
        <f t="shared" si="13"/>
        <v>13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4"/>
        <v/>
      </c>
      <c r="AB54" s="5"/>
      <c r="AC54" s="13"/>
    </row>
    <row r="55" spans="1:29" ht="20.100000000000001" customHeight="1" x14ac:dyDescent="0.3">
      <c r="A55" s="5">
        <v>7</v>
      </c>
      <c r="B55" s="6" t="str">
        <f t="shared" si="12"/>
        <v>8</v>
      </c>
      <c r="C55" s="6" t="str">
        <f t="shared" si="13"/>
        <v>13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4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2"/>
        <v>8</v>
      </c>
      <c r="C56" s="6" t="str">
        <f t="shared" si="13"/>
        <v>13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4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2"/>
        <v>8</v>
      </c>
      <c r="C57" s="6" t="str">
        <f t="shared" si="13"/>
        <v>13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4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2"/>
        <v>8</v>
      </c>
      <c r="C58" s="6" t="str">
        <f t="shared" si="13"/>
        <v>13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4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2"/>
        <v>8</v>
      </c>
      <c r="C59" s="6" t="str">
        <f t="shared" si="13"/>
        <v>13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4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2"/>
        <v>8</v>
      </c>
      <c r="C60" s="6" t="str">
        <f t="shared" si="13"/>
        <v>13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4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2"/>
        <v>8</v>
      </c>
      <c r="C61" s="6" t="str">
        <f t="shared" si="13"/>
        <v>13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4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2"/>
        <v>8</v>
      </c>
      <c r="C62" s="6" t="str">
        <f t="shared" si="13"/>
        <v>13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4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2"/>
        <v>8</v>
      </c>
      <c r="C63" s="6" t="str">
        <f t="shared" si="13"/>
        <v>13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4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46">
    <cfRule type="expression" dxfId="27" priority="9">
      <formula>$L7&gt;0.15</formula>
    </cfRule>
    <cfRule type="expression" dxfId="26" priority="10">
      <formula>AND($L7&gt;0.08,$L7&lt;0.15)</formula>
    </cfRule>
  </conditionalFormatting>
  <conditionalFormatting sqref="A54:AC63 A53:C53 E53:AC53 A49:F52 I49:AC52">
    <cfRule type="expression" dxfId="25" priority="7">
      <formula>$L49&gt;0.15</formula>
    </cfRule>
    <cfRule type="expression" dxfId="24" priority="8">
      <formula>AND($L49&gt;0.08,$L49&lt;0.15)</formula>
    </cfRule>
  </conditionalFormatting>
  <conditionalFormatting sqref="D53">
    <cfRule type="expression" dxfId="23" priority="3">
      <formula>$L53&gt;0.15</formula>
    </cfRule>
    <cfRule type="expression" dxfId="22" priority="4">
      <formula>AND($L53&gt;0.08,$L53&lt;0.15)</formula>
    </cfRule>
  </conditionalFormatting>
  <conditionalFormatting sqref="G49:H52">
    <cfRule type="expression" dxfId="21" priority="1">
      <formula>$L49&gt;0.15</formula>
    </cfRule>
    <cfRule type="expression" dxfId="20" priority="2">
      <formula>AND($L49&gt;0.08,$L49&lt;0.15)</formula>
    </cfRule>
  </conditionalFormatting>
  <dataValidations count="3">
    <dataValidation allowBlank="1" showInputMessage="1" showErrorMessage="1" prompt="수식 계산_x000a_수치 입력 금지" sqref="K49:K63 K7:K46" xr:uid="{BE528EBD-FF84-442C-A2E7-6650382A7D59}"/>
    <dataValidation type="whole" allowBlank="1" showInputMessage="1" showErrorMessage="1" errorTitle="입력값이 올바르지 않습니다." error="숫자만 쓰세요!" sqref="J29:J30 J25:J27 M49:W63 M7:W46" xr:uid="{B927C26D-4C55-474F-BA13-D46AC444867C}">
      <formula1>0</formula1>
      <formula2>20000</formula2>
    </dataValidation>
    <dataValidation type="list" allowBlank="1" showInputMessage="1" showErrorMessage="1" sqref="Z7:Z46 Z49:Z63" xr:uid="{339CD543-8E53-4810-A7D9-3F7704ACE1BB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4D80650-FBE6-4AAD-B0E4-B349D6BFA287}">
          <x14:formula1>
            <xm:f>데이터!$B$4:$B$17</xm:f>
          </x14:formula1>
          <xm:sqref>D49:D63 D7:D46</xm:sqref>
        </x14:dataValidation>
        <x14:dataValidation type="list" allowBlank="1" showInputMessage="1" showErrorMessage="1" xr:uid="{D2CF7A13-648F-40C2-A7F8-93C8EF1A1E34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871A5-14D8-4421-BA06-16FBC6E6B222}">
  <dimension ref="A1:AC72"/>
  <sheetViews>
    <sheetView zoomScale="85" zoomScaleNormal="85" workbookViewId="0">
      <pane ySplit="6" topLeftCell="A7" activePane="bottomLeft" state="frozen"/>
      <selection activeCell="A5" sqref="A5:A6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55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4" t="s">
        <v>21</v>
      </c>
      <c r="S6" s="25" t="s">
        <v>22</v>
      </c>
      <c r="T6" s="4" t="s">
        <v>23</v>
      </c>
      <c r="U6" s="4" t="s">
        <v>47</v>
      </c>
      <c r="V6" s="4" t="s">
        <v>48</v>
      </c>
      <c r="W6" s="25" t="s">
        <v>24</v>
      </c>
      <c r="X6" s="25" t="s">
        <v>25</v>
      </c>
      <c r="Y6" s="25" t="s">
        <v>26</v>
      </c>
      <c r="Z6" s="25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14</v>
      </c>
      <c r="D7" s="7" t="s">
        <v>32</v>
      </c>
      <c r="E7" s="7" t="s">
        <v>182</v>
      </c>
      <c r="F7" s="7" t="s">
        <v>178</v>
      </c>
      <c r="G7" s="5" t="s">
        <v>204</v>
      </c>
      <c r="H7" s="5" t="s">
        <v>205</v>
      </c>
      <c r="I7" s="8">
        <f t="shared" ref="I7:I46" si="0">J7+K7</f>
        <v>3516</v>
      </c>
      <c r="J7" s="9">
        <v>3502</v>
      </c>
      <c r="K7" s="8">
        <f t="shared" ref="K7:K29" si="1">SUM(M7:W7)</f>
        <v>14</v>
      </c>
      <c r="L7" s="10">
        <f t="shared" ref="L7:L46" si="2">K7/I7</f>
        <v>3.9817974971558586E-3</v>
      </c>
      <c r="M7" s="11">
        <v>5</v>
      </c>
      <c r="N7" s="11"/>
      <c r="O7" s="11"/>
      <c r="P7" s="11">
        <v>9</v>
      </c>
      <c r="Q7" s="11"/>
      <c r="R7" s="11"/>
      <c r="S7" s="11"/>
      <c r="T7" s="11"/>
      <c r="U7" s="11"/>
      <c r="V7" s="11"/>
      <c r="W7" s="11"/>
      <c r="X7" s="12">
        <v>20200812</v>
      </c>
      <c r="Y7" s="12">
        <v>14</v>
      </c>
      <c r="Z7" s="6" t="s">
        <v>176</v>
      </c>
      <c r="AA7" s="12" t="str">
        <f>IF($Z7="A","하선동",IF($Z7="B","이형준",""))</f>
        <v>이형준</v>
      </c>
      <c r="AB7" s="5" t="s">
        <v>56</v>
      </c>
      <c r="AC7" s="13"/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14</v>
      </c>
      <c r="D8" s="7" t="s">
        <v>34</v>
      </c>
      <c r="E8" s="7" t="s">
        <v>182</v>
      </c>
      <c r="F8" s="7" t="s">
        <v>180</v>
      </c>
      <c r="G8" s="5" t="s">
        <v>206</v>
      </c>
      <c r="H8" s="5" t="s">
        <v>205</v>
      </c>
      <c r="I8" s="8">
        <f t="shared" si="0"/>
        <v>1746</v>
      </c>
      <c r="J8" s="9">
        <v>1436</v>
      </c>
      <c r="K8" s="8">
        <f t="shared" si="1"/>
        <v>310</v>
      </c>
      <c r="L8" s="10">
        <f t="shared" si="2"/>
        <v>0.17754868270332189</v>
      </c>
      <c r="M8" s="11">
        <v>4</v>
      </c>
      <c r="N8" s="11">
        <v>172</v>
      </c>
      <c r="O8" s="11"/>
      <c r="P8" s="11">
        <v>40</v>
      </c>
      <c r="Q8" s="11"/>
      <c r="R8" s="11"/>
      <c r="S8" s="11"/>
      <c r="T8" s="11"/>
      <c r="U8" s="11"/>
      <c r="V8" s="11">
        <v>94</v>
      </c>
      <c r="W8" s="11"/>
      <c r="X8" s="12">
        <v>20200814</v>
      </c>
      <c r="Y8" s="12">
        <v>6</v>
      </c>
      <c r="Z8" s="6" t="s">
        <v>177</v>
      </c>
      <c r="AA8" s="12" t="str">
        <f t="shared" ref="AA8:AA46" si="5">IF($Z8="A","하선동",IF($Z8="B","이형준",""))</f>
        <v>하선동</v>
      </c>
      <c r="AB8" s="5" t="s">
        <v>56</v>
      </c>
      <c r="AC8" s="13" t="s">
        <v>183</v>
      </c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14</v>
      </c>
      <c r="D9" s="7" t="s">
        <v>32</v>
      </c>
      <c r="E9" s="7" t="s">
        <v>184</v>
      </c>
      <c r="F9" s="7" t="s">
        <v>186</v>
      </c>
      <c r="G9" s="5" t="s">
        <v>204</v>
      </c>
      <c r="H9" s="5" t="s">
        <v>207</v>
      </c>
      <c r="I9" s="8">
        <f t="shared" si="0"/>
        <v>2426</v>
      </c>
      <c r="J9" s="9">
        <v>2400</v>
      </c>
      <c r="K9" s="8">
        <f t="shared" si="1"/>
        <v>26</v>
      </c>
      <c r="L9" s="10">
        <f t="shared" si="2"/>
        <v>1.0717230008244023E-2</v>
      </c>
      <c r="M9" s="11"/>
      <c r="N9" s="11"/>
      <c r="O9" s="11"/>
      <c r="P9" s="11"/>
      <c r="Q9" s="11"/>
      <c r="R9" s="11"/>
      <c r="S9" s="11">
        <v>15</v>
      </c>
      <c r="T9" s="11">
        <v>11</v>
      </c>
      <c r="U9" s="11"/>
      <c r="V9" s="11"/>
      <c r="W9" s="11"/>
      <c r="X9" s="12">
        <v>20200814</v>
      </c>
      <c r="Y9" s="6">
        <v>2</v>
      </c>
      <c r="Z9" s="6" t="s">
        <v>177</v>
      </c>
      <c r="AA9" s="12" t="str">
        <f t="shared" si="5"/>
        <v>하선동</v>
      </c>
      <c r="AB9" s="5" t="s">
        <v>57</v>
      </c>
      <c r="AC9" s="13" t="s">
        <v>188</v>
      </c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14</v>
      </c>
      <c r="D10" s="7" t="s">
        <v>32</v>
      </c>
      <c r="E10" s="7" t="s">
        <v>184</v>
      </c>
      <c r="F10" s="7" t="s">
        <v>186</v>
      </c>
      <c r="G10" s="5" t="s">
        <v>204</v>
      </c>
      <c r="H10" s="5" t="s">
        <v>207</v>
      </c>
      <c r="I10" s="8">
        <f t="shared" si="0"/>
        <v>9680</v>
      </c>
      <c r="J10" s="9">
        <v>9630</v>
      </c>
      <c r="K10" s="8">
        <f t="shared" si="1"/>
        <v>50</v>
      </c>
      <c r="L10" s="10">
        <f t="shared" si="2"/>
        <v>5.1652892561983473E-3</v>
      </c>
      <c r="M10" s="11"/>
      <c r="N10" s="11"/>
      <c r="O10" s="11"/>
      <c r="P10" s="11"/>
      <c r="Q10" s="11"/>
      <c r="R10" s="11"/>
      <c r="S10" s="11">
        <v>29</v>
      </c>
      <c r="T10" s="11">
        <v>21</v>
      </c>
      <c r="U10" s="11"/>
      <c r="V10" s="11"/>
      <c r="W10" s="11"/>
      <c r="X10" s="12">
        <v>20200813</v>
      </c>
      <c r="Y10" s="12">
        <v>2</v>
      </c>
      <c r="Z10" s="6" t="s">
        <v>176</v>
      </c>
      <c r="AA10" s="12" t="str">
        <f t="shared" si="5"/>
        <v>이형준</v>
      </c>
      <c r="AB10" s="5" t="s">
        <v>57</v>
      </c>
      <c r="AC10" s="13" t="s">
        <v>188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14</v>
      </c>
      <c r="D11" s="7" t="s">
        <v>82</v>
      </c>
      <c r="E11" s="7" t="s">
        <v>185</v>
      </c>
      <c r="F11" s="7" t="s">
        <v>187</v>
      </c>
      <c r="G11" s="5" t="s">
        <v>137</v>
      </c>
      <c r="H11" s="5" t="s">
        <v>205</v>
      </c>
      <c r="I11" s="8">
        <f t="shared" si="0"/>
        <v>2162</v>
      </c>
      <c r="J11" s="9">
        <v>1600</v>
      </c>
      <c r="K11" s="8">
        <f t="shared" si="1"/>
        <v>562</v>
      </c>
      <c r="L11" s="10">
        <f t="shared" si="2"/>
        <v>0.25994449583718782</v>
      </c>
      <c r="M11" s="11"/>
      <c r="N11" s="11"/>
      <c r="O11" s="11"/>
      <c r="P11" s="11"/>
      <c r="Q11" s="11"/>
      <c r="R11" s="11"/>
      <c r="S11" s="11"/>
      <c r="T11" s="11">
        <v>562</v>
      </c>
      <c r="U11" s="11"/>
      <c r="V11" s="11"/>
      <c r="W11" s="11"/>
      <c r="X11" s="12">
        <v>20200814</v>
      </c>
      <c r="Y11" s="12">
        <v>7</v>
      </c>
      <c r="Z11" s="6" t="s">
        <v>177</v>
      </c>
      <c r="AA11" s="12" t="str">
        <f t="shared" si="5"/>
        <v>하선동</v>
      </c>
      <c r="AB11" s="5" t="s">
        <v>57</v>
      </c>
      <c r="AC11" s="13" t="s">
        <v>188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14</v>
      </c>
      <c r="D12" s="7" t="s">
        <v>34</v>
      </c>
      <c r="E12" s="7" t="s">
        <v>182</v>
      </c>
      <c r="F12" s="7" t="s">
        <v>189</v>
      </c>
      <c r="G12" s="5" t="s">
        <v>206</v>
      </c>
      <c r="H12" s="5" t="s">
        <v>207</v>
      </c>
      <c r="I12" s="8">
        <f t="shared" si="0"/>
        <v>4058</v>
      </c>
      <c r="J12" s="9">
        <v>4050</v>
      </c>
      <c r="K12" s="8">
        <f t="shared" si="1"/>
        <v>8</v>
      </c>
      <c r="L12" s="10">
        <f t="shared" si="2"/>
        <v>1.9714144898965009E-3</v>
      </c>
      <c r="M12" s="11"/>
      <c r="N12" s="11"/>
      <c r="O12" s="11"/>
      <c r="P12" s="11">
        <v>8</v>
      </c>
      <c r="Q12" s="11"/>
      <c r="R12" s="11"/>
      <c r="S12" s="11"/>
      <c r="T12" s="11"/>
      <c r="U12" s="11"/>
      <c r="V12" s="11"/>
      <c r="W12" s="11"/>
      <c r="X12" s="12">
        <v>20200813</v>
      </c>
      <c r="Y12" s="12">
        <v>15</v>
      </c>
      <c r="Z12" s="6" t="s">
        <v>176</v>
      </c>
      <c r="AA12" s="12" t="str">
        <f t="shared" si="5"/>
        <v>이형준</v>
      </c>
      <c r="AB12" s="5" t="s">
        <v>58</v>
      </c>
      <c r="AC12" s="13"/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14</v>
      </c>
      <c r="D13" s="7" t="s">
        <v>34</v>
      </c>
      <c r="E13" s="7" t="s">
        <v>182</v>
      </c>
      <c r="F13" s="7" t="s">
        <v>189</v>
      </c>
      <c r="G13" s="5" t="s">
        <v>206</v>
      </c>
      <c r="H13" s="5" t="s">
        <v>207</v>
      </c>
      <c r="I13" s="8">
        <f t="shared" si="0"/>
        <v>2302</v>
      </c>
      <c r="J13" s="15">
        <v>2300</v>
      </c>
      <c r="K13" s="8">
        <f t="shared" si="1"/>
        <v>2</v>
      </c>
      <c r="L13" s="10">
        <f t="shared" si="2"/>
        <v>8.6880973066898344E-4</v>
      </c>
      <c r="M13" s="11"/>
      <c r="N13" s="11"/>
      <c r="O13" s="11"/>
      <c r="P13" s="11">
        <v>2</v>
      </c>
      <c r="Q13" s="11"/>
      <c r="R13" s="11"/>
      <c r="S13" s="11"/>
      <c r="T13" s="11"/>
      <c r="U13" s="11"/>
      <c r="V13" s="11"/>
      <c r="W13" s="11"/>
      <c r="X13" s="12">
        <v>20200812</v>
      </c>
      <c r="Y13" s="12">
        <v>15</v>
      </c>
      <c r="Z13" s="6" t="s">
        <v>177</v>
      </c>
      <c r="AA13" s="12" t="str">
        <f t="shared" si="5"/>
        <v>하선동</v>
      </c>
      <c r="AB13" s="5" t="s">
        <v>58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14</v>
      </c>
      <c r="D14" s="7" t="s">
        <v>34</v>
      </c>
      <c r="E14" s="7" t="s">
        <v>182</v>
      </c>
      <c r="F14" s="7" t="s">
        <v>189</v>
      </c>
      <c r="G14" s="5" t="s">
        <v>206</v>
      </c>
      <c r="H14" s="5" t="s">
        <v>207</v>
      </c>
      <c r="I14" s="8">
        <f t="shared" si="0"/>
        <v>3886</v>
      </c>
      <c r="J14" s="9">
        <v>3850</v>
      </c>
      <c r="K14" s="8">
        <f t="shared" si="1"/>
        <v>36</v>
      </c>
      <c r="L14" s="10">
        <f t="shared" si="2"/>
        <v>9.2640247040658777E-3</v>
      </c>
      <c r="M14" s="11"/>
      <c r="N14" s="11"/>
      <c r="O14" s="11"/>
      <c r="P14" s="11">
        <v>36</v>
      </c>
      <c r="Q14" s="11"/>
      <c r="R14" s="11"/>
      <c r="S14" s="11"/>
      <c r="T14" s="11"/>
      <c r="U14" s="11"/>
      <c r="V14" s="11"/>
      <c r="W14" s="11"/>
      <c r="X14" s="12">
        <v>20200812</v>
      </c>
      <c r="Y14" s="12">
        <v>15</v>
      </c>
      <c r="Z14" s="6" t="s">
        <v>176</v>
      </c>
      <c r="AA14" s="12" t="str">
        <f t="shared" si="5"/>
        <v>이형준</v>
      </c>
      <c r="AB14" s="5" t="s">
        <v>58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14</v>
      </c>
      <c r="D15" s="7" t="s">
        <v>34</v>
      </c>
      <c r="E15" s="7" t="s">
        <v>190</v>
      </c>
      <c r="F15" s="7" t="s">
        <v>191</v>
      </c>
      <c r="G15" s="5" t="s">
        <v>206</v>
      </c>
      <c r="H15" s="5" t="s">
        <v>205</v>
      </c>
      <c r="I15" s="8">
        <f t="shared" si="0"/>
        <v>2000</v>
      </c>
      <c r="J15" s="9">
        <v>2000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20200805</v>
      </c>
      <c r="Y15" s="12">
        <v>15</v>
      </c>
      <c r="Z15" s="6" t="s">
        <v>176</v>
      </c>
      <c r="AA15" s="12" t="str">
        <f t="shared" si="5"/>
        <v>이형준</v>
      </c>
      <c r="AB15" s="5" t="s">
        <v>58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14</v>
      </c>
      <c r="D16" s="7" t="s">
        <v>34</v>
      </c>
      <c r="E16" s="7" t="s">
        <v>190</v>
      </c>
      <c r="F16" s="7" t="s">
        <v>192</v>
      </c>
      <c r="G16" s="5" t="s">
        <v>206</v>
      </c>
      <c r="H16" s="5" t="s">
        <v>207</v>
      </c>
      <c r="I16" s="8">
        <f t="shared" si="0"/>
        <v>12006</v>
      </c>
      <c r="J16" s="9">
        <v>12000</v>
      </c>
      <c r="K16" s="8">
        <f t="shared" si="1"/>
        <v>6</v>
      </c>
      <c r="L16" s="10">
        <f t="shared" si="2"/>
        <v>4.9975012493753122E-4</v>
      </c>
      <c r="M16" s="11"/>
      <c r="N16" s="11"/>
      <c r="O16" s="11"/>
      <c r="P16" s="11"/>
      <c r="Q16" s="11">
        <v>6</v>
      </c>
      <c r="R16" s="11"/>
      <c r="S16" s="11"/>
      <c r="T16" s="11"/>
      <c r="U16" s="11"/>
      <c r="V16" s="11"/>
      <c r="W16" s="11"/>
      <c r="X16" s="12">
        <v>20200812</v>
      </c>
      <c r="Y16" s="12">
        <v>5</v>
      </c>
      <c r="Z16" s="6" t="s">
        <v>177</v>
      </c>
      <c r="AA16" s="12" t="str">
        <f t="shared" si="5"/>
        <v>하선동</v>
      </c>
      <c r="AB16" s="5" t="s">
        <v>58</v>
      </c>
      <c r="AC16" s="13"/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14</v>
      </c>
      <c r="D17" s="7" t="s">
        <v>34</v>
      </c>
      <c r="E17" s="7" t="s">
        <v>190</v>
      </c>
      <c r="F17" s="7" t="s">
        <v>192</v>
      </c>
      <c r="G17" s="5" t="s">
        <v>206</v>
      </c>
      <c r="H17" s="5" t="s">
        <v>207</v>
      </c>
      <c r="I17" s="8">
        <f t="shared" si="0"/>
        <v>12001</v>
      </c>
      <c r="J17" s="9">
        <v>12000</v>
      </c>
      <c r="K17" s="8">
        <f t="shared" si="1"/>
        <v>1</v>
      </c>
      <c r="L17" s="10">
        <f t="shared" si="2"/>
        <v>8.3326389467544378E-5</v>
      </c>
      <c r="M17" s="11"/>
      <c r="N17" s="11"/>
      <c r="O17" s="11"/>
      <c r="P17" s="11"/>
      <c r="Q17" s="11">
        <v>1</v>
      </c>
      <c r="R17" s="11"/>
      <c r="S17" s="11"/>
      <c r="T17" s="11"/>
      <c r="U17" s="11"/>
      <c r="V17" s="11"/>
      <c r="W17" s="11"/>
      <c r="X17" s="12">
        <v>20200812</v>
      </c>
      <c r="Y17" s="12">
        <v>5</v>
      </c>
      <c r="Z17" s="6" t="s">
        <v>176</v>
      </c>
      <c r="AA17" s="12" t="str">
        <f t="shared" si="5"/>
        <v>이형준</v>
      </c>
      <c r="AB17" s="5" t="s">
        <v>58</v>
      </c>
      <c r="AC17" s="13"/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14</v>
      </c>
      <c r="D18" s="7" t="s">
        <v>34</v>
      </c>
      <c r="E18" s="7" t="s">
        <v>190</v>
      </c>
      <c r="F18" s="7" t="s">
        <v>192</v>
      </c>
      <c r="G18" s="5" t="s">
        <v>206</v>
      </c>
      <c r="H18" s="5" t="s">
        <v>207</v>
      </c>
      <c r="I18" s="8">
        <f t="shared" si="0"/>
        <v>9000</v>
      </c>
      <c r="J18" s="9">
        <v>9000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20200810</v>
      </c>
      <c r="Y18" s="12">
        <v>5</v>
      </c>
      <c r="Z18" s="6" t="s">
        <v>177</v>
      </c>
      <c r="AA18" s="12" t="str">
        <f t="shared" si="5"/>
        <v>하선동</v>
      </c>
      <c r="AB18" s="5" t="s">
        <v>58</v>
      </c>
      <c r="AC18" s="13"/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14</v>
      </c>
      <c r="D19" s="7" t="s">
        <v>34</v>
      </c>
      <c r="E19" s="7" t="s">
        <v>190</v>
      </c>
      <c r="F19" s="7" t="s">
        <v>192</v>
      </c>
      <c r="G19" s="5" t="s">
        <v>206</v>
      </c>
      <c r="H19" s="5" t="s">
        <v>207</v>
      </c>
      <c r="I19" s="8">
        <f t="shared" si="0"/>
        <v>12830</v>
      </c>
      <c r="J19" s="9">
        <v>12300</v>
      </c>
      <c r="K19" s="8">
        <f t="shared" si="1"/>
        <v>530</v>
      </c>
      <c r="L19" s="10">
        <f t="shared" si="2"/>
        <v>4.1309431021044424E-2</v>
      </c>
      <c r="M19" s="11"/>
      <c r="N19" s="11"/>
      <c r="O19" s="11"/>
      <c r="P19" s="11"/>
      <c r="Q19" s="11"/>
      <c r="R19" s="11"/>
      <c r="S19" s="11"/>
      <c r="T19" s="11">
        <v>530</v>
      </c>
      <c r="U19" s="11"/>
      <c r="V19" s="11"/>
      <c r="W19" s="11"/>
      <c r="X19" s="12">
        <v>20200810</v>
      </c>
      <c r="Y19" s="12">
        <v>5</v>
      </c>
      <c r="Z19" s="6" t="s">
        <v>176</v>
      </c>
      <c r="AA19" s="12" t="str">
        <f t="shared" si="5"/>
        <v>이형준</v>
      </c>
      <c r="AB19" s="5" t="s">
        <v>58</v>
      </c>
      <c r="AC19" s="13" t="s">
        <v>193</v>
      </c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14</v>
      </c>
      <c r="D20" s="7" t="s">
        <v>34</v>
      </c>
      <c r="E20" s="7" t="s">
        <v>190</v>
      </c>
      <c r="F20" s="7" t="s">
        <v>192</v>
      </c>
      <c r="G20" s="5" t="s">
        <v>206</v>
      </c>
      <c r="H20" s="5" t="s">
        <v>207</v>
      </c>
      <c r="I20" s="8">
        <f t="shared" si="0"/>
        <v>13003</v>
      </c>
      <c r="J20" s="9">
        <v>13000</v>
      </c>
      <c r="K20" s="8">
        <f t="shared" si="1"/>
        <v>3</v>
      </c>
      <c r="L20" s="10">
        <f t="shared" si="2"/>
        <v>2.3071598861801123E-4</v>
      </c>
      <c r="M20" s="11"/>
      <c r="N20" s="11"/>
      <c r="O20" s="11"/>
      <c r="P20" s="11"/>
      <c r="Q20" s="11">
        <v>3</v>
      </c>
      <c r="R20" s="11"/>
      <c r="S20" s="11"/>
      <c r="T20" s="11"/>
      <c r="U20" s="11"/>
      <c r="V20" s="11"/>
      <c r="W20" s="11"/>
      <c r="X20" s="12">
        <v>20200811</v>
      </c>
      <c r="Y20" s="12">
        <v>5</v>
      </c>
      <c r="Z20" s="6" t="s">
        <v>176</v>
      </c>
      <c r="AA20" s="12" t="str">
        <f t="shared" si="5"/>
        <v>이형준</v>
      </c>
      <c r="AB20" s="5" t="s">
        <v>58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14</v>
      </c>
      <c r="D21" s="7" t="s">
        <v>34</v>
      </c>
      <c r="E21" s="7" t="s">
        <v>182</v>
      </c>
      <c r="F21" s="7" t="s">
        <v>181</v>
      </c>
      <c r="G21" s="5" t="s">
        <v>206</v>
      </c>
      <c r="H21" s="5" t="s">
        <v>205</v>
      </c>
      <c r="I21" s="8">
        <f t="shared" si="0"/>
        <v>1532</v>
      </c>
      <c r="J21" s="9">
        <v>1244</v>
      </c>
      <c r="K21" s="8">
        <f t="shared" si="1"/>
        <v>288</v>
      </c>
      <c r="L21" s="10">
        <f t="shared" si="2"/>
        <v>0.18798955613577023</v>
      </c>
      <c r="M21" s="11">
        <v>3</v>
      </c>
      <c r="N21" s="11">
        <v>185</v>
      </c>
      <c r="O21" s="11"/>
      <c r="P21" s="11">
        <v>16</v>
      </c>
      <c r="Q21" s="11"/>
      <c r="R21" s="11"/>
      <c r="S21" s="11"/>
      <c r="T21" s="11"/>
      <c r="U21" s="11"/>
      <c r="V21" s="11">
        <v>84</v>
      </c>
      <c r="W21" s="11"/>
      <c r="X21" s="12">
        <v>20200814</v>
      </c>
      <c r="Y21" s="12">
        <v>6</v>
      </c>
      <c r="Z21" s="6" t="s">
        <v>177</v>
      </c>
      <c r="AA21" s="12" t="str">
        <f t="shared" si="5"/>
        <v>하선동</v>
      </c>
      <c r="AB21" s="5" t="s">
        <v>59</v>
      </c>
      <c r="AC21" s="13" t="s">
        <v>194</v>
      </c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14</v>
      </c>
      <c r="D22" s="7" t="s">
        <v>34</v>
      </c>
      <c r="E22" s="7" t="s">
        <v>182</v>
      </c>
      <c r="F22" s="7" t="s">
        <v>181</v>
      </c>
      <c r="G22" s="5" t="s">
        <v>206</v>
      </c>
      <c r="H22" s="5" t="s">
        <v>205</v>
      </c>
      <c r="I22" s="8">
        <f t="shared" si="0"/>
        <v>941</v>
      </c>
      <c r="J22" s="9">
        <v>666</v>
      </c>
      <c r="K22" s="8">
        <f t="shared" si="1"/>
        <v>275</v>
      </c>
      <c r="L22" s="10">
        <f t="shared" si="2"/>
        <v>0.29224229543039321</v>
      </c>
      <c r="M22" s="11">
        <v>1</v>
      </c>
      <c r="N22" s="11">
        <v>172</v>
      </c>
      <c r="O22" s="11"/>
      <c r="P22" s="11">
        <v>8</v>
      </c>
      <c r="Q22" s="11"/>
      <c r="R22" s="11"/>
      <c r="S22" s="11"/>
      <c r="T22" s="11"/>
      <c r="U22" s="11"/>
      <c r="V22" s="11">
        <v>94</v>
      </c>
      <c r="W22" s="11"/>
      <c r="X22" s="12">
        <v>20200814</v>
      </c>
      <c r="Y22" s="12">
        <v>6</v>
      </c>
      <c r="Z22" s="6" t="s">
        <v>176</v>
      </c>
      <c r="AA22" s="12" t="str">
        <f t="shared" si="5"/>
        <v>이형준</v>
      </c>
      <c r="AB22" s="5" t="s">
        <v>59</v>
      </c>
      <c r="AC22" s="13" t="s">
        <v>194</v>
      </c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14</v>
      </c>
      <c r="D23" s="7" t="s">
        <v>82</v>
      </c>
      <c r="E23" s="7" t="s">
        <v>185</v>
      </c>
      <c r="F23" s="7" t="s">
        <v>187</v>
      </c>
      <c r="G23" s="5" t="s">
        <v>137</v>
      </c>
      <c r="H23" s="5" t="s">
        <v>205</v>
      </c>
      <c r="I23" s="8">
        <f t="shared" si="0"/>
        <v>3317</v>
      </c>
      <c r="J23" s="9">
        <v>3317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20200814</v>
      </c>
      <c r="Y23" s="12">
        <v>7</v>
      </c>
      <c r="Z23" s="6" t="s">
        <v>176</v>
      </c>
      <c r="AA23" s="12" t="str">
        <f t="shared" si="5"/>
        <v>이형준</v>
      </c>
      <c r="AB23" s="5" t="s">
        <v>59</v>
      </c>
      <c r="AC23" s="13"/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14</v>
      </c>
      <c r="D24" s="7" t="s">
        <v>32</v>
      </c>
      <c r="E24" s="7" t="s">
        <v>184</v>
      </c>
      <c r="F24" s="7" t="s">
        <v>186</v>
      </c>
      <c r="G24" s="5" t="s">
        <v>204</v>
      </c>
      <c r="H24" s="5" t="s">
        <v>207</v>
      </c>
      <c r="I24" s="8">
        <f t="shared" si="0"/>
        <v>1472</v>
      </c>
      <c r="J24" s="9">
        <v>1450</v>
      </c>
      <c r="K24" s="8">
        <f t="shared" si="1"/>
        <v>22</v>
      </c>
      <c r="L24" s="10">
        <f t="shared" si="2"/>
        <v>1.4945652173913044E-2</v>
      </c>
      <c r="M24" s="11"/>
      <c r="N24" s="11"/>
      <c r="O24" s="11"/>
      <c r="P24" s="11"/>
      <c r="Q24" s="11"/>
      <c r="R24" s="11"/>
      <c r="S24" s="11">
        <v>11</v>
      </c>
      <c r="T24" s="11">
        <v>11</v>
      </c>
      <c r="U24" s="11"/>
      <c r="V24" s="11"/>
      <c r="W24" s="11"/>
      <c r="X24" s="12">
        <v>20200814</v>
      </c>
      <c r="Y24" s="12">
        <v>2</v>
      </c>
      <c r="Z24" s="6" t="s">
        <v>176</v>
      </c>
      <c r="AA24" s="12" t="str">
        <f t="shared" si="5"/>
        <v>이형준</v>
      </c>
      <c r="AB24" s="5" t="s">
        <v>60</v>
      </c>
      <c r="AC24" s="13" t="s">
        <v>188</v>
      </c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14</v>
      </c>
      <c r="D25" s="7" t="s">
        <v>34</v>
      </c>
      <c r="E25" s="7" t="s">
        <v>182</v>
      </c>
      <c r="F25" s="7" t="s">
        <v>181</v>
      </c>
      <c r="G25" s="5" t="s">
        <v>206</v>
      </c>
      <c r="H25" s="5" t="s">
        <v>205</v>
      </c>
      <c r="I25" s="8">
        <f t="shared" si="0"/>
        <v>1722</v>
      </c>
      <c r="J25" s="11">
        <v>1288</v>
      </c>
      <c r="K25" s="8">
        <f t="shared" si="1"/>
        <v>434</v>
      </c>
      <c r="L25" s="10">
        <f t="shared" si="2"/>
        <v>0.25203252032520324</v>
      </c>
      <c r="M25" s="11">
        <v>23</v>
      </c>
      <c r="N25" s="11">
        <v>301</v>
      </c>
      <c r="O25" s="11"/>
      <c r="P25" s="11">
        <v>19</v>
      </c>
      <c r="Q25" s="11"/>
      <c r="R25" s="11"/>
      <c r="S25" s="11"/>
      <c r="T25" s="11"/>
      <c r="U25" s="11"/>
      <c r="V25" s="11">
        <v>91</v>
      </c>
      <c r="W25" s="11"/>
      <c r="X25" s="12">
        <v>20200814</v>
      </c>
      <c r="Y25" s="12">
        <v>6</v>
      </c>
      <c r="Z25" s="6" t="s">
        <v>176</v>
      </c>
      <c r="AA25" s="12" t="str">
        <f t="shared" si="5"/>
        <v>이형준</v>
      </c>
      <c r="AB25" s="5" t="s">
        <v>60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14</v>
      </c>
      <c r="D26" s="7" t="s">
        <v>34</v>
      </c>
      <c r="E26" s="7" t="s">
        <v>190</v>
      </c>
      <c r="F26" s="7" t="s">
        <v>195</v>
      </c>
      <c r="G26" s="5" t="s">
        <v>206</v>
      </c>
      <c r="H26" s="5" t="s">
        <v>205</v>
      </c>
      <c r="I26" s="8">
        <f t="shared" si="0"/>
        <v>4011</v>
      </c>
      <c r="J26" s="11">
        <v>4000</v>
      </c>
      <c r="K26" s="8">
        <f t="shared" si="1"/>
        <v>11</v>
      </c>
      <c r="L26" s="10">
        <f t="shared" si="2"/>
        <v>2.7424582398404389E-3</v>
      </c>
      <c r="M26" s="11">
        <v>7</v>
      </c>
      <c r="N26" s="11"/>
      <c r="O26" s="11"/>
      <c r="P26" s="11"/>
      <c r="Q26" s="11">
        <v>4</v>
      </c>
      <c r="R26" s="11"/>
      <c r="S26" s="11"/>
      <c r="T26" s="11"/>
      <c r="U26" s="11"/>
      <c r="V26" s="11"/>
      <c r="W26" s="11"/>
      <c r="X26" s="12">
        <v>20200814</v>
      </c>
      <c r="Y26" s="12">
        <v>5</v>
      </c>
      <c r="Z26" s="6" t="s">
        <v>176</v>
      </c>
      <c r="AA26" s="12" t="str">
        <f t="shared" si="5"/>
        <v>이형준</v>
      </c>
      <c r="AB26" s="5" t="s">
        <v>60</v>
      </c>
      <c r="AC26" s="13" t="s">
        <v>196</v>
      </c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14</v>
      </c>
      <c r="D27" s="7" t="s">
        <v>32</v>
      </c>
      <c r="E27" s="5" t="s">
        <v>182</v>
      </c>
      <c r="F27" s="7" t="s">
        <v>179</v>
      </c>
      <c r="G27" s="5" t="s">
        <v>204</v>
      </c>
      <c r="H27" s="5" t="s">
        <v>205</v>
      </c>
      <c r="I27" s="8">
        <f t="shared" si="0"/>
        <v>4286</v>
      </c>
      <c r="J27" s="11">
        <v>4239</v>
      </c>
      <c r="K27" s="8">
        <f t="shared" si="1"/>
        <v>47</v>
      </c>
      <c r="L27" s="10">
        <f t="shared" si="2"/>
        <v>1.0965935604293047E-2</v>
      </c>
      <c r="M27" s="11">
        <v>30</v>
      </c>
      <c r="N27" s="11"/>
      <c r="O27" s="11"/>
      <c r="P27" s="11">
        <v>9</v>
      </c>
      <c r="Q27" s="11"/>
      <c r="R27" s="11">
        <v>8</v>
      </c>
      <c r="S27" s="11"/>
      <c r="T27" s="11"/>
      <c r="U27" s="11"/>
      <c r="V27" s="11"/>
      <c r="W27" s="11"/>
      <c r="X27" s="12">
        <v>20200813</v>
      </c>
      <c r="Y27" s="12">
        <v>14</v>
      </c>
      <c r="Z27" s="6" t="s">
        <v>177</v>
      </c>
      <c r="AA27" s="12" t="str">
        <f t="shared" si="5"/>
        <v>하선동</v>
      </c>
      <c r="AB27" s="5" t="s">
        <v>60</v>
      </c>
      <c r="AC27" s="13" t="s">
        <v>197</v>
      </c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14</v>
      </c>
      <c r="D28" s="7" t="s">
        <v>32</v>
      </c>
      <c r="E28" s="7" t="s">
        <v>184</v>
      </c>
      <c r="F28" s="7" t="s">
        <v>186</v>
      </c>
      <c r="G28" s="5" t="s">
        <v>204</v>
      </c>
      <c r="H28" s="5" t="s">
        <v>207</v>
      </c>
      <c r="I28" s="8">
        <f t="shared" si="0"/>
        <v>4025</v>
      </c>
      <c r="J28" s="16">
        <v>3970</v>
      </c>
      <c r="K28" s="8">
        <f t="shared" si="1"/>
        <v>55</v>
      </c>
      <c r="L28" s="10">
        <f t="shared" si="2"/>
        <v>1.3664596273291925E-2</v>
      </c>
      <c r="M28" s="11"/>
      <c r="N28" s="11"/>
      <c r="O28" s="11"/>
      <c r="P28" s="11"/>
      <c r="Q28" s="11"/>
      <c r="R28" s="11"/>
      <c r="S28" s="11">
        <v>30</v>
      </c>
      <c r="T28" s="11">
        <v>25</v>
      </c>
      <c r="U28" s="11"/>
      <c r="V28" s="11"/>
      <c r="W28" s="11"/>
      <c r="X28" s="12">
        <v>20200814</v>
      </c>
      <c r="Y28" s="12">
        <v>2</v>
      </c>
      <c r="Z28" s="6" t="s">
        <v>177</v>
      </c>
      <c r="AA28" s="12" t="str">
        <f t="shared" si="5"/>
        <v>하선동</v>
      </c>
      <c r="AB28" s="5" t="s">
        <v>61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14</v>
      </c>
      <c r="D29" s="7" t="s">
        <v>36</v>
      </c>
      <c r="E29" s="7" t="s">
        <v>182</v>
      </c>
      <c r="F29" s="7" t="s">
        <v>198</v>
      </c>
      <c r="G29" s="5" t="s">
        <v>208</v>
      </c>
      <c r="H29" s="5" t="s">
        <v>205</v>
      </c>
      <c r="I29" s="8">
        <f t="shared" si="0"/>
        <v>2917</v>
      </c>
      <c r="J29" s="11">
        <v>2765</v>
      </c>
      <c r="K29" s="8">
        <f t="shared" si="1"/>
        <v>152</v>
      </c>
      <c r="L29" s="10">
        <f t="shared" si="2"/>
        <v>5.2108330476516966E-2</v>
      </c>
      <c r="M29" s="11">
        <v>107</v>
      </c>
      <c r="N29" s="11"/>
      <c r="O29" s="11"/>
      <c r="P29" s="11">
        <v>45</v>
      </c>
      <c r="Q29" s="11"/>
      <c r="R29" s="11"/>
      <c r="S29" s="11"/>
      <c r="T29" s="11"/>
      <c r="U29" s="11"/>
      <c r="V29" s="11"/>
      <c r="W29" s="11"/>
      <c r="X29" s="12">
        <v>20200814</v>
      </c>
      <c r="Y29" s="12">
        <v>8</v>
      </c>
      <c r="Z29" s="6" t="s">
        <v>176</v>
      </c>
      <c r="AA29" s="12" t="str">
        <f t="shared" si="5"/>
        <v>이형준</v>
      </c>
      <c r="AB29" s="5" t="s">
        <v>61</v>
      </c>
      <c r="AC29" s="13"/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14</v>
      </c>
      <c r="D30" s="7" t="s">
        <v>34</v>
      </c>
      <c r="E30" s="7" t="s">
        <v>202</v>
      </c>
      <c r="F30" s="7" t="s">
        <v>203</v>
      </c>
      <c r="G30" s="5" t="s">
        <v>206</v>
      </c>
      <c r="H30" s="5" t="s">
        <v>207</v>
      </c>
      <c r="I30" s="8">
        <f t="shared" si="0"/>
        <v>4088</v>
      </c>
      <c r="J30" s="11">
        <v>3570</v>
      </c>
      <c r="K30" s="8">
        <f t="shared" ref="K30:K43" si="6">SUM(M30:W30)</f>
        <v>518</v>
      </c>
      <c r="L30" s="10">
        <f t="shared" si="2"/>
        <v>0.12671232876712329</v>
      </c>
      <c r="M30" s="11"/>
      <c r="N30" s="11">
        <v>518</v>
      </c>
      <c r="O30" s="11"/>
      <c r="P30" s="11"/>
      <c r="Q30" s="11"/>
      <c r="R30" s="11"/>
      <c r="S30" s="11"/>
      <c r="T30" s="11"/>
      <c r="U30" s="11"/>
      <c r="V30" s="11"/>
      <c r="W30" s="11"/>
      <c r="X30" s="12">
        <v>20200806</v>
      </c>
      <c r="Y30" s="12">
        <v>3</v>
      </c>
      <c r="Z30" s="6" t="s">
        <v>176</v>
      </c>
      <c r="AA30" s="12" t="str">
        <f t="shared" si="5"/>
        <v>이형준</v>
      </c>
      <c r="AB30" s="5" t="s">
        <v>62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14</v>
      </c>
      <c r="D31" s="7" t="s">
        <v>36</v>
      </c>
      <c r="E31" s="5" t="s">
        <v>182</v>
      </c>
      <c r="F31" s="7" t="s">
        <v>198</v>
      </c>
      <c r="G31" s="5" t="s">
        <v>208</v>
      </c>
      <c r="H31" s="5" t="s">
        <v>205</v>
      </c>
      <c r="I31" s="8">
        <f t="shared" si="0"/>
        <v>2831</v>
      </c>
      <c r="J31" s="9">
        <v>2770</v>
      </c>
      <c r="K31" s="8">
        <f t="shared" si="6"/>
        <v>61</v>
      </c>
      <c r="L31" s="10">
        <f t="shared" si="2"/>
        <v>2.1547156481808549E-2</v>
      </c>
      <c r="M31" s="11">
        <v>10</v>
      </c>
      <c r="N31" s="11"/>
      <c r="O31" s="11"/>
      <c r="P31" s="11">
        <v>42</v>
      </c>
      <c r="Q31" s="11"/>
      <c r="R31" s="11"/>
      <c r="S31" s="11"/>
      <c r="T31" s="11">
        <v>9</v>
      </c>
      <c r="U31" s="11"/>
      <c r="V31" s="11"/>
      <c r="W31" s="11"/>
      <c r="X31" s="12">
        <v>20200814</v>
      </c>
      <c r="Y31" s="12">
        <v>8</v>
      </c>
      <c r="Z31" s="6" t="s">
        <v>177</v>
      </c>
      <c r="AA31" s="12" t="str">
        <f t="shared" si="5"/>
        <v>하선동</v>
      </c>
      <c r="AB31" s="5" t="s">
        <v>62</v>
      </c>
      <c r="AC31" s="13" t="s">
        <v>188</v>
      </c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14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/>
      <c r="AB32" s="5"/>
      <c r="AC32" s="13"/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14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20.100000000000001" hidden="1" customHeight="1" x14ac:dyDescent="0.3">
      <c r="A34" s="5">
        <v>28</v>
      </c>
      <c r="B34" s="6" t="str">
        <f t="shared" si="3"/>
        <v>8</v>
      </c>
      <c r="C34" s="6" t="str">
        <f t="shared" si="4"/>
        <v>14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20.100000000000001" hidden="1" customHeight="1" x14ac:dyDescent="0.3">
      <c r="A35" s="5">
        <v>29</v>
      </c>
      <c r="B35" s="6" t="str">
        <f t="shared" si="3"/>
        <v>8</v>
      </c>
      <c r="C35" s="6" t="str">
        <f t="shared" si="4"/>
        <v>14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20.100000000000001" hidden="1" customHeight="1" x14ac:dyDescent="0.3">
      <c r="A36" s="5">
        <v>30</v>
      </c>
      <c r="B36" s="6" t="str">
        <f t="shared" si="3"/>
        <v>8</v>
      </c>
      <c r="C36" s="6" t="str">
        <f t="shared" si="4"/>
        <v>14</v>
      </c>
      <c r="D36" s="7"/>
      <c r="E36" s="18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hidden="1" customHeight="1" x14ac:dyDescent="0.3">
      <c r="A37" s="5">
        <v>31</v>
      </c>
      <c r="B37" s="6" t="str">
        <f t="shared" si="3"/>
        <v>8</v>
      </c>
      <c r="C37" s="6" t="str">
        <f t="shared" si="4"/>
        <v>14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14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14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14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14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14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14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14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7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14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7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14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7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8">SUM(I7:I46)</f>
        <v>121758</v>
      </c>
      <c r="J47" s="37">
        <f t="shared" si="8"/>
        <v>118347</v>
      </c>
      <c r="K47" s="37">
        <f t="shared" si="8"/>
        <v>3411</v>
      </c>
      <c r="L47" s="37" t="e">
        <f t="shared" si="8"/>
        <v>#DIV/0!</v>
      </c>
      <c r="M47" s="37">
        <f t="shared" si="8"/>
        <v>190</v>
      </c>
      <c r="N47" s="37">
        <f t="shared" si="8"/>
        <v>1348</v>
      </c>
      <c r="O47" s="37">
        <f t="shared" si="8"/>
        <v>0</v>
      </c>
      <c r="P47" s="37">
        <f t="shared" si="8"/>
        <v>234</v>
      </c>
      <c r="Q47" s="37">
        <f t="shared" si="8"/>
        <v>14</v>
      </c>
      <c r="R47" s="37">
        <f t="shared" si="8"/>
        <v>8</v>
      </c>
      <c r="S47" s="37">
        <f t="shared" si="8"/>
        <v>85</v>
      </c>
      <c r="T47" s="37">
        <f t="shared" si="8"/>
        <v>1169</v>
      </c>
      <c r="U47" s="37">
        <f t="shared" si="8"/>
        <v>0</v>
      </c>
      <c r="V47" s="37">
        <f t="shared" si="8"/>
        <v>363</v>
      </c>
      <c r="W47" s="37">
        <f t="shared" si="8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14</v>
      </c>
      <c r="D49" s="7" t="s">
        <v>32</v>
      </c>
      <c r="E49" s="7" t="s">
        <v>199</v>
      </c>
      <c r="F49" s="7" t="s">
        <v>200</v>
      </c>
      <c r="G49" s="5" t="s">
        <v>209</v>
      </c>
      <c r="H49" s="5" t="s">
        <v>207</v>
      </c>
      <c r="I49" s="8">
        <f t="shared" ref="I49:I63" si="9">J49+K49</f>
        <v>107</v>
      </c>
      <c r="J49" s="9">
        <v>50</v>
      </c>
      <c r="K49" s="8">
        <f t="shared" ref="K49:K63" si="10">SUM(M49:W49)</f>
        <v>57</v>
      </c>
      <c r="L49" s="10">
        <f t="shared" ref="L49:L63" si="11">K49/I49</f>
        <v>0.53271028037383172</v>
      </c>
      <c r="M49" s="11"/>
      <c r="N49" s="11"/>
      <c r="O49" s="11"/>
      <c r="P49" s="11">
        <v>2</v>
      </c>
      <c r="Q49" s="11"/>
      <c r="R49" s="11"/>
      <c r="S49" s="11">
        <v>55</v>
      </c>
      <c r="T49" s="11"/>
      <c r="U49" s="11"/>
      <c r="V49" s="11"/>
      <c r="W49" s="11"/>
      <c r="X49" s="12">
        <v>20200814</v>
      </c>
      <c r="Y49" s="12">
        <v>12</v>
      </c>
      <c r="Z49" s="6" t="s">
        <v>177</v>
      </c>
      <c r="AA49" s="12" t="str">
        <f t="shared" ref="AA49" si="12">IF($Z49="A","하선동",IF($Z49="B","이형준",""))</f>
        <v>하선동</v>
      </c>
      <c r="AB49" s="5" t="s">
        <v>61</v>
      </c>
      <c r="AC49" s="13" t="s">
        <v>201</v>
      </c>
    </row>
    <row r="50" spans="1:29" ht="20.100000000000001" customHeight="1" x14ac:dyDescent="0.3">
      <c r="A50" s="5">
        <v>2</v>
      </c>
      <c r="B50" s="6" t="str">
        <f t="shared" ref="B50:B63" si="13">LEFT($A$1,1)</f>
        <v>8</v>
      </c>
      <c r="C50" s="6" t="str">
        <f t="shared" ref="C50:C63" si="14">MID($A$1,4,2)</f>
        <v>14</v>
      </c>
      <c r="D50" s="7"/>
      <c r="E50" s="7"/>
      <c r="F50" s="7"/>
      <c r="G50" s="5"/>
      <c r="H50" s="5"/>
      <c r="I50" s="8">
        <f t="shared" si="9"/>
        <v>0</v>
      </c>
      <c r="J50" s="9"/>
      <c r="K50" s="8">
        <f t="shared" si="10"/>
        <v>0</v>
      </c>
      <c r="L50" s="10" t="e">
        <f t="shared" si="1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ref="AA50:AA63" si="15">IF($Z50="A","하선동",IF($Z50="B","이형준",""))</f>
        <v/>
      </c>
      <c r="AB50" s="5"/>
      <c r="AC50" s="13"/>
    </row>
    <row r="51" spans="1:29" ht="20.100000000000001" customHeight="1" x14ac:dyDescent="0.3">
      <c r="A51" s="5">
        <v>3</v>
      </c>
      <c r="B51" s="6" t="str">
        <f t="shared" si="13"/>
        <v>8</v>
      </c>
      <c r="C51" s="6" t="str">
        <f t="shared" si="14"/>
        <v>14</v>
      </c>
      <c r="D51" s="7"/>
      <c r="E51" s="7"/>
      <c r="F51" s="7"/>
      <c r="G51" s="5"/>
      <c r="H51" s="5"/>
      <c r="I51" s="8">
        <f t="shared" si="9"/>
        <v>0</v>
      </c>
      <c r="J51" s="9"/>
      <c r="K51" s="8">
        <f t="shared" si="10"/>
        <v>0</v>
      </c>
      <c r="L51" s="10" t="e">
        <f t="shared" si="1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6"/>
      <c r="Z51" s="6"/>
      <c r="AA51" s="12" t="str">
        <f t="shared" si="15"/>
        <v/>
      </c>
      <c r="AB51" s="5"/>
      <c r="AC51" s="13"/>
    </row>
    <row r="52" spans="1:29" ht="20.100000000000001" hidden="1" customHeight="1" x14ac:dyDescent="0.3">
      <c r="A52" s="5">
        <v>4</v>
      </c>
      <c r="B52" s="6" t="str">
        <f t="shared" si="13"/>
        <v>8</v>
      </c>
      <c r="C52" s="6" t="str">
        <f t="shared" si="14"/>
        <v>14</v>
      </c>
      <c r="D52" s="7"/>
      <c r="E52" s="7"/>
      <c r="F52" s="7"/>
      <c r="G52" s="5"/>
      <c r="H52" s="5"/>
      <c r="I52" s="8">
        <f t="shared" si="9"/>
        <v>0</v>
      </c>
      <c r="J52" s="9"/>
      <c r="K52" s="8">
        <f t="shared" si="10"/>
        <v>0</v>
      </c>
      <c r="L52" s="10" t="e">
        <f t="shared" si="1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5"/>
        <v/>
      </c>
      <c r="AB52" s="5"/>
      <c r="AC52" s="13"/>
    </row>
    <row r="53" spans="1:29" ht="20.100000000000001" hidden="1" customHeight="1" x14ac:dyDescent="0.3">
      <c r="A53" s="5">
        <v>5</v>
      </c>
      <c r="B53" s="6" t="str">
        <f t="shared" si="13"/>
        <v>8</v>
      </c>
      <c r="C53" s="6" t="str">
        <f t="shared" si="14"/>
        <v>14</v>
      </c>
      <c r="D53" s="7"/>
      <c r="E53" s="7"/>
      <c r="F53" s="7"/>
      <c r="G53" s="5"/>
      <c r="H53" s="5"/>
      <c r="I53" s="8">
        <f t="shared" si="9"/>
        <v>0</v>
      </c>
      <c r="J53" s="9"/>
      <c r="K53" s="8">
        <f t="shared" si="10"/>
        <v>0</v>
      </c>
      <c r="L53" s="10" t="e">
        <f t="shared" si="1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5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3"/>
        <v>8</v>
      </c>
      <c r="C54" s="6" t="str">
        <f t="shared" si="14"/>
        <v>14</v>
      </c>
      <c r="D54" s="7"/>
      <c r="E54" s="7"/>
      <c r="F54" s="7"/>
      <c r="G54" s="5"/>
      <c r="H54" s="5"/>
      <c r="I54" s="8">
        <f t="shared" si="9"/>
        <v>0</v>
      </c>
      <c r="J54" s="9"/>
      <c r="K54" s="8">
        <f t="shared" si="10"/>
        <v>0</v>
      </c>
      <c r="L54" s="10" t="e">
        <f t="shared" si="1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5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3"/>
        <v>8</v>
      </c>
      <c r="C55" s="6" t="str">
        <f t="shared" si="14"/>
        <v>14</v>
      </c>
      <c r="D55" s="7"/>
      <c r="E55" s="7"/>
      <c r="F55" s="7"/>
      <c r="G55" s="5"/>
      <c r="H55" s="5"/>
      <c r="I55" s="8">
        <f t="shared" si="9"/>
        <v>0</v>
      </c>
      <c r="J55" s="15"/>
      <c r="K55" s="8">
        <f t="shared" si="10"/>
        <v>0</v>
      </c>
      <c r="L55" s="10" t="e">
        <f t="shared" si="1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5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3"/>
        <v>8</v>
      </c>
      <c r="C56" s="6" t="str">
        <f t="shared" si="14"/>
        <v>14</v>
      </c>
      <c r="D56" s="7"/>
      <c r="E56" s="7"/>
      <c r="F56" s="7"/>
      <c r="G56" s="5"/>
      <c r="H56" s="5"/>
      <c r="I56" s="8">
        <f t="shared" si="9"/>
        <v>0</v>
      </c>
      <c r="J56" s="9"/>
      <c r="K56" s="8">
        <f t="shared" si="10"/>
        <v>0</v>
      </c>
      <c r="L56" s="10" t="e">
        <f t="shared" si="1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5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3"/>
        <v>8</v>
      </c>
      <c r="C57" s="6" t="str">
        <f t="shared" si="14"/>
        <v>14</v>
      </c>
      <c r="D57" s="7"/>
      <c r="E57" s="7"/>
      <c r="F57" s="7"/>
      <c r="G57" s="5"/>
      <c r="H57" s="5"/>
      <c r="I57" s="8">
        <f t="shared" si="9"/>
        <v>0</v>
      </c>
      <c r="J57" s="9"/>
      <c r="K57" s="8">
        <f t="shared" si="10"/>
        <v>0</v>
      </c>
      <c r="L57" s="10" t="e">
        <f t="shared" si="1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5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3"/>
        <v>8</v>
      </c>
      <c r="C58" s="6" t="str">
        <f t="shared" si="14"/>
        <v>14</v>
      </c>
      <c r="D58" s="7"/>
      <c r="E58" s="7"/>
      <c r="F58" s="7"/>
      <c r="G58" s="5"/>
      <c r="H58" s="5"/>
      <c r="I58" s="8">
        <f t="shared" si="9"/>
        <v>0</v>
      </c>
      <c r="J58" s="9"/>
      <c r="K58" s="8">
        <f t="shared" si="10"/>
        <v>0</v>
      </c>
      <c r="L58" s="10" t="e">
        <f t="shared" si="1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5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3"/>
        <v>8</v>
      </c>
      <c r="C59" s="6" t="str">
        <f t="shared" si="14"/>
        <v>14</v>
      </c>
      <c r="D59" s="7"/>
      <c r="E59" s="7"/>
      <c r="F59" s="7"/>
      <c r="G59" s="5"/>
      <c r="H59" s="5"/>
      <c r="I59" s="8">
        <f t="shared" si="9"/>
        <v>0</v>
      </c>
      <c r="J59" s="9"/>
      <c r="K59" s="8">
        <f t="shared" si="10"/>
        <v>0</v>
      </c>
      <c r="L59" s="10" t="e">
        <f t="shared" si="1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5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3"/>
        <v>8</v>
      </c>
      <c r="C60" s="6" t="str">
        <f t="shared" si="14"/>
        <v>14</v>
      </c>
      <c r="D60" s="7"/>
      <c r="E60" s="7"/>
      <c r="F60" s="7"/>
      <c r="G60" s="5"/>
      <c r="H60" s="5"/>
      <c r="I60" s="8">
        <f t="shared" si="9"/>
        <v>0</v>
      </c>
      <c r="J60" s="9"/>
      <c r="K60" s="8">
        <f t="shared" si="10"/>
        <v>0</v>
      </c>
      <c r="L60" s="10" t="e">
        <f t="shared" si="1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5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3"/>
        <v>8</v>
      </c>
      <c r="C61" s="6" t="str">
        <f t="shared" si="14"/>
        <v>14</v>
      </c>
      <c r="D61" s="7"/>
      <c r="E61" s="7"/>
      <c r="F61" s="7"/>
      <c r="G61" s="5"/>
      <c r="H61" s="5"/>
      <c r="I61" s="8">
        <f t="shared" si="9"/>
        <v>0</v>
      </c>
      <c r="J61" s="9"/>
      <c r="K61" s="8">
        <f t="shared" si="10"/>
        <v>0</v>
      </c>
      <c r="L61" s="10" t="e">
        <f t="shared" si="1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5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3"/>
        <v>8</v>
      </c>
      <c r="C62" s="6" t="str">
        <f t="shared" si="14"/>
        <v>14</v>
      </c>
      <c r="D62" s="7"/>
      <c r="E62" s="7"/>
      <c r="F62" s="7"/>
      <c r="G62" s="5"/>
      <c r="H62" s="5"/>
      <c r="I62" s="8">
        <f t="shared" si="9"/>
        <v>0</v>
      </c>
      <c r="J62" s="9"/>
      <c r="K62" s="8">
        <f t="shared" si="10"/>
        <v>0</v>
      </c>
      <c r="L62" s="10" t="e">
        <f t="shared" si="1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5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3"/>
        <v>8</v>
      </c>
      <c r="C63" s="6" t="str">
        <f t="shared" si="14"/>
        <v>14</v>
      </c>
      <c r="D63" s="7"/>
      <c r="E63" s="7"/>
      <c r="F63" s="7"/>
      <c r="G63" s="5"/>
      <c r="H63" s="5"/>
      <c r="I63" s="8">
        <f t="shared" si="9"/>
        <v>0</v>
      </c>
      <c r="J63" s="9"/>
      <c r="K63" s="8">
        <f t="shared" si="10"/>
        <v>0</v>
      </c>
      <c r="L63" s="10" t="e">
        <f t="shared" si="1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5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46">
    <cfRule type="expression" dxfId="15" priority="7">
      <formula>$L7&gt;0.15</formula>
    </cfRule>
    <cfRule type="expression" dxfId="14" priority="8">
      <formula>AND($L7&gt;0.08,$L7&lt;0.15)</formula>
    </cfRule>
  </conditionalFormatting>
  <conditionalFormatting sqref="A50:AC63 A49:C49 AC49 E49:W49">
    <cfRule type="expression" dxfId="19" priority="5">
      <formula>$L49&gt;0.15</formula>
    </cfRule>
    <cfRule type="expression" dxfId="18" priority="6">
      <formula>AND($L49&gt;0.08,$L49&lt;0.15)</formula>
    </cfRule>
  </conditionalFormatting>
  <conditionalFormatting sqref="X49:AB49">
    <cfRule type="expression" dxfId="17" priority="3">
      <formula>$L49&gt;0.15</formula>
    </cfRule>
    <cfRule type="expression" dxfId="16" priority="4">
      <formula>AND($L49&gt;0.08,$L49&lt;0.15)</formula>
    </cfRule>
  </conditionalFormatting>
  <conditionalFormatting sqref="D49">
    <cfRule type="expression" dxfId="13" priority="1">
      <formula>$L49&gt;0.15</formula>
    </cfRule>
    <cfRule type="expression" dxfId="12" priority="2">
      <formula>AND($L49&gt;0.08,$L49&lt;0.15)</formula>
    </cfRule>
  </conditionalFormatting>
  <dataValidations count="3">
    <dataValidation type="list" allowBlank="1" showInputMessage="1" showErrorMessage="1" sqref="Z49:Z63 Z7:Z46" xr:uid="{37106CAF-FC1B-439A-B694-A7EF8A82EC82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0B7FED66-BD31-4EDF-AABD-5476447FF8BA}">
      <formula1>0</formula1>
      <formula2>20000</formula2>
    </dataValidation>
    <dataValidation allowBlank="1" showInputMessage="1" showErrorMessage="1" prompt="수식 계산_x000a_수치 입력 금지" sqref="K49:K63 K7:K46" xr:uid="{9A75C8CF-828C-477A-A602-B83DAF99A943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FA4369-E34A-4496-9E0E-D2CBA931973F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A159D090-64C9-47AE-82BF-684CBDFE2F90}">
          <x14:formula1>
            <xm:f>데이터!$B$4:$B$17</xm:f>
          </x14:formula1>
          <xm:sqref>D49:D63 D7:D46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2561-0D7B-408B-8A2A-D52683B04BE3}">
  <dimension ref="A1:AC72"/>
  <sheetViews>
    <sheetView tabSelected="1" zoomScale="85" zoomScaleNormal="85" workbookViewId="0">
      <pane ySplit="6" topLeftCell="A7" activePane="bottomLeft" state="frozen"/>
      <selection activeCell="A5" sqref="A5:A6"/>
      <selection pane="bottomLeft" activeCell="A5" sqref="A5:A6"/>
    </sheetView>
  </sheetViews>
  <sheetFormatPr defaultRowHeight="16.5" x14ac:dyDescent="0.3"/>
  <cols>
    <col min="1" max="1" width="6.75" style="20" customWidth="1"/>
    <col min="2" max="2" width="6.25" style="20" customWidth="1"/>
    <col min="3" max="3" width="6.75" style="20" customWidth="1"/>
    <col min="4" max="4" width="8.125" style="20" customWidth="1"/>
    <col min="5" max="5" width="19" style="20" customWidth="1"/>
    <col min="6" max="6" width="22.75" style="20" customWidth="1"/>
    <col min="7" max="8" width="7.875" style="20" customWidth="1"/>
    <col min="9" max="9" width="6.625" style="20" customWidth="1"/>
    <col min="10" max="10" width="7.5" style="20" bestFit="1" customWidth="1"/>
    <col min="11" max="11" width="6.625" style="20" customWidth="1"/>
    <col min="12" max="12" width="7.875" style="21" customWidth="1"/>
    <col min="13" max="23" width="5.875" style="20" customWidth="1"/>
    <col min="24" max="24" width="9.875" style="20" customWidth="1"/>
    <col min="25" max="26" width="5.375" style="20" customWidth="1"/>
    <col min="27" max="27" width="9" style="20" customWidth="1"/>
    <col min="28" max="28" width="10.25" style="20" customWidth="1"/>
    <col min="29" max="29" width="33.75" style="20" bestFit="1" customWidth="1"/>
    <col min="30" max="16384" width="9" style="20"/>
  </cols>
  <sheetData>
    <row r="1" spans="1:29" s="1" customFormat="1" ht="13.5" customHeight="1" x14ac:dyDescent="0.3">
      <c r="A1" s="38" t="s">
        <v>210</v>
      </c>
      <c r="B1" s="39"/>
      <c r="C1" s="39"/>
      <c r="D1" s="39"/>
      <c r="E1" s="44" t="s">
        <v>0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5"/>
    </row>
    <row r="2" spans="1:29" s="1" customFormat="1" ht="13.5" customHeight="1" x14ac:dyDescent="0.3">
      <c r="A2" s="40"/>
      <c r="B2" s="41"/>
      <c r="C2" s="41"/>
      <c r="D2" s="41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7"/>
    </row>
    <row r="3" spans="1:29" s="1" customFormat="1" ht="13.5" customHeight="1" x14ac:dyDescent="0.3">
      <c r="A3" s="42"/>
      <c r="B3" s="43"/>
      <c r="C3" s="43"/>
      <c r="D3" s="43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9"/>
    </row>
    <row r="4" spans="1:29" s="1" customFormat="1" ht="9.9499999999999993" customHeight="1" thickBot="1" x14ac:dyDescent="0.35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2"/>
    </row>
    <row r="5" spans="1:29" s="2" customFormat="1" ht="17.25" thickTop="1" x14ac:dyDescent="0.3">
      <c r="A5" s="31" t="s">
        <v>1</v>
      </c>
      <c r="B5" s="53" t="str">
        <f>MID($A$1,2,1)</f>
        <v>월</v>
      </c>
      <c r="C5" s="53" t="str">
        <f>RIGHT($A$1,1)</f>
        <v>일</v>
      </c>
      <c r="D5" s="31" t="s">
        <v>2</v>
      </c>
      <c r="E5" s="31" t="s">
        <v>3</v>
      </c>
      <c r="F5" s="31" t="s">
        <v>4</v>
      </c>
      <c r="G5" s="31" t="s">
        <v>5</v>
      </c>
      <c r="H5" s="29" t="s">
        <v>6</v>
      </c>
      <c r="I5" s="31" t="s">
        <v>7</v>
      </c>
      <c r="J5" s="31" t="s">
        <v>8</v>
      </c>
      <c r="K5" s="31" t="s">
        <v>9</v>
      </c>
      <c r="L5" s="32" t="s">
        <v>10</v>
      </c>
      <c r="M5" s="34" t="s">
        <v>11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 t="s">
        <v>12</v>
      </c>
      <c r="Y5" s="34"/>
      <c r="Z5" s="34"/>
      <c r="AA5" s="34" t="s">
        <v>13</v>
      </c>
      <c r="AB5" s="34" t="s">
        <v>14</v>
      </c>
      <c r="AC5" s="56" t="s">
        <v>15</v>
      </c>
    </row>
    <row r="6" spans="1:29" s="2" customFormat="1" ht="17.25" thickBot="1" x14ac:dyDescent="0.35">
      <c r="A6" s="30"/>
      <c r="B6" s="54"/>
      <c r="C6" s="54"/>
      <c r="D6" s="30"/>
      <c r="E6" s="30"/>
      <c r="F6" s="30"/>
      <c r="G6" s="30"/>
      <c r="H6" s="30"/>
      <c r="I6" s="30"/>
      <c r="J6" s="30"/>
      <c r="K6" s="30"/>
      <c r="L6" s="33"/>
      <c r="M6" s="26" t="s">
        <v>16</v>
      </c>
      <c r="N6" s="26" t="s">
        <v>17</v>
      </c>
      <c r="O6" s="26" t="s">
        <v>18</v>
      </c>
      <c r="P6" s="26" t="s">
        <v>19</v>
      </c>
      <c r="Q6" s="26" t="s">
        <v>20</v>
      </c>
      <c r="R6" s="4" t="s">
        <v>21</v>
      </c>
      <c r="S6" s="26" t="s">
        <v>22</v>
      </c>
      <c r="T6" s="4" t="s">
        <v>23</v>
      </c>
      <c r="U6" s="4" t="s">
        <v>47</v>
      </c>
      <c r="V6" s="4" t="s">
        <v>48</v>
      </c>
      <c r="W6" s="26" t="s">
        <v>24</v>
      </c>
      <c r="X6" s="26" t="s">
        <v>25</v>
      </c>
      <c r="Y6" s="26" t="s">
        <v>26</v>
      </c>
      <c r="Z6" s="26" t="s">
        <v>27</v>
      </c>
      <c r="AA6" s="55"/>
      <c r="AB6" s="55"/>
      <c r="AC6" s="55"/>
    </row>
    <row r="7" spans="1:29" s="14" customFormat="1" ht="20.100000000000001" customHeight="1" thickTop="1" x14ac:dyDescent="0.3">
      <c r="A7" s="5">
        <v>1</v>
      </c>
      <c r="B7" s="6" t="str">
        <f>LEFT($A$1,1)</f>
        <v>8</v>
      </c>
      <c r="C7" s="6" t="str">
        <f>MID($A$1,4,2)</f>
        <v>15</v>
      </c>
      <c r="D7" s="7" t="s">
        <v>34</v>
      </c>
      <c r="E7" s="7" t="s">
        <v>63</v>
      </c>
      <c r="F7" s="7" t="s">
        <v>142</v>
      </c>
      <c r="G7" s="5" t="s">
        <v>88</v>
      </c>
      <c r="H7" s="5" t="s">
        <v>84</v>
      </c>
      <c r="I7" s="8">
        <f t="shared" ref="I7:I46" si="0">J7+K7</f>
        <v>527</v>
      </c>
      <c r="J7" s="9">
        <v>428</v>
      </c>
      <c r="K7" s="8">
        <f t="shared" ref="K7:K29" si="1">SUM(M7:W7)</f>
        <v>99</v>
      </c>
      <c r="L7" s="10">
        <f t="shared" ref="L7:L46" si="2">K7/I7</f>
        <v>0.18785578747628084</v>
      </c>
      <c r="M7" s="11"/>
      <c r="N7" s="11">
        <v>50</v>
      </c>
      <c r="O7" s="11"/>
      <c r="P7" s="11">
        <v>17</v>
      </c>
      <c r="Q7" s="11"/>
      <c r="R7" s="11"/>
      <c r="S7" s="11"/>
      <c r="T7" s="11">
        <v>10</v>
      </c>
      <c r="U7" s="11"/>
      <c r="V7" s="11">
        <v>22</v>
      </c>
      <c r="W7" s="11"/>
      <c r="X7" s="12">
        <v>20200813</v>
      </c>
      <c r="Y7" s="12">
        <v>6</v>
      </c>
      <c r="Z7" s="6" t="s">
        <v>75</v>
      </c>
      <c r="AA7" s="12" t="str">
        <f>IF($Z7="A","하선동",IF($Z7="B","이형준",""))</f>
        <v>이형준</v>
      </c>
      <c r="AB7" s="5" t="s">
        <v>56</v>
      </c>
      <c r="AC7" s="13" t="s">
        <v>213</v>
      </c>
    </row>
    <row r="8" spans="1:29" s="14" customFormat="1" ht="20.100000000000001" customHeight="1" x14ac:dyDescent="0.3">
      <c r="A8" s="5">
        <v>2</v>
      </c>
      <c r="B8" s="6" t="str">
        <f t="shared" ref="B8:B46" si="3">LEFT($A$1,1)</f>
        <v>8</v>
      </c>
      <c r="C8" s="6" t="str">
        <f t="shared" ref="C8:C46" si="4">MID($A$1,4,2)</f>
        <v>15</v>
      </c>
      <c r="D8" s="7" t="s">
        <v>34</v>
      </c>
      <c r="E8" s="7" t="s">
        <v>63</v>
      </c>
      <c r="F8" s="7" t="s">
        <v>142</v>
      </c>
      <c r="G8" s="5" t="s">
        <v>88</v>
      </c>
      <c r="H8" s="5" t="s">
        <v>84</v>
      </c>
      <c r="I8" s="8">
        <f t="shared" si="0"/>
        <v>1080</v>
      </c>
      <c r="J8" s="9">
        <v>956</v>
      </c>
      <c r="K8" s="8">
        <f t="shared" si="1"/>
        <v>124</v>
      </c>
      <c r="L8" s="10">
        <f t="shared" si="2"/>
        <v>0.11481481481481481</v>
      </c>
      <c r="M8" s="11"/>
      <c r="N8" s="11">
        <v>55</v>
      </c>
      <c r="O8" s="11"/>
      <c r="P8" s="11">
        <v>13</v>
      </c>
      <c r="Q8" s="11"/>
      <c r="R8" s="11"/>
      <c r="S8" s="11"/>
      <c r="T8" s="11"/>
      <c r="U8" s="11"/>
      <c r="V8" s="11">
        <v>56</v>
      </c>
      <c r="W8" s="11"/>
      <c r="X8" s="12">
        <v>20200815</v>
      </c>
      <c r="Y8" s="12">
        <v>6</v>
      </c>
      <c r="Z8" s="6" t="s">
        <v>70</v>
      </c>
      <c r="AA8" s="12" t="str">
        <f t="shared" ref="AA8:AA46" si="5">IF($Z8="A","하선동",IF($Z8="B","이형준",""))</f>
        <v>하선동</v>
      </c>
      <c r="AB8" s="5" t="s">
        <v>56</v>
      </c>
      <c r="AC8" s="13" t="s">
        <v>214</v>
      </c>
    </row>
    <row r="9" spans="1:29" s="14" customFormat="1" ht="20.100000000000001" customHeight="1" x14ac:dyDescent="0.3">
      <c r="A9" s="5">
        <v>3</v>
      </c>
      <c r="B9" s="6" t="str">
        <f t="shared" si="3"/>
        <v>8</v>
      </c>
      <c r="C9" s="6" t="str">
        <f t="shared" si="4"/>
        <v>15</v>
      </c>
      <c r="D9" s="7" t="s">
        <v>32</v>
      </c>
      <c r="E9" s="7" t="s">
        <v>65</v>
      </c>
      <c r="F9" s="7" t="s">
        <v>68</v>
      </c>
      <c r="G9" s="5" t="s">
        <v>83</v>
      </c>
      <c r="H9" s="5" t="s">
        <v>87</v>
      </c>
      <c r="I9" s="8">
        <f t="shared" si="0"/>
        <v>1206</v>
      </c>
      <c r="J9" s="15">
        <v>1200</v>
      </c>
      <c r="K9" s="8">
        <f t="shared" ref="K9:K16" si="6">SUM(M9:W9)</f>
        <v>6</v>
      </c>
      <c r="L9" s="10">
        <f t="shared" ref="L9:L16" si="7">K9/I9</f>
        <v>4.9751243781094526E-3</v>
      </c>
      <c r="M9" s="11"/>
      <c r="N9" s="11"/>
      <c r="O9" s="11"/>
      <c r="P9" s="11"/>
      <c r="Q9" s="11"/>
      <c r="R9" s="11"/>
      <c r="S9" s="11">
        <v>4</v>
      </c>
      <c r="T9" s="11">
        <v>2</v>
      </c>
      <c r="U9" s="11"/>
      <c r="V9" s="11"/>
      <c r="W9" s="11"/>
      <c r="X9" s="12">
        <v>20200814</v>
      </c>
      <c r="Y9" s="12">
        <v>2</v>
      </c>
      <c r="Z9" s="6" t="s">
        <v>75</v>
      </c>
      <c r="AA9" s="12" t="str">
        <f t="shared" si="5"/>
        <v>이형준</v>
      </c>
      <c r="AB9" s="5" t="s">
        <v>57</v>
      </c>
      <c r="AC9" s="13" t="s">
        <v>81</v>
      </c>
    </row>
    <row r="10" spans="1:29" s="14" customFormat="1" ht="20.100000000000001" customHeight="1" x14ac:dyDescent="0.3">
      <c r="A10" s="5">
        <v>4</v>
      </c>
      <c r="B10" s="6" t="str">
        <f t="shared" si="3"/>
        <v>8</v>
      </c>
      <c r="C10" s="6" t="str">
        <f t="shared" si="4"/>
        <v>15</v>
      </c>
      <c r="D10" s="7" t="s">
        <v>32</v>
      </c>
      <c r="E10" s="7" t="s">
        <v>65</v>
      </c>
      <c r="F10" s="7" t="s">
        <v>68</v>
      </c>
      <c r="G10" s="5" t="s">
        <v>83</v>
      </c>
      <c r="H10" s="5" t="s">
        <v>87</v>
      </c>
      <c r="I10" s="8">
        <f t="shared" si="0"/>
        <v>7232</v>
      </c>
      <c r="J10" s="9">
        <v>7200</v>
      </c>
      <c r="K10" s="8">
        <f t="shared" si="6"/>
        <v>32</v>
      </c>
      <c r="L10" s="10">
        <f t="shared" si="7"/>
        <v>4.4247787610619468E-3</v>
      </c>
      <c r="M10" s="11"/>
      <c r="N10" s="11"/>
      <c r="O10" s="11"/>
      <c r="P10" s="11"/>
      <c r="Q10" s="11"/>
      <c r="R10" s="11"/>
      <c r="S10" s="11">
        <v>21</v>
      </c>
      <c r="T10" s="11">
        <v>11</v>
      </c>
      <c r="U10" s="11"/>
      <c r="V10" s="11"/>
      <c r="W10" s="11"/>
      <c r="X10" s="12">
        <v>20200815</v>
      </c>
      <c r="Y10" s="12">
        <v>2</v>
      </c>
      <c r="Z10" s="6" t="s">
        <v>70</v>
      </c>
      <c r="AA10" s="12" t="str">
        <f t="shared" si="5"/>
        <v>하선동</v>
      </c>
      <c r="AB10" s="5" t="s">
        <v>57</v>
      </c>
      <c r="AC10" s="13" t="s">
        <v>81</v>
      </c>
    </row>
    <row r="11" spans="1:29" s="14" customFormat="1" ht="20.100000000000001" customHeight="1" x14ac:dyDescent="0.3">
      <c r="A11" s="5">
        <v>5</v>
      </c>
      <c r="B11" s="6" t="str">
        <f t="shared" si="3"/>
        <v>8</v>
      </c>
      <c r="C11" s="6" t="str">
        <f t="shared" si="4"/>
        <v>15</v>
      </c>
      <c r="D11" s="7" t="s">
        <v>32</v>
      </c>
      <c r="E11" s="7" t="s">
        <v>65</v>
      </c>
      <c r="F11" s="7" t="s">
        <v>68</v>
      </c>
      <c r="G11" s="5" t="s">
        <v>83</v>
      </c>
      <c r="H11" s="5" t="s">
        <v>87</v>
      </c>
      <c r="I11" s="8">
        <f t="shared" si="0"/>
        <v>2451</v>
      </c>
      <c r="J11" s="9">
        <v>2430</v>
      </c>
      <c r="K11" s="8">
        <f t="shared" si="6"/>
        <v>21</v>
      </c>
      <c r="L11" s="10">
        <f t="shared" si="7"/>
        <v>8.5679314565483469E-3</v>
      </c>
      <c r="M11" s="11"/>
      <c r="N11" s="11"/>
      <c r="O11" s="11"/>
      <c r="P11" s="11"/>
      <c r="Q11" s="11"/>
      <c r="R11" s="11"/>
      <c r="S11" s="11">
        <v>13</v>
      </c>
      <c r="T11" s="11">
        <v>8</v>
      </c>
      <c r="U11" s="11"/>
      <c r="V11" s="11"/>
      <c r="W11" s="11"/>
      <c r="X11" s="12">
        <v>20200814</v>
      </c>
      <c r="Y11" s="12">
        <v>2</v>
      </c>
      <c r="Z11" s="6" t="s">
        <v>70</v>
      </c>
      <c r="AA11" s="12" t="str">
        <f t="shared" si="5"/>
        <v>하선동</v>
      </c>
      <c r="AB11" s="5" t="s">
        <v>57</v>
      </c>
      <c r="AC11" s="13" t="s">
        <v>81</v>
      </c>
    </row>
    <row r="12" spans="1:29" s="14" customFormat="1" ht="20.100000000000001" customHeight="1" x14ac:dyDescent="0.3">
      <c r="A12" s="5">
        <v>6</v>
      </c>
      <c r="B12" s="6" t="str">
        <f t="shared" si="3"/>
        <v>8</v>
      </c>
      <c r="C12" s="6" t="str">
        <f t="shared" si="4"/>
        <v>15</v>
      </c>
      <c r="D12" s="7" t="s">
        <v>32</v>
      </c>
      <c r="E12" s="7" t="s">
        <v>215</v>
      </c>
      <c r="F12" s="7">
        <v>3107002</v>
      </c>
      <c r="G12" s="5" t="s">
        <v>219</v>
      </c>
      <c r="H12" s="5" t="s">
        <v>84</v>
      </c>
      <c r="I12" s="8">
        <f t="shared" si="0"/>
        <v>200</v>
      </c>
      <c r="J12" s="9">
        <v>200</v>
      </c>
      <c r="K12" s="8">
        <f t="shared" si="6"/>
        <v>0</v>
      </c>
      <c r="L12" s="10">
        <f t="shared" si="7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20200814</v>
      </c>
      <c r="Y12" s="12">
        <v>14</v>
      </c>
      <c r="Z12" s="6" t="s">
        <v>75</v>
      </c>
      <c r="AA12" s="12" t="str">
        <f t="shared" si="5"/>
        <v>이형준</v>
      </c>
      <c r="AB12" s="5" t="s">
        <v>57</v>
      </c>
      <c r="AC12" s="13" t="s">
        <v>217</v>
      </c>
    </row>
    <row r="13" spans="1:29" s="14" customFormat="1" ht="20.100000000000001" customHeight="1" x14ac:dyDescent="0.3">
      <c r="A13" s="5">
        <v>7</v>
      </c>
      <c r="B13" s="6" t="str">
        <f t="shared" si="3"/>
        <v>8</v>
      </c>
      <c r="C13" s="6" t="str">
        <f t="shared" si="4"/>
        <v>15</v>
      </c>
      <c r="D13" s="7" t="s">
        <v>34</v>
      </c>
      <c r="E13" s="7" t="s">
        <v>63</v>
      </c>
      <c r="F13" s="7" t="s">
        <v>74</v>
      </c>
      <c r="G13" s="5" t="s">
        <v>88</v>
      </c>
      <c r="H13" s="5" t="s">
        <v>84</v>
      </c>
      <c r="I13" s="8">
        <f t="shared" si="0"/>
        <v>6458</v>
      </c>
      <c r="J13" s="9">
        <v>6450</v>
      </c>
      <c r="K13" s="8">
        <f t="shared" si="6"/>
        <v>8</v>
      </c>
      <c r="L13" s="10">
        <f t="shared" si="7"/>
        <v>1.2387736141220192E-3</v>
      </c>
      <c r="M13" s="11"/>
      <c r="N13" s="11"/>
      <c r="O13" s="11"/>
      <c r="P13" s="11">
        <v>8</v>
      </c>
      <c r="Q13" s="11"/>
      <c r="R13" s="11"/>
      <c r="S13" s="11"/>
      <c r="T13" s="11"/>
      <c r="U13" s="11"/>
      <c r="V13" s="11"/>
      <c r="W13" s="11"/>
      <c r="X13" s="12">
        <v>20200812</v>
      </c>
      <c r="Y13" s="6">
        <v>15</v>
      </c>
      <c r="Z13" s="6" t="s">
        <v>75</v>
      </c>
      <c r="AA13" s="12" t="str">
        <f t="shared" si="5"/>
        <v>이형준</v>
      </c>
      <c r="AB13" s="5" t="s">
        <v>58</v>
      </c>
      <c r="AC13" s="13"/>
    </row>
    <row r="14" spans="1:29" s="14" customFormat="1" ht="20.100000000000001" customHeight="1" x14ac:dyDescent="0.3">
      <c r="A14" s="5">
        <v>8</v>
      </c>
      <c r="B14" s="6" t="str">
        <f t="shared" si="3"/>
        <v>8</v>
      </c>
      <c r="C14" s="6" t="str">
        <f t="shared" si="4"/>
        <v>15</v>
      </c>
      <c r="D14" s="7" t="s">
        <v>34</v>
      </c>
      <c r="E14" s="7" t="s">
        <v>63</v>
      </c>
      <c r="F14" s="7" t="s">
        <v>74</v>
      </c>
      <c r="G14" s="5" t="s">
        <v>88</v>
      </c>
      <c r="H14" s="5" t="s">
        <v>84</v>
      </c>
      <c r="I14" s="8">
        <f t="shared" si="0"/>
        <v>920</v>
      </c>
      <c r="J14" s="9">
        <v>920</v>
      </c>
      <c r="K14" s="8">
        <f t="shared" si="6"/>
        <v>0</v>
      </c>
      <c r="L14" s="10">
        <f t="shared" si="7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20200812</v>
      </c>
      <c r="Y14" s="12">
        <v>15</v>
      </c>
      <c r="Z14" s="6" t="s">
        <v>70</v>
      </c>
      <c r="AA14" s="12" t="str">
        <f t="shared" si="5"/>
        <v>하선동</v>
      </c>
      <c r="AB14" s="5" t="s">
        <v>58</v>
      </c>
      <c r="AC14" s="13"/>
    </row>
    <row r="15" spans="1:29" s="14" customFormat="1" ht="20.100000000000001" customHeight="1" x14ac:dyDescent="0.3">
      <c r="A15" s="5">
        <v>9</v>
      </c>
      <c r="B15" s="6" t="str">
        <f t="shared" si="3"/>
        <v>8</v>
      </c>
      <c r="C15" s="6" t="str">
        <f t="shared" si="4"/>
        <v>15</v>
      </c>
      <c r="D15" s="7" t="s">
        <v>34</v>
      </c>
      <c r="E15" s="7" t="s">
        <v>63</v>
      </c>
      <c r="F15" s="7" t="s">
        <v>74</v>
      </c>
      <c r="G15" s="5" t="s">
        <v>88</v>
      </c>
      <c r="H15" s="5" t="s">
        <v>84</v>
      </c>
      <c r="I15" s="8">
        <f t="shared" si="0"/>
        <v>1251</v>
      </c>
      <c r="J15" s="9">
        <v>1248</v>
      </c>
      <c r="K15" s="8">
        <f t="shared" si="6"/>
        <v>3</v>
      </c>
      <c r="L15" s="10">
        <f t="shared" si="7"/>
        <v>2.3980815347721821E-3</v>
      </c>
      <c r="M15" s="11"/>
      <c r="N15" s="11"/>
      <c r="O15" s="11"/>
      <c r="P15" s="11">
        <v>3</v>
      </c>
      <c r="Q15" s="11"/>
      <c r="R15" s="11"/>
      <c r="S15" s="11"/>
      <c r="T15" s="11"/>
      <c r="U15" s="11"/>
      <c r="V15" s="11"/>
      <c r="W15" s="11"/>
      <c r="X15" s="12">
        <v>20200806</v>
      </c>
      <c r="Y15" s="12">
        <v>15</v>
      </c>
      <c r="Z15" s="6" t="s">
        <v>70</v>
      </c>
      <c r="AA15" s="12" t="str">
        <f t="shared" si="5"/>
        <v>하선동</v>
      </c>
      <c r="AB15" s="5" t="s">
        <v>58</v>
      </c>
      <c r="AC15" s="13"/>
    </row>
    <row r="16" spans="1:29" s="14" customFormat="1" ht="20.100000000000001" customHeight="1" x14ac:dyDescent="0.3">
      <c r="A16" s="5">
        <v>10</v>
      </c>
      <c r="B16" s="6" t="str">
        <f t="shared" si="3"/>
        <v>8</v>
      </c>
      <c r="C16" s="6" t="str">
        <f t="shared" si="4"/>
        <v>15</v>
      </c>
      <c r="D16" s="7" t="s">
        <v>32</v>
      </c>
      <c r="E16" s="7" t="s">
        <v>63</v>
      </c>
      <c r="F16" s="7" t="s">
        <v>66</v>
      </c>
      <c r="G16" s="5" t="s">
        <v>83</v>
      </c>
      <c r="H16" s="5" t="s">
        <v>84</v>
      </c>
      <c r="I16" s="8">
        <f t="shared" si="0"/>
        <v>1112</v>
      </c>
      <c r="J16" s="9">
        <v>1100</v>
      </c>
      <c r="K16" s="8">
        <f t="shared" si="6"/>
        <v>12</v>
      </c>
      <c r="L16" s="10">
        <f t="shared" si="7"/>
        <v>1.0791366906474821E-2</v>
      </c>
      <c r="M16" s="11"/>
      <c r="N16" s="11"/>
      <c r="O16" s="11"/>
      <c r="P16" s="11">
        <v>1</v>
      </c>
      <c r="Q16" s="11"/>
      <c r="R16" s="11">
        <v>11</v>
      </c>
      <c r="S16" s="11"/>
      <c r="T16" s="11"/>
      <c r="U16" s="11"/>
      <c r="V16" s="11"/>
      <c r="W16" s="11"/>
      <c r="X16" s="12">
        <v>20200811</v>
      </c>
      <c r="Y16" s="12">
        <v>14</v>
      </c>
      <c r="Z16" s="6" t="s">
        <v>70</v>
      </c>
      <c r="AA16" s="12" t="str">
        <f t="shared" si="5"/>
        <v>하선동</v>
      </c>
      <c r="AB16" s="5" t="s">
        <v>58</v>
      </c>
      <c r="AC16" s="13" t="s">
        <v>73</v>
      </c>
    </row>
    <row r="17" spans="1:29" s="14" customFormat="1" ht="20.100000000000001" customHeight="1" x14ac:dyDescent="0.3">
      <c r="A17" s="5">
        <v>11</v>
      </c>
      <c r="B17" s="6" t="str">
        <f t="shared" si="3"/>
        <v>8</v>
      </c>
      <c r="C17" s="6" t="str">
        <f t="shared" si="4"/>
        <v>15</v>
      </c>
      <c r="D17" s="7" t="s">
        <v>34</v>
      </c>
      <c r="E17" s="7" t="s">
        <v>63</v>
      </c>
      <c r="F17" s="7" t="s">
        <v>142</v>
      </c>
      <c r="G17" s="5" t="s">
        <v>88</v>
      </c>
      <c r="H17" s="5" t="s">
        <v>84</v>
      </c>
      <c r="I17" s="8">
        <f t="shared" si="0"/>
        <v>1436</v>
      </c>
      <c r="J17" s="9">
        <v>880</v>
      </c>
      <c r="K17" s="8">
        <f t="shared" si="1"/>
        <v>556</v>
      </c>
      <c r="L17" s="10">
        <f t="shared" si="2"/>
        <v>0.38718662952646238</v>
      </c>
      <c r="M17" s="11">
        <v>3</v>
      </c>
      <c r="N17" s="11">
        <v>430</v>
      </c>
      <c r="O17" s="11"/>
      <c r="P17" s="11">
        <v>4</v>
      </c>
      <c r="Q17" s="11"/>
      <c r="R17" s="11"/>
      <c r="S17" s="11"/>
      <c r="T17" s="11"/>
      <c r="U17" s="11"/>
      <c r="V17" s="11">
        <v>119</v>
      </c>
      <c r="W17" s="11"/>
      <c r="X17" s="12">
        <v>20200815</v>
      </c>
      <c r="Y17" s="12">
        <v>6</v>
      </c>
      <c r="Z17" s="6" t="s">
        <v>70</v>
      </c>
      <c r="AA17" s="12" t="str">
        <f t="shared" si="5"/>
        <v>하선동</v>
      </c>
      <c r="AB17" s="5" t="s">
        <v>59</v>
      </c>
      <c r="AC17" s="13" t="s">
        <v>214</v>
      </c>
    </row>
    <row r="18" spans="1:29" s="14" customFormat="1" ht="20.100000000000001" customHeight="1" x14ac:dyDescent="0.3">
      <c r="A18" s="5">
        <v>12</v>
      </c>
      <c r="B18" s="6" t="str">
        <f t="shared" si="3"/>
        <v>8</v>
      </c>
      <c r="C18" s="6" t="str">
        <f t="shared" si="4"/>
        <v>15</v>
      </c>
      <c r="D18" s="7" t="s">
        <v>34</v>
      </c>
      <c r="E18" s="7" t="s">
        <v>63</v>
      </c>
      <c r="F18" s="7" t="s">
        <v>142</v>
      </c>
      <c r="G18" s="5" t="s">
        <v>88</v>
      </c>
      <c r="H18" s="5" t="s">
        <v>84</v>
      </c>
      <c r="I18" s="8">
        <f t="shared" si="0"/>
        <v>705</v>
      </c>
      <c r="J18" s="9">
        <v>524</v>
      </c>
      <c r="K18" s="8">
        <f t="shared" si="1"/>
        <v>181</v>
      </c>
      <c r="L18" s="10">
        <f t="shared" si="2"/>
        <v>0.25673758865248225</v>
      </c>
      <c r="M18" s="11"/>
      <c r="N18" s="11">
        <v>146</v>
      </c>
      <c r="O18" s="11"/>
      <c r="P18" s="11">
        <v>2</v>
      </c>
      <c r="Q18" s="11"/>
      <c r="R18" s="11"/>
      <c r="S18" s="11"/>
      <c r="T18" s="11"/>
      <c r="U18" s="11"/>
      <c r="V18" s="11">
        <v>33</v>
      </c>
      <c r="W18" s="11"/>
      <c r="X18" s="12">
        <v>20200815</v>
      </c>
      <c r="Y18" s="12">
        <v>6</v>
      </c>
      <c r="Z18" s="6" t="s">
        <v>75</v>
      </c>
      <c r="AA18" s="12" t="str">
        <f t="shared" si="5"/>
        <v>이형준</v>
      </c>
      <c r="AB18" s="5" t="s">
        <v>59</v>
      </c>
      <c r="AC18" s="13" t="s">
        <v>214</v>
      </c>
    </row>
    <row r="19" spans="1:29" s="14" customFormat="1" ht="20.100000000000001" customHeight="1" x14ac:dyDescent="0.3">
      <c r="A19" s="5">
        <v>13</v>
      </c>
      <c r="B19" s="6" t="str">
        <f t="shared" si="3"/>
        <v>8</v>
      </c>
      <c r="C19" s="6" t="str">
        <f t="shared" si="4"/>
        <v>15</v>
      </c>
      <c r="D19" s="7" t="s">
        <v>32</v>
      </c>
      <c r="E19" s="7" t="s">
        <v>63</v>
      </c>
      <c r="F19" s="7" t="s">
        <v>66</v>
      </c>
      <c r="G19" s="5" t="s">
        <v>83</v>
      </c>
      <c r="H19" s="5" t="s">
        <v>84</v>
      </c>
      <c r="I19" s="8">
        <f t="shared" si="0"/>
        <v>1250</v>
      </c>
      <c r="J19" s="9">
        <v>1245</v>
      </c>
      <c r="K19" s="8">
        <f t="shared" si="1"/>
        <v>5</v>
      </c>
      <c r="L19" s="10">
        <f t="shared" si="2"/>
        <v>4.0000000000000001E-3</v>
      </c>
      <c r="M19" s="11">
        <v>2</v>
      </c>
      <c r="N19" s="11"/>
      <c r="O19" s="11"/>
      <c r="P19" s="11">
        <v>3</v>
      </c>
      <c r="Q19" s="11"/>
      <c r="R19" s="11"/>
      <c r="S19" s="11"/>
      <c r="T19" s="11"/>
      <c r="U19" s="11"/>
      <c r="V19" s="11"/>
      <c r="W19" s="11"/>
      <c r="X19" s="12">
        <v>20200810</v>
      </c>
      <c r="Y19" s="12">
        <v>14</v>
      </c>
      <c r="Z19" s="6" t="s">
        <v>75</v>
      </c>
      <c r="AA19" s="12" t="str">
        <f t="shared" si="5"/>
        <v>이형준</v>
      </c>
      <c r="AB19" s="5" t="s">
        <v>59</v>
      </c>
      <c r="AC19" s="13"/>
    </row>
    <row r="20" spans="1:29" s="14" customFormat="1" ht="20.100000000000001" customHeight="1" x14ac:dyDescent="0.3">
      <c r="A20" s="5">
        <v>14</v>
      </c>
      <c r="B20" s="6" t="str">
        <f t="shared" si="3"/>
        <v>8</v>
      </c>
      <c r="C20" s="6" t="str">
        <f t="shared" si="4"/>
        <v>15</v>
      </c>
      <c r="D20" s="7" t="s">
        <v>32</v>
      </c>
      <c r="E20" s="7" t="s">
        <v>63</v>
      </c>
      <c r="F20" s="7" t="s">
        <v>66</v>
      </c>
      <c r="G20" s="5" t="s">
        <v>83</v>
      </c>
      <c r="H20" s="5" t="s">
        <v>84</v>
      </c>
      <c r="I20" s="8">
        <f t="shared" si="0"/>
        <v>5099</v>
      </c>
      <c r="J20" s="9">
        <v>5081</v>
      </c>
      <c r="K20" s="8">
        <f t="shared" si="1"/>
        <v>18</v>
      </c>
      <c r="L20" s="10">
        <f t="shared" si="2"/>
        <v>3.5301039419494019E-3</v>
      </c>
      <c r="M20" s="11">
        <v>5</v>
      </c>
      <c r="N20" s="11"/>
      <c r="O20" s="11"/>
      <c r="P20" s="11">
        <v>13</v>
      </c>
      <c r="Q20" s="11"/>
      <c r="R20" s="11"/>
      <c r="S20" s="11"/>
      <c r="T20" s="11"/>
      <c r="U20" s="11"/>
      <c r="V20" s="11"/>
      <c r="W20" s="11"/>
      <c r="X20" s="12">
        <v>20200808</v>
      </c>
      <c r="Y20" s="12">
        <v>14</v>
      </c>
      <c r="Z20" s="6" t="s">
        <v>75</v>
      </c>
      <c r="AA20" s="12" t="str">
        <f t="shared" si="5"/>
        <v>이형준</v>
      </c>
      <c r="AB20" s="5" t="s">
        <v>59</v>
      </c>
      <c r="AC20" s="13"/>
    </row>
    <row r="21" spans="1:29" s="14" customFormat="1" ht="20.100000000000001" customHeight="1" x14ac:dyDescent="0.3">
      <c r="A21" s="5">
        <v>15</v>
      </c>
      <c r="B21" s="6" t="str">
        <f t="shared" si="3"/>
        <v>8</v>
      </c>
      <c r="C21" s="6" t="str">
        <f t="shared" si="4"/>
        <v>15</v>
      </c>
      <c r="D21" s="7" t="s">
        <v>34</v>
      </c>
      <c r="E21" s="7" t="s">
        <v>144</v>
      </c>
      <c r="F21" s="7" t="s">
        <v>218</v>
      </c>
      <c r="G21" s="5" t="s">
        <v>88</v>
      </c>
      <c r="H21" s="5" t="s">
        <v>84</v>
      </c>
      <c r="I21" s="8">
        <f t="shared" si="0"/>
        <v>7042</v>
      </c>
      <c r="J21" s="9">
        <v>7042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20200805</v>
      </c>
      <c r="Y21" s="12">
        <v>15</v>
      </c>
      <c r="Z21" s="6" t="s">
        <v>70</v>
      </c>
      <c r="AA21" s="12" t="str">
        <f t="shared" si="5"/>
        <v>하선동</v>
      </c>
      <c r="AB21" s="5" t="s">
        <v>59</v>
      </c>
      <c r="AC21" s="13"/>
    </row>
    <row r="22" spans="1:29" s="14" customFormat="1" ht="20.100000000000001" customHeight="1" x14ac:dyDescent="0.3">
      <c r="A22" s="5">
        <v>16</v>
      </c>
      <c r="B22" s="6" t="str">
        <f t="shared" si="3"/>
        <v>8</v>
      </c>
      <c r="C22" s="6" t="str">
        <f t="shared" si="4"/>
        <v>15</v>
      </c>
      <c r="D22" s="7" t="s">
        <v>34</v>
      </c>
      <c r="E22" s="7" t="s">
        <v>144</v>
      </c>
      <c r="F22" s="7" t="s">
        <v>218</v>
      </c>
      <c r="G22" s="5" t="s">
        <v>88</v>
      </c>
      <c r="H22" s="5" t="s">
        <v>84</v>
      </c>
      <c r="I22" s="8">
        <f t="shared" si="0"/>
        <v>5278</v>
      </c>
      <c r="J22" s="9">
        <v>5278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20200805</v>
      </c>
      <c r="Y22" s="12">
        <v>15</v>
      </c>
      <c r="Z22" s="6" t="s">
        <v>75</v>
      </c>
      <c r="AA22" s="12" t="str">
        <f t="shared" si="5"/>
        <v>이형준</v>
      </c>
      <c r="AB22" s="5" t="s">
        <v>59</v>
      </c>
      <c r="AC22" s="13"/>
    </row>
    <row r="23" spans="1:29" s="14" customFormat="1" ht="20.100000000000001" customHeight="1" x14ac:dyDescent="0.3">
      <c r="A23" s="5">
        <v>17</v>
      </c>
      <c r="B23" s="6" t="str">
        <f t="shared" si="3"/>
        <v>8</v>
      </c>
      <c r="C23" s="6" t="str">
        <f t="shared" si="4"/>
        <v>15</v>
      </c>
      <c r="D23" s="7" t="s">
        <v>32</v>
      </c>
      <c r="E23" s="7" t="s">
        <v>65</v>
      </c>
      <c r="F23" s="7" t="s">
        <v>68</v>
      </c>
      <c r="G23" s="5" t="s">
        <v>83</v>
      </c>
      <c r="H23" s="5" t="s">
        <v>87</v>
      </c>
      <c r="I23" s="8">
        <f t="shared" si="0"/>
        <v>2563</v>
      </c>
      <c r="J23" s="9">
        <v>2550</v>
      </c>
      <c r="K23" s="8">
        <f t="shared" si="1"/>
        <v>13</v>
      </c>
      <c r="L23" s="10">
        <f t="shared" si="2"/>
        <v>5.0721810378462741E-3</v>
      </c>
      <c r="M23" s="11"/>
      <c r="N23" s="11"/>
      <c r="O23" s="11"/>
      <c r="P23" s="11"/>
      <c r="Q23" s="11"/>
      <c r="R23" s="11"/>
      <c r="S23" s="11">
        <v>5</v>
      </c>
      <c r="T23" s="11">
        <v>8</v>
      </c>
      <c r="U23" s="11"/>
      <c r="V23" s="11"/>
      <c r="W23" s="11"/>
      <c r="X23" s="12">
        <v>20200815</v>
      </c>
      <c r="Y23" s="12">
        <v>2</v>
      </c>
      <c r="Z23" s="6" t="s">
        <v>70</v>
      </c>
      <c r="AA23" s="12" t="str">
        <f t="shared" si="5"/>
        <v>하선동</v>
      </c>
      <c r="AB23" s="5" t="s">
        <v>60</v>
      </c>
      <c r="AC23" s="13" t="s">
        <v>81</v>
      </c>
    </row>
    <row r="24" spans="1:29" s="14" customFormat="1" ht="20.100000000000001" customHeight="1" x14ac:dyDescent="0.3">
      <c r="A24" s="5">
        <v>18</v>
      </c>
      <c r="B24" s="6" t="str">
        <f t="shared" si="3"/>
        <v>8</v>
      </c>
      <c r="C24" s="6" t="str">
        <f t="shared" si="4"/>
        <v>15</v>
      </c>
      <c r="D24" s="7" t="s">
        <v>32</v>
      </c>
      <c r="E24" s="7" t="s">
        <v>65</v>
      </c>
      <c r="F24" s="7" t="s">
        <v>68</v>
      </c>
      <c r="G24" s="5" t="s">
        <v>83</v>
      </c>
      <c r="H24" s="5" t="s">
        <v>87</v>
      </c>
      <c r="I24" s="8">
        <f t="shared" si="0"/>
        <v>3463</v>
      </c>
      <c r="J24" s="9">
        <v>3450</v>
      </c>
      <c r="K24" s="8">
        <f t="shared" si="1"/>
        <v>13</v>
      </c>
      <c r="L24" s="10">
        <f t="shared" si="2"/>
        <v>3.7539705457695638E-3</v>
      </c>
      <c r="M24" s="11"/>
      <c r="N24" s="11"/>
      <c r="O24" s="11"/>
      <c r="P24" s="11"/>
      <c r="Q24" s="11"/>
      <c r="R24" s="11"/>
      <c r="S24" s="11">
        <v>6</v>
      </c>
      <c r="T24" s="11">
        <v>7</v>
      </c>
      <c r="U24" s="11"/>
      <c r="V24" s="11"/>
      <c r="W24" s="11"/>
      <c r="X24" s="12">
        <v>20200815</v>
      </c>
      <c r="Y24" s="12">
        <v>2</v>
      </c>
      <c r="Z24" s="6" t="s">
        <v>75</v>
      </c>
      <c r="AA24" s="12" t="str">
        <f t="shared" si="5"/>
        <v>이형준</v>
      </c>
      <c r="AB24" s="5" t="s">
        <v>60</v>
      </c>
      <c r="AC24" s="13" t="s">
        <v>81</v>
      </c>
    </row>
    <row r="25" spans="1:29" s="14" customFormat="1" ht="20.100000000000001" customHeight="1" x14ac:dyDescent="0.3">
      <c r="A25" s="5">
        <v>19</v>
      </c>
      <c r="B25" s="6" t="str">
        <f t="shared" si="3"/>
        <v>8</v>
      </c>
      <c r="C25" s="6" t="str">
        <f t="shared" si="4"/>
        <v>15</v>
      </c>
      <c r="D25" s="7" t="s">
        <v>32</v>
      </c>
      <c r="E25" s="7" t="s">
        <v>63</v>
      </c>
      <c r="F25" s="7" t="s">
        <v>66</v>
      </c>
      <c r="G25" s="5" t="s">
        <v>83</v>
      </c>
      <c r="H25" s="5" t="s">
        <v>84</v>
      </c>
      <c r="I25" s="8">
        <f t="shared" si="0"/>
        <v>3254</v>
      </c>
      <c r="J25" s="11">
        <v>3200</v>
      </c>
      <c r="K25" s="8">
        <f t="shared" si="1"/>
        <v>54</v>
      </c>
      <c r="L25" s="10">
        <f t="shared" si="2"/>
        <v>1.6594960049170254E-2</v>
      </c>
      <c r="M25" s="11">
        <v>48</v>
      </c>
      <c r="N25" s="11"/>
      <c r="O25" s="11"/>
      <c r="P25" s="11">
        <v>3</v>
      </c>
      <c r="Q25" s="11"/>
      <c r="R25" s="11">
        <v>3</v>
      </c>
      <c r="S25" s="11"/>
      <c r="T25" s="11"/>
      <c r="U25" s="11"/>
      <c r="V25" s="11"/>
      <c r="W25" s="11"/>
      <c r="X25" s="12">
        <v>20200812</v>
      </c>
      <c r="Y25" s="12">
        <v>14</v>
      </c>
      <c r="Z25" s="6" t="s">
        <v>75</v>
      </c>
      <c r="AA25" s="12" t="str">
        <f t="shared" si="5"/>
        <v>이형준</v>
      </c>
      <c r="AB25" s="5" t="s">
        <v>60</v>
      </c>
      <c r="AC25" s="13"/>
    </row>
    <row r="26" spans="1:29" s="14" customFormat="1" ht="20.100000000000001" customHeight="1" x14ac:dyDescent="0.3">
      <c r="A26" s="5">
        <v>20</v>
      </c>
      <c r="B26" s="6" t="str">
        <f t="shared" si="3"/>
        <v>8</v>
      </c>
      <c r="C26" s="6" t="str">
        <f t="shared" si="4"/>
        <v>15</v>
      </c>
      <c r="D26" s="7" t="s">
        <v>32</v>
      </c>
      <c r="E26" s="7" t="s">
        <v>63</v>
      </c>
      <c r="F26" s="7" t="s">
        <v>66</v>
      </c>
      <c r="G26" s="5" t="s">
        <v>83</v>
      </c>
      <c r="H26" s="5" t="s">
        <v>84</v>
      </c>
      <c r="I26" s="8">
        <f t="shared" si="0"/>
        <v>2062</v>
      </c>
      <c r="J26" s="11">
        <v>2000</v>
      </c>
      <c r="K26" s="8">
        <f t="shared" si="1"/>
        <v>62</v>
      </c>
      <c r="L26" s="10">
        <f t="shared" si="2"/>
        <v>3.0067895247332686E-2</v>
      </c>
      <c r="M26" s="11">
        <v>40</v>
      </c>
      <c r="N26" s="11"/>
      <c r="O26" s="11"/>
      <c r="P26" s="11">
        <v>5</v>
      </c>
      <c r="Q26" s="11"/>
      <c r="R26" s="11">
        <v>17</v>
      </c>
      <c r="S26" s="11"/>
      <c r="T26" s="11"/>
      <c r="U26" s="11"/>
      <c r="V26" s="11"/>
      <c r="W26" s="11"/>
      <c r="X26" s="12">
        <v>20200812</v>
      </c>
      <c r="Y26" s="12">
        <v>14</v>
      </c>
      <c r="Z26" s="6" t="s">
        <v>70</v>
      </c>
      <c r="AA26" s="12" t="str">
        <f t="shared" si="5"/>
        <v>하선동</v>
      </c>
      <c r="AB26" s="5" t="s">
        <v>60</v>
      </c>
      <c r="AC26" s="13"/>
    </row>
    <row r="27" spans="1:29" s="14" customFormat="1" ht="20.100000000000001" customHeight="1" x14ac:dyDescent="0.3">
      <c r="A27" s="5">
        <v>21</v>
      </c>
      <c r="B27" s="6" t="str">
        <f t="shared" si="3"/>
        <v>8</v>
      </c>
      <c r="C27" s="6" t="str">
        <f t="shared" si="4"/>
        <v>15</v>
      </c>
      <c r="D27" s="7" t="s">
        <v>32</v>
      </c>
      <c r="E27" s="5" t="s">
        <v>63</v>
      </c>
      <c r="F27" s="7" t="s">
        <v>66</v>
      </c>
      <c r="G27" s="5" t="s">
        <v>83</v>
      </c>
      <c r="H27" s="5" t="s">
        <v>84</v>
      </c>
      <c r="I27" s="8">
        <f t="shared" si="0"/>
        <v>1710</v>
      </c>
      <c r="J27" s="11">
        <v>1700</v>
      </c>
      <c r="K27" s="8">
        <f t="shared" si="1"/>
        <v>10</v>
      </c>
      <c r="L27" s="10">
        <f t="shared" si="2"/>
        <v>5.8479532163742687E-3</v>
      </c>
      <c r="M27" s="11">
        <v>5</v>
      </c>
      <c r="N27" s="11"/>
      <c r="O27" s="11"/>
      <c r="P27" s="11">
        <v>4</v>
      </c>
      <c r="Q27" s="11"/>
      <c r="R27" s="11">
        <v>1</v>
      </c>
      <c r="S27" s="11"/>
      <c r="T27" s="11"/>
      <c r="U27" s="11"/>
      <c r="V27" s="11"/>
      <c r="W27" s="11"/>
      <c r="X27" s="12">
        <v>20200811</v>
      </c>
      <c r="Y27" s="12">
        <v>14</v>
      </c>
      <c r="Z27" s="6" t="s">
        <v>70</v>
      </c>
      <c r="AA27" s="12" t="str">
        <f t="shared" si="5"/>
        <v>하선동</v>
      </c>
      <c r="AB27" s="5" t="s">
        <v>60</v>
      </c>
      <c r="AC27" s="13"/>
    </row>
    <row r="28" spans="1:29" s="14" customFormat="1" ht="20.100000000000001" customHeight="1" x14ac:dyDescent="0.3">
      <c r="A28" s="5">
        <v>22</v>
      </c>
      <c r="B28" s="6" t="str">
        <f t="shared" si="3"/>
        <v>8</v>
      </c>
      <c r="C28" s="6" t="str">
        <f t="shared" si="4"/>
        <v>15</v>
      </c>
      <c r="D28" s="7" t="s">
        <v>32</v>
      </c>
      <c r="E28" s="7" t="s">
        <v>63</v>
      </c>
      <c r="F28" s="7" t="s">
        <v>66</v>
      </c>
      <c r="G28" s="5" t="s">
        <v>83</v>
      </c>
      <c r="H28" s="5" t="s">
        <v>84</v>
      </c>
      <c r="I28" s="8">
        <f t="shared" si="0"/>
        <v>1820</v>
      </c>
      <c r="J28" s="16">
        <v>1798</v>
      </c>
      <c r="K28" s="8">
        <f t="shared" si="1"/>
        <v>22</v>
      </c>
      <c r="L28" s="10">
        <f t="shared" si="2"/>
        <v>1.2087912087912088E-2</v>
      </c>
      <c r="M28" s="11">
        <v>20</v>
      </c>
      <c r="N28" s="11"/>
      <c r="O28" s="11"/>
      <c r="P28" s="11"/>
      <c r="Q28" s="11"/>
      <c r="R28" s="11">
        <v>2</v>
      </c>
      <c r="S28" s="11"/>
      <c r="T28" s="11"/>
      <c r="U28" s="11"/>
      <c r="V28" s="11"/>
      <c r="W28" s="11"/>
      <c r="X28" s="12">
        <v>20200810</v>
      </c>
      <c r="Y28" s="12">
        <v>14</v>
      </c>
      <c r="Z28" s="6" t="s">
        <v>70</v>
      </c>
      <c r="AA28" s="12" t="str">
        <f t="shared" si="5"/>
        <v>하선동</v>
      </c>
      <c r="AB28" s="5" t="s">
        <v>60</v>
      </c>
      <c r="AC28" s="13"/>
    </row>
    <row r="29" spans="1:29" s="14" customFormat="1" ht="20.100000000000001" customHeight="1" x14ac:dyDescent="0.3">
      <c r="A29" s="5">
        <v>23</v>
      </c>
      <c r="B29" s="6" t="str">
        <f t="shared" si="3"/>
        <v>8</v>
      </c>
      <c r="C29" s="6" t="str">
        <f t="shared" si="4"/>
        <v>15</v>
      </c>
      <c r="D29" s="7" t="s">
        <v>34</v>
      </c>
      <c r="E29" s="7" t="s">
        <v>63</v>
      </c>
      <c r="F29" s="7" t="s">
        <v>142</v>
      </c>
      <c r="G29" s="5" t="s">
        <v>88</v>
      </c>
      <c r="H29" s="5" t="s">
        <v>84</v>
      </c>
      <c r="I29" s="8">
        <f t="shared" si="0"/>
        <v>2316</v>
      </c>
      <c r="J29" s="11">
        <v>1619</v>
      </c>
      <c r="K29" s="8">
        <f t="shared" si="1"/>
        <v>697</v>
      </c>
      <c r="L29" s="10">
        <f t="shared" si="2"/>
        <v>0.30094991364421414</v>
      </c>
      <c r="M29" s="11"/>
      <c r="N29" s="11">
        <v>553</v>
      </c>
      <c r="O29" s="11"/>
      <c r="P29" s="11">
        <v>47</v>
      </c>
      <c r="Q29" s="11"/>
      <c r="R29" s="11"/>
      <c r="S29" s="11"/>
      <c r="T29" s="11"/>
      <c r="U29" s="11"/>
      <c r="V29" s="11">
        <v>97</v>
      </c>
      <c r="W29" s="11"/>
      <c r="X29" s="12">
        <v>20200815</v>
      </c>
      <c r="Y29" s="12">
        <v>6</v>
      </c>
      <c r="Z29" s="6" t="s">
        <v>75</v>
      </c>
      <c r="AA29" s="12" t="str">
        <f t="shared" si="5"/>
        <v>이형준</v>
      </c>
      <c r="AB29" s="5" t="s">
        <v>60</v>
      </c>
      <c r="AC29" s="13" t="s">
        <v>214</v>
      </c>
    </row>
    <row r="30" spans="1:29" s="14" customFormat="1" ht="20.100000000000001" customHeight="1" x14ac:dyDescent="0.3">
      <c r="A30" s="5">
        <v>24</v>
      </c>
      <c r="B30" s="6" t="str">
        <f t="shared" si="3"/>
        <v>8</v>
      </c>
      <c r="C30" s="6" t="str">
        <f t="shared" si="4"/>
        <v>15</v>
      </c>
      <c r="D30" s="7" t="s">
        <v>36</v>
      </c>
      <c r="E30" s="7" t="s">
        <v>63</v>
      </c>
      <c r="F30" s="7" t="s">
        <v>163</v>
      </c>
      <c r="G30" s="5" t="s">
        <v>174</v>
      </c>
      <c r="H30" s="5" t="s">
        <v>84</v>
      </c>
      <c r="I30" s="8">
        <f t="shared" si="0"/>
        <v>454</v>
      </c>
      <c r="J30" s="11">
        <v>440</v>
      </c>
      <c r="K30" s="8">
        <f t="shared" ref="K30:K43" si="8">SUM(M30:W30)</f>
        <v>14</v>
      </c>
      <c r="L30" s="10">
        <f t="shared" si="2"/>
        <v>3.0837004405286344E-2</v>
      </c>
      <c r="M30" s="11">
        <v>10</v>
      </c>
      <c r="N30" s="11"/>
      <c r="O30" s="11"/>
      <c r="P30" s="11">
        <v>4</v>
      </c>
      <c r="Q30" s="11"/>
      <c r="R30" s="11"/>
      <c r="S30" s="11"/>
      <c r="T30" s="11"/>
      <c r="U30" s="11"/>
      <c r="V30" s="11"/>
      <c r="W30" s="11"/>
      <c r="X30" s="12">
        <v>20200815</v>
      </c>
      <c r="Y30" s="12">
        <v>8</v>
      </c>
      <c r="Z30" s="6" t="s">
        <v>70</v>
      </c>
      <c r="AA30" s="12" t="str">
        <f t="shared" si="5"/>
        <v>하선동</v>
      </c>
      <c r="AB30" s="5" t="s">
        <v>61</v>
      </c>
      <c r="AC30" s="13"/>
    </row>
    <row r="31" spans="1:29" s="14" customFormat="1" ht="20.100000000000001" customHeight="1" x14ac:dyDescent="0.3">
      <c r="A31" s="5">
        <v>25</v>
      </c>
      <c r="B31" s="6" t="str">
        <f t="shared" si="3"/>
        <v>8</v>
      </c>
      <c r="C31" s="6" t="str">
        <f t="shared" si="4"/>
        <v>15</v>
      </c>
      <c r="D31" s="7" t="s">
        <v>36</v>
      </c>
      <c r="E31" s="7" t="s">
        <v>63</v>
      </c>
      <c r="F31" s="7" t="s">
        <v>163</v>
      </c>
      <c r="G31" s="5" t="s">
        <v>174</v>
      </c>
      <c r="H31" s="5" t="s">
        <v>84</v>
      </c>
      <c r="I31" s="8">
        <f t="shared" si="0"/>
        <v>2760</v>
      </c>
      <c r="J31" s="9">
        <v>2560</v>
      </c>
      <c r="K31" s="8">
        <f t="shared" si="8"/>
        <v>200</v>
      </c>
      <c r="L31" s="10">
        <f t="shared" si="2"/>
        <v>7.2463768115942032E-2</v>
      </c>
      <c r="M31" s="11">
        <v>150</v>
      </c>
      <c r="N31" s="11"/>
      <c r="O31" s="11"/>
      <c r="P31" s="11">
        <v>50</v>
      </c>
      <c r="Q31" s="11"/>
      <c r="R31" s="11"/>
      <c r="S31" s="11"/>
      <c r="T31" s="11"/>
      <c r="U31" s="11"/>
      <c r="V31" s="11"/>
      <c r="W31" s="11"/>
      <c r="X31" s="12">
        <v>20200815</v>
      </c>
      <c r="Y31" s="12">
        <v>8</v>
      </c>
      <c r="Z31" s="6" t="s">
        <v>75</v>
      </c>
      <c r="AA31" s="12" t="str">
        <f t="shared" si="5"/>
        <v>이형준</v>
      </c>
      <c r="AB31" s="5" t="s">
        <v>61</v>
      </c>
      <c r="AC31" s="13"/>
    </row>
    <row r="32" spans="1:29" s="14" customFormat="1" ht="20.100000000000001" customHeight="1" x14ac:dyDescent="0.3">
      <c r="A32" s="5">
        <v>26</v>
      </c>
      <c r="B32" s="6" t="str">
        <f t="shared" si="3"/>
        <v>8</v>
      </c>
      <c r="C32" s="6" t="str">
        <f t="shared" si="4"/>
        <v>15</v>
      </c>
      <c r="D32" s="7" t="s">
        <v>32</v>
      </c>
      <c r="E32" s="7" t="s">
        <v>65</v>
      </c>
      <c r="F32" s="7" t="s">
        <v>68</v>
      </c>
      <c r="G32" s="5" t="s">
        <v>83</v>
      </c>
      <c r="H32" s="5" t="s">
        <v>87</v>
      </c>
      <c r="I32" s="8">
        <f t="shared" si="0"/>
        <v>7069</v>
      </c>
      <c r="J32" s="9">
        <v>6930</v>
      </c>
      <c r="K32" s="8">
        <f t="shared" si="8"/>
        <v>139</v>
      </c>
      <c r="L32" s="10">
        <f t="shared" si="2"/>
        <v>1.966331871551846E-2</v>
      </c>
      <c r="M32" s="11">
        <v>39</v>
      </c>
      <c r="N32" s="11"/>
      <c r="O32" s="11"/>
      <c r="P32" s="11"/>
      <c r="Q32" s="11"/>
      <c r="R32" s="11"/>
      <c r="S32" s="11">
        <v>70</v>
      </c>
      <c r="T32" s="11">
        <v>30</v>
      </c>
      <c r="U32" s="11"/>
      <c r="V32" s="11"/>
      <c r="W32" s="11"/>
      <c r="X32" s="12">
        <v>20200815</v>
      </c>
      <c r="Y32" s="12">
        <v>2</v>
      </c>
      <c r="Z32" s="6" t="s">
        <v>75</v>
      </c>
      <c r="AA32" s="12" t="str">
        <f t="shared" si="5"/>
        <v>이형준</v>
      </c>
      <c r="AB32" s="5" t="s">
        <v>61</v>
      </c>
      <c r="AC32" s="13" t="s">
        <v>81</v>
      </c>
    </row>
    <row r="33" spans="1:29" s="14" customFormat="1" ht="20.100000000000001" customHeight="1" x14ac:dyDescent="0.3">
      <c r="A33" s="5">
        <v>27</v>
      </c>
      <c r="B33" s="6" t="str">
        <f t="shared" si="3"/>
        <v>8</v>
      </c>
      <c r="C33" s="6" t="str">
        <f t="shared" si="4"/>
        <v>15</v>
      </c>
      <c r="D33" s="7" t="s">
        <v>36</v>
      </c>
      <c r="E33" s="7" t="s">
        <v>63</v>
      </c>
      <c r="F33" s="7" t="s">
        <v>163</v>
      </c>
      <c r="G33" s="5" t="s">
        <v>174</v>
      </c>
      <c r="H33" s="5" t="s">
        <v>84</v>
      </c>
      <c r="I33" s="8">
        <f t="shared" si="0"/>
        <v>2022</v>
      </c>
      <c r="J33" s="9">
        <v>1980</v>
      </c>
      <c r="K33" s="8">
        <f t="shared" si="8"/>
        <v>42</v>
      </c>
      <c r="L33" s="10">
        <f t="shared" si="2"/>
        <v>2.0771513353115726E-2</v>
      </c>
      <c r="M33" s="11">
        <v>12</v>
      </c>
      <c r="N33" s="11"/>
      <c r="O33" s="11"/>
      <c r="P33" s="11">
        <v>30</v>
      </c>
      <c r="Q33" s="11"/>
      <c r="R33" s="11"/>
      <c r="S33" s="11"/>
      <c r="T33" s="11"/>
      <c r="U33" s="11"/>
      <c r="V33" s="11"/>
      <c r="W33" s="11"/>
      <c r="X33" s="12">
        <v>20200815</v>
      </c>
      <c r="Y33" s="12">
        <v>8</v>
      </c>
      <c r="Z33" s="6" t="s">
        <v>70</v>
      </c>
      <c r="AA33" s="12" t="str">
        <f t="shared" si="5"/>
        <v>하선동</v>
      </c>
      <c r="AB33" s="5" t="s">
        <v>62</v>
      </c>
      <c r="AC33" s="13"/>
    </row>
    <row r="34" spans="1:29" s="14" customFormat="1" ht="20.100000000000001" customHeight="1" x14ac:dyDescent="0.3">
      <c r="A34" s="5">
        <v>28</v>
      </c>
      <c r="B34" s="6" t="str">
        <f t="shared" si="3"/>
        <v>8</v>
      </c>
      <c r="C34" s="6" t="str">
        <f t="shared" si="4"/>
        <v>15</v>
      </c>
      <c r="D34" s="7" t="s">
        <v>34</v>
      </c>
      <c r="E34" s="7" t="s">
        <v>144</v>
      </c>
      <c r="F34" s="7" t="s">
        <v>143</v>
      </c>
      <c r="G34" s="5" t="s">
        <v>88</v>
      </c>
      <c r="H34" s="5" t="s">
        <v>84</v>
      </c>
      <c r="I34" s="8">
        <f t="shared" si="0"/>
        <v>5577</v>
      </c>
      <c r="J34" s="9">
        <v>5550</v>
      </c>
      <c r="K34" s="8">
        <f t="shared" si="8"/>
        <v>27</v>
      </c>
      <c r="L34" s="10">
        <f t="shared" si="2"/>
        <v>4.8413125336202257E-3</v>
      </c>
      <c r="M34" s="11">
        <v>27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>
        <v>20200815</v>
      </c>
      <c r="Y34" s="12">
        <v>5</v>
      </c>
      <c r="Z34" s="6" t="s">
        <v>75</v>
      </c>
      <c r="AA34" s="12" t="str">
        <f t="shared" si="5"/>
        <v>이형준</v>
      </c>
      <c r="AB34" s="5" t="s">
        <v>62</v>
      </c>
      <c r="AC34" s="13"/>
    </row>
    <row r="35" spans="1:29" s="14" customFormat="1" ht="20.100000000000001" customHeight="1" x14ac:dyDescent="0.3">
      <c r="A35" s="5">
        <v>29</v>
      </c>
      <c r="B35" s="6" t="str">
        <f t="shared" si="3"/>
        <v>8</v>
      </c>
      <c r="C35" s="6" t="str">
        <f t="shared" si="4"/>
        <v>15</v>
      </c>
      <c r="D35" s="7" t="s">
        <v>32</v>
      </c>
      <c r="E35" s="7" t="s">
        <v>63</v>
      </c>
      <c r="F35" s="7" t="s">
        <v>66</v>
      </c>
      <c r="G35" s="5" t="s">
        <v>83</v>
      </c>
      <c r="H35" s="5" t="s">
        <v>84</v>
      </c>
      <c r="I35" s="8">
        <f t="shared" ref="I35:I38" si="9">J35+K35</f>
        <v>1414</v>
      </c>
      <c r="J35" s="9">
        <v>1400</v>
      </c>
      <c r="K35" s="8">
        <f t="shared" ref="K35:K38" si="10">SUM(M35:W35)</f>
        <v>14</v>
      </c>
      <c r="L35" s="10">
        <f t="shared" ref="L35:L38" si="11">K35/I35</f>
        <v>9.9009900990099011E-3</v>
      </c>
      <c r="M35" s="11"/>
      <c r="N35" s="11"/>
      <c r="O35" s="11"/>
      <c r="P35" s="11">
        <v>14</v>
      </c>
      <c r="Q35" s="11"/>
      <c r="R35" s="11"/>
      <c r="S35" s="11"/>
      <c r="T35" s="11"/>
      <c r="U35" s="11"/>
      <c r="V35" s="11"/>
      <c r="W35" s="11"/>
      <c r="X35" s="12">
        <v>20200810</v>
      </c>
      <c r="Y35" s="6">
        <v>14</v>
      </c>
      <c r="Z35" s="6" t="s">
        <v>70</v>
      </c>
      <c r="AA35" s="12" t="str">
        <f t="shared" si="5"/>
        <v>하선동</v>
      </c>
      <c r="AB35" s="5" t="s">
        <v>62</v>
      </c>
      <c r="AC35" s="13"/>
    </row>
    <row r="36" spans="1:29" s="14" customFormat="1" ht="20.100000000000001" customHeight="1" x14ac:dyDescent="0.3">
      <c r="A36" s="5">
        <v>30</v>
      </c>
      <c r="B36" s="6" t="str">
        <f t="shared" si="3"/>
        <v>8</v>
      </c>
      <c r="C36" s="6" t="str">
        <f t="shared" si="4"/>
        <v>15</v>
      </c>
      <c r="D36" s="7"/>
      <c r="E36" s="7"/>
      <c r="F36" s="7"/>
      <c r="G36" s="5"/>
      <c r="H36" s="5"/>
      <c r="I36" s="8">
        <f t="shared" si="9"/>
        <v>0</v>
      </c>
      <c r="J36" s="9"/>
      <c r="K36" s="8">
        <f t="shared" si="10"/>
        <v>0</v>
      </c>
      <c r="L36" s="10" t="e">
        <f t="shared" si="11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20.100000000000001" customHeight="1" x14ac:dyDescent="0.3">
      <c r="A37" s="5">
        <v>31</v>
      </c>
      <c r="B37" s="6" t="str">
        <f t="shared" si="3"/>
        <v>8</v>
      </c>
      <c r="C37" s="6" t="str">
        <f t="shared" si="4"/>
        <v>15</v>
      </c>
      <c r="D37" s="7"/>
      <c r="E37" s="7"/>
      <c r="F37" s="7"/>
      <c r="G37" s="5"/>
      <c r="H37" s="5"/>
      <c r="I37" s="8">
        <f t="shared" si="9"/>
        <v>0</v>
      </c>
      <c r="J37" s="9"/>
      <c r="K37" s="8">
        <f t="shared" si="10"/>
        <v>0</v>
      </c>
      <c r="L37" s="10" t="e">
        <f t="shared" si="11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20.100000000000001" hidden="1" customHeight="1" x14ac:dyDescent="0.3">
      <c r="A38" s="5">
        <v>32</v>
      </c>
      <c r="B38" s="6" t="str">
        <f t="shared" si="3"/>
        <v>8</v>
      </c>
      <c r="C38" s="6" t="str">
        <f t="shared" si="4"/>
        <v>15</v>
      </c>
      <c r="D38" s="7"/>
      <c r="E38" s="7"/>
      <c r="F38" s="7"/>
      <c r="G38" s="5"/>
      <c r="H38" s="5"/>
      <c r="I38" s="8">
        <f t="shared" si="9"/>
        <v>0</v>
      </c>
      <c r="J38" s="9"/>
      <c r="K38" s="8">
        <f t="shared" si="10"/>
        <v>0</v>
      </c>
      <c r="L38" s="10" t="e">
        <f t="shared" si="11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20.100000000000001" hidden="1" customHeight="1" x14ac:dyDescent="0.3">
      <c r="A39" s="5">
        <v>33</v>
      </c>
      <c r="B39" s="6" t="str">
        <f t="shared" si="3"/>
        <v>8</v>
      </c>
      <c r="C39" s="6" t="str">
        <f t="shared" si="4"/>
        <v>15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8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20.100000000000001" hidden="1" customHeight="1" x14ac:dyDescent="0.3">
      <c r="A40" s="5">
        <v>34</v>
      </c>
      <c r="B40" s="6" t="str">
        <f t="shared" si="3"/>
        <v>8</v>
      </c>
      <c r="C40" s="6" t="str">
        <f t="shared" si="4"/>
        <v>15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8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20.100000000000001" hidden="1" customHeight="1" x14ac:dyDescent="0.3">
      <c r="A41" s="5">
        <v>35</v>
      </c>
      <c r="B41" s="6" t="str">
        <f t="shared" si="3"/>
        <v>8</v>
      </c>
      <c r="C41" s="6" t="str">
        <f t="shared" si="4"/>
        <v>15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8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20.100000000000001" hidden="1" customHeight="1" x14ac:dyDescent="0.3">
      <c r="A42" s="5">
        <v>36</v>
      </c>
      <c r="B42" s="6" t="str">
        <f t="shared" si="3"/>
        <v>8</v>
      </c>
      <c r="C42" s="6" t="str">
        <f t="shared" si="4"/>
        <v>15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8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20.100000000000001" hidden="1" customHeight="1" x14ac:dyDescent="0.3">
      <c r="A43" s="5">
        <v>37</v>
      </c>
      <c r="B43" s="6" t="str">
        <f t="shared" si="3"/>
        <v>8</v>
      </c>
      <c r="C43" s="6" t="str">
        <f t="shared" si="4"/>
        <v>15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8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20.100000000000001" hidden="1" customHeight="1" x14ac:dyDescent="0.3">
      <c r="A44" s="5">
        <v>38</v>
      </c>
      <c r="B44" s="6" t="str">
        <f t="shared" si="3"/>
        <v>8</v>
      </c>
      <c r="C44" s="6" t="str">
        <f t="shared" si="4"/>
        <v>15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ref="K44:K46" si="12">SUM(M44:W44)</f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20.100000000000001" hidden="1" customHeight="1" x14ac:dyDescent="0.3">
      <c r="A45" s="5">
        <v>39</v>
      </c>
      <c r="B45" s="6" t="str">
        <f t="shared" si="3"/>
        <v>8</v>
      </c>
      <c r="C45" s="6" t="str">
        <f t="shared" si="4"/>
        <v>15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12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20.100000000000001" hidden="1" customHeight="1" x14ac:dyDescent="0.3">
      <c r="A46" s="5">
        <v>40</v>
      </c>
      <c r="B46" s="6" t="str">
        <f t="shared" si="3"/>
        <v>8</v>
      </c>
      <c r="C46" s="6" t="str">
        <f t="shared" si="4"/>
        <v>15</v>
      </c>
      <c r="D46" s="7"/>
      <c r="E46" s="7"/>
      <c r="F46" s="7"/>
      <c r="G46" s="5"/>
      <c r="H46" s="5"/>
      <c r="I46" s="8">
        <f t="shared" si="0"/>
        <v>0</v>
      </c>
      <c r="J46" s="9"/>
      <c r="K46" s="8">
        <f t="shared" si="12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9" customFormat="1" ht="13.5" x14ac:dyDescent="0.3">
      <c r="A47" s="35"/>
      <c r="B47" s="36"/>
      <c r="C47" s="36"/>
      <c r="D47" s="36"/>
      <c r="E47" s="36"/>
      <c r="F47" s="36"/>
      <c r="G47" s="36"/>
      <c r="H47" s="36"/>
      <c r="I47" s="37">
        <f t="shared" ref="I47:W47" si="13">SUM(I7:I46)</f>
        <v>79731</v>
      </c>
      <c r="J47" s="37">
        <f t="shared" si="13"/>
        <v>77359</v>
      </c>
      <c r="K47" s="37">
        <f t="shared" si="13"/>
        <v>2372</v>
      </c>
      <c r="L47" s="37" t="e">
        <f t="shared" si="13"/>
        <v>#DIV/0!</v>
      </c>
      <c r="M47" s="37">
        <f t="shared" si="13"/>
        <v>361</v>
      </c>
      <c r="N47" s="37">
        <f t="shared" si="13"/>
        <v>1234</v>
      </c>
      <c r="O47" s="37">
        <f t="shared" si="13"/>
        <v>0</v>
      </c>
      <c r="P47" s="37">
        <f t="shared" si="13"/>
        <v>221</v>
      </c>
      <c r="Q47" s="37">
        <f t="shared" si="13"/>
        <v>0</v>
      </c>
      <c r="R47" s="37">
        <f t="shared" si="13"/>
        <v>34</v>
      </c>
      <c r="S47" s="37">
        <f t="shared" si="13"/>
        <v>119</v>
      </c>
      <c r="T47" s="37">
        <f t="shared" si="13"/>
        <v>76</v>
      </c>
      <c r="U47" s="37">
        <f t="shared" si="13"/>
        <v>0</v>
      </c>
      <c r="V47" s="37">
        <f t="shared" si="13"/>
        <v>327</v>
      </c>
      <c r="W47" s="37">
        <f t="shared" si="13"/>
        <v>0</v>
      </c>
      <c r="X47" s="27"/>
      <c r="Y47" s="28"/>
      <c r="Z47" s="28"/>
      <c r="AA47" s="28"/>
      <c r="AB47" s="28"/>
      <c r="AC47" s="28"/>
    </row>
    <row r="48" spans="1:29" s="19" customFormat="1" ht="13.5" x14ac:dyDescent="0.3">
      <c r="A48" s="35"/>
      <c r="B48" s="36"/>
      <c r="C48" s="36"/>
      <c r="D48" s="36"/>
      <c r="E48" s="36"/>
      <c r="F48" s="36"/>
      <c r="G48" s="36"/>
      <c r="H48" s="36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8"/>
      <c r="Y48" s="28"/>
      <c r="Z48" s="28"/>
      <c r="AA48" s="28"/>
      <c r="AB48" s="28"/>
      <c r="AC48" s="28"/>
    </row>
    <row r="49" spans="1:29" ht="20.100000000000001" customHeight="1" x14ac:dyDescent="0.3">
      <c r="A49" s="5">
        <v>1</v>
      </c>
      <c r="B49" s="6" t="str">
        <f>LEFT($A$1,1)</f>
        <v>8</v>
      </c>
      <c r="C49" s="6" t="str">
        <f>MID($A$1,4,2)</f>
        <v>15</v>
      </c>
      <c r="D49" s="7" t="s">
        <v>32</v>
      </c>
      <c r="E49" s="7" t="s">
        <v>211</v>
      </c>
      <c r="F49" s="7" t="s">
        <v>220</v>
      </c>
      <c r="G49" s="5" t="s">
        <v>85</v>
      </c>
      <c r="H49" s="5" t="s">
        <v>86</v>
      </c>
      <c r="I49" s="8">
        <f t="shared" ref="I49:I63" si="14">J49+K49</f>
        <v>78</v>
      </c>
      <c r="J49" s="9">
        <v>50</v>
      </c>
      <c r="K49" s="8">
        <f t="shared" ref="K49:K63" si="15">SUM(M49:W49)</f>
        <v>28</v>
      </c>
      <c r="L49" s="10">
        <f t="shared" ref="L49:L63" si="16">K49/I49</f>
        <v>0.35897435897435898</v>
      </c>
      <c r="M49" s="11"/>
      <c r="N49" s="11">
        <v>15</v>
      </c>
      <c r="O49" s="11"/>
      <c r="P49" s="11">
        <v>2</v>
      </c>
      <c r="Q49" s="11">
        <v>10</v>
      </c>
      <c r="R49" s="11"/>
      <c r="S49" s="11">
        <v>1</v>
      </c>
      <c r="T49" s="11"/>
      <c r="U49" s="11"/>
      <c r="V49" s="11"/>
      <c r="W49" s="11"/>
      <c r="X49" s="12">
        <v>20200815</v>
      </c>
      <c r="Y49" s="12">
        <v>1</v>
      </c>
      <c r="Z49" s="6" t="s">
        <v>70</v>
      </c>
      <c r="AA49" s="12" t="str">
        <f t="shared" ref="AA49:AA63" si="17">IF($Z49="A","하선동",IF($Z49="B","이형준",""))</f>
        <v>하선동</v>
      </c>
      <c r="AB49" s="5" t="s">
        <v>56</v>
      </c>
      <c r="AC49" s="13" t="s">
        <v>212</v>
      </c>
    </row>
    <row r="50" spans="1:29" ht="20.100000000000001" customHeight="1" x14ac:dyDescent="0.3">
      <c r="A50" s="5">
        <v>2</v>
      </c>
      <c r="B50" s="6" t="str">
        <f t="shared" ref="B50:B63" si="18">LEFT($A$1,1)</f>
        <v>8</v>
      </c>
      <c r="C50" s="6" t="str">
        <f t="shared" ref="C50:C63" si="19">MID($A$1,4,2)</f>
        <v>15</v>
      </c>
      <c r="D50" s="7" t="s">
        <v>32</v>
      </c>
      <c r="E50" s="7" t="s">
        <v>211</v>
      </c>
      <c r="F50" s="7" t="s">
        <v>220</v>
      </c>
      <c r="G50" s="5" t="s">
        <v>85</v>
      </c>
      <c r="H50" s="5" t="s">
        <v>86</v>
      </c>
      <c r="I50" s="8">
        <f t="shared" si="14"/>
        <v>74</v>
      </c>
      <c r="J50" s="9">
        <v>50</v>
      </c>
      <c r="K50" s="8">
        <f t="shared" si="15"/>
        <v>24</v>
      </c>
      <c r="L50" s="10">
        <f t="shared" si="16"/>
        <v>0.32432432432432434</v>
      </c>
      <c r="M50" s="11"/>
      <c r="N50" s="11">
        <v>12</v>
      </c>
      <c r="O50" s="11"/>
      <c r="P50" s="11"/>
      <c r="Q50" s="11">
        <v>10</v>
      </c>
      <c r="R50" s="11"/>
      <c r="S50" s="11">
        <v>2</v>
      </c>
      <c r="T50" s="11"/>
      <c r="U50" s="11"/>
      <c r="V50" s="11"/>
      <c r="W50" s="11"/>
      <c r="X50" s="12">
        <v>20200815</v>
      </c>
      <c r="Y50" s="12">
        <v>1</v>
      </c>
      <c r="Z50" s="6" t="s">
        <v>70</v>
      </c>
      <c r="AA50" s="12" t="str">
        <f t="shared" si="17"/>
        <v>하선동</v>
      </c>
      <c r="AB50" s="5" t="s">
        <v>56</v>
      </c>
      <c r="AC50" s="13"/>
    </row>
    <row r="51" spans="1:29" ht="20.100000000000001" customHeight="1" x14ac:dyDescent="0.3">
      <c r="A51" s="5">
        <v>3</v>
      </c>
      <c r="B51" s="6" t="str">
        <f t="shared" si="18"/>
        <v>8</v>
      </c>
      <c r="C51" s="6" t="str">
        <f t="shared" si="19"/>
        <v>15</v>
      </c>
      <c r="D51" s="7" t="s">
        <v>82</v>
      </c>
      <c r="E51" s="7" t="s">
        <v>63</v>
      </c>
      <c r="F51" s="7" t="s">
        <v>216</v>
      </c>
      <c r="G51" s="5" t="s">
        <v>221</v>
      </c>
      <c r="H51" s="5" t="s">
        <v>84</v>
      </c>
      <c r="I51" s="8">
        <f t="shared" si="14"/>
        <v>61</v>
      </c>
      <c r="J51" s="9">
        <v>50</v>
      </c>
      <c r="K51" s="8">
        <f t="shared" si="15"/>
        <v>11</v>
      </c>
      <c r="L51" s="10">
        <f t="shared" si="16"/>
        <v>0.18032786885245902</v>
      </c>
      <c r="M51" s="11">
        <v>2</v>
      </c>
      <c r="N51" s="11"/>
      <c r="O51" s="11"/>
      <c r="P51" s="11"/>
      <c r="Q51" s="11"/>
      <c r="R51" s="11"/>
      <c r="S51" s="11"/>
      <c r="T51" s="11"/>
      <c r="U51" s="11"/>
      <c r="V51" s="11"/>
      <c r="W51" s="11">
        <v>9</v>
      </c>
      <c r="X51" s="12">
        <v>20200815</v>
      </c>
      <c r="Y51" s="6">
        <v>13</v>
      </c>
      <c r="Z51" s="6" t="s">
        <v>70</v>
      </c>
      <c r="AA51" s="12" t="str">
        <f t="shared" si="17"/>
        <v>하선동</v>
      </c>
      <c r="AB51" s="5" t="s">
        <v>57</v>
      </c>
      <c r="AC51" s="13" t="s">
        <v>105</v>
      </c>
    </row>
    <row r="52" spans="1:29" ht="20.100000000000001" customHeight="1" x14ac:dyDescent="0.3">
      <c r="A52" s="5">
        <v>4</v>
      </c>
      <c r="B52" s="6" t="str">
        <f t="shared" si="18"/>
        <v>8</v>
      </c>
      <c r="C52" s="6" t="str">
        <f t="shared" si="19"/>
        <v>15</v>
      </c>
      <c r="D52" s="7"/>
      <c r="E52" s="7"/>
      <c r="F52" s="7"/>
      <c r="G52" s="5"/>
      <c r="H52" s="5"/>
      <c r="I52" s="8">
        <f t="shared" si="14"/>
        <v>0</v>
      </c>
      <c r="J52" s="9"/>
      <c r="K52" s="8">
        <f t="shared" si="15"/>
        <v>0</v>
      </c>
      <c r="L52" s="10" t="e">
        <f t="shared" si="16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17"/>
        <v/>
      </c>
      <c r="AB52" s="5"/>
      <c r="AC52" s="13"/>
    </row>
    <row r="53" spans="1:29" ht="20.100000000000001" customHeight="1" x14ac:dyDescent="0.3">
      <c r="A53" s="5">
        <v>5</v>
      </c>
      <c r="B53" s="6" t="str">
        <f t="shared" si="18"/>
        <v>8</v>
      </c>
      <c r="C53" s="6" t="str">
        <f t="shared" si="19"/>
        <v>15</v>
      </c>
      <c r="D53" s="7"/>
      <c r="E53" s="7"/>
      <c r="F53" s="7"/>
      <c r="G53" s="5"/>
      <c r="H53" s="5"/>
      <c r="I53" s="8">
        <f t="shared" si="14"/>
        <v>0</v>
      </c>
      <c r="J53" s="9"/>
      <c r="K53" s="8">
        <f t="shared" si="15"/>
        <v>0</v>
      </c>
      <c r="L53" s="10" t="e">
        <f t="shared" si="16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17"/>
        <v/>
      </c>
      <c r="AB53" s="5"/>
      <c r="AC53" s="13"/>
    </row>
    <row r="54" spans="1:29" ht="20.100000000000001" hidden="1" customHeight="1" x14ac:dyDescent="0.3">
      <c r="A54" s="5">
        <v>6</v>
      </c>
      <c r="B54" s="6" t="str">
        <f t="shared" si="18"/>
        <v>8</v>
      </c>
      <c r="C54" s="6" t="str">
        <f t="shared" si="19"/>
        <v>15</v>
      </c>
      <c r="D54" s="7"/>
      <c r="E54" s="7"/>
      <c r="F54" s="7"/>
      <c r="G54" s="5"/>
      <c r="H54" s="5"/>
      <c r="I54" s="8">
        <f t="shared" si="14"/>
        <v>0</v>
      </c>
      <c r="J54" s="9"/>
      <c r="K54" s="8">
        <f t="shared" si="15"/>
        <v>0</v>
      </c>
      <c r="L54" s="10" t="e">
        <f t="shared" si="16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17"/>
        <v/>
      </c>
      <c r="AB54" s="5"/>
      <c r="AC54" s="13"/>
    </row>
    <row r="55" spans="1:29" ht="20.100000000000001" hidden="1" customHeight="1" x14ac:dyDescent="0.3">
      <c r="A55" s="5">
        <v>7</v>
      </c>
      <c r="B55" s="6" t="str">
        <f t="shared" si="18"/>
        <v>8</v>
      </c>
      <c r="C55" s="6" t="str">
        <f t="shared" si="19"/>
        <v>15</v>
      </c>
      <c r="D55" s="7"/>
      <c r="E55" s="7"/>
      <c r="F55" s="7"/>
      <c r="G55" s="5"/>
      <c r="H55" s="5"/>
      <c r="I55" s="8">
        <f t="shared" si="14"/>
        <v>0</v>
      </c>
      <c r="J55" s="15"/>
      <c r="K55" s="8">
        <f t="shared" si="15"/>
        <v>0</v>
      </c>
      <c r="L55" s="10" t="e">
        <f t="shared" si="16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2"/>
      <c r="Y55" s="12"/>
      <c r="Z55" s="6"/>
      <c r="AA55" s="12" t="str">
        <f t="shared" si="17"/>
        <v/>
      </c>
      <c r="AB55" s="5"/>
      <c r="AC55" s="13"/>
    </row>
    <row r="56" spans="1:29" ht="20.100000000000001" hidden="1" customHeight="1" x14ac:dyDescent="0.3">
      <c r="A56" s="5">
        <v>8</v>
      </c>
      <c r="B56" s="6" t="str">
        <f t="shared" si="18"/>
        <v>8</v>
      </c>
      <c r="C56" s="6" t="str">
        <f t="shared" si="19"/>
        <v>15</v>
      </c>
      <c r="D56" s="7"/>
      <c r="E56" s="7"/>
      <c r="F56" s="7"/>
      <c r="G56" s="5"/>
      <c r="H56" s="5"/>
      <c r="I56" s="8">
        <f t="shared" si="14"/>
        <v>0</v>
      </c>
      <c r="J56" s="9"/>
      <c r="K56" s="8">
        <f t="shared" si="15"/>
        <v>0</v>
      </c>
      <c r="L56" s="10" t="e">
        <f t="shared" si="16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2"/>
      <c r="Y56" s="12"/>
      <c r="Z56" s="6"/>
      <c r="AA56" s="12" t="str">
        <f t="shared" si="17"/>
        <v/>
      </c>
      <c r="AB56" s="5"/>
      <c r="AC56" s="13"/>
    </row>
    <row r="57" spans="1:29" ht="20.100000000000001" hidden="1" customHeight="1" x14ac:dyDescent="0.3">
      <c r="A57" s="5">
        <v>9</v>
      </c>
      <c r="B57" s="6" t="str">
        <f t="shared" si="18"/>
        <v>8</v>
      </c>
      <c r="C57" s="6" t="str">
        <f t="shared" si="19"/>
        <v>15</v>
      </c>
      <c r="D57" s="7"/>
      <c r="E57" s="7"/>
      <c r="F57" s="7"/>
      <c r="G57" s="5"/>
      <c r="H57" s="5"/>
      <c r="I57" s="8">
        <f t="shared" si="14"/>
        <v>0</v>
      </c>
      <c r="J57" s="9"/>
      <c r="K57" s="8">
        <f t="shared" si="15"/>
        <v>0</v>
      </c>
      <c r="L57" s="10" t="e">
        <f t="shared" si="16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2"/>
      <c r="Y57" s="12"/>
      <c r="Z57" s="6"/>
      <c r="AA57" s="12" t="str">
        <f t="shared" si="17"/>
        <v/>
      </c>
      <c r="AB57" s="5"/>
      <c r="AC57" s="13"/>
    </row>
    <row r="58" spans="1:29" ht="20.100000000000001" hidden="1" customHeight="1" x14ac:dyDescent="0.3">
      <c r="A58" s="5">
        <v>10</v>
      </c>
      <c r="B58" s="6" t="str">
        <f t="shared" si="18"/>
        <v>8</v>
      </c>
      <c r="C58" s="6" t="str">
        <f t="shared" si="19"/>
        <v>15</v>
      </c>
      <c r="D58" s="7"/>
      <c r="E58" s="7"/>
      <c r="F58" s="7"/>
      <c r="G58" s="5"/>
      <c r="H58" s="5"/>
      <c r="I58" s="8">
        <f t="shared" si="14"/>
        <v>0</v>
      </c>
      <c r="J58" s="9"/>
      <c r="K58" s="8">
        <f t="shared" si="15"/>
        <v>0</v>
      </c>
      <c r="L58" s="10" t="e">
        <f t="shared" si="16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2"/>
      <c r="Y58" s="12"/>
      <c r="Z58" s="6"/>
      <c r="AA58" s="12" t="str">
        <f t="shared" si="17"/>
        <v/>
      </c>
      <c r="AB58" s="5"/>
      <c r="AC58" s="13"/>
    </row>
    <row r="59" spans="1:29" ht="20.100000000000001" hidden="1" customHeight="1" x14ac:dyDescent="0.3">
      <c r="A59" s="5">
        <v>11</v>
      </c>
      <c r="B59" s="6" t="str">
        <f t="shared" si="18"/>
        <v>8</v>
      </c>
      <c r="C59" s="6" t="str">
        <f t="shared" si="19"/>
        <v>15</v>
      </c>
      <c r="D59" s="7"/>
      <c r="E59" s="7"/>
      <c r="F59" s="7"/>
      <c r="G59" s="5"/>
      <c r="H59" s="5"/>
      <c r="I59" s="8">
        <f t="shared" si="14"/>
        <v>0</v>
      </c>
      <c r="J59" s="9"/>
      <c r="K59" s="8">
        <f t="shared" si="15"/>
        <v>0</v>
      </c>
      <c r="L59" s="10" t="e">
        <f t="shared" si="16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2"/>
      <c r="Y59" s="12"/>
      <c r="Z59" s="6"/>
      <c r="AA59" s="12" t="str">
        <f t="shared" si="17"/>
        <v/>
      </c>
      <c r="AB59" s="5"/>
      <c r="AC59" s="13"/>
    </row>
    <row r="60" spans="1:29" ht="20.100000000000001" hidden="1" customHeight="1" x14ac:dyDescent="0.3">
      <c r="A60" s="5">
        <v>12</v>
      </c>
      <c r="B60" s="6" t="str">
        <f t="shared" si="18"/>
        <v>8</v>
      </c>
      <c r="C60" s="6" t="str">
        <f t="shared" si="19"/>
        <v>15</v>
      </c>
      <c r="D60" s="7"/>
      <c r="E60" s="7"/>
      <c r="F60" s="7"/>
      <c r="G60" s="5"/>
      <c r="H60" s="5"/>
      <c r="I60" s="8">
        <f t="shared" si="14"/>
        <v>0</v>
      </c>
      <c r="J60" s="9"/>
      <c r="K60" s="8">
        <f t="shared" si="15"/>
        <v>0</v>
      </c>
      <c r="L60" s="10" t="e">
        <f t="shared" si="16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2"/>
      <c r="Y60" s="12"/>
      <c r="Z60" s="6"/>
      <c r="AA60" s="12" t="str">
        <f t="shared" si="17"/>
        <v/>
      </c>
      <c r="AB60" s="5"/>
      <c r="AC60" s="13"/>
    </row>
    <row r="61" spans="1:29" ht="20.100000000000001" hidden="1" customHeight="1" x14ac:dyDescent="0.3">
      <c r="A61" s="5">
        <v>13</v>
      </c>
      <c r="B61" s="6" t="str">
        <f t="shared" si="18"/>
        <v>8</v>
      </c>
      <c r="C61" s="6" t="str">
        <f t="shared" si="19"/>
        <v>15</v>
      </c>
      <c r="D61" s="7"/>
      <c r="E61" s="7"/>
      <c r="F61" s="7"/>
      <c r="G61" s="5"/>
      <c r="H61" s="5"/>
      <c r="I61" s="8">
        <f t="shared" si="14"/>
        <v>0</v>
      </c>
      <c r="J61" s="9"/>
      <c r="K61" s="8">
        <f t="shared" si="15"/>
        <v>0</v>
      </c>
      <c r="L61" s="10" t="e">
        <f t="shared" si="16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2"/>
      <c r="Y61" s="12"/>
      <c r="Z61" s="6"/>
      <c r="AA61" s="12" t="str">
        <f t="shared" si="17"/>
        <v/>
      </c>
      <c r="AB61" s="5"/>
      <c r="AC61" s="13"/>
    </row>
    <row r="62" spans="1:29" ht="20.100000000000001" hidden="1" customHeight="1" x14ac:dyDescent="0.3">
      <c r="A62" s="5">
        <v>14</v>
      </c>
      <c r="B62" s="6" t="str">
        <f t="shared" si="18"/>
        <v>8</v>
      </c>
      <c r="C62" s="6" t="str">
        <f t="shared" si="19"/>
        <v>15</v>
      </c>
      <c r="D62" s="7"/>
      <c r="E62" s="7"/>
      <c r="F62" s="7"/>
      <c r="G62" s="5"/>
      <c r="H62" s="5"/>
      <c r="I62" s="8">
        <f t="shared" si="14"/>
        <v>0</v>
      </c>
      <c r="J62" s="9"/>
      <c r="K62" s="8">
        <f t="shared" si="15"/>
        <v>0</v>
      </c>
      <c r="L62" s="10" t="e">
        <f t="shared" si="16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2"/>
      <c r="Y62" s="12"/>
      <c r="Z62" s="6"/>
      <c r="AA62" s="12" t="str">
        <f t="shared" si="17"/>
        <v/>
      </c>
      <c r="AB62" s="5"/>
      <c r="AC62" s="13"/>
    </row>
    <row r="63" spans="1:29" ht="20.100000000000001" hidden="1" customHeight="1" x14ac:dyDescent="0.3">
      <c r="A63" s="5">
        <v>15</v>
      </c>
      <c r="B63" s="6" t="str">
        <f t="shared" si="18"/>
        <v>8</v>
      </c>
      <c r="C63" s="6" t="str">
        <f t="shared" si="19"/>
        <v>15</v>
      </c>
      <c r="D63" s="7"/>
      <c r="E63" s="7"/>
      <c r="F63" s="7"/>
      <c r="G63" s="5"/>
      <c r="H63" s="5"/>
      <c r="I63" s="8">
        <f t="shared" si="14"/>
        <v>0</v>
      </c>
      <c r="J63" s="9"/>
      <c r="K63" s="8">
        <f t="shared" si="15"/>
        <v>0</v>
      </c>
      <c r="L63" s="10" t="e">
        <f t="shared" si="16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2"/>
      <c r="Y63" s="12"/>
      <c r="Z63" s="6"/>
      <c r="AA63" s="12" t="str">
        <f t="shared" si="17"/>
        <v/>
      </c>
      <c r="AB63" s="5"/>
      <c r="AC63" s="13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T47:T48"/>
    <mergeCell ref="U47:U48"/>
    <mergeCell ref="V47:V48"/>
    <mergeCell ref="W47:W48"/>
    <mergeCell ref="X47:AC48"/>
    <mergeCell ref="N47:N48"/>
    <mergeCell ref="O47:O48"/>
    <mergeCell ref="P47:P48"/>
    <mergeCell ref="Q47:Q48"/>
    <mergeCell ref="R47:R48"/>
    <mergeCell ref="S47:S48"/>
    <mergeCell ref="X5:Z5"/>
    <mergeCell ref="AA5:AA6"/>
    <mergeCell ref="AB5:AB6"/>
    <mergeCell ref="AC5:AC6"/>
    <mergeCell ref="A47:H48"/>
    <mergeCell ref="I47:I48"/>
    <mergeCell ref="J47:J48"/>
    <mergeCell ref="K47:K48"/>
    <mergeCell ref="L47:L48"/>
    <mergeCell ref="M47:M48"/>
    <mergeCell ref="H5:H6"/>
    <mergeCell ref="I5:I6"/>
    <mergeCell ref="J5:J6"/>
    <mergeCell ref="K5:K6"/>
    <mergeCell ref="L5:L6"/>
    <mergeCell ref="M5:W5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</mergeCells>
  <phoneticPr fontId="4" type="noConversion"/>
  <conditionalFormatting sqref="A7:AC46">
    <cfRule type="expression" dxfId="5" priority="9">
      <formula>$L7&gt;0.15</formula>
    </cfRule>
    <cfRule type="expression" dxfId="4" priority="10">
      <formula>AND($L7&gt;0.08,$L7&lt;0.15)</formula>
    </cfRule>
  </conditionalFormatting>
  <conditionalFormatting sqref="A52:AC63 AC49:AC50 AA50 A49:C50 A51:G51 I51:AC51 E49:W50">
    <cfRule type="expression" dxfId="7" priority="7">
      <formula>$L49&gt;0.15</formula>
    </cfRule>
    <cfRule type="expression" dxfId="6" priority="8">
      <formula>AND($L49&gt;0.08,$L49&lt;0.15)</formula>
    </cfRule>
  </conditionalFormatting>
  <conditionalFormatting sqref="X49:AB49 AB50 X50:Z50">
    <cfRule type="expression" dxfId="11" priority="5">
      <formula>$L49&gt;0.15</formula>
    </cfRule>
    <cfRule type="expression" dxfId="10" priority="6">
      <formula>AND($L49&gt;0.08,$L49&lt;0.15)</formula>
    </cfRule>
  </conditionalFormatting>
  <conditionalFormatting sqref="D49:D50">
    <cfRule type="expression" dxfId="9" priority="3">
      <formula>$L49&gt;0.15</formula>
    </cfRule>
    <cfRule type="expression" dxfId="8" priority="4">
      <formula>AND($L49&gt;0.08,$L49&lt;0.15)</formula>
    </cfRule>
  </conditionalFormatting>
  <conditionalFormatting sqref="H51">
    <cfRule type="expression" dxfId="1" priority="1">
      <formula>$L51&gt;0.15</formula>
    </cfRule>
    <cfRule type="expression" dxfId="0" priority="2">
      <formula>AND($L51&gt;0.08,$L51&lt;0.15)</formula>
    </cfRule>
  </conditionalFormatting>
  <dataValidations count="3">
    <dataValidation allowBlank="1" showInputMessage="1" showErrorMessage="1" prompt="수식 계산_x000a_수치 입력 금지" sqref="K49:K63 K7:K46" xr:uid="{9ABFFFD4-AFA7-4F05-8124-F0A6FBB85EF7}"/>
    <dataValidation type="whole" allowBlank="1" showInputMessage="1" showErrorMessage="1" errorTitle="입력값이 올바르지 않습니다." error="숫자만 쓰세요!" sqref="J29:J30 J25:J27 M49:W63 M7:W46" xr:uid="{DE5C5902-152A-4BBF-A218-8198A7D94C6A}">
      <formula1>0</formula1>
      <formula2>20000</formula2>
    </dataValidation>
    <dataValidation type="list" allowBlank="1" showInputMessage="1" showErrorMessage="1" sqref="Z49:Z63 Z7:Z46" xr:uid="{408F57A0-F874-4BEE-BF9F-B9FC764D7BE0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DF57FC4-DC28-4794-8FD8-A38E74A3764A}">
          <x14:formula1>
            <xm:f>데이터!$B$4:$B$17</xm:f>
          </x14:formula1>
          <xm:sqref>D7:D46 D49:D63</xm:sqref>
        </x14:dataValidation>
        <x14:dataValidation type="list" allowBlank="1" showInputMessage="1" showErrorMessage="1" xr:uid="{5832C2EC-B5D8-404F-971B-2BA644048439}">
          <x14:formula1>
            <xm:f>데이터!$C$4:$C$11</xm:f>
          </x14:formula1>
          <xm:sqref>AB49:AB63 AB7:AB46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8월 10일</vt:lpstr>
      <vt:lpstr>8월 11일</vt:lpstr>
      <vt:lpstr>8월 12일</vt:lpstr>
      <vt:lpstr>8월 13일</vt:lpstr>
      <vt:lpstr>8월 14일</vt:lpstr>
      <vt:lpstr>8월 15일</vt:lpstr>
      <vt:lpstr>'8월 10일'!Print_Area</vt:lpstr>
      <vt:lpstr>'8월 11일'!Print_Area</vt:lpstr>
      <vt:lpstr>'8월 12일'!Print_Area</vt:lpstr>
      <vt:lpstr>'8월 13일'!Print_Area</vt:lpstr>
      <vt:lpstr>'8월 14일'!Print_Area</vt:lpstr>
      <vt:lpstr>'8월 15일'!Print_Area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임설아</cp:lastModifiedBy>
  <dcterms:created xsi:type="dcterms:W3CDTF">2020-05-22T07:35:31Z</dcterms:created>
  <dcterms:modified xsi:type="dcterms:W3CDTF">2020-08-17T05:45:31Z</dcterms:modified>
</cp:coreProperties>
</file>