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9월\"/>
    </mc:Choice>
  </mc:AlternateContent>
  <xr:revisionPtr revIDLastSave="0" documentId="13_ncr:1_{9841DFF2-7494-48FF-9527-08FC87E762C0}" xr6:coauthVersionLast="45" xr6:coauthVersionMax="45" xr10:uidLastSave="{00000000-0000-0000-0000-000000000000}"/>
  <bookViews>
    <workbookView minimized="1" xWindow="180" yWindow="135" windowWidth="26610" windowHeight="15600" firstSheet="1" activeTab="6" xr2:uid="{BD4EB5AE-10EB-483A-919C-3F380A3CAE8E}"/>
  </bookViews>
  <sheets>
    <sheet name="데이터" sheetId="4" state="hidden" r:id="rId1"/>
    <sheet name="9월21일 (10)" sheetId="14" r:id="rId2"/>
    <sheet name="9월 22일 (11)" sheetId="15" r:id="rId3"/>
    <sheet name="9월 23일 (12)" sheetId="16" r:id="rId4"/>
    <sheet name="9월 24일 (13)" sheetId="17" r:id="rId5"/>
    <sheet name="9월 25일 (14)" sheetId="18" r:id="rId6"/>
    <sheet name="9월26일" sheetId="19" r:id="rId7"/>
    <sheet name="9월27일" sheetId="20" r:id="rId8"/>
  </sheets>
  <definedNames>
    <definedName name="_xlnm._FilterDatabase" localSheetId="2" hidden="1">'9월 22일 (11)'!$A$5:$AC$63</definedName>
    <definedName name="_xlnm.Print_Area" localSheetId="2">'9월 22일 (11)'!$A$1:$AC$48</definedName>
    <definedName name="_xlnm.Print_Area" localSheetId="3">'9월 23일 (12)'!$A$1:$AC$48</definedName>
    <definedName name="_xlnm.Print_Area" localSheetId="4">'9월 24일 (13)'!$A$1:$AC$48</definedName>
    <definedName name="_xlnm.Print_Area" localSheetId="5">'9월 25일 (14)'!$A$1:$AC$48</definedName>
    <definedName name="_xlnm.Print_Area" localSheetId="1">'9월21일 (10)'!$A$1:$AC$48</definedName>
    <definedName name="_xlnm.Print_Area" localSheetId="6">'9월26일'!$A$1:$AC$48</definedName>
    <definedName name="_xlnm.Print_Area" localSheetId="7">'9월27일'!$A$1:$AC$48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0" l="1"/>
  <c r="K18" i="20"/>
  <c r="I18" i="20"/>
  <c r="L18" i="20" s="1"/>
  <c r="K17" i="20"/>
  <c r="I17" i="20" s="1"/>
  <c r="K16" i="20"/>
  <c r="I16" i="20"/>
  <c r="L16" i="20" s="1"/>
  <c r="K15" i="20"/>
  <c r="K14" i="20"/>
  <c r="I14" i="20"/>
  <c r="L14" i="20" s="1"/>
  <c r="K13" i="20"/>
  <c r="I13" i="20" s="1"/>
  <c r="K12" i="20"/>
  <c r="I12" i="20"/>
  <c r="L12" i="20" s="1"/>
  <c r="K11" i="20"/>
  <c r="I11" i="20" l="1"/>
  <c r="L11" i="20" s="1"/>
  <c r="L13" i="20"/>
  <c r="I15" i="20"/>
  <c r="L15" i="20" s="1"/>
  <c r="L17" i="20"/>
  <c r="I19" i="20"/>
  <c r="L19" i="20" s="1"/>
  <c r="I49" i="19" l="1"/>
  <c r="I50" i="19"/>
  <c r="I51" i="19"/>
  <c r="I26" i="20" l="1"/>
  <c r="I25" i="20"/>
  <c r="I24" i="20"/>
  <c r="I23" i="20"/>
  <c r="I22" i="20"/>
  <c r="I21" i="20"/>
  <c r="I20" i="20"/>
  <c r="AA63" i="20"/>
  <c r="K63" i="20"/>
  <c r="L63" i="20" s="1"/>
  <c r="I63" i="20"/>
  <c r="C63" i="20"/>
  <c r="B63" i="20"/>
  <c r="AA62" i="20"/>
  <c r="K62" i="20"/>
  <c r="I62" i="20" s="1"/>
  <c r="L62" i="20" s="1"/>
  <c r="C62" i="20"/>
  <c r="B62" i="20"/>
  <c r="AA61" i="20"/>
  <c r="K61" i="20"/>
  <c r="I61" i="20"/>
  <c r="L61" i="20" s="1"/>
  <c r="C61" i="20"/>
  <c r="B61" i="20"/>
  <c r="AA60" i="20"/>
  <c r="K60" i="20"/>
  <c r="I60" i="20" s="1"/>
  <c r="L60" i="20" s="1"/>
  <c r="C60" i="20"/>
  <c r="B60" i="20"/>
  <c r="AA59" i="20"/>
  <c r="K59" i="20"/>
  <c r="I59" i="20"/>
  <c r="L59" i="20" s="1"/>
  <c r="C59" i="20"/>
  <c r="B59" i="20"/>
  <c r="AA58" i="20"/>
  <c r="K58" i="20"/>
  <c r="I58" i="20" s="1"/>
  <c r="L58" i="20" s="1"/>
  <c r="C58" i="20"/>
  <c r="B58" i="20"/>
  <c r="AA57" i="20"/>
  <c r="K57" i="20"/>
  <c r="L57" i="20" s="1"/>
  <c r="I57" i="20"/>
  <c r="C57" i="20"/>
  <c r="B57" i="20"/>
  <c r="AA56" i="20"/>
  <c r="K56" i="20"/>
  <c r="I56" i="20" s="1"/>
  <c r="L56" i="20" s="1"/>
  <c r="C56" i="20"/>
  <c r="B56" i="20"/>
  <c r="AA55" i="20"/>
  <c r="K55" i="20"/>
  <c r="L55" i="20" s="1"/>
  <c r="I55" i="20"/>
  <c r="C55" i="20"/>
  <c r="B55" i="20"/>
  <c r="AA54" i="20"/>
  <c r="K54" i="20"/>
  <c r="I54" i="20" s="1"/>
  <c r="L54" i="20" s="1"/>
  <c r="C54" i="20"/>
  <c r="B54" i="20"/>
  <c r="AA53" i="20"/>
  <c r="K53" i="20"/>
  <c r="L53" i="20" s="1"/>
  <c r="I53" i="20"/>
  <c r="C53" i="20"/>
  <c r="B53" i="20"/>
  <c r="AA52" i="20"/>
  <c r="K52" i="20"/>
  <c r="I52" i="20" s="1"/>
  <c r="L52" i="20" s="1"/>
  <c r="C52" i="20"/>
  <c r="B52" i="20"/>
  <c r="AA51" i="20"/>
  <c r="K51" i="20"/>
  <c r="L51" i="20" s="1"/>
  <c r="I51" i="20"/>
  <c r="C51" i="20"/>
  <c r="B51" i="20"/>
  <c r="AA50" i="20"/>
  <c r="K50" i="20"/>
  <c r="I50" i="20" s="1"/>
  <c r="L50" i="20" s="1"/>
  <c r="C50" i="20"/>
  <c r="B50" i="20"/>
  <c r="AA49" i="20"/>
  <c r="K49" i="20"/>
  <c r="L49" i="20" s="1"/>
  <c r="I49" i="20"/>
  <c r="C49" i="20"/>
  <c r="B49" i="20"/>
  <c r="W47" i="20"/>
  <c r="V47" i="20"/>
  <c r="U47" i="20"/>
  <c r="T47" i="20"/>
  <c r="S47" i="20"/>
  <c r="R47" i="20"/>
  <c r="Q47" i="20"/>
  <c r="P47" i="20"/>
  <c r="O47" i="20"/>
  <c r="N47" i="20"/>
  <c r="M47" i="20"/>
  <c r="J47" i="20"/>
  <c r="AA46" i="20"/>
  <c r="K46" i="20"/>
  <c r="I46" i="20" s="1"/>
  <c r="C46" i="20"/>
  <c r="B46" i="20"/>
  <c r="AA45" i="20"/>
  <c r="K45" i="20"/>
  <c r="C45" i="20"/>
  <c r="B45" i="20"/>
  <c r="AA44" i="20"/>
  <c r="K44" i="20"/>
  <c r="I44" i="20" s="1"/>
  <c r="C44" i="20"/>
  <c r="B44" i="20"/>
  <c r="AA43" i="20"/>
  <c r="K43" i="20"/>
  <c r="C43" i="20"/>
  <c r="B43" i="20"/>
  <c r="AA42" i="20"/>
  <c r="K42" i="20"/>
  <c r="I42" i="20" s="1"/>
  <c r="C42" i="20"/>
  <c r="B42" i="20"/>
  <c r="AA41" i="20"/>
  <c r="K41" i="20"/>
  <c r="C41" i="20"/>
  <c r="B41" i="20"/>
  <c r="AA40" i="20"/>
  <c r="K40" i="20"/>
  <c r="I40" i="20" s="1"/>
  <c r="C40" i="20"/>
  <c r="B40" i="20"/>
  <c r="AA39" i="20"/>
  <c r="K39" i="20"/>
  <c r="C39" i="20"/>
  <c r="B39" i="20"/>
  <c r="AA38" i="20"/>
  <c r="K38" i="20"/>
  <c r="I38" i="20" s="1"/>
  <c r="C38" i="20"/>
  <c r="B38" i="20"/>
  <c r="AA37" i="20"/>
  <c r="K37" i="20"/>
  <c r="C37" i="20"/>
  <c r="B37" i="20"/>
  <c r="AA36" i="20"/>
  <c r="K36" i="20"/>
  <c r="I36" i="20" s="1"/>
  <c r="C36" i="20"/>
  <c r="B36" i="20"/>
  <c r="AA35" i="20"/>
  <c r="K35" i="20"/>
  <c r="C35" i="20"/>
  <c r="B35" i="20"/>
  <c r="AA34" i="20"/>
  <c r="K34" i="20"/>
  <c r="I34" i="20" s="1"/>
  <c r="C34" i="20"/>
  <c r="B34" i="20"/>
  <c r="AA33" i="20"/>
  <c r="K33" i="20"/>
  <c r="C33" i="20"/>
  <c r="B33" i="20"/>
  <c r="AA32" i="20"/>
  <c r="K32" i="20"/>
  <c r="I32" i="20" s="1"/>
  <c r="C32" i="20"/>
  <c r="B32" i="20"/>
  <c r="AA31" i="20"/>
  <c r="K31" i="20"/>
  <c r="C31" i="20"/>
  <c r="B31" i="20"/>
  <c r="AA30" i="20"/>
  <c r="K30" i="20"/>
  <c r="I30" i="20" s="1"/>
  <c r="C30" i="20"/>
  <c r="B30" i="20"/>
  <c r="AA29" i="20"/>
  <c r="K29" i="20"/>
  <c r="C29" i="20"/>
  <c r="B29" i="20"/>
  <c r="AA28" i="20"/>
  <c r="K28" i="20"/>
  <c r="I28" i="20" s="1"/>
  <c r="C28" i="20"/>
  <c r="B28" i="20"/>
  <c r="AA27" i="20"/>
  <c r="K27" i="20"/>
  <c r="C27" i="20"/>
  <c r="B27" i="20"/>
  <c r="AA26" i="20"/>
  <c r="K26" i="20"/>
  <c r="C26" i="20"/>
  <c r="B26" i="20"/>
  <c r="AA25" i="20"/>
  <c r="K25" i="20"/>
  <c r="C25" i="20"/>
  <c r="B25" i="20"/>
  <c r="AA24" i="20"/>
  <c r="K24" i="20"/>
  <c r="C24" i="20"/>
  <c r="B24" i="20"/>
  <c r="AA23" i="20"/>
  <c r="K23" i="20"/>
  <c r="C23" i="20"/>
  <c r="B23" i="20"/>
  <c r="AA22" i="20"/>
  <c r="K22" i="20"/>
  <c r="C22" i="20"/>
  <c r="B22" i="20"/>
  <c r="AA21" i="20"/>
  <c r="K21" i="20"/>
  <c r="C21" i="20"/>
  <c r="B21" i="20"/>
  <c r="AA20" i="20"/>
  <c r="K20" i="20"/>
  <c r="C20" i="20"/>
  <c r="B20" i="20"/>
  <c r="AA19" i="20"/>
  <c r="C19" i="20"/>
  <c r="B19" i="20"/>
  <c r="AA18" i="20"/>
  <c r="C18" i="20"/>
  <c r="B18" i="20"/>
  <c r="AA17" i="20"/>
  <c r="C17" i="20"/>
  <c r="B17" i="20"/>
  <c r="AA16" i="20"/>
  <c r="C16" i="20"/>
  <c r="B16" i="20"/>
  <c r="AA15" i="20"/>
  <c r="C15" i="20"/>
  <c r="B15" i="20"/>
  <c r="AA14" i="20"/>
  <c r="C14" i="20"/>
  <c r="B14" i="20"/>
  <c r="AA13" i="20"/>
  <c r="C13" i="20"/>
  <c r="B13" i="20"/>
  <c r="C12" i="20"/>
  <c r="B12" i="20"/>
  <c r="C11" i="20"/>
  <c r="B11" i="20"/>
  <c r="AA10" i="20"/>
  <c r="K10" i="20"/>
  <c r="I10" i="20" s="1"/>
  <c r="C10" i="20"/>
  <c r="B10" i="20"/>
  <c r="AA9" i="20"/>
  <c r="K9" i="20"/>
  <c r="I9" i="20" s="1"/>
  <c r="C9" i="20"/>
  <c r="B9" i="20"/>
  <c r="AA8" i="20"/>
  <c r="K8" i="20"/>
  <c r="I8" i="20" s="1"/>
  <c r="C8" i="20"/>
  <c r="B8" i="20"/>
  <c r="AA7" i="20"/>
  <c r="K7" i="20"/>
  <c r="C7" i="20"/>
  <c r="B7" i="20"/>
  <c r="C5" i="20"/>
  <c r="B5" i="20"/>
  <c r="AA49" i="19"/>
  <c r="K49" i="19"/>
  <c r="L37" i="20" l="1"/>
  <c r="L45" i="20"/>
  <c r="I7" i="20"/>
  <c r="L8" i="20"/>
  <c r="L9" i="20"/>
  <c r="L10" i="20"/>
  <c r="L20" i="20"/>
  <c r="L21" i="20"/>
  <c r="L22" i="20"/>
  <c r="L23" i="20"/>
  <c r="L24" i="20"/>
  <c r="L25" i="20"/>
  <c r="L26" i="20"/>
  <c r="I27" i="20"/>
  <c r="L27" i="20" s="1"/>
  <c r="L28" i="20"/>
  <c r="I29" i="20"/>
  <c r="L29" i="20" s="1"/>
  <c r="L30" i="20"/>
  <c r="I31" i="20"/>
  <c r="L31" i="20" s="1"/>
  <c r="L32" i="20"/>
  <c r="I33" i="20"/>
  <c r="L33" i="20" s="1"/>
  <c r="L34" i="20"/>
  <c r="I35" i="20"/>
  <c r="L35" i="20" s="1"/>
  <c r="L36" i="20"/>
  <c r="I37" i="20"/>
  <c r="L38" i="20"/>
  <c r="I39" i="20"/>
  <c r="L39" i="20" s="1"/>
  <c r="L40" i="20"/>
  <c r="I41" i="20"/>
  <c r="L41" i="20" s="1"/>
  <c r="L42" i="20"/>
  <c r="I43" i="20"/>
  <c r="L43" i="20" s="1"/>
  <c r="L44" i="20"/>
  <c r="I45" i="20"/>
  <c r="L46" i="20"/>
  <c r="K47" i="20"/>
  <c r="L49" i="19"/>
  <c r="I47" i="20" l="1"/>
  <c r="L7" i="20"/>
  <c r="L47" i="20" s="1"/>
  <c r="AA57" i="19" l="1"/>
  <c r="K57" i="19"/>
  <c r="I57" i="19" s="1"/>
  <c r="AA56" i="19"/>
  <c r="K56" i="19"/>
  <c r="L56" i="19" s="1"/>
  <c r="I56" i="19"/>
  <c r="AA55" i="19"/>
  <c r="K55" i="19"/>
  <c r="L55" i="19" s="1"/>
  <c r="I55" i="19"/>
  <c r="AA54" i="19"/>
  <c r="K54" i="19"/>
  <c r="L54" i="19" s="1"/>
  <c r="I54" i="19"/>
  <c r="AA53" i="19"/>
  <c r="K53" i="19"/>
  <c r="L53" i="19" s="1"/>
  <c r="AA52" i="19"/>
  <c r="K52" i="19"/>
  <c r="L52" i="19" s="1"/>
  <c r="AA51" i="19"/>
  <c r="K51" i="19"/>
  <c r="AA50" i="19"/>
  <c r="K50" i="19"/>
  <c r="AA18" i="19"/>
  <c r="K18" i="19"/>
  <c r="I18" i="19" s="1"/>
  <c r="AA17" i="19"/>
  <c r="K17" i="19"/>
  <c r="I17" i="19" s="1"/>
  <c r="AA16" i="19"/>
  <c r="K16" i="19"/>
  <c r="I16" i="19"/>
  <c r="AA15" i="19"/>
  <c r="K15" i="19"/>
  <c r="I15" i="19" s="1"/>
  <c r="AA14" i="19"/>
  <c r="K14" i="19"/>
  <c r="I14" i="19" s="1"/>
  <c r="AA13" i="19"/>
  <c r="K13" i="19"/>
  <c r="I13" i="19"/>
  <c r="AA12" i="19"/>
  <c r="K12" i="19"/>
  <c r="I12" i="19" s="1"/>
  <c r="AA11" i="19"/>
  <c r="K11" i="19"/>
  <c r="I11" i="19"/>
  <c r="AA10" i="19"/>
  <c r="K10" i="19"/>
  <c r="I10" i="19" s="1"/>
  <c r="AA9" i="19"/>
  <c r="K9" i="19"/>
  <c r="I9" i="19"/>
  <c r="AA8" i="19"/>
  <c r="K8" i="19"/>
  <c r="I8" i="19" s="1"/>
  <c r="AA7" i="19"/>
  <c r="K7" i="19"/>
  <c r="I7" i="19"/>
  <c r="AA38" i="19"/>
  <c r="K38" i="19"/>
  <c r="L38" i="19" s="1"/>
  <c r="I38" i="19"/>
  <c r="AA37" i="19"/>
  <c r="K37" i="19"/>
  <c r="L37" i="19" s="1"/>
  <c r="I37" i="19"/>
  <c r="AA36" i="19"/>
  <c r="K36" i="19"/>
  <c r="L36" i="19" s="1"/>
  <c r="I36" i="19"/>
  <c r="AA35" i="19"/>
  <c r="K35" i="19"/>
  <c r="L35" i="19" s="1"/>
  <c r="I35" i="19"/>
  <c r="AA34" i="19"/>
  <c r="K34" i="19"/>
  <c r="L34" i="19" s="1"/>
  <c r="I34" i="19"/>
  <c r="AA33" i="19"/>
  <c r="K33" i="19"/>
  <c r="L33" i="19" s="1"/>
  <c r="I33" i="19"/>
  <c r="AA32" i="19"/>
  <c r="K32" i="19"/>
  <c r="L32" i="19" s="1"/>
  <c r="I32" i="19"/>
  <c r="AA31" i="19"/>
  <c r="K31" i="19"/>
  <c r="L31" i="19" s="1"/>
  <c r="I31" i="19"/>
  <c r="AA30" i="19"/>
  <c r="K30" i="19"/>
  <c r="L30" i="19" s="1"/>
  <c r="AA29" i="19"/>
  <c r="K29" i="19"/>
  <c r="AA28" i="19"/>
  <c r="K28" i="19"/>
  <c r="AA27" i="19"/>
  <c r="K27" i="19"/>
  <c r="I27" i="19" s="1"/>
  <c r="AA26" i="19"/>
  <c r="K26" i="19"/>
  <c r="I26" i="19"/>
  <c r="AA25" i="19"/>
  <c r="K25" i="19"/>
  <c r="I25" i="19"/>
  <c r="AA24" i="19"/>
  <c r="K24" i="19"/>
  <c r="L24" i="19" s="1"/>
  <c r="I24" i="19"/>
  <c r="AA23" i="19"/>
  <c r="K23" i="19"/>
  <c r="I23" i="19"/>
  <c r="AA22" i="19"/>
  <c r="K22" i="19"/>
  <c r="I22" i="19" s="1"/>
  <c r="AA21" i="19"/>
  <c r="K21" i="19"/>
  <c r="I21" i="19" s="1"/>
  <c r="AA20" i="19"/>
  <c r="K20" i="19"/>
  <c r="AA19" i="19"/>
  <c r="K19" i="19"/>
  <c r="I19" i="19"/>
  <c r="AA63" i="19"/>
  <c r="K63" i="19"/>
  <c r="L63" i="19" s="1"/>
  <c r="I63" i="19"/>
  <c r="C63" i="19"/>
  <c r="B63" i="19"/>
  <c r="AA62" i="19"/>
  <c r="L62" i="19"/>
  <c r="K62" i="19"/>
  <c r="I62" i="19"/>
  <c r="C62" i="19"/>
  <c r="B62" i="19"/>
  <c r="AA61" i="19"/>
  <c r="K61" i="19"/>
  <c r="I61" i="19"/>
  <c r="L61" i="19" s="1"/>
  <c r="C61" i="19"/>
  <c r="B61" i="19"/>
  <c r="AA60" i="19"/>
  <c r="L60" i="19"/>
  <c r="K60" i="19"/>
  <c r="I60" i="19"/>
  <c r="C60" i="19"/>
  <c r="B60" i="19"/>
  <c r="AA59" i="19"/>
  <c r="K59" i="19"/>
  <c r="I59" i="19"/>
  <c r="L59" i="19" s="1"/>
  <c r="C59" i="19"/>
  <c r="B59" i="19"/>
  <c r="AA58" i="19"/>
  <c r="L58" i="19"/>
  <c r="K58" i="19"/>
  <c r="I58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W47" i="19"/>
  <c r="V47" i="19"/>
  <c r="U47" i="19"/>
  <c r="T47" i="19"/>
  <c r="S47" i="19"/>
  <c r="R47" i="19"/>
  <c r="Q47" i="19"/>
  <c r="P47" i="19"/>
  <c r="O47" i="19"/>
  <c r="N47" i="19"/>
  <c r="M47" i="19"/>
  <c r="J47" i="19"/>
  <c r="AA46" i="19"/>
  <c r="K46" i="19"/>
  <c r="I46" i="19" s="1"/>
  <c r="C46" i="19"/>
  <c r="B46" i="19"/>
  <c r="AA45" i="19"/>
  <c r="K45" i="19"/>
  <c r="C45" i="19"/>
  <c r="B45" i="19"/>
  <c r="AA44" i="19"/>
  <c r="K44" i="19"/>
  <c r="I44" i="19" s="1"/>
  <c r="C44" i="19"/>
  <c r="B44" i="19"/>
  <c r="AA43" i="19"/>
  <c r="K43" i="19"/>
  <c r="C43" i="19"/>
  <c r="B43" i="19"/>
  <c r="AA42" i="19"/>
  <c r="K42" i="19"/>
  <c r="I42" i="19" s="1"/>
  <c r="C42" i="19"/>
  <c r="B42" i="19"/>
  <c r="AA41" i="19"/>
  <c r="K41" i="19"/>
  <c r="C41" i="19"/>
  <c r="B41" i="19"/>
  <c r="AA40" i="19"/>
  <c r="K40" i="19"/>
  <c r="I40" i="19" s="1"/>
  <c r="C40" i="19"/>
  <c r="B40" i="19"/>
  <c r="AA39" i="19"/>
  <c r="K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5" i="19"/>
  <c r="B5" i="19"/>
  <c r="L28" i="19" l="1"/>
  <c r="L29" i="19"/>
  <c r="L27" i="19"/>
  <c r="L26" i="19"/>
  <c r="L25" i="19"/>
  <c r="L23" i="19"/>
  <c r="L22" i="19"/>
  <c r="L21" i="19"/>
  <c r="I20" i="19"/>
  <c r="L20" i="19" s="1"/>
  <c r="L19" i="19"/>
  <c r="L18" i="19"/>
  <c r="L51" i="19"/>
  <c r="L50" i="19"/>
  <c r="L17" i="19"/>
  <c r="L16" i="19"/>
  <c r="L15" i="19"/>
  <c r="L14" i="19"/>
  <c r="L13" i="19"/>
  <c r="L12" i="19"/>
  <c r="L11" i="19"/>
  <c r="L10" i="19"/>
  <c r="L9" i="19"/>
  <c r="L8" i="19"/>
  <c r="L7" i="19"/>
  <c r="L57" i="19"/>
  <c r="L45" i="19"/>
  <c r="I39" i="19"/>
  <c r="L39" i="19" s="1"/>
  <c r="L40" i="19"/>
  <c r="I41" i="19"/>
  <c r="L41" i="19" s="1"/>
  <c r="L42" i="19"/>
  <c r="I43" i="19"/>
  <c r="L43" i="19" s="1"/>
  <c r="L44" i="19"/>
  <c r="I45" i="19"/>
  <c r="L46" i="19"/>
  <c r="K47" i="19"/>
  <c r="I14" i="18"/>
  <c r="I47" i="19" l="1"/>
  <c r="L47" i="19"/>
  <c r="I33" i="14"/>
  <c r="AA63" i="18" l="1"/>
  <c r="K63" i="18"/>
  <c r="C63" i="18"/>
  <c r="B63" i="18"/>
  <c r="AA62" i="18"/>
  <c r="K62" i="18"/>
  <c r="I62" i="18" s="1"/>
  <c r="C62" i="18"/>
  <c r="B62" i="18"/>
  <c r="AA61" i="18"/>
  <c r="K61" i="18"/>
  <c r="C61" i="18"/>
  <c r="B61" i="18"/>
  <c r="AA60" i="18"/>
  <c r="K60" i="18"/>
  <c r="I60" i="18" s="1"/>
  <c r="C60" i="18"/>
  <c r="B60" i="18"/>
  <c r="AA59" i="18"/>
  <c r="K59" i="18"/>
  <c r="C59" i="18"/>
  <c r="B59" i="18"/>
  <c r="AA58" i="18"/>
  <c r="K58" i="18"/>
  <c r="I58" i="18" s="1"/>
  <c r="C58" i="18"/>
  <c r="B58" i="18"/>
  <c r="AA57" i="18"/>
  <c r="K57" i="18"/>
  <c r="C57" i="18"/>
  <c r="B57" i="18"/>
  <c r="AA56" i="18"/>
  <c r="K56" i="18"/>
  <c r="I56" i="18" s="1"/>
  <c r="C56" i="18"/>
  <c r="B56" i="18"/>
  <c r="AA55" i="18"/>
  <c r="K55" i="18"/>
  <c r="C55" i="18"/>
  <c r="B55" i="18"/>
  <c r="AA54" i="18"/>
  <c r="K54" i="18"/>
  <c r="I54" i="18" s="1"/>
  <c r="C54" i="18"/>
  <c r="B54" i="18"/>
  <c r="AA53" i="18"/>
  <c r="K53" i="18"/>
  <c r="C53" i="18"/>
  <c r="B53" i="18"/>
  <c r="AA52" i="18"/>
  <c r="K52" i="18"/>
  <c r="I52" i="18" s="1"/>
  <c r="C52" i="18"/>
  <c r="B52" i="18"/>
  <c r="AA51" i="18"/>
  <c r="K51" i="18"/>
  <c r="C51" i="18"/>
  <c r="B51" i="18"/>
  <c r="AA50" i="18"/>
  <c r="K50" i="18"/>
  <c r="I50" i="18" s="1"/>
  <c r="C50" i="18"/>
  <c r="B50" i="18"/>
  <c r="AA49" i="18"/>
  <c r="K49" i="18"/>
  <c r="C49" i="18"/>
  <c r="B49" i="18"/>
  <c r="W47" i="18"/>
  <c r="V47" i="18"/>
  <c r="U47" i="18"/>
  <c r="T47" i="18"/>
  <c r="S47" i="18"/>
  <c r="R47" i="18"/>
  <c r="Q47" i="18"/>
  <c r="P47" i="18"/>
  <c r="O47" i="18"/>
  <c r="N47" i="18"/>
  <c r="M47" i="18"/>
  <c r="J47" i="18"/>
  <c r="AA46" i="18"/>
  <c r="K46" i="18"/>
  <c r="I46" i="18"/>
  <c r="L46" i="18" s="1"/>
  <c r="C46" i="18"/>
  <c r="B46" i="18"/>
  <c r="AA45" i="18"/>
  <c r="L45" i="18"/>
  <c r="K45" i="18"/>
  <c r="I45" i="18"/>
  <c r="C45" i="18"/>
  <c r="B45" i="18"/>
  <c r="AA44" i="18"/>
  <c r="K44" i="18"/>
  <c r="I44" i="18"/>
  <c r="L44" i="18" s="1"/>
  <c r="C44" i="18"/>
  <c r="B44" i="18"/>
  <c r="AA43" i="18"/>
  <c r="L43" i="18"/>
  <c r="K43" i="18"/>
  <c r="I43" i="18"/>
  <c r="C43" i="18"/>
  <c r="B43" i="18"/>
  <c r="AA42" i="18"/>
  <c r="K42" i="18"/>
  <c r="I42" i="18"/>
  <c r="L42" i="18" s="1"/>
  <c r="C42" i="18"/>
  <c r="B42" i="18"/>
  <c r="AA41" i="18"/>
  <c r="L41" i="18"/>
  <c r="K41" i="18"/>
  <c r="I41" i="18"/>
  <c r="C41" i="18"/>
  <c r="B41" i="18"/>
  <c r="AA40" i="18"/>
  <c r="K40" i="18"/>
  <c r="I40" i="18"/>
  <c r="L40" i="18" s="1"/>
  <c r="C40" i="18"/>
  <c r="B40" i="18"/>
  <c r="AA39" i="18"/>
  <c r="L39" i="18"/>
  <c r="K39" i="18"/>
  <c r="I39" i="18"/>
  <c r="C39" i="18"/>
  <c r="B39" i="18"/>
  <c r="AA38" i="18"/>
  <c r="K38" i="18"/>
  <c r="I38" i="18"/>
  <c r="L38" i="18" s="1"/>
  <c r="C38" i="18"/>
  <c r="B38" i="18"/>
  <c r="AA37" i="18"/>
  <c r="K37" i="18"/>
  <c r="I37" i="18" s="1"/>
  <c r="L37" i="18" s="1"/>
  <c r="C37" i="18"/>
  <c r="B37" i="18"/>
  <c r="AA36" i="18"/>
  <c r="K36" i="18"/>
  <c r="I36" i="18"/>
  <c r="L36" i="18" s="1"/>
  <c r="C36" i="18"/>
  <c r="B36" i="18"/>
  <c r="AA35" i="18"/>
  <c r="K35" i="18"/>
  <c r="C35" i="18"/>
  <c r="B35" i="18"/>
  <c r="AA34" i="18"/>
  <c r="K34" i="18"/>
  <c r="I34" i="18"/>
  <c r="L34" i="18" s="1"/>
  <c r="C34" i="18"/>
  <c r="B34" i="18"/>
  <c r="AA33" i="18"/>
  <c r="K33" i="18"/>
  <c r="C33" i="18"/>
  <c r="B33" i="18"/>
  <c r="AA32" i="18"/>
  <c r="K32" i="18"/>
  <c r="I32" i="18" s="1"/>
  <c r="L32" i="18" s="1"/>
  <c r="C32" i="18"/>
  <c r="B32" i="18"/>
  <c r="AA31" i="18"/>
  <c r="K31" i="18"/>
  <c r="C31" i="18"/>
  <c r="B31" i="18"/>
  <c r="AA30" i="18"/>
  <c r="K30" i="18"/>
  <c r="I30" i="18" s="1"/>
  <c r="L30" i="18" s="1"/>
  <c r="C30" i="18"/>
  <c r="B30" i="18"/>
  <c r="AA29" i="18"/>
  <c r="K29" i="18"/>
  <c r="C29" i="18"/>
  <c r="B29" i="18"/>
  <c r="AA28" i="18"/>
  <c r="K28" i="18"/>
  <c r="I28" i="18"/>
  <c r="L28" i="18" s="1"/>
  <c r="C28" i="18"/>
  <c r="B28" i="18"/>
  <c r="AA27" i="18"/>
  <c r="K27" i="18"/>
  <c r="C27" i="18"/>
  <c r="B27" i="18"/>
  <c r="AA26" i="18"/>
  <c r="K26" i="18"/>
  <c r="I26" i="18" s="1"/>
  <c r="C26" i="18"/>
  <c r="B26" i="18"/>
  <c r="AA25" i="18"/>
  <c r="K25" i="18"/>
  <c r="C25" i="18"/>
  <c r="B25" i="18"/>
  <c r="AA24" i="18"/>
  <c r="K24" i="18"/>
  <c r="I24" i="18" s="1"/>
  <c r="C24" i="18"/>
  <c r="B24" i="18"/>
  <c r="AA23" i="18"/>
  <c r="K23" i="18"/>
  <c r="C23" i="18"/>
  <c r="B23" i="18"/>
  <c r="AA22" i="18"/>
  <c r="K22" i="18"/>
  <c r="I22" i="18" s="1"/>
  <c r="C22" i="18"/>
  <c r="B22" i="18"/>
  <c r="AA21" i="18"/>
  <c r="K21" i="18"/>
  <c r="C21" i="18"/>
  <c r="B21" i="18"/>
  <c r="AA20" i="18"/>
  <c r="K20" i="18"/>
  <c r="I20" i="18" s="1"/>
  <c r="C20" i="18"/>
  <c r="B20" i="18"/>
  <c r="AA19" i="18"/>
  <c r="K19" i="18"/>
  <c r="C19" i="18"/>
  <c r="B19" i="18"/>
  <c r="AA18" i="18"/>
  <c r="K18" i="18"/>
  <c r="I18" i="18" s="1"/>
  <c r="C18" i="18"/>
  <c r="B18" i="18"/>
  <c r="AA17" i="18"/>
  <c r="K17" i="18"/>
  <c r="C17" i="18"/>
  <c r="B17" i="18"/>
  <c r="AA16" i="18"/>
  <c r="K16" i="18"/>
  <c r="I16" i="18" s="1"/>
  <c r="C16" i="18"/>
  <c r="B16" i="18"/>
  <c r="AA15" i="18"/>
  <c r="K15" i="18"/>
  <c r="C15" i="18"/>
  <c r="B15" i="18"/>
  <c r="AA14" i="18"/>
  <c r="K14" i="18"/>
  <c r="C14" i="18"/>
  <c r="B14" i="18"/>
  <c r="AA13" i="18"/>
  <c r="K13" i="18"/>
  <c r="C13" i="18"/>
  <c r="B13" i="18"/>
  <c r="AA12" i="18"/>
  <c r="K12" i="18"/>
  <c r="I12" i="18" s="1"/>
  <c r="C12" i="18"/>
  <c r="B12" i="18"/>
  <c r="AA11" i="18"/>
  <c r="K11" i="18"/>
  <c r="C11" i="18"/>
  <c r="B11" i="18"/>
  <c r="AA10" i="18"/>
  <c r="K10" i="18"/>
  <c r="I10" i="18" s="1"/>
  <c r="C10" i="18"/>
  <c r="B10" i="18"/>
  <c r="AA9" i="18"/>
  <c r="K9" i="18"/>
  <c r="C9" i="18"/>
  <c r="B9" i="18"/>
  <c r="AA8" i="18"/>
  <c r="K8" i="18"/>
  <c r="I8" i="18" s="1"/>
  <c r="C8" i="18"/>
  <c r="B8" i="18"/>
  <c r="AA7" i="18"/>
  <c r="K7" i="18"/>
  <c r="C7" i="18"/>
  <c r="B7" i="18"/>
  <c r="C5" i="18"/>
  <c r="B5" i="18"/>
  <c r="AA63" i="17"/>
  <c r="K63" i="17"/>
  <c r="L63" i="17" s="1"/>
  <c r="I63" i="17"/>
  <c r="C63" i="17"/>
  <c r="B63" i="17"/>
  <c r="AA62" i="17"/>
  <c r="K62" i="17"/>
  <c r="I62" i="17" s="1"/>
  <c r="L62" i="17" s="1"/>
  <c r="C62" i="17"/>
  <c r="B62" i="17"/>
  <c r="AA61" i="17"/>
  <c r="K61" i="17"/>
  <c r="L61" i="17" s="1"/>
  <c r="I61" i="17"/>
  <c r="C61" i="17"/>
  <c r="B61" i="17"/>
  <c r="AA60" i="17"/>
  <c r="K60" i="17"/>
  <c r="I60" i="17" s="1"/>
  <c r="L60" i="17" s="1"/>
  <c r="C60" i="17"/>
  <c r="B60" i="17"/>
  <c r="AA59" i="17"/>
  <c r="K59" i="17"/>
  <c r="I59" i="17"/>
  <c r="C59" i="17"/>
  <c r="B59" i="17"/>
  <c r="AA58" i="17"/>
  <c r="K58" i="17"/>
  <c r="I58" i="17" s="1"/>
  <c r="L58" i="17" s="1"/>
  <c r="C58" i="17"/>
  <c r="B58" i="17"/>
  <c r="AA57" i="17"/>
  <c r="K57" i="17"/>
  <c r="L57" i="17" s="1"/>
  <c r="I57" i="17"/>
  <c r="C57" i="17"/>
  <c r="B57" i="17"/>
  <c r="AA56" i="17"/>
  <c r="K56" i="17"/>
  <c r="I56" i="17" s="1"/>
  <c r="L56" i="17" s="1"/>
  <c r="C56" i="17"/>
  <c r="B56" i="17"/>
  <c r="AA55" i="17"/>
  <c r="K55" i="17"/>
  <c r="I55" i="17"/>
  <c r="C55" i="17"/>
  <c r="B55" i="17"/>
  <c r="AA54" i="17"/>
  <c r="K54" i="17"/>
  <c r="I54" i="17" s="1"/>
  <c r="L54" i="17" s="1"/>
  <c r="C54" i="17"/>
  <c r="B54" i="17"/>
  <c r="AA53" i="17"/>
  <c r="K53" i="17"/>
  <c r="L53" i="17" s="1"/>
  <c r="I53" i="17"/>
  <c r="C53" i="17"/>
  <c r="B53" i="17"/>
  <c r="AA52" i="17"/>
  <c r="K52" i="17"/>
  <c r="I52" i="17" s="1"/>
  <c r="L52" i="17" s="1"/>
  <c r="C52" i="17"/>
  <c r="B52" i="17"/>
  <c r="AA51" i="17"/>
  <c r="K51" i="17"/>
  <c r="I51" i="17"/>
  <c r="C51" i="17"/>
  <c r="B51" i="17"/>
  <c r="AA50" i="17"/>
  <c r="K50" i="17"/>
  <c r="I50" i="17" s="1"/>
  <c r="L50" i="17" s="1"/>
  <c r="C50" i="17"/>
  <c r="B50" i="17"/>
  <c r="AA49" i="17"/>
  <c r="K49" i="17"/>
  <c r="I49" i="17"/>
  <c r="C49" i="17"/>
  <c r="B49" i="17"/>
  <c r="W47" i="17"/>
  <c r="V47" i="17"/>
  <c r="U47" i="17"/>
  <c r="T47" i="17"/>
  <c r="S47" i="17"/>
  <c r="R47" i="17"/>
  <c r="Q47" i="17"/>
  <c r="P47" i="17"/>
  <c r="O47" i="17"/>
  <c r="N47" i="17"/>
  <c r="M47" i="17"/>
  <c r="J47" i="17"/>
  <c r="AA46" i="17"/>
  <c r="K46" i="17"/>
  <c r="I46" i="17" s="1"/>
  <c r="C46" i="17"/>
  <c r="B46" i="17"/>
  <c r="AA45" i="17"/>
  <c r="K45" i="17"/>
  <c r="I45" i="17"/>
  <c r="L45" i="17" s="1"/>
  <c r="C45" i="17"/>
  <c r="B45" i="17"/>
  <c r="AA44" i="17"/>
  <c r="K44" i="17"/>
  <c r="I44" i="17" s="1"/>
  <c r="C44" i="17"/>
  <c r="B44" i="17"/>
  <c r="AA43" i="17"/>
  <c r="K43" i="17"/>
  <c r="I43" i="17"/>
  <c r="L43" i="17" s="1"/>
  <c r="C43" i="17"/>
  <c r="B43" i="17"/>
  <c r="AA42" i="17"/>
  <c r="K42" i="17"/>
  <c r="I42" i="17" s="1"/>
  <c r="C42" i="17"/>
  <c r="B42" i="17"/>
  <c r="AA41" i="17"/>
  <c r="K41" i="17"/>
  <c r="I41" i="17"/>
  <c r="L41" i="17" s="1"/>
  <c r="C41" i="17"/>
  <c r="B41" i="17"/>
  <c r="AA40" i="17"/>
  <c r="K40" i="17"/>
  <c r="I40" i="17" s="1"/>
  <c r="C40" i="17"/>
  <c r="B40" i="17"/>
  <c r="AA39" i="17"/>
  <c r="K39" i="17"/>
  <c r="I39" i="17"/>
  <c r="L39" i="17" s="1"/>
  <c r="C39" i="17"/>
  <c r="B39" i="17"/>
  <c r="AA38" i="17"/>
  <c r="K38" i="17"/>
  <c r="I38" i="17" s="1"/>
  <c r="C38" i="17"/>
  <c r="B38" i="17"/>
  <c r="AA37" i="17"/>
  <c r="K37" i="17"/>
  <c r="I37" i="17"/>
  <c r="L37" i="17" s="1"/>
  <c r="C37" i="17"/>
  <c r="B37" i="17"/>
  <c r="AA36" i="17"/>
  <c r="K36" i="17"/>
  <c r="I36" i="17" s="1"/>
  <c r="C36" i="17"/>
  <c r="B36" i="17"/>
  <c r="AA35" i="17"/>
  <c r="K35" i="17"/>
  <c r="I35" i="17"/>
  <c r="L35" i="17" s="1"/>
  <c r="C35" i="17"/>
  <c r="B35" i="17"/>
  <c r="AA34" i="17"/>
  <c r="K34" i="17"/>
  <c r="I34" i="17" s="1"/>
  <c r="C34" i="17"/>
  <c r="B34" i="17"/>
  <c r="AA33" i="17"/>
  <c r="K33" i="17"/>
  <c r="I33" i="17"/>
  <c r="L33" i="17" s="1"/>
  <c r="C33" i="17"/>
  <c r="B33" i="17"/>
  <c r="AA32" i="17"/>
  <c r="K32" i="17"/>
  <c r="I32" i="17" s="1"/>
  <c r="C32" i="17"/>
  <c r="B32" i="17"/>
  <c r="AA31" i="17"/>
  <c r="K31" i="17"/>
  <c r="I31" i="17"/>
  <c r="L31" i="17" s="1"/>
  <c r="C31" i="17"/>
  <c r="B31" i="17"/>
  <c r="AA30" i="17"/>
  <c r="K30" i="17"/>
  <c r="I30" i="17" s="1"/>
  <c r="C30" i="17"/>
  <c r="B30" i="17"/>
  <c r="AA29" i="17"/>
  <c r="K29" i="17"/>
  <c r="L29" i="17" s="1"/>
  <c r="I29" i="17"/>
  <c r="C29" i="17"/>
  <c r="B29" i="17"/>
  <c r="AA28" i="17"/>
  <c r="K28" i="17"/>
  <c r="I28" i="17" s="1"/>
  <c r="C28" i="17"/>
  <c r="B28" i="17"/>
  <c r="AA27" i="17"/>
  <c r="K27" i="17"/>
  <c r="C27" i="17"/>
  <c r="B27" i="17"/>
  <c r="AA26" i="17"/>
  <c r="K26" i="17"/>
  <c r="I26" i="17" s="1"/>
  <c r="C26" i="17"/>
  <c r="B26" i="17"/>
  <c r="AA25" i="17"/>
  <c r="K25" i="17"/>
  <c r="C25" i="17"/>
  <c r="B25" i="17"/>
  <c r="AA24" i="17"/>
  <c r="K24" i="17"/>
  <c r="I24" i="17" s="1"/>
  <c r="C24" i="17"/>
  <c r="B24" i="17"/>
  <c r="AA23" i="17"/>
  <c r="K23" i="17"/>
  <c r="C23" i="17"/>
  <c r="B23" i="17"/>
  <c r="AA22" i="17"/>
  <c r="K22" i="17"/>
  <c r="I22" i="17" s="1"/>
  <c r="C22" i="17"/>
  <c r="B22" i="17"/>
  <c r="AA21" i="17"/>
  <c r="K21" i="17"/>
  <c r="C21" i="17"/>
  <c r="B21" i="17"/>
  <c r="AA20" i="17"/>
  <c r="K20" i="17"/>
  <c r="I20" i="17" s="1"/>
  <c r="C20" i="17"/>
  <c r="B20" i="17"/>
  <c r="AA19" i="17"/>
  <c r="K19" i="17"/>
  <c r="C19" i="17"/>
  <c r="B19" i="17"/>
  <c r="AA18" i="17"/>
  <c r="K18" i="17"/>
  <c r="I18" i="17" s="1"/>
  <c r="C18" i="17"/>
  <c r="B18" i="17"/>
  <c r="AA17" i="17"/>
  <c r="K17" i="17"/>
  <c r="C17" i="17"/>
  <c r="B17" i="17"/>
  <c r="AA16" i="17"/>
  <c r="K16" i="17"/>
  <c r="I16" i="17" s="1"/>
  <c r="C16" i="17"/>
  <c r="B16" i="17"/>
  <c r="AA15" i="17"/>
  <c r="K15" i="17"/>
  <c r="C15" i="17"/>
  <c r="B15" i="17"/>
  <c r="AA14" i="17"/>
  <c r="K14" i="17"/>
  <c r="I14" i="17" s="1"/>
  <c r="C14" i="17"/>
  <c r="B14" i="17"/>
  <c r="AA13" i="17"/>
  <c r="K13" i="17"/>
  <c r="C13" i="17"/>
  <c r="B13" i="17"/>
  <c r="AA12" i="17"/>
  <c r="K12" i="17"/>
  <c r="I12" i="17" s="1"/>
  <c r="C12" i="17"/>
  <c r="B12" i="17"/>
  <c r="AA11" i="17"/>
  <c r="K11" i="17"/>
  <c r="C11" i="17"/>
  <c r="B11" i="17"/>
  <c r="AA10" i="17"/>
  <c r="K10" i="17"/>
  <c r="I10" i="17" s="1"/>
  <c r="C10" i="17"/>
  <c r="B10" i="17"/>
  <c r="AA9" i="17"/>
  <c r="K9" i="17"/>
  <c r="C9" i="17"/>
  <c r="B9" i="17"/>
  <c r="AA8" i="17"/>
  <c r="K8" i="17"/>
  <c r="I8" i="17" s="1"/>
  <c r="C8" i="17"/>
  <c r="B8" i="17"/>
  <c r="AA7" i="17"/>
  <c r="K7" i="17"/>
  <c r="C7" i="17"/>
  <c r="B7" i="17"/>
  <c r="C5" i="17"/>
  <c r="B5" i="17"/>
  <c r="L26" i="18" l="1"/>
  <c r="L59" i="17"/>
  <c r="L55" i="17"/>
  <c r="L51" i="17"/>
  <c r="L49" i="17"/>
  <c r="L55" i="18"/>
  <c r="L63" i="18"/>
  <c r="L33" i="18"/>
  <c r="I49" i="18"/>
  <c r="L49" i="18" s="1"/>
  <c r="L50" i="18"/>
  <c r="I51" i="18"/>
  <c r="L51" i="18" s="1"/>
  <c r="L52" i="18"/>
  <c r="I53" i="18"/>
  <c r="L53" i="18" s="1"/>
  <c r="L54" i="18"/>
  <c r="I55" i="18"/>
  <c r="L56" i="18"/>
  <c r="I57" i="18"/>
  <c r="L57" i="18" s="1"/>
  <c r="L58" i="18"/>
  <c r="I59" i="18"/>
  <c r="L59" i="18" s="1"/>
  <c r="L60" i="18"/>
  <c r="I61" i="18"/>
  <c r="L61" i="18" s="1"/>
  <c r="L62" i="18"/>
  <c r="I63" i="18"/>
  <c r="I7" i="18"/>
  <c r="L8" i="18"/>
  <c r="I9" i="18"/>
  <c r="L9" i="18" s="1"/>
  <c r="L10" i="18"/>
  <c r="I11" i="18"/>
  <c r="L11" i="18" s="1"/>
  <c r="L12" i="18"/>
  <c r="I13" i="18"/>
  <c r="L13" i="18" s="1"/>
  <c r="L14" i="18"/>
  <c r="I15" i="18"/>
  <c r="L15" i="18" s="1"/>
  <c r="L16" i="18"/>
  <c r="I17" i="18"/>
  <c r="L17" i="18" s="1"/>
  <c r="L18" i="18"/>
  <c r="I19" i="18"/>
  <c r="L19" i="18" s="1"/>
  <c r="L20" i="18"/>
  <c r="I21" i="18"/>
  <c r="L21" i="18" s="1"/>
  <c r="L22" i="18"/>
  <c r="I23" i="18"/>
  <c r="L23" i="18" s="1"/>
  <c r="L24" i="18"/>
  <c r="I25" i="18"/>
  <c r="L25" i="18" s="1"/>
  <c r="I27" i="18"/>
  <c r="L27" i="18" s="1"/>
  <c r="I29" i="18"/>
  <c r="L29" i="18" s="1"/>
  <c r="I31" i="18"/>
  <c r="L31" i="18" s="1"/>
  <c r="I33" i="18"/>
  <c r="I35" i="18"/>
  <c r="L35" i="18" s="1"/>
  <c r="K47" i="18"/>
  <c r="L9" i="17"/>
  <c r="I7" i="17"/>
  <c r="L7" i="17" s="1"/>
  <c r="L8" i="17"/>
  <c r="I9" i="17"/>
  <c r="L10" i="17"/>
  <c r="I11" i="17"/>
  <c r="L11" i="17" s="1"/>
  <c r="L12" i="17"/>
  <c r="I13" i="17"/>
  <c r="L13" i="17" s="1"/>
  <c r="L14" i="17"/>
  <c r="I15" i="17"/>
  <c r="L15" i="17" s="1"/>
  <c r="L16" i="17"/>
  <c r="I17" i="17"/>
  <c r="L17" i="17" s="1"/>
  <c r="L18" i="17"/>
  <c r="I19" i="17"/>
  <c r="L19" i="17" s="1"/>
  <c r="L20" i="17"/>
  <c r="I21" i="17"/>
  <c r="L21" i="17" s="1"/>
  <c r="L22" i="17"/>
  <c r="I23" i="17"/>
  <c r="L23" i="17" s="1"/>
  <c r="L24" i="17"/>
  <c r="I25" i="17"/>
  <c r="L25" i="17" s="1"/>
  <c r="L26" i="17"/>
  <c r="I27" i="17"/>
  <c r="L27" i="17" s="1"/>
  <c r="L28" i="17"/>
  <c r="L30" i="17"/>
  <c r="L32" i="17"/>
  <c r="L34" i="17"/>
  <c r="L36" i="17"/>
  <c r="L38" i="17"/>
  <c r="L40" i="17"/>
  <c r="L42" i="17"/>
  <c r="L44" i="17"/>
  <c r="L46" i="17"/>
  <c r="K47" i="17"/>
  <c r="AA63" i="16"/>
  <c r="K63" i="16"/>
  <c r="L63" i="16" s="1"/>
  <c r="I63" i="16"/>
  <c r="C63" i="16"/>
  <c r="B63" i="16"/>
  <c r="AA62" i="16"/>
  <c r="K62" i="16"/>
  <c r="I62" i="16" s="1"/>
  <c r="L62" i="16" s="1"/>
  <c r="C62" i="16"/>
  <c r="B62" i="16"/>
  <c r="AA61" i="16"/>
  <c r="K61" i="16"/>
  <c r="L61" i="16" s="1"/>
  <c r="I61" i="16"/>
  <c r="C61" i="16"/>
  <c r="B61" i="16"/>
  <c r="AA60" i="16"/>
  <c r="K60" i="16"/>
  <c r="I60" i="16" s="1"/>
  <c r="L60" i="16" s="1"/>
  <c r="C60" i="16"/>
  <c r="B60" i="16"/>
  <c r="AA59" i="16"/>
  <c r="K59" i="16"/>
  <c r="L59" i="16" s="1"/>
  <c r="I59" i="16"/>
  <c r="C59" i="16"/>
  <c r="B59" i="16"/>
  <c r="AA58" i="16"/>
  <c r="K58" i="16"/>
  <c r="I58" i="16" s="1"/>
  <c r="L58" i="16" s="1"/>
  <c r="C58" i="16"/>
  <c r="B58" i="16"/>
  <c r="AA57" i="16"/>
  <c r="K57" i="16"/>
  <c r="L57" i="16" s="1"/>
  <c r="I57" i="16"/>
  <c r="C57" i="16"/>
  <c r="B57" i="16"/>
  <c r="AA56" i="16"/>
  <c r="K56" i="16"/>
  <c r="I56" i="16" s="1"/>
  <c r="L56" i="16" s="1"/>
  <c r="C56" i="16"/>
  <c r="B56" i="16"/>
  <c r="AA55" i="16"/>
  <c r="K55" i="16"/>
  <c r="L55" i="16" s="1"/>
  <c r="I55" i="16"/>
  <c r="C55" i="16"/>
  <c r="B55" i="16"/>
  <c r="AA54" i="16"/>
  <c r="K54" i="16"/>
  <c r="I54" i="16" s="1"/>
  <c r="L54" i="16" s="1"/>
  <c r="C54" i="16"/>
  <c r="B54" i="16"/>
  <c r="AA53" i="16"/>
  <c r="K53" i="16"/>
  <c r="L53" i="16" s="1"/>
  <c r="I53" i="16"/>
  <c r="C53" i="16"/>
  <c r="B53" i="16"/>
  <c r="AA52" i="16"/>
  <c r="K52" i="16"/>
  <c r="I52" i="16" s="1"/>
  <c r="L52" i="16" s="1"/>
  <c r="C52" i="16"/>
  <c r="B52" i="16"/>
  <c r="AA51" i="16"/>
  <c r="K51" i="16"/>
  <c r="L51" i="16" s="1"/>
  <c r="I51" i="16"/>
  <c r="C51" i="16"/>
  <c r="B51" i="16"/>
  <c r="AA50" i="16"/>
  <c r="K50" i="16"/>
  <c r="I50" i="16" s="1"/>
  <c r="L50" i="16" s="1"/>
  <c r="C50" i="16"/>
  <c r="B50" i="16"/>
  <c r="AA49" i="16"/>
  <c r="K49" i="16"/>
  <c r="C49" i="16"/>
  <c r="B49" i="16"/>
  <c r="W47" i="16"/>
  <c r="V47" i="16"/>
  <c r="U47" i="16"/>
  <c r="T47" i="16"/>
  <c r="S47" i="16"/>
  <c r="R47" i="16"/>
  <c r="Q47" i="16"/>
  <c r="P47" i="16"/>
  <c r="O47" i="16"/>
  <c r="N47" i="16"/>
  <c r="M47" i="16"/>
  <c r="J47" i="16"/>
  <c r="AA46" i="16"/>
  <c r="K46" i="16"/>
  <c r="I46" i="16" s="1"/>
  <c r="C46" i="16"/>
  <c r="B46" i="16"/>
  <c r="AA45" i="16"/>
  <c r="K45" i="16"/>
  <c r="I45" i="16"/>
  <c r="L45" i="16" s="1"/>
  <c r="C45" i="16"/>
  <c r="B45" i="16"/>
  <c r="AA44" i="16"/>
  <c r="K44" i="16"/>
  <c r="I44" i="16" s="1"/>
  <c r="C44" i="16"/>
  <c r="B44" i="16"/>
  <c r="AA43" i="16"/>
  <c r="K43" i="16"/>
  <c r="I43" i="16"/>
  <c r="L43" i="16" s="1"/>
  <c r="C43" i="16"/>
  <c r="B43" i="16"/>
  <c r="AA42" i="16"/>
  <c r="K42" i="16"/>
  <c r="I42" i="16" s="1"/>
  <c r="C42" i="16"/>
  <c r="B42" i="16"/>
  <c r="AA41" i="16"/>
  <c r="K41" i="16"/>
  <c r="I41" i="16"/>
  <c r="L41" i="16" s="1"/>
  <c r="C41" i="16"/>
  <c r="B41" i="16"/>
  <c r="AA40" i="16"/>
  <c r="K40" i="16"/>
  <c r="I40" i="16" s="1"/>
  <c r="C40" i="16"/>
  <c r="B40" i="16"/>
  <c r="AA39" i="16"/>
  <c r="K39" i="16"/>
  <c r="I39" i="16"/>
  <c r="L39" i="16" s="1"/>
  <c r="C39" i="16"/>
  <c r="B39" i="16"/>
  <c r="AA38" i="16"/>
  <c r="K38" i="16"/>
  <c r="I38" i="16" s="1"/>
  <c r="C38" i="16"/>
  <c r="B38" i="16"/>
  <c r="AA37" i="16"/>
  <c r="K37" i="16"/>
  <c r="I37" i="16"/>
  <c r="L37" i="16" s="1"/>
  <c r="C37" i="16"/>
  <c r="B37" i="16"/>
  <c r="AA36" i="16"/>
  <c r="K36" i="16"/>
  <c r="I36" i="16" s="1"/>
  <c r="C36" i="16"/>
  <c r="B36" i="16"/>
  <c r="AA35" i="16"/>
  <c r="K35" i="16"/>
  <c r="I35" i="16"/>
  <c r="L35" i="16" s="1"/>
  <c r="C35" i="16"/>
  <c r="B35" i="16"/>
  <c r="AA34" i="16"/>
  <c r="K34" i="16"/>
  <c r="I34" i="16" s="1"/>
  <c r="C34" i="16"/>
  <c r="B34" i="16"/>
  <c r="AA33" i="16"/>
  <c r="K33" i="16"/>
  <c r="I33" i="16"/>
  <c r="L33" i="16" s="1"/>
  <c r="C33" i="16"/>
  <c r="B33" i="16"/>
  <c r="AA32" i="16"/>
  <c r="K32" i="16"/>
  <c r="I32" i="16" s="1"/>
  <c r="C32" i="16"/>
  <c r="B32" i="16"/>
  <c r="AA31" i="16"/>
  <c r="K31" i="16"/>
  <c r="I31" i="16"/>
  <c r="L31" i="16" s="1"/>
  <c r="C31" i="16"/>
  <c r="B31" i="16"/>
  <c r="AA30" i="16"/>
  <c r="K30" i="16"/>
  <c r="I30" i="16" s="1"/>
  <c r="C30" i="16"/>
  <c r="B30" i="16"/>
  <c r="AA29" i="16"/>
  <c r="K29" i="16"/>
  <c r="L29" i="16" s="1"/>
  <c r="I29" i="16"/>
  <c r="C29" i="16"/>
  <c r="B29" i="16"/>
  <c r="AA28" i="16"/>
  <c r="K28" i="16"/>
  <c r="I28" i="16" s="1"/>
  <c r="C28" i="16"/>
  <c r="B28" i="16"/>
  <c r="AA27" i="16"/>
  <c r="K27" i="16"/>
  <c r="C27" i="16"/>
  <c r="B27" i="16"/>
  <c r="AA26" i="16"/>
  <c r="K26" i="16"/>
  <c r="I26" i="16" s="1"/>
  <c r="C26" i="16"/>
  <c r="B26" i="16"/>
  <c r="AA25" i="16"/>
  <c r="K25" i="16"/>
  <c r="C25" i="16"/>
  <c r="B25" i="16"/>
  <c r="AA24" i="16"/>
  <c r="K24" i="16"/>
  <c r="I24" i="16" s="1"/>
  <c r="C24" i="16"/>
  <c r="B24" i="16"/>
  <c r="AA23" i="16"/>
  <c r="K23" i="16"/>
  <c r="C23" i="16"/>
  <c r="B23" i="16"/>
  <c r="AA22" i="16"/>
  <c r="K22" i="16"/>
  <c r="I22" i="16" s="1"/>
  <c r="C22" i="16"/>
  <c r="B22" i="16"/>
  <c r="AA21" i="16"/>
  <c r="K21" i="16"/>
  <c r="C21" i="16"/>
  <c r="B21" i="16"/>
  <c r="AA20" i="16"/>
  <c r="K20" i="16"/>
  <c r="I20" i="16" s="1"/>
  <c r="C20" i="16"/>
  <c r="B20" i="16"/>
  <c r="AA19" i="16"/>
  <c r="K19" i="16"/>
  <c r="C19" i="16"/>
  <c r="B19" i="16"/>
  <c r="AA18" i="16"/>
  <c r="K18" i="16"/>
  <c r="I18" i="16" s="1"/>
  <c r="C18" i="16"/>
  <c r="B18" i="16"/>
  <c r="AA17" i="16"/>
  <c r="K17" i="16"/>
  <c r="C17" i="16"/>
  <c r="B17" i="16"/>
  <c r="AA16" i="16"/>
  <c r="K16" i="16"/>
  <c r="I16" i="16" s="1"/>
  <c r="C16" i="16"/>
  <c r="B16" i="16"/>
  <c r="AA15" i="16"/>
  <c r="K15" i="16"/>
  <c r="C15" i="16"/>
  <c r="B15" i="16"/>
  <c r="AA14" i="16"/>
  <c r="K14" i="16"/>
  <c r="I14" i="16" s="1"/>
  <c r="C14" i="16"/>
  <c r="B14" i="16"/>
  <c r="AA13" i="16"/>
  <c r="K13" i="16"/>
  <c r="C13" i="16"/>
  <c r="B13" i="16"/>
  <c r="AA12" i="16"/>
  <c r="K12" i="16"/>
  <c r="I12" i="16" s="1"/>
  <c r="C12" i="16"/>
  <c r="B12" i="16"/>
  <c r="AA11" i="16"/>
  <c r="K11" i="16"/>
  <c r="C11" i="16"/>
  <c r="B11" i="16"/>
  <c r="AA10" i="16"/>
  <c r="K10" i="16"/>
  <c r="I10" i="16" s="1"/>
  <c r="C10" i="16"/>
  <c r="B10" i="16"/>
  <c r="AA9" i="16"/>
  <c r="K9" i="16"/>
  <c r="C9" i="16"/>
  <c r="B9" i="16"/>
  <c r="AA8" i="16"/>
  <c r="K8" i="16"/>
  <c r="I8" i="16" s="1"/>
  <c r="C8" i="16"/>
  <c r="B8" i="16"/>
  <c r="AA7" i="16"/>
  <c r="K7" i="16"/>
  <c r="C7" i="16"/>
  <c r="B7" i="16"/>
  <c r="C5" i="16"/>
  <c r="B5" i="16"/>
  <c r="AA63" i="15"/>
  <c r="K63" i="15"/>
  <c r="L63" i="15" s="1"/>
  <c r="I63" i="15"/>
  <c r="C63" i="15"/>
  <c r="B63" i="15"/>
  <c r="AA62" i="15"/>
  <c r="K62" i="15"/>
  <c r="I62" i="15" s="1"/>
  <c r="L62" i="15" s="1"/>
  <c r="C62" i="15"/>
  <c r="B62" i="15"/>
  <c r="AA61" i="15"/>
  <c r="K61" i="15"/>
  <c r="L61" i="15" s="1"/>
  <c r="I61" i="15"/>
  <c r="C61" i="15"/>
  <c r="B61" i="15"/>
  <c r="AA60" i="15"/>
  <c r="K60" i="15"/>
  <c r="I60" i="15" s="1"/>
  <c r="L60" i="15" s="1"/>
  <c r="C60" i="15"/>
  <c r="B60" i="15"/>
  <c r="AA59" i="15"/>
  <c r="K59" i="15"/>
  <c r="L59" i="15" s="1"/>
  <c r="I59" i="15"/>
  <c r="C59" i="15"/>
  <c r="B59" i="15"/>
  <c r="AA58" i="15"/>
  <c r="K58" i="15"/>
  <c r="I58" i="15" s="1"/>
  <c r="L58" i="15" s="1"/>
  <c r="C58" i="15"/>
  <c r="B58" i="15"/>
  <c r="AA57" i="15"/>
  <c r="K57" i="15"/>
  <c r="L57" i="15" s="1"/>
  <c r="I57" i="15"/>
  <c r="C57" i="15"/>
  <c r="B57" i="15"/>
  <c r="AA56" i="15"/>
  <c r="K56" i="15"/>
  <c r="I56" i="15" s="1"/>
  <c r="L56" i="15" s="1"/>
  <c r="C56" i="15"/>
  <c r="B56" i="15"/>
  <c r="AA55" i="15"/>
  <c r="K55" i="15"/>
  <c r="L55" i="15" s="1"/>
  <c r="I55" i="15"/>
  <c r="C55" i="15"/>
  <c r="B55" i="15"/>
  <c r="AA54" i="15"/>
  <c r="K54" i="15"/>
  <c r="I54" i="15" s="1"/>
  <c r="L54" i="15" s="1"/>
  <c r="C54" i="15"/>
  <c r="B54" i="15"/>
  <c r="AA53" i="15"/>
  <c r="K53" i="15"/>
  <c r="L53" i="15" s="1"/>
  <c r="I53" i="15"/>
  <c r="C53" i="15"/>
  <c r="B53" i="15"/>
  <c r="AA52" i="15"/>
  <c r="K52" i="15"/>
  <c r="I52" i="15" s="1"/>
  <c r="L52" i="15" s="1"/>
  <c r="C52" i="15"/>
  <c r="B52" i="15"/>
  <c r="AA51" i="15"/>
  <c r="K51" i="15"/>
  <c r="I51" i="15"/>
  <c r="C51" i="15"/>
  <c r="B51" i="15"/>
  <c r="AA50" i="15"/>
  <c r="K50" i="15"/>
  <c r="I50" i="15" s="1"/>
  <c r="L50" i="15" s="1"/>
  <c r="C50" i="15"/>
  <c r="B50" i="15"/>
  <c r="AA49" i="15"/>
  <c r="K49" i="15"/>
  <c r="I49" i="15"/>
  <c r="C49" i="15"/>
  <c r="B49" i="15"/>
  <c r="W47" i="15"/>
  <c r="V47" i="15"/>
  <c r="U47" i="15"/>
  <c r="T47" i="15"/>
  <c r="S47" i="15"/>
  <c r="R47" i="15"/>
  <c r="Q47" i="15"/>
  <c r="P47" i="15"/>
  <c r="O47" i="15"/>
  <c r="N47" i="15"/>
  <c r="M47" i="15"/>
  <c r="J47" i="15"/>
  <c r="AA46" i="15"/>
  <c r="K46" i="15"/>
  <c r="I46" i="15" s="1"/>
  <c r="C46" i="15"/>
  <c r="B46" i="15"/>
  <c r="AA45" i="15"/>
  <c r="K45" i="15"/>
  <c r="I45" i="15"/>
  <c r="L45" i="15" s="1"/>
  <c r="C45" i="15"/>
  <c r="B45" i="15"/>
  <c r="AA44" i="15"/>
  <c r="K44" i="15"/>
  <c r="I44" i="15" s="1"/>
  <c r="C44" i="15"/>
  <c r="B44" i="15"/>
  <c r="AA43" i="15"/>
  <c r="K43" i="15"/>
  <c r="I43" i="15"/>
  <c r="L43" i="15" s="1"/>
  <c r="C43" i="15"/>
  <c r="B43" i="15"/>
  <c r="AA42" i="15"/>
  <c r="K42" i="15"/>
  <c r="I42" i="15" s="1"/>
  <c r="C42" i="15"/>
  <c r="B42" i="15"/>
  <c r="AA41" i="15"/>
  <c r="K41" i="15"/>
  <c r="I41" i="15"/>
  <c r="L41" i="15" s="1"/>
  <c r="C41" i="15"/>
  <c r="B41" i="15"/>
  <c r="AA40" i="15"/>
  <c r="K40" i="15"/>
  <c r="I40" i="15" s="1"/>
  <c r="C40" i="15"/>
  <c r="B40" i="15"/>
  <c r="AA39" i="15"/>
  <c r="K39" i="15"/>
  <c r="L39" i="15" s="1"/>
  <c r="I39" i="15"/>
  <c r="C39" i="15"/>
  <c r="B39" i="15"/>
  <c r="AA38" i="15"/>
  <c r="K38" i="15"/>
  <c r="I38" i="15" s="1"/>
  <c r="C38" i="15"/>
  <c r="B38" i="15"/>
  <c r="AA37" i="15"/>
  <c r="K37" i="15"/>
  <c r="L37" i="15" s="1"/>
  <c r="I37" i="15"/>
  <c r="C37" i="15"/>
  <c r="B37" i="15"/>
  <c r="AA36" i="15"/>
  <c r="K36" i="15"/>
  <c r="I36" i="15" s="1"/>
  <c r="C36" i="15"/>
  <c r="B36" i="15"/>
  <c r="AA35" i="15"/>
  <c r="K35" i="15"/>
  <c r="C35" i="15"/>
  <c r="B35" i="15"/>
  <c r="AA34" i="15"/>
  <c r="K34" i="15"/>
  <c r="I34" i="15" s="1"/>
  <c r="C34" i="15"/>
  <c r="B34" i="15"/>
  <c r="AA33" i="15"/>
  <c r="K33" i="15"/>
  <c r="C33" i="15"/>
  <c r="B33" i="15"/>
  <c r="AA32" i="15"/>
  <c r="K32" i="15"/>
  <c r="I32" i="15" s="1"/>
  <c r="C32" i="15"/>
  <c r="B32" i="15"/>
  <c r="AA31" i="15"/>
  <c r="K31" i="15"/>
  <c r="C31" i="15"/>
  <c r="B31" i="15"/>
  <c r="AA30" i="15"/>
  <c r="K30" i="15"/>
  <c r="I30" i="15" s="1"/>
  <c r="C30" i="15"/>
  <c r="B30" i="15"/>
  <c r="AA29" i="15"/>
  <c r="K29" i="15"/>
  <c r="C29" i="15"/>
  <c r="B29" i="15"/>
  <c r="AA28" i="15"/>
  <c r="K28" i="15"/>
  <c r="I28" i="15" s="1"/>
  <c r="C28" i="15"/>
  <c r="B28" i="15"/>
  <c r="AA27" i="15"/>
  <c r="K27" i="15"/>
  <c r="C27" i="15"/>
  <c r="B27" i="15"/>
  <c r="AA26" i="15"/>
  <c r="K26" i="15"/>
  <c r="I26" i="15" s="1"/>
  <c r="C26" i="15"/>
  <c r="B26" i="15"/>
  <c r="AA25" i="15"/>
  <c r="K25" i="15"/>
  <c r="C25" i="15"/>
  <c r="B25" i="15"/>
  <c r="AA24" i="15"/>
  <c r="K24" i="15"/>
  <c r="I24" i="15" s="1"/>
  <c r="C24" i="15"/>
  <c r="B24" i="15"/>
  <c r="AA23" i="15"/>
  <c r="K23" i="15"/>
  <c r="C23" i="15"/>
  <c r="B23" i="15"/>
  <c r="AA22" i="15"/>
  <c r="K22" i="15"/>
  <c r="I22" i="15" s="1"/>
  <c r="C22" i="15"/>
  <c r="B22" i="15"/>
  <c r="AA21" i="15"/>
  <c r="K21" i="15"/>
  <c r="C21" i="15"/>
  <c r="B21" i="15"/>
  <c r="AA20" i="15"/>
  <c r="K20" i="15"/>
  <c r="I20" i="15" s="1"/>
  <c r="C20" i="15"/>
  <c r="B20" i="15"/>
  <c r="AA19" i="15"/>
  <c r="K19" i="15"/>
  <c r="C19" i="15"/>
  <c r="B19" i="15"/>
  <c r="AA18" i="15"/>
  <c r="K18" i="15"/>
  <c r="I18" i="15" s="1"/>
  <c r="C18" i="15"/>
  <c r="B18" i="15"/>
  <c r="AA17" i="15"/>
  <c r="K17" i="15"/>
  <c r="C17" i="15"/>
  <c r="B17" i="15"/>
  <c r="AA16" i="15"/>
  <c r="K16" i="15"/>
  <c r="I16" i="15" s="1"/>
  <c r="C16" i="15"/>
  <c r="B16" i="15"/>
  <c r="AA15" i="15"/>
  <c r="K15" i="15"/>
  <c r="C15" i="15"/>
  <c r="B15" i="15"/>
  <c r="AA14" i="15"/>
  <c r="K14" i="15"/>
  <c r="I14" i="15" s="1"/>
  <c r="C14" i="15"/>
  <c r="B14" i="15"/>
  <c r="AA13" i="15"/>
  <c r="K13" i="15"/>
  <c r="C13" i="15"/>
  <c r="B13" i="15"/>
  <c r="AA12" i="15"/>
  <c r="K12" i="15"/>
  <c r="I12" i="15" s="1"/>
  <c r="C12" i="15"/>
  <c r="B12" i="15"/>
  <c r="AA11" i="15"/>
  <c r="K11" i="15"/>
  <c r="C11" i="15"/>
  <c r="B11" i="15"/>
  <c r="AA10" i="15"/>
  <c r="K10" i="15"/>
  <c r="I10" i="15" s="1"/>
  <c r="C10" i="15"/>
  <c r="B10" i="15"/>
  <c r="AA9" i="15"/>
  <c r="K9" i="15"/>
  <c r="C9" i="15"/>
  <c r="B9" i="15"/>
  <c r="AA8" i="15"/>
  <c r="K8" i="15"/>
  <c r="I8" i="15" s="1"/>
  <c r="C8" i="15"/>
  <c r="B8" i="15"/>
  <c r="AA7" i="15"/>
  <c r="K7" i="15"/>
  <c r="C7" i="15"/>
  <c r="B7" i="15"/>
  <c r="C5" i="15"/>
  <c r="B5" i="15"/>
  <c r="AA63" i="14"/>
  <c r="K63" i="14"/>
  <c r="L63" i="14" s="1"/>
  <c r="I63" i="14"/>
  <c r="C63" i="14"/>
  <c r="B63" i="14"/>
  <c r="AA62" i="14"/>
  <c r="K62" i="14"/>
  <c r="I62" i="14" s="1"/>
  <c r="L62" i="14" s="1"/>
  <c r="C62" i="14"/>
  <c r="B62" i="14"/>
  <c r="AA61" i="14"/>
  <c r="K61" i="14"/>
  <c r="L61" i="14" s="1"/>
  <c r="I61" i="14"/>
  <c r="C61" i="14"/>
  <c r="B61" i="14"/>
  <c r="AA60" i="14"/>
  <c r="K60" i="14"/>
  <c r="I60" i="14" s="1"/>
  <c r="L60" i="14" s="1"/>
  <c r="C60" i="14"/>
  <c r="B60" i="14"/>
  <c r="AA59" i="14"/>
  <c r="K59" i="14"/>
  <c r="L59" i="14" s="1"/>
  <c r="I59" i="14"/>
  <c r="C59" i="14"/>
  <c r="B59" i="14"/>
  <c r="AA58" i="14"/>
  <c r="K58" i="14"/>
  <c r="I58" i="14" s="1"/>
  <c r="L58" i="14" s="1"/>
  <c r="C58" i="14"/>
  <c r="B58" i="14"/>
  <c r="AA57" i="14"/>
  <c r="K57" i="14"/>
  <c r="L57" i="14" s="1"/>
  <c r="I57" i="14"/>
  <c r="C57" i="14"/>
  <c r="B57" i="14"/>
  <c r="AA56" i="14"/>
  <c r="K56" i="14"/>
  <c r="I56" i="14" s="1"/>
  <c r="L56" i="14" s="1"/>
  <c r="C56" i="14"/>
  <c r="B56" i="14"/>
  <c r="AA55" i="14"/>
  <c r="K55" i="14"/>
  <c r="L55" i="14" s="1"/>
  <c r="I55" i="14"/>
  <c r="C55" i="14"/>
  <c r="B55" i="14"/>
  <c r="AA54" i="14"/>
  <c r="K54" i="14"/>
  <c r="I54" i="14" s="1"/>
  <c r="L54" i="14" s="1"/>
  <c r="C54" i="14"/>
  <c r="B54" i="14"/>
  <c r="AA53" i="14"/>
  <c r="K53" i="14"/>
  <c r="L53" i="14" s="1"/>
  <c r="I53" i="14"/>
  <c r="C53" i="14"/>
  <c r="B53" i="14"/>
  <c r="AA52" i="14"/>
  <c r="K52" i="14"/>
  <c r="I52" i="14" s="1"/>
  <c r="L52" i="14" s="1"/>
  <c r="C52" i="14"/>
  <c r="B52" i="14"/>
  <c r="AA51" i="14"/>
  <c r="K51" i="14"/>
  <c r="L51" i="14" s="1"/>
  <c r="I51" i="14"/>
  <c r="C51" i="14"/>
  <c r="B51" i="14"/>
  <c r="AA50" i="14"/>
  <c r="K50" i="14"/>
  <c r="I50" i="14" s="1"/>
  <c r="L50" i="14" s="1"/>
  <c r="C50" i="14"/>
  <c r="B50" i="14"/>
  <c r="AA49" i="14"/>
  <c r="K49" i="14"/>
  <c r="L49" i="14" s="1"/>
  <c r="I49" i="14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AA46" i="14"/>
  <c r="K46" i="14"/>
  <c r="I46" i="14" s="1"/>
  <c r="C46" i="14"/>
  <c r="B46" i="14"/>
  <c r="AA45" i="14"/>
  <c r="K45" i="14"/>
  <c r="I45" i="14"/>
  <c r="L45" i="14" s="1"/>
  <c r="C45" i="14"/>
  <c r="B45" i="14"/>
  <c r="AA44" i="14"/>
  <c r="K44" i="14"/>
  <c r="I44" i="14" s="1"/>
  <c r="C44" i="14"/>
  <c r="B44" i="14"/>
  <c r="AA43" i="14"/>
  <c r="K43" i="14"/>
  <c r="I43" i="14"/>
  <c r="L43" i="14" s="1"/>
  <c r="C43" i="14"/>
  <c r="B43" i="14"/>
  <c r="AA42" i="14"/>
  <c r="K42" i="14"/>
  <c r="I42" i="14" s="1"/>
  <c r="C42" i="14"/>
  <c r="B42" i="14"/>
  <c r="AA41" i="14"/>
  <c r="K41" i="14"/>
  <c r="I41" i="14"/>
  <c r="L41" i="14" s="1"/>
  <c r="C41" i="14"/>
  <c r="B41" i="14"/>
  <c r="AA40" i="14"/>
  <c r="K40" i="14"/>
  <c r="I40" i="14" s="1"/>
  <c r="C40" i="14"/>
  <c r="B40" i="14"/>
  <c r="AA39" i="14"/>
  <c r="K39" i="14"/>
  <c r="L39" i="14" s="1"/>
  <c r="I39" i="14"/>
  <c r="C39" i="14"/>
  <c r="B39" i="14"/>
  <c r="AA38" i="14"/>
  <c r="K38" i="14"/>
  <c r="I38" i="14" s="1"/>
  <c r="C38" i="14"/>
  <c r="B38" i="14"/>
  <c r="AA37" i="14"/>
  <c r="K37" i="14"/>
  <c r="L37" i="14" s="1"/>
  <c r="I37" i="14"/>
  <c r="C37" i="14"/>
  <c r="B37" i="14"/>
  <c r="AA36" i="14"/>
  <c r="K36" i="14"/>
  <c r="I36" i="14" s="1"/>
  <c r="C36" i="14"/>
  <c r="B36" i="14"/>
  <c r="AA35" i="14"/>
  <c r="K35" i="14"/>
  <c r="C35" i="14"/>
  <c r="B35" i="14"/>
  <c r="AA34" i="14"/>
  <c r="K34" i="14"/>
  <c r="I34" i="14" s="1"/>
  <c r="C34" i="14"/>
  <c r="B34" i="14"/>
  <c r="AA33" i="14"/>
  <c r="K33" i="14"/>
  <c r="C33" i="14"/>
  <c r="B33" i="14"/>
  <c r="AA32" i="14"/>
  <c r="K32" i="14"/>
  <c r="I32" i="14" s="1"/>
  <c r="C32" i="14"/>
  <c r="B32" i="14"/>
  <c r="AA31" i="14"/>
  <c r="K31" i="14"/>
  <c r="C31" i="14"/>
  <c r="B31" i="14"/>
  <c r="AA30" i="14"/>
  <c r="K30" i="14"/>
  <c r="I30" i="14" s="1"/>
  <c r="C30" i="14"/>
  <c r="B30" i="14"/>
  <c r="AA29" i="14"/>
  <c r="K29" i="14"/>
  <c r="C29" i="14"/>
  <c r="B29" i="14"/>
  <c r="AA28" i="14"/>
  <c r="K28" i="14"/>
  <c r="I28" i="14" s="1"/>
  <c r="C28" i="14"/>
  <c r="B28" i="14"/>
  <c r="AA27" i="14"/>
  <c r="K27" i="14"/>
  <c r="C27" i="14"/>
  <c r="B27" i="14"/>
  <c r="AA26" i="14"/>
  <c r="K26" i="14"/>
  <c r="I26" i="14" s="1"/>
  <c r="C26" i="14"/>
  <c r="B26" i="14"/>
  <c r="AA25" i="14"/>
  <c r="K25" i="14"/>
  <c r="C25" i="14"/>
  <c r="B25" i="14"/>
  <c r="AA24" i="14"/>
  <c r="K24" i="14"/>
  <c r="I24" i="14" s="1"/>
  <c r="C24" i="14"/>
  <c r="B24" i="14"/>
  <c r="AA23" i="14"/>
  <c r="K23" i="14"/>
  <c r="C23" i="14"/>
  <c r="B23" i="14"/>
  <c r="AA22" i="14"/>
  <c r="K22" i="14"/>
  <c r="I22" i="14" s="1"/>
  <c r="C22" i="14"/>
  <c r="B22" i="14"/>
  <c r="AA21" i="14"/>
  <c r="K21" i="14"/>
  <c r="C21" i="14"/>
  <c r="B21" i="14"/>
  <c r="AA20" i="14"/>
  <c r="K20" i="14"/>
  <c r="I20" i="14" s="1"/>
  <c r="C20" i="14"/>
  <c r="B20" i="14"/>
  <c r="AA19" i="14"/>
  <c r="K19" i="14"/>
  <c r="C19" i="14"/>
  <c r="B19" i="14"/>
  <c r="AA18" i="14"/>
  <c r="K18" i="14"/>
  <c r="I18" i="14" s="1"/>
  <c r="C18" i="14"/>
  <c r="B18" i="14"/>
  <c r="AA17" i="14"/>
  <c r="K17" i="14"/>
  <c r="C17" i="14"/>
  <c r="B17" i="14"/>
  <c r="AA16" i="14"/>
  <c r="K16" i="14"/>
  <c r="I16" i="14" s="1"/>
  <c r="C16" i="14"/>
  <c r="B16" i="14"/>
  <c r="AA15" i="14"/>
  <c r="K15" i="14"/>
  <c r="C15" i="14"/>
  <c r="B15" i="14"/>
  <c r="AA14" i="14"/>
  <c r="K14" i="14"/>
  <c r="I14" i="14" s="1"/>
  <c r="C14" i="14"/>
  <c r="B14" i="14"/>
  <c r="AA13" i="14"/>
  <c r="K13" i="14"/>
  <c r="C13" i="14"/>
  <c r="B13" i="14"/>
  <c r="AA12" i="14"/>
  <c r="K12" i="14"/>
  <c r="I12" i="14" s="1"/>
  <c r="C12" i="14"/>
  <c r="B12" i="14"/>
  <c r="AA11" i="14"/>
  <c r="K11" i="14"/>
  <c r="C11" i="14"/>
  <c r="B11" i="14"/>
  <c r="AA10" i="14"/>
  <c r="K10" i="14"/>
  <c r="I10" i="14" s="1"/>
  <c r="C10" i="14"/>
  <c r="B10" i="14"/>
  <c r="AA9" i="14"/>
  <c r="K9" i="14"/>
  <c r="I9" i="14" s="1"/>
  <c r="C9" i="14"/>
  <c r="B9" i="14"/>
  <c r="AA8" i="14"/>
  <c r="K8" i="14"/>
  <c r="I8" i="14" s="1"/>
  <c r="C8" i="14"/>
  <c r="B8" i="14"/>
  <c r="AA7" i="14"/>
  <c r="K7" i="14"/>
  <c r="C7" i="14"/>
  <c r="B7" i="14"/>
  <c r="C5" i="14"/>
  <c r="B5" i="14"/>
  <c r="L47" i="17" l="1"/>
  <c r="I49" i="16"/>
  <c r="L49" i="16" s="1"/>
  <c r="L51" i="15"/>
  <c r="L49" i="15"/>
  <c r="I47" i="18"/>
  <c r="L7" i="18"/>
  <c r="L47" i="18" s="1"/>
  <c r="I47" i="17"/>
  <c r="I7" i="16"/>
  <c r="L8" i="16"/>
  <c r="I9" i="16"/>
  <c r="L9" i="16" s="1"/>
  <c r="L10" i="16"/>
  <c r="I11" i="16"/>
  <c r="L11" i="16" s="1"/>
  <c r="L12" i="16"/>
  <c r="I13" i="16"/>
  <c r="L13" i="16" s="1"/>
  <c r="L14" i="16"/>
  <c r="I15" i="16"/>
  <c r="L15" i="16" s="1"/>
  <c r="L16" i="16"/>
  <c r="I17" i="16"/>
  <c r="L17" i="16" s="1"/>
  <c r="L18" i="16"/>
  <c r="I19" i="16"/>
  <c r="L19" i="16" s="1"/>
  <c r="L20" i="16"/>
  <c r="I21" i="16"/>
  <c r="L21" i="16" s="1"/>
  <c r="L22" i="16"/>
  <c r="I23" i="16"/>
  <c r="L23" i="16" s="1"/>
  <c r="L24" i="16"/>
  <c r="I25" i="16"/>
  <c r="L25" i="16" s="1"/>
  <c r="L26" i="16"/>
  <c r="I27" i="16"/>
  <c r="L27" i="16" s="1"/>
  <c r="L28" i="16"/>
  <c r="L30" i="16"/>
  <c r="L32" i="16"/>
  <c r="L34" i="16"/>
  <c r="L36" i="16"/>
  <c r="L38" i="16"/>
  <c r="L40" i="16"/>
  <c r="L42" i="16"/>
  <c r="L44" i="16"/>
  <c r="L46" i="16"/>
  <c r="K47" i="16"/>
  <c r="L13" i="15"/>
  <c r="I7" i="15"/>
  <c r="L8" i="15"/>
  <c r="I9" i="15"/>
  <c r="L9" i="15" s="1"/>
  <c r="L10" i="15"/>
  <c r="I11" i="15"/>
  <c r="L11" i="15" s="1"/>
  <c r="L12" i="15"/>
  <c r="I13" i="15"/>
  <c r="L14" i="15"/>
  <c r="I15" i="15"/>
  <c r="L15" i="15" s="1"/>
  <c r="L16" i="15"/>
  <c r="I17" i="15"/>
  <c r="L17" i="15" s="1"/>
  <c r="L18" i="15"/>
  <c r="I19" i="15"/>
  <c r="L19" i="15" s="1"/>
  <c r="L20" i="15"/>
  <c r="I21" i="15"/>
  <c r="L21" i="15" s="1"/>
  <c r="L22" i="15"/>
  <c r="I23" i="15"/>
  <c r="L23" i="15" s="1"/>
  <c r="L24" i="15"/>
  <c r="I25" i="15"/>
  <c r="L25" i="15" s="1"/>
  <c r="L26" i="15"/>
  <c r="I27" i="15"/>
  <c r="L27" i="15" s="1"/>
  <c r="L28" i="15"/>
  <c r="I29" i="15"/>
  <c r="L29" i="15" s="1"/>
  <c r="L30" i="15"/>
  <c r="I31" i="15"/>
  <c r="L31" i="15" s="1"/>
  <c r="L32" i="15"/>
  <c r="I33" i="15"/>
  <c r="L33" i="15" s="1"/>
  <c r="L34" i="15"/>
  <c r="I35" i="15"/>
  <c r="L35" i="15" s="1"/>
  <c r="L36" i="15"/>
  <c r="L38" i="15"/>
  <c r="L40" i="15"/>
  <c r="L42" i="15"/>
  <c r="L44" i="15"/>
  <c r="L46" i="15"/>
  <c r="K47" i="15"/>
  <c r="I7" i="14"/>
  <c r="L8" i="14"/>
  <c r="L9" i="14"/>
  <c r="L10" i="14"/>
  <c r="I11" i="14"/>
  <c r="L11" i="14" s="1"/>
  <c r="L12" i="14"/>
  <c r="I13" i="14"/>
  <c r="L13" i="14" s="1"/>
  <c r="L14" i="14"/>
  <c r="I15" i="14"/>
  <c r="L15" i="14" s="1"/>
  <c r="L16" i="14"/>
  <c r="I17" i="14"/>
  <c r="L17" i="14" s="1"/>
  <c r="L18" i="14"/>
  <c r="I19" i="14"/>
  <c r="L19" i="14" s="1"/>
  <c r="L20" i="14"/>
  <c r="I21" i="14"/>
  <c r="L21" i="14" s="1"/>
  <c r="L22" i="14"/>
  <c r="I23" i="14"/>
  <c r="L23" i="14" s="1"/>
  <c r="L24" i="14"/>
  <c r="I25" i="14"/>
  <c r="L25" i="14" s="1"/>
  <c r="L26" i="14"/>
  <c r="I27" i="14"/>
  <c r="L27" i="14" s="1"/>
  <c r="L28" i="14"/>
  <c r="I29" i="14"/>
  <c r="L29" i="14" s="1"/>
  <c r="L30" i="14"/>
  <c r="I31" i="14"/>
  <c r="L31" i="14" s="1"/>
  <c r="L32" i="14"/>
  <c r="L33" i="14"/>
  <c r="L34" i="14"/>
  <c r="I35" i="14"/>
  <c r="L35" i="14" s="1"/>
  <c r="L36" i="14"/>
  <c r="L38" i="14"/>
  <c r="L40" i="14"/>
  <c r="L42" i="14"/>
  <c r="L44" i="14"/>
  <c r="L46" i="14"/>
  <c r="K47" i="14"/>
  <c r="I47" i="16" l="1"/>
  <c r="L7" i="16"/>
  <c r="L47" i="16" s="1"/>
  <c r="I47" i="15"/>
  <c r="L7" i="15"/>
  <c r="L47" i="15" s="1"/>
  <c r="I47" i="14"/>
  <c r="L7" i="14"/>
  <c r="L47" i="14" s="1"/>
</calcChain>
</file>

<file path=xl/sharedStrings.xml><?xml version="1.0" encoding="utf-8"?>
<sst xmlns="http://schemas.openxmlformats.org/spreadsheetml/2006/main" count="1369" uniqueCount="244">
  <si>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</si>
  <si>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</si>
  <si>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</si>
  <si>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</si>
  <si>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</si>
  <si>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</si>
  <si>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</si>
  <si>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</si>
  <si>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</si>
  <si>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</si>
  <si>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</si>
  <si>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</si>
  <si>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</si>
  <si>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</si>
  <si>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</si>
  <si>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</si>
  <si>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</si>
  <si>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</si>
  <si>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</si>
  <si>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</si>
  <si>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</si>
  <si>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</si>
  <si>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</si>
  <si>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</si>
  <si>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</si>
  <si>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</si>
  <si>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</si>
  <si>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</si>
  <si>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</si>
  <si>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</si>
  <si>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</si>
  <si>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</si>
  <si>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</si>
  <si>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</si>
  <si>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</si>
  <si>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</si>
  <si>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</si>
  <si>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</si>
  <si>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</si>
  <si>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</si>
  <si>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</si>
  <si>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</si>
  <si>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</si>
  <si>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</si>
  <si>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</si>
  <si>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</si>
  <si>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</si>
  <si>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</si>
  <si>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</si>
  <si>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</si>
  <si>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9월 21일</t>
    <phoneticPr fontId="4" type="noConversion"/>
  </si>
  <si>
    <t>9월 22일</t>
    <phoneticPr fontId="4" type="noConversion"/>
  </si>
  <si>
    <t>9월 23일</t>
    <phoneticPr fontId="4" type="noConversion"/>
  </si>
  <si>
    <t>9월 24일</t>
    <phoneticPr fontId="4" type="noConversion"/>
  </si>
  <si>
    <t>9월 25일</t>
    <phoneticPr fontId="4" type="noConversion"/>
  </si>
  <si>
    <t>HIC</t>
    <phoneticPr fontId="4" type="noConversion"/>
  </si>
  <si>
    <t>SLIDER</t>
    <phoneticPr fontId="4" type="noConversion"/>
  </si>
  <si>
    <t>HDBF05-M02B1</t>
  </si>
  <si>
    <t>SGF2041</t>
    <phoneticPr fontId="4" type="noConversion"/>
  </si>
  <si>
    <t>N/P</t>
    <phoneticPr fontId="4" type="noConversion"/>
  </si>
  <si>
    <t>A</t>
  </si>
  <si>
    <t>A</t>
    <phoneticPr fontId="4" type="noConversion"/>
  </si>
  <si>
    <t>지아</t>
  </si>
  <si>
    <t>B</t>
    <phoneticPr fontId="4" type="noConversion"/>
  </si>
  <si>
    <t>SST</t>
    <phoneticPr fontId="4" type="noConversion"/>
  </si>
  <si>
    <t>L/G</t>
    <phoneticPr fontId="4" type="noConversion"/>
  </si>
  <si>
    <t>KR6105-F315UA</t>
    <phoneticPr fontId="4" type="noConversion"/>
  </si>
  <si>
    <t>B/K</t>
    <phoneticPr fontId="4" type="noConversion"/>
  </si>
  <si>
    <t>KR6105-GP063AC</t>
    <phoneticPr fontId="4" type="noConversion"/>
  </si>
  <si>
    <t>ADAPTER</t>
    <phoneticPr fontId="4" type="noConversion"/>
  </si>
  <si>
    <t>COVER</t>
    <phoneticPr fontId="4" type="noConversion"/>
  </si>
  <si>
    <t>KR6105-C315TA</t>
    <phoneticPr fontId="4" type="noConversion"/>
  </si>
  <si>
    <t>JD4901</t>
    <phoneticPr fontId="4" type="noConversion"/>
  </si>
  <si>
    <t>HDBF05-M01B1(2C)</t>
    <phoneticPr fontId="4" type="noConversion"/>
  </si>
  <si>
    <t>BASE</t>
    <phoneticPr fontId="4" type="noConversion"/>
  </si>
  <si>
    <t>SGF2041</t>
    <phoneticPr fontId="4" type="noConversion"/>
  </si>
  <si>
    <t>K-JR01887-A221ATA</t>
    <phoneticPr fontId="4" type="noConversion"/>
  </si>
  <si>
    <t>JD4901</t>
    <phoneticPr fontId="4" type="noConversion"/>
  </si>
  <si>
    <t>B135054-001</t>
    <phoneticPr fontId="4" type="noConversion"/>
  </si>
  <si>
    <t>NP595-352-012#IN</t>
    <phoneticPr fontId="4" type="noConversion"/>
  </si>
  <si>
    <t>SGP2030R</t>
    <phoneticPr fontId="4" type="noConversion"/>
  </si>
  <si>
    <t>수연</t>
  </si>
  <si>
    <t>A</t>
    <phoneticPr fontId="4" type="noConversion"/>
  </si>
  <si>
    <t>NP413-187-092#IN-A</t>
    <phoneticPr fontId="4" type="noConversion"/>
  </si>
  <si>
    <t>AYE</t>
    <phoneticPr fontId="4" type="noConversion"/>
  </si>
  <si>
    <t>B</t>
    <phoneticPr fontId="4" type="noConversion"/>
  </si>
  <si>
    <t>박소연</t>
  </si>
  <si>
    <t>기타= MESH 휨</t>
    <phoneticPr fontId="4" type="noConversion"/>
  </si>
  <si>
    <t>AYE</t>
    <phoneticPr fontId="4" type="noConversion"/>
  </si>
  <si>
    <t>ADAPTER</t>
    <phoneticPr fontId="4" type="noConversion"/>
  </si>
  <si>
    <t>NP595-352-012#LB</t>
    <phoneticPr fontId="4" type="noConversion"/>
  </si>
  <si>
    <t>SGP2030R</t>
    <phoneticPr fontId="4" type="noConversion"/>
  </si>
  <si>
    <t>N/P</t>
    <phoneticPr fontId="4" type="noConversion"/>
  </si>
  <si>
    <t>NP413-082-092#GP</t>
    <phoneticPr fontId="4" type="noConversion"/>
  </si>
  <si>
    <t xml:space="preserve">SGP2030R </t>
    <phoneticPr fontId="4" type="noConversion"/>
  </si>
  <si>
    <t>김춘화</t>
  </si>
  <si>
    <t>K-JR01887-B221AUA</t>
    <phoneticPr fontId="4" type="noConversion"/>
  </si>
  <si>
    <t>BLUE</t>
    <phoneticPr fontId="4" type="noConversion"/>
  </si>
  <si>
    <t>B/L</t>
    <phoneticPr fontId="4" type="noConversion"/>
  </si>
  <si>
    <t>288C84A-B122D</t>
    <phoneticPr fontId="4" type="noConversion"/>
  </si>
  <si>
    <t>이은실</t>
  </si>
  <si>
    <t>변형=단차    .파손= MESH 크랙</t>
    <phoneticPr fontId="4" type="noConversion"/>
  </si>
  <si>
    <t>A</t>
    <phoneticPr fontId="4" type="noConversion"/>
  </si>
  <si>
    <t>B</t>
    <phoneticPr fontId="4" type="noConversion"/>
  </si>
  <si>
    <t>KR6422-B589CA</t>
    <phoneticPr fontId="4" type="noConversion"/>
  </si>
  <si>
    <t>SST</t>
    <phoneticPr fontId="4" type="noConversion"/>
  </si>
  <si>
    <t>BASE</t>
    <phoneticPr fontId="4" type="noConversion"/>
  </si>
  <si>
    <t>SGF2033</t>
    <phoneticPr fontId="4" type="noConversion"/>
  </si>
  <si>
    <t>B/K</t>
    <phoneticPr fontId="4" type="noConversion"/>
  </si>
  <si>
    <t>NP413-187-092#IN-B</t>
    <phoneticPr fontId="4" type="noConversion"/>
  </si>
  <si>
    <t>SGP2030R</t>
    <phoneticPr fontId="4" type="noConversion"/>
  </si>
  <si>
    <t>변형= 빨림 .단차</t>
    <phoneticPr fontId="4" type="noConversion"/>
  </si>
  <si>
    <t>파손= MESH 크랙</t>
    <phoneticPr fontId="4" type="noConversion"/>
  </si>
  <si>
    <t>HDB08NL-78T4(4C)</t>
    <phoneticPr fontId="4" type="noConversion"/>
  </si>
  <si>
    <t>SGF2041</t>
    <phoneticPr fontId="4" type="noConversion"/>
  </si>
  <si>
    <t>STOPPER</t>
  </si>
  <si>
    <t>K-JR01928-B01AZE</t>
  </si>
  <si>
    <t>SGP2020R</t>
    <phoneticPr fontId="4" type="noConversion"/>
  </si>
  <si>
    <t>LATCH</t>
    <phoneticPr fontId="4" type="noConversion"/>
  </si>
  <si>
    <t>KR6405-E03</t>
    <phoneticPr fontId="4" type="noConversion"/>
  </si>
  <si>
    <t>셈플  1.2 번</t>
    <phoneticPr fontId="4" type="noConversion"/>
  </si>
  <si>
    <t>ADAPTER</t>
    <phoneticPr fontId="4" type="noConversion"/>
  </si>
  <si>
    <t>KR6197-GS153PNB</t>
    <phoneticPr fontId="4" type="noConversion"/>
  </si>
  <si>
    <t>샘플</t>
    <phoneticPr fontId="4" type="noConversion"/>
  </si>
  <si>
    <t>미령</t>
    <phoneticPr fontId="4" type="noConversion"/>
  </si>
  <si>
    <t>지아</t>
    <phoneticPr fontId="4" type="noConversion"/>
  </si>
  <si>
    <t>H</t>
    <phoneticPr fontId="4" type="noConversion"/>
  </si>
  <si>
    <t>E</t>
    <phoneticPr fontId="4" type="noConversion"/>
  </si>
  <si>
    <t>E,G</t>
    <phoneticPr fontId="4" type="noConversion"/>
  </si>
  <si>
    <t>선별품</t>
    <phoneticPr fontId="4" type="noConversion"/>
  </si>
  <si>
    <t>KR6197-06KA</t>
    <phoneticPr fontId="4" type="noConversion"/>
  </si>
  <si>
    <t>SHAFT</t>
    <phoneticPr fontId="4" type="noConversion"/>
  </si>
  <si>
    <t>JCL3030</t>
    <phoneticPr fontId="4" type="noConversion"/>
  </si>
  <si>
    <t>B/K</t>
    <phoneticPr fontId="4" type="noConversion"/>
  </si>
  <si>
    <t>A</t>
    <phoneticPr fontId="4" type="noConversion"/>
  </si>
  <si>
    <t>B</t>
    <phoneticPr fontId="4" type="noConversion"/>
  </si>
  <si>
    <t>K-AR3539-1A</t>
    <phoneticPr fontId="4" type="noConversion"/>
  </si>
  <si>
    <t>샘플</t>
    <phoneticPr fontId="4" type="noConversion"/>
  </si>
  <si>
    <t>NP413-187-092#IN-B</t>
    <phoneticPr fontId="4" type="noConversion"/>
  </si>
  <si>
    <t>SGP2030R</t>
    <phoneticPr fontId="4" type="noConversion"/>
  </si>
  <si>
    <t>SLIDER</t>
    <phoneticPr fontId="4" type="noConversion"/>
  </si>
  <si>
    <t>STOPPER</t>
    <phoneticPr fontId="4" type="noConversion"/>
  </si>
  <si>
    <t>HDB08NL-78T4</t>
    <phoneticPr fontId="4" type="noConversion"/>
  </si>
  <si>
    <t>EG</t>
    <phoneticPr fontId="4" type="noConversion"/>
  </si>
  <si>
    <t>F</t>
    <phoneticPr fontId="4" type="noConversion"/>
  </si>
  <si>
    <t>H</t>
    <phoneticPr fontId="4" type="noConversion"/>
  </si>
  <si>
    <t>미령</t>
    <phoneticPr fontId="4" type="noConversion"/>
  </si>
  <si>
    <t>선별</t>
    <phoneticPr fontId="4" type="noConversion"/>
  </si>
  <si>
    <t>MCS</t>
    <phoneticPr fontId="4" type="noConversion"/>
  </si>
  <si>
    <t>BASE</t>
    <phoneticPr fontId="4" type="noConversion"/>
  </si>
  <si>
    <t>AMM0890A-KAA-R1</t>
    <phoneticPr fontId="4" type="noConversion"/>
  </si>
  <si>
    <t>A</t>
    <phoneticPr fontId="4" type="noConversion"/>
  </si>
  <si>
    <t>SST</t>
    <phoneticPr fontId="4" type="noConversion"/>
  </si>
  <si>
    <t>SHAFT</t>
    <phoneticPr fontId="4" type="noConversion"/>
  </si>
  <si>
    <t>KR6197-06A</t>
    <phoneticPr fontId="4" type="noConversion"/>
  </si>
  <si>
    <t>B/K</t>
    <phoneticPr fontId="4" type="noConversion"/>
  </si>
  <si>
    <t>JCL3030</t>
    <phoneticPr fontId="4" type="noConversion"/>
  </si>
  <si>
    <t>B</t>
  </si>
  <si>
    <t>B</t>
    <phoneticPr fontId="4" type="noConversion"/>
  </si>
  <si>
    <t>KR6166BB299UA</t>
    <phoneticPr fontId="4" type="noConversion"/>
  </si>
  <si>
    <t>HIC</t>
    <phoneticPr fontId="4" type="noConversion"/>
  </si>
  <si>
    <t>STOPPER</t>
    <phoneticPr fontId="4" type="noConversion"/>
  </si>
  <si>
    <t>HDB08NL-78T4</t>
    <phoneticPr fontId="4" type="noConversion"/>
  </si>
  <si>
    <t>EG</t>
    <phoneticPr fontId="4" type="noConversion"/>
  </si>
  <si>
    <t>F</t>
    <phoneticPr fontId="4" type="noConversion"/>
  </si>
  <si>
    <t>H</t>
    <phoneticPr fontId="4" type="noConversion"/>
  </si>
  <si>
    <t>미령</t>
    <phoneticPr fontId="4" type="noConversion"/>
  </si>
  <si>
    <t>반출분 선별</t>
    <phoneticPr fontId="4" type="noConversion"/>
  </si>
  <si>
    <t>HDBF05-M04B1</t>
    <phoneticPr fontId="4" type="noConversion"/>
  </si>
  <si>
    <t>KR6304-ER01TA</t>
  </si>
  <si>
    <t>ROLLER</t>
    <phoneticPr fontId="4" type="noConversion"/>
  </si>
  <si>
    <t>샘플</t>
    <phoneticPr fontId="4" type="noConversion"/>
  </si>
  <si>
    <t>SGF2030</t>
  </si>
  <si>
    <t>N/P</t>
    <phoneticPr fontId="4" type="noConversion"/>
  </si>
  <si>
    <t>K-AR3538-1A</t>
    <phoneticPr fontId="4" type="noConversion"/>
  </si>
  <si>
    <t>SGF2030</t>
    <phoneticPr fontId="4" type="noConversion"/>
  </si>
  <si>
    <t>K-AR3539-1A</t>
    <phoneticPr fontId="4" type="noConversion"/>
  </si>
  <si>
    <t>SLIDER</t>
    <phoneticPr fontId="4" type="noConversion"/>
  </si>
  <si>
    <t>L/G</t>
    <phoneticPr fontId="4" type="noConversion"/>
  </si>
  <si>
    <t>HDB08QL-102L5</t>
  </si>
  <si>
    <t>4 CAV 샘플</t>
    <phoneticPr fontId="4" type="noConversion"/>
  </si>
  <si>
    <t>K-AR3543-1A</t>
    <phoneticPr fontId="4" type="noConversion"/>
  </si>
  <si>
    <t>K-AR3540-1A</t>
    <phoneticPr fontId="4" type="noConversion"/>
  </si>
  <si>
    <t>K-AR3541-1A</t>
    <phoneticPr fontId="4" type="noConversion"/>
  </si>
  <si>
    <t>K-AR3542-1A</t>
    <phoneticPr fontId="4" type="noConversion"/>
  </si>
  <si>
    <t>COVER</t>
    <phoneticPr fontId="4" type="noConversion"/>
  </si>
  <si>
    <t>BODY</t>
    <phoneticPr fontId="4" type="noConversion"/>
  </si>
  <si>
    <t>AM0164A-A</t>
  </si>
  <si>
    <t>E PR</t>
    <phoneticPr fontId="4" type="noConversion"/>
  </si>
  <si>
    <t>A</t>
    <phoneticPr fontId="4" type="noConversion"/>
  </si>
  <si>
    <t>MCS</t>
    <phoneticPr fontId="4" type="noConversion"/>
  </si>
  <si>
    <t>SGF2030</t>
    <phoneticPr fontId="4" type="noConversion"/>
  </si>
  <si>
    <t>GUIDE WALL</t>
    <phoneticPr fontId="4" type="noConversion"/>
  </si>
  <si>
    <t>SOTTER</t>
    <phoneticPr fontId="4" type="noConversion"/>
  </si>
  <si>
    <t>SF2255</t>
    <phoneticPr fontId="4" type="noConversion"/>
  </si>
  <si>
    <t>KR6197-D475PA</t>
  </si>
  <si>
    <t>B</t>
    <phoneticPr fontId="4" type="noConversion"/>
  </si>
  <si>
    <t>SST</t>
    <phoneticPr fontId="4" type="noConversion"/>
  </si>
  <si>
    <t>B</t>
    <phoneticPr fontId="4" type="noConversion"/>
  </si>
  <si>
    <t>기타= 게이트 막힘</t>
    <phoneticPr fontId="4" type="noConversion"/>
  </si>
  <si>
    <t>CASE(Uv)</t>
    <phoneticPr fontId="4" type="noConversion"/>
  </si>
  <si>
    <t>SW-003205</t>
    <phoneticPr fontId="4" type="noConversion"/>
  </si>
  <si>
    <t>A</t>
    <phoneticPr fontId="4" type="noConversion"/>
  </si>
  <si>
    <t>기타= 인쇄</t>
    <phoneticPr fontId="4" type="noConversion"/>
  </si>
  <si>
    <t>ODT</t>
    <phoneticPr fontId="4" type="noConversion"/>
  </si>
  <si>
    <t>PC</t>
    <phoneticPr fontId="4" type="noConversion"/>
  </si>
  <si>
    <t>CASE</t>
    <phoneticPr fontId="4" type="noConversion"/>
  </si>
  <si>
    <t>SW-003082</t>
    <phoneticPr fontId="4" type="noConversion"/>
  </si>
  <si>
    <t>SW-003072(12V)</t>
    <phoneticPr fontId="4" type="noConversion"/>
  </si>
  <si>
    <t>HIC</t>
    <phoneticPr fontId="4" type="noConversion"/>
  </si>
  <si>
    <t>HDB08QL-102C3</t>
    <phoneticPr fontId="4" type="noConversion"/>
  </si>
  <si>
    <t>COVER</t>
    <phoneticPr fontId="4" type="noConversion"/>
  </si>
  <si>
    <t>SGF2030</t>
    <phoneticPr fontId="4" type="noConversion"/>
  </si>
  <si>
    <t>샘플</t>
    <phoneticPr fontId="4" type="noConversion"/>
  </si>
  <si>
    <t>미령</t>
    <phoneticPr fontId="4" type="noConversion"/>
  </si>
  <si>
    <t>STOPPER</t>
    <phoneticPr fontId="4" type="noConversion"/>
  </si>
  <si>
    <t>EG</t>
    <phoneticPr fontId="4" type="noConversion"/>
  </si>
  <si>
    <t>H</t>
    <phoneticPr fontId="4" type="noConversion"/>
  </si>
  <si>
    <t>F</t>
    <phoneticPr fontId="4" type="noConversion"/>
  </si>
  <si>
    <t>선별품</t>
    <phoneticPr fontId="4" type="noConversion"/>
  </si>
  <si>
    <t>9월 26일</t>
    <phoneticPr fontId="4" type="noConversion"/>
  </si>
  <si>
    <t>NP595-352-012#LB</t>
    <phoneticPr fontId="4" type="noConversion"/>
  </si>
  <si>
    <t>AYE</t>
    <phoneticPr fontId="4" type="noConversion"/>
  </si>
  <si>
    <t>ADAPTER</t>
    <phoneticPr fontId="4" type="noConversion"/>
  </si>
  <si>
    <t>A</t>
    <phoneticPr fontId="4" type="noConversion"/>
  </si>
  <si>
    <t>NP595-352-012#IN</t>
    <phoneticPr fontId="4" type="noConversion"/>
  </si>
  <si>
    <t>B</t>
    <phoneticPr fontId="4" type="noConversion"/>
  </si>
  <si>
    <t>SHAFT</t>
    <phoneticPr fontId="4" type="noConversion"/>
  </si>
  <si>
    <t>SGP2030R</t>
  </si>
  <si>
    <t>STOPPER</t>
    <phoneticPr fontId="4" type="noConversion"/>
  </si>
  <si>
    <t>HDB08NL-78T4</t>
    <phoneticPr fontId="4" type="noConversion"/>
  </si>
  <si>
    <t>F</t>
    <phoneticPr fontId="4" type="noConversion"/>
  </si>
  <si>
    <t>선별</t>
    <phoneticPr fontId="4" type="noConversion"/>
  </si>
  <si>
    <t>H</t>
    <phoneticPr fontId="4" type="noConversion"/>
  </si>
  <si>
    <t>9월 27일</t>
    <phoneticPr fontId="4" type="noConversion"/>
  </si>
  <si>
    <t>KR6197-D475PA</t>
    <phoneticPr fontId="4" type="noConversion"/>
  </si>
  <si>
    <t>KR6166BB299UA</t>
    <phoneticPr fontId="4" type="noConversion"/>
  </si>
  <si>
    <t>SLIDTER</t>
    <phoneticPr fontId="4" type="noConversion"/>
  </si>
  <si>
    <t>KR6197-GS153PNB</t>
    <phoneticPr fontId="4" type="noConversion"/>
  </si>
  <si>
    <t>HDB75-M01A4-1</t>
    <phoneticPr fontId="4" type="noConversion"/>
  </si>
  <si>
    <t>SGF2041</t>
  </si>
  <si>
    <t>HIC</t>
    <phoneticPr fontId="4" type="noConversion"/>
  </si>
  <si>
    <t>샘플</t>
    <phoneticPr fontId="4" type="noConversion"/>
  </si>
  <si>
    <t>A.B.C.D. 샘플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</si>
</sst>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</font>
    <font>
      <sz val="14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1" fillId="0" borderId="16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177" fontId="18" fillId="0" borderId="20" xfId="0" applyNumberFormat="1" applyFont="1" applyBorder="1" applyAlignment="1" applyProtection="1">
      <alignment horizontal="center" vertical="center"/>
      <protection locked="0"/>
    </xf>
    <xf numFmtId="177" fontId="18" fillId="0" borderId="21" xfId="0" applyNumberFormat="1" applyFont="1" applyBorder="1" applyAlignment="1" applyProtection="1">
      <alignment horizontal="center" vertical="center"/>
      <protection locked="0"/>
    </xf>
    <xf numFmtId="177" fontId="18" fillId="0" borderId="22" xfId="0" applyNumberFormat="1" applyFont="1" applyBorder="1" applyAlignment="1" applyProtection="1">
      <alignment horizontal="center" vertical="center"/>
      <protection locked="0"/>
    </xf>
    <xf numFmtId="177" fontId="19" fillId="0" borderId="23" xfId="0" applyNumberFormat="1" applyFont="1" applyBorder="1" applyAlignment="1" applyProtection="1">
      <alignment horizontal="center" vertical="center"/>
      <protection locked="0"/>
    </xf>
    <xf numFmtId="177" fontId="19" fillId="0" borderId="21" xfId="0" applyNumberFormat="1" applyFont="1" applyBorder="1" applyAlignment="1" applyProtection="1">
      <alignment horizontal="center" vertical="center"/>
      <protection locked="0"/>
    </xf>
    <xf numFmtId="177" fontId="19" fillId="0" borderId="22" xfId="0" applyNumberFormat="1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44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2"/>
  </cols>
  <sheetData>
    <row r="3" spans="2:3" ht="15" customHeight="1" x14ac:dyDescent="0.3">
      <c r="B3" s="21" t="s">
        <v>28</v>
      </c>
      <c r="C3" s="21" t="s">
        <v>29</v>
      </c>
    </row>
    <row r="4" spans="2:3" ht="15" customHeight="1" x14ac:dyDescent="0.3">
      <c r="B4" s="23"/>
      <c r="C4" s="23" t="s">
        <v>35</v>
      </c>
    </row>
    <row r="5" spans="2:3" ht="15" customHeight="1" x14ac:dyDescent="0.3">
      <c r="B5" s="23" t="s">
        <v>30</v>
      </c>
      <c r="C5" s="23" t="s">
        <v>31</v>
      </c>
    </row>
    <row r="6" spans="2:3" ht="15" customHeight="1" x14ac:dyDescent="0.3">
      <c r="B6" s="23" t="s">
        <v>32</v>
      </c>
      <c r="C6" s="23" t="s">
        <v>33</v>
      </c>
    </row>
    <row r="7" spans="2:3" ht="15" customHeight="1" x14ac:dyDescent="0.3">
      <c r="B7" s="23" t="s">
        <v>34</v>
      </c>
      <c r="C7" s="23" t="s">
        <v>37</v>
      </c>
    </row>
    <row r="8" spans="2:3" ht="15" customHeight="1" x14ac:dyDescent="0.3">
      <c r="B8" s="23" t="s">
        <v>36</v>
      </c>
      <c r="C8" s="23" t="s">
        <v>39</v>
      </c>
    </row>
    <row r="9" spans="2:3" ht="15" customHeight="1" x14ac:dyDescent="0.3">
      <c r="B9" s="23" t="s">
        <v>38</v>
      </c>
      <c r="C9" s="23" t="s">
        <v>41</v>
      </c>
    </row>
    <row r="10" spans="2:3" ht="15" customHeight="1" x14ac:dyDescent="0.3">
      <c r="B10" s="23" t="s">
        <v>40</v>
      </c>
      <c r="C10" s="23"/>
    </row>
    <row r="11" spans="2:3" ht="15" customHeight="1" x14ac:dyDescent="0.3">
      <c r="B11" s="23" t="s">
        <v>42</v>
      </c>
      <c r="C11" s="23"/>
    </row>
    <row r="12" spans="2:3" ht="15" customHeight="1" x14ac:dyDescent="0.3">
      <c r="B12" s="23" t="s">
        <v>43</v>
      </c>
      <c r="C12" s="23"/>
    </row>
    <row r="13" spans="2:3" ht="15" customHeight="1" x14ac:dyDescent="0.3">
      <c r="B13" s="23" t="s">
        <v>44</v>
      </c>
      <c r="C13" s="23"/>
    </row>
    <row r="14" spans="2:3" ht="15" customHeight="1" x14ac:dyDescent="0.3">
      <c r="B14" s="23" t="s">
        <v>45</v>
      </c>
      <c r="C14" s="23"/>
    </row>
    <row r="15" spans="2:3" ht="15" customHeight="1" x14ac:dyDescent="0.3">
      <c r="B15" s="23" t="s">
        <v>48</v>
      </c>
      <c r="C15" s="23"/>
    </row>
    <row r="16" spans="2:3" ht="15" customHeight="1" x14ac:dyDescent="0.3">
      <c r="B16" s="23" t="s">
        <v>49</v>
      </c>
      <c r="C16" s="23"/>
    </row>
    <row r="17" spans="2:3" ht="15" customHeight="1" x14ac:dyDescent="0.3">
      <c r="B17" s="23"/>
      <c r="C17" s="23"/>
    </row>
    <row r="18" spans="2:3" ht="15" customHeight="1" x14ac:dyDescent="0.3">
      <c r="B18" s="23"/>
      <c r="C18" s="23"/>
    </row>
    <row r="19" spans="2:3" ht="15" customHeight="1" x14ac:dyDescent="0.3">
      <c r="B19" s="23"/>
      <c r="C19" s="23"/>
    </row>
    <row r="20" spans="2:3" ht="15" customHeight="1" x14ac:dyDescent="0.3">
      <c r="B20" s="23"/>
      <c r="C20" s="23"/>
    </row>
    <row r="21" spans="2:3" ht="15" customHeight="1" x14ac:dyDescent="0.3">
      <c r="B21" s="23"/>
      <c r="C21" s="23"/>
    </row>
    <row r="22" spans="2:3" ht="15" customHeight="1" x14ac:dyDescent="0.3">
      <c r="B22" s="23"/>
      <c r="C22" s="23"/>
    </row>
    <row r="23" spans="2:3" ht="15" customHeight="1" x14ac:dyDescent="0.3">
      <c r="B23" s="23"/>
      <c r="C23" s="23"/>
    </row>
    <row r="24" spans="2:3" ht="15" customHeight="1" x14ac:dyDescent="0.3">
      <c r="B24" s="23"/>
      <c r="C24" s="23"/>
    </row>
    <row r="25" spans="2:3" ht="15" customHeight="1" x14ac:dyDescent="0.3">
      <c r="B25" s="23"/>
      <c r="C25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23C1-926B-4582-AC08-97763E27FFE8}">
  <dimension ref="A1:AC72"/>
  <sheetViews>
    <sheetView zoomScale="85" zoomScaleNormal="85" workbookViewId="0">
      <pane ySplit="6" topLeftCell="A16" activePane="bottomLeft" state="frozen"/>
      <selection activeCell="A4" sqref="A4:AC4"/>
      <selection pane="bottomLeft" activeCell="D28" sqref="D28:H28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50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21</v>
      </c>
      <c r="D7" s="6" t="s">
        <v>55</v>
      </c>
      <c r="E7" s="6" t="s">
        <v>56</v>
      </c>
      <c r="F7" s="6" t="s">
        <v>57</v>
      </c>
      <c r="G7" s="4" t="s">
        <v>58</v>
      </c>
      <c r="H7" s="4" t="s">
        <v>59</v>
      </c>
      <c r="I7" s="7">
        <f t="shared" ref="I7:I46" si="0">J7+K7</f>
        <v>480</v>
      </c>
      <c r="J7" s="8">
        <v>420</v>
      </c>
      <c r="K7" s="7">
        <f t="shared" ref="K7:K29" si="1">SUM(M7:W7)</f>
        <v>60</v>
      </c>
      <c r="L7" s="9">
        <f t="shared" ref="L7:L46" si="2">K7/I7</f>
        <v>0.125</v>
      </c>
      <c r="M7" s="10">
        <v>26</v>
      </c>
      <c r="N7" s="10"/>
      <c r="O7" s="10"/>
      <c r="P7" s="10">
        <v>7</v>
      </c>
      <c r="Q7" s="10">
        <v>1</v>
      </c>
      <c r="R7" s="10"/>
      <c r="S7" s="10">
        <v>25</v>
      </c>
      <c r="T7" s="10">
        <v>1</v>
      </c>
      <c r="U7" s="10"/>
      <c r="V7" s="10"/>
      <c r="W7" s="10"/>
      <c r="X7" s="11">
        <v>20200921</v>
      </c>
      <c r="Y7" s="11">
        <v>2</v>
      </c>
      <c r="Z7" s="5" t="s">
        <v>61</v>
      </c>
      <c r="AA7" s="11" t="str">
        <f>IF($Z7="A","하선동",IF($Z7="B","이형준",""))</f>
        <v>하선동</v>
      </c>
      <c r="AB7" s="4" t="s">
        <v>62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21</v>
      </c>
      <c r="D8" s="6" t="s">
        <v>55</v>
      </c>
      <c r="E8" s="6" t="s">
        <v>56</v>
      </c>
      <c r="F8" s="6" t="s">
        <v>57</v>
      </c>
      <c r="G8" s="4" t="s">
        <v>58</v>
      </c>
      <c r="H8" s="4" t="s">
        <v>59</v>
      </c>
      <c r="I8" s="7">
        <f t="shared" si="0"/>
        <v>3208</v>
      </c>
      <c r="J8" s="8">
        <v>3030</v>
      </c>
      <c r="K8" s="7">
        <f t="shared" si="1"/>
        <v>178</v>
      </c>
      <c r="L8" s="9">
        <f t="shared" si="2"/>
        <v>5.5486284289276808E-2</v>
      </c>
      <c r="M8" s="10">
        <v>59</v>
      </c>
      <c r="N8" s="10"/>
      <c r="O8" s="10"/>
      <c r="P8" s="10">
        <v>4</v>
      </c>
      <c r="Q8" s="10">
        <v>5</v>
      </c>
      <c r="R8" s="10"/>
      <c r="S8" s="10">
        <v>106</v>
      </c>
      <c r="T8" s="10">
        <v>4</v>
      </c>
      <c r="U8" s="10"/>
      <c r="V8" s="10"/>
      <c r="W8" s="10"/>
      <c r="X8" s="11">
        <v>20200921</v>
      </c>
      <c r="Y8" s="11">
        <v>2</v>
      </c>
      <c r="Z8" s="5" t="s">
        <v>63</v>
      </c>
      <c r="AA8" s="11" t="str">
        <f t="shared" ref="AA8:AA46" si="5">IF($Z8="A","하선동",IF($Z8="B","이형준",""))</f>
        <v>이형준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21</v>
      </c>
      <c r="D9" s="6" t="s">
        <v>64</v>
      </c>
      <c r="E9" s="6" t="s">
        <v>65</v>
      </c>
      <c r="F9" s="6" t="s">
        <v>66</v>
      </c>
      <c r="G9" s="4">
        <v>7301</v>
      </c>
      <c r="H9" s="4" t="s">
        <v>67</v>
      </c>
      <c r="I9" s="7">
        <f t="shared" si="0"/>
        <v>515</v>
      </c>
      <c r="J9" s="8">
        <v>510</v>
      </c>
      <c r="K9" s="7">
        <f t="shared" si="1"/>
        <v>5</v>
      </c>
      <c r="L9" s="9">
        <f t="shared" si="2"/>
        <v>9.7087378640776691E-3</v>
      </c>
      <c r="M9" s="10"/>
      <c r="N9" s="10"/>
      <c r="O9" s="10"/>
      <c r="P9" s="10"/>
      <c r="Q9" s="10">
        <v>4</v>
      </c>
      <c r="R9" s="10"/>
      <c r="S9" s="10"/>
      <c r="T9" s="10">
        <v>1</v>
      </c>
      <c r="U9" s="10"/>
      <c r="V9" s="10"/>
      <c r="W9" s="10"/>
      <c r="X9" s="11">
        <v>20200921</v>
      </c>
      <c r="Y9" s="5">
        <v>15</v>
      </c>
      <c r="Z9" s="5" t="s">
        <v>63</v>
      </c>
      <c r="AA9" s="11" t="str">
        <f t="shared" si="5"/>
        <v>이형준</v>
      </c>
      <c r="AB9" s="4" t="s">
        <v>62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21</v>
      </c>
      <c r="D10" s="6" t="s">
        <v>64</v>
      </c>
      <c r="E10" s="6" t="s">
        <v>69</v>
      </c>
      <c r="F10" s="6" t="s">
        <v>68</v>
      </c>
      <c r="G10" s="4">
        <v>8301</v>
      </c>
      <c r="H10" s="4"/>
      <c r="I10" s="7">
        <f t="shared" si="0"/>
        <v>1082</v>
      </c>
      <c r="J10" s="8">
        <v>1080</v>
      </c>
      <c r="K10" s="7">
        <f t="shared" si="1"/>
        <v>2</v>
      </c>
      <c r="L10" s="9">
        <f t="shared" si="2"/>
        <v>1.8484288354898336E-3</v>
      </c>
      <c r="M10" s="10"/>
      <c r="N10" s="10"/>
      <c r="O10" s="10"/>
      <c r="P10" s="10"/>
      <c r="Q10" s="10">
        <v>2</v>
      </c>
      <c r="R10" s="10"/>
      <c r="S10" s="10"/>
      <c r="T10" s="10"/>
      <c r="U10" s="10"/>
      <c r="V10" s="10"/>
      <c r="W10" s="10"/>
      <c r="X10" s="11">
        <v>20200921</v>
      </c>
      <c r="Y10" s="11">
        <v>12</v>
      </c>
      <c r="Z10" s="5" t="s">
        <v>61</v>
      </c>
      <c r="AA10" s="11" t="str">
        <f t="shared" si="5"/>
        <v>하선동</v>
      </c>
      <c r="AB10" s="4" t="s">
        <v>62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21</v>
      </c>
      <c r="D11" s="6" t="s">
        <v>64</v>
      </c>
      <c r="E11" s="6" t="s">
        <v>70</v>
      </c>
      <c r="F11" s="6" t="s">
        <v>71</v>
      </c>
      <c r="G11" s="4" t="s">
        <v>72</v>
      </c>
      <c r="H11" s="4"/>
      <c r="I11" s="7">
        <f t="shared" si="0"/>
        <v>1060</v>
      </c>
      <c r="J11" s="8">
        <v>1060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20200921</v>
      </c>
      <c r="Y11" s="11">
        <v>15</v>
      </c>
      <c r="Z11" s="5" t="s">
        <v>61</v>
      </c>
      <c r="AA11" s="11" t="str">
        <f t="shared" si="5"/>
        <v>하선동</v>
      </c>
      <c r="AB11" s="4" t="s">
        <v>62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21</v>
      </c>
      <c r="D12" s="6" t="s">
        <v>55</v>
      </c>
      <c r="E12" s="6" t="s">
        <v>74</v>
      </c>
      <c r="F12" s="6" t="s">
        <v>73</v>
      </c>
      <c r="G12" s="4" t="s">
        <v>75</v>
      </c>
      <c r="H12" s="4" t="s">
        <v>67</v>
      </c>
      <c r="I12" s="7">
        <f t="shared" si="0"/>
        <v>1920</v>
      </c>
      <c r="J12" s="8">
        <v>1850</v>
      </c>
      <c r="K12" s="7">
        <f t="shared" si="1"/>
        <v>70</v>
      </c>
      <c r="L12" s="9">
        <f t="shared" si="2"/>
        <v>3.6458333333333336E-2</v>
      </c>
      <c r="M12" s="10">
        <v>2</v>
      </c>
      <c r="N12" s="10"/>
      <c r="O12" s="10"/>
      <c r="P12" s="10">
        <v>65</v>
      </c>
      <c r="Q12" s="10">
        <v>3</v>
      </c>
      <c r="R12" s="10"/>
      <c r="S12" s="10"/>
      <c r="T12" s="10"/>
      <c r="U12" s="10"/>
      <c r="V12" s="10"/>
      <c r="W12" s="10"/>
      <c r="X12" s="11">
        <v>20200921</v>
      </c>
      <c r="Y12" s="11">
        <v>3</v>
      </c>
      <c r="Z12" s="5" t="s">
        <v>63</v>
      </c>
      <c r="AA12" s="11" t="str">
        <f t="shared" si="5"/>
        <v>이형준</v>
      </c>
      <c r="AB12" s="4" t="s">
        <v>62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21</v>
      </c>
      <c r="D13" s="6" t="s">
        <v>64</v>
      </c>
      <c r="E13" s="6" t="s">
        <v>56</v>
      </c>
      <c r="F13" s="6" t="s">
        <v>76</v>
      </c>
      <c r="G13" s="4" t="s">
        <v>77</v>
      </c>
      <c r="H13" s="4" t="s">
        <v>67</v>
      </c>
      <c r="I13" s="7">
        <f t="shared" si="0"/>
        <v>1735</v>
      </c>
      <c r="J13" s="14">
        <v>1580</v>
      </c>
      <c r="K13" s="7">
        <f t="shared" si="1"/>
        <v>155</v>
      </c>
      <c r="L13" s="9">
        <f t="shared" si="2"/>
        <v>8.9337175792507204E-2</v>
      </c>
      <c r="M13" s="10">
        <v>153</v>
      </c>
      <c r="N13" s="10"/>
      <c r="O13" s="10"/>
      <c r="P13" s="10"/>
      <c r="Q13" s="10"/>
      <c r="R13" s="10"/>
      <c r="S13" s="10"/>
      <c r="T13" s="10">
        <v>2</v>
      </c>
      <c r="U13" s="10"/>
      <c r="V13" s="10"/>
      <c r="W13" s="10"/>
      <c r="X13" s="11">
        <v>20200921</v>
      </c>
      <c r="Y13" s="11">
        <v>11</v>
      </c>
      <c r="Z13" s="5" t="s">
        <v>63</v>
      </c>
      <c r="AA13" s="11" t="str">
        <f t="shared" si="5"/>
        <v>이형준</v>
      </c>
      <c r="AB13" s="4" t="s">
        <v>62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21</v>
      </c>
      <c r="D14" s="6" t="s">
        <v>36</v>
      </c>
      <c r="E14" s="6" t="s">
        <v>78</v>
      </c>
      <c r="F14" s="6" t="s">
        <v>79</v>
      </c>
      <c r="G14" s="4" t="s">
        <v>80</v>
      </c>
      <c r="H14" s="4" t="s">
        <v>67</v>
      </c>
      <c r="I14" s="7">
        <f t="shared" si="0"/>
        <v>2258</v>
      </c>
      <c r="J14" s="8">
        <v>2258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20200918</v>
      </c>
      <c r="Y14" s="11">
        <v>7</v>
      </c>
      <c r="Z14" s="5" t="s">
        <v>63</v>
      </c>
      <c r="AA14" s="11" t="str">
        <f t="shared" si="5"/>
        <v>이형준</v>
      </c>
      <c r="AB14" s="4" t="s">
        <v>81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21</v>
      </c>
      <c r="D15" s="6" t="s">
        <v>36</v>
      </c>
      <c r="E15" s="6" t="s">
        <v>78</v>
      </c>
      <c r="F15" s="6" t="s">
        <v>79</v>
      </c>
      <c r="G15" s="4" t="s">
        <v>80</v>
      </c>
      <c r="H15" s="4" t="s">
        <v>67</v>
      </c>
      <c r="I15" s="7">
        <f t="shared" si="0"/>
        <v>1808</v>
      </c>
      <c r="J15" s="8">
        <v>1808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20200921</v>
      </c>
      <c r="Y15" s="11">
        <v>7</v>
      </c>
      <c r="Z15" s="5" t="s">
        <v>82</v>
      </c>
      <c r="AA15" s="11" t="str">
        <f t="shared" si="5"/>
        <v>하선동</v>
      </c>
      <c r="AB15" s="4" t="s">
        <v>81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21</v>
      </c>
      <c r="D16" s="6" t="s">
        <v>84</v>
      </c>
      <c r="E16" s="6"/>
      <c r="F16" s="6" t="s">
        <v>83</v>
      </c>
      <c r="G16" s="4" t="s">
        <v>58</v>
      </c>
      <c r="H16" s="4" t="s">
        <v>67</v>
      </c>
      <c r="I16" s="7">
        <f t="shared" si="0"/>
        <v>6350</v>
      </c>
      <c r="J16" s="8">
        <v>5660</v>
      </c>
      <c r="K16" s="7">
        <f t="shared" si="1"/>
        <v>690</v>
      </c>
      <c r="L16" s="9">
        <f t="shared" si="2"/>
        <v>0.10866141732283464</v>
      </c>
      <c r="M16" s="10"/>
      <c r="N16" s="10"/>
      <c r="O16" s="10"/>
      <c r="P16" s="10"/>
      <c r="Q16" s="10"/>
      <c r="R16" s="10"/>
      <c r="S16" s="10"/>
      <c r="T16" s="10"/>
      <c r="U16" s="10"/>
      <c r="V16" s="10">
        <v>690</v>
      </c>
      <c r="W16" s="10"/>
      <c r="X16" s="11">
        <v>20200918</v>
      </c>
      <c r="Y16" s="11">
        <v>4</v>
      </c>
      <c r="Z16" s="5" t="s">
        <v>85</v>
      </c>
      <c r="AA16" s="11" t="str">
        <f t="shared" si="5"/>
        <v>이형준</v>
      </c>
      <c r="AB16" s="4" t="s">
        <v>81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21</v>
      </c>
      <c r="D17" s="6" t="s">
        <v>84</v>
      </c>
      <c r="E17" s="6"/>
      <c r="F17" s="6" t="s">
        <v>83</v>
      </c>
      <c r="G17" s="4" t="s">
        <v>58</v>
      </c>
      <c r="H17" s="4" t="s">
        <v>67</v>
      </c>
      <c r="I17" s="7">
        <f t="shared" si="0"/>
        <v>2975</v>
      </c>
      <c r="J17" s="8">
        <v>2975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20200918</v>
      </c>
      <c r="Y17" s="11">
        <v>4</v>
      </c>
      <c r="Z17" s="5" t="s">
        <v>82</v>
      </c>
      <c r="AA17" s="11" t="str">
        <f t="shared" si="5"/>
        <v>하선동</v>
      </c>
      <c r="AB17" s="4" t="s">
        <v>81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21</v>
      </c>
      <c r="D18" s="6" t="s">
        <v>84</v>
      </c>
      <c r="E18" s="6"/>
      <c r="F18" s="6" t="s">
        <v>83</v>
      </c>
      <c r="G18" s="4" t="s">
        <v>58</v>
      </c>
      <c r="H18" s="4" t="s">
        <v>67</v>
      </c>
      <c r="I18" s="7">
        <f t="shared" si="0"/>
        <v>2115</v>
      </c>
      <c r="J18" s="8">
        <v>2065</v>
      </c>
      <c r="K18" s="7">
        <f t="shared" si="1"/>
        <v>50</v>
      </c>
      <c r="L18" s="9">
        <f t="shared" si="2"/>
        <v>2.3640661938534278E-2</v>
      </c>
      <c r="M18" s="10"/>
      <c r="N18" s="10"/>
      <c r="O18" s="10"/>
      <c r="P18" s="10"/>
      <c r="Q18" s="10"/>
      <c r="R18" s="10"/>
      <c r="S18" s="10"/>
      <c r="T18" s="10"/>
      <c r="U18" s="10"/>
      <c r="V18" s="10">
        <v>50</v>
      </c>
      <c r="W18" s="10"/>
      <c r="X18" s="11">
        <v>20200921</v>
      </c>
      <c r="Y18" s="11">
        <v>4</v>
      </c>
      <c r="Z18" s="5" t="s">
        <v>82</v>
      </c>
      <c r="AA18" s="11" t="str">
        <f t="shared" si="5"/>
        <v>하선동</v>
      </c>
      <c r="AB18" s="4" t="s">
        <v>81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21</v>
      </c>
      <c r="D19" s="6" t="s">
        <v>55</v>
      </c>
      <c r="E19" s="6" t="s">
        <v>74</v>
      </c>
      <c r="F19" s="6" t="s">
        <v>73</v>
      </c>
      <c r="G19" s="4" t="s">
        <v>75</v>
      </c>
      <c r="H19" s="4" t="s">
        <v>67</v>
      </c>
      <c r="I19" s="7">
        <f t="shared" si="0"/>
        <v>1000</v>
      </c>
      <c r="J19" s="8">
        <v>925</v>
      </c>
      <c r="K19" s="7">
        <f t="shared" si="1"/>
        <v>75</v>
      </c>
      <c r="L19" s="9">
        <f t="shared" si="2"/>
        <v>7.4999999999999997E-2</v>
      </c>
      <c r="M19" s="10">
        <v>9</v>
      </c>
      <c r="N19" s="10"/>
      <c r="O19" s="10"/>
      <c r="P19" s="10">
        <v>61</v>
      </c>
      <c r="Q19" s="10">
        <v>5</v>
      </c>
      <c r="R19" s="10"/>
      <c r="S19" s="10"/>
      <c r="T19" s="10"/>
      <c r="U19" s="10"/>
      <c r="V19" s="10"/>
      <c r="W19" s="10"/>
      <c r="X19" s="11">
        <v>20200921</v>
      </c>
      <c r="Y19" s="11">
        <v>3</v>
      </c>
      <c r="Z19" s="5" t="s">
        <v>82</v>
      </c>
      <c r="AA19" s="11" t="str">
        <f t="shared" si="5"/>
        <v>하선동</v>
      </c>
      <c r="AB19" s="4" t="s">
        <v>81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21</v>
      </c>
      <c r="D20" s="6" t="s">
        <v>36</v>
      </c>
      <c r="E20" s="6" t="s">
        <v>78</v>
      </c>
      <c r="F20" s="6" t="s">
        <v>79</v>
      </c>
      <c r="G20" s="4" t="s">
        <v>80</v>
      </c>
      <c r="H20" s="4" t="s">
        <v>67</v>
      </c>
      <c r="I20" s="7">
        <f t="shared" si="0"/>
        <v>484</v>
      </c>
      <c r="J20" s="8">
        <v>484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20200921</v>
      </c>
      <c r="Y20" s="11">
        <v>7</v>
      </c>
      <c r="Z20" s="5" t="s">
        <v>82</v>
      </c>
      <c r="AA20" s="11" t="str">
        <f t="shared" si="5"/>
        <v>하선동</v>
      </c>
      <c r="AB20" s="4" t="s">
        <v>86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21</v>
      </c>
      <c r="D21" s="6" t="s">
        <v>64</v>
      </c>
      <c r="E21" s="6" t="s">
        <v>56</v>
      </c>
      <c r="F21" s="6" t="s">
        <v>76</v>
      </c>
      <c r="G21" s="4" t="s">
        <v>77</v>
      </c>
      <c r="H21" s="4" t="s">
        <v>67</v>
      </c>
      <c r="I21" s="7">
        <f t="shared" si="0"/>
        <v>930</v>
      </c>
      <c r="J21" s="8">
        <v>928</v>
      </c>
      <c r="K21" s="7">
        <f t="shared" si="1"/>
        <v>2</v>
      </c>
      <c r="L21" s="9">
        <f t="shared" si="2"/>
        <v>2.1505376344086021E-3</v>
      </c>
      <c r="M21" s="10"/>
      <c r="N21" s="10"/>
      <c r="O21" s="10"/>
      <c r="P21" s="10"/>
      <c r="Q21" s="10"/>
      <c r="R21" s="10"/>
      <c r="S21" s="10"/>
      <c r="T21" s="10">
        <v>2</v>
      </c>
      <c r="U21" s="10"/>
      <c r="V21" s="10"/>
      <c r="W21" s="10"/>
      <c r="X21" s="11">
        <v>20200921</v>
      </c>
      <c r="Y21" s="11">
        <v>11</v>
      </c>
      <c r="Z21" s="5" t="s">
        <v>82</v>
      </c>
      <c r="AA21" s="11" t="str">
        <f t="shared" si="5"/>
        <v>하선동</v>
      </c>
      <c r="AB21" s="4" t="s">
        <v>86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21</v>
      </c>
      <c r="D22" s="6" t="s">
        <v>64</v>
      </c>
      <c r="E22" s="6" t="s">
        <v>56</v>
      </c>
      <c r="F22" s="6" t="s">
        <v>76</v>
      </c>
      <c r="G22" s="4" t="s">
        <v>77</v>
      </c>
      <c r="H22" s="4" t="s">
        <v>67</v>
      </c>
      <c r="I22" s="7">
        <f t="shared" si="0"/>
        <v>435</v>
      </c>
      <c r="J22" s="8">
        <v>435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20200921</v>
      </c>
      <c r="Y22" s="11">
        <v>11</v>
      </c>
      <c r="Z22" s="5" t="s">
        <v>85</v>
      </c>
      <c r="AA22" s="11" t="str">
        <f t="shared" si="5"/>
        <v>이형준</v>
      </c>
      <c r="AB22" s="4" t="s">
        <v>86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21</v>
      </c>
      <c r="D23" s="6" t="s">
        <v>55</v>
      </c>
      <c r="E23" s="6" t="s">
        <v>74</v>
      </c>
      <c r="F23" s="6" t="s">
        <v>73</v>
      </c>
      <c r="G23" s="4" t="s">
        <v>75</v>
      </c>
      <c r="H23" s="4" t="s">
        <v>67</v>
      </c>
      <c r="I23" s="7">
        <f t="shared" si="0"/>
        <v>1326</v>
      </c>
      <c r="J23" s="8">
        <v>1230</v>
      </c>
      <c r="K23" s="7">
        <f t="shared" si="1"/>
        <v>96</v>
      </c>
      <c r="L23" s="9">
        <f t="shared" si="2"/>
        <v>7.2398190045248875E-2</v>
      </c>
      <c r="M23" s="10">
        <v>5</v>
      </c>
      <c r="N23" s="10"/>
      <c r="O23" s="10"/>
      <c r="P23" s="10">
        <v>88</v>
      </c>
      <c r="Q23" s="10"/>
      <c r="R23" s="10"/>
      <c r="S23" s="10"/>
      <c r="T23" s="10"/>
      <c r="U23" s="10"/>
      <c r="V23" s="10"/>
      <c r="W23" s="10">
        <v>3</v>
      </c>
      <c r="X23" s="11">
        <v>20200921</v>
      </c>
      <c r="Y23" s="11">
        <v>3</v>
      </c>
      <c r="Z23" s="5" t="s">
        <v>82</v>
      </c>
      <c r="AA23" s="11" t="str">
        <f t="shared" si="5"/>
        <v>하선동</v>
      </c>
      <c r="AB23" s="4" t="s">
        <v>86</v>
      </c>
      <c r="AC23" s="12" t="s">
        <v>87</v>
      </c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21</v>
      </c>
      <c r="D24" s="6" t="s">
        <v>55</v>
      </c>
      <c r="E24" s="6" t="s">
        <v>74</v>
      </c>
      <c r="F24" s="6" t="s">
        <v>73</v>
      </c>
      <c r="G24" s="4" t="s">
        <v>75</v>
      </c>
      <c r="H24" s="4" t="s">
        <v>67</v>
      </c>
      <c r="I24" s="7">
        <f t="shared" si="0"/>
        <v>2148</v>
      </c>
      <c r="J24" s="8">
        <v>2066</v>
      </c>
      <c r="K24" s="7">
        <f t="shared" si="1"/>
        <v>82</v>
      </c>
      <c r="L24" s="9">
        <f t="shared" si="2"/>
        <v>3.8175046554934824E-2</v>
      </c>
      <c r="M24" s="10"/>
      <c r="N24" s="10"/>
      <c r="O24" s="10"/>
      <c r="P24" s="10">
        <v>82</v>
      </c>
      <c r="Q24" s="10"/>
      <c r="R24" s="10"/>
      <c r="S24" s="10"/>
      <c r="T24" s="10"/>
      <c r="U24" s="10"/>
      <c r="V24" s="10"/>
      <c r="W24" s="10"/>
      <c r="X24" s="11">
        <v>20200921</v>
      </c>
      <c r="Y24" s="11">
        <v>3</v>
      </c>
      <c r="Z24" s="5" t="s">
        <v>85</v>
      </c>
      <c r="AA24" s="11" t="str">
        <f t="shared" si="5"/>
        <v>이형준</v>
      </c>
      <c r="AB24" s="4" t="s">
        <v>86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21</v>
      </c>
      <c r="D25" s="6" t="s">
        <v>88</v>
      </c>
      <c r="E25" s="6" t="s">
        <v>89</v>
      </c>
      <c r="F25" s="6" t="s">
        <v>90</v>
      </c>
      <c r="G25" s="4" t="s">
        <v>91</v>
      </c>
      <c r="H25" s="4" t="s">
        <v>92</v>
      </c>
      <c r="I25" s="7">
        <f t="shared" si="0"/>
        <v>1599</v>
      </c>
      <c r="J25" s="10">
        <v>1483</v>
      </c>
      <c r="K25" s="7">
        <f t="shared" si="1"/>
        <v>116</v>
      </c>
      <c r="L25" s="9">
        <f t="shared" si="2"/>
        <v>7.2545340838023761E-2</v>
      </c>
      <c r="M25" s="10">
        <v>20</v>
      </c>
      <c r="N25" s="10"/>
      <c r="O25" s="10"/>
      <c r="P25" s="10"/>
      <c r="Q25" s="10">
        <v>15</v>
      </c>
      <c r="R25" s="10"/>
      <c r="S25" s="10">
        <v>25</v>
      </c>
      <c r="T25" s="10"/>
      <c r="U25" s="10">
        <v>56</v>
      </c>
      <c r="V25" s="10"/>
      <c r="W25" s="10"/>
      <c r="X25" s="11">
        <v>20200921</v>
      </c>
      <c r="Y25" s="11">
        <v>10</v>
      </c>
      <c r="Z25" s="5" t="s">
        <v>85</v>
      </c>
      <c r="AA25" s="11" t="str">
        <f t="shared" si="5"/>
        <v>이형준</v>
      </c>
      <c r="AB25" s="4" t="s">
        <v>86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21</v>
      </c>
      <c r="D26" s="6" t="s">
        <v>84</v>
      </c>
      <c r="E26" s="6" t="s">
        <v>89</v>
      </c>
      <c r="F26" s="6" t="s">
        <v>93</v>
      </c>
      <c r="G26" s="4" t="s">
        <v>94</v>
      </c>
      <c r="H26" s="4" t="s">
        <v>59</v>
      </c>
      <c r="I26" s="7">
        <f t="shared" si="0"/>
        <v>1050</v>
      </c>
      <c r="J26" s="10">
        <v>850</v>
      </c>
      <c r="K26" s="7">
        <f t="shared" si="1"/>
        <v>200</v>
      </c>
      <c r="L26" s="9">
        <f t="shared" si="2"/>
        <v>0.19047619047619047</v>
      </c>
      <c r="M26" s="10"/>
      <c r="N26" s="10"/>
      <c r="O26" s="10"/>
      <c r="P26" s="10">
        <v>8</v>
      </c>
      <c r="Q26" s="10"/>
      <c r="R26" s="10">
        <v>95</v>
      </c>
      <c r="S26" s="10">
        <v>17</v>
      </c>
      <c r="T26" s="10">
        <v>80</v>
      </c>
      <c r="U26" s="10"/>
      <c r="V26" s="10"/>
      <c r="W26" s="10"/>
      <c r="X26" s="11">
        <v>20200918</v>
      </c>
      <c r="Y26" s="11">
        <v>1</v>
      </c>
      <c r="Z26" s="5" t="s">
        <v>85</v>
      </c>
      <c r="AA26" s="11" t="str">
        <f t="shared" si="5"/>
        <v>이형준</v>
      </c>
      <c r="AB26" s="4" t="s">
        <v>95</v>
      </c>
      <c r="AC26" s="12" t="s">
        <v>101</v>
      </c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21</v>
      </c>
      <c r="D27" s="6" t="s">
        <v>84</v>
      </c>
      <c r="E27" s="6" t="s">
        <v>89</v>
      </c>
      <c r="F27" s="6" t="s">
        <v>93</v>
      </c>
      <c r="G27" s="4" t="s">
        <v>94</v>
      </c>
      <c r="H27" s="4" t="s">
        <v>59</v>
      </c>
      <c r="I27" s="7">
        <f t="shared" si="0"/>
        <v>1557</v>
      </c>
      <c r="J27" s="10">
        <v>1226</v>
      </c>
      <c r="K27" s="7">
        <f t="shared" si="1"/>
        <v>331</v>
      </c>
      <c r="L27" s="9">
        <f t="shared" si="2"/>
        <v>0.21258831085420682</v>
      </c>
      <c r="M27" s="10">
        <v>78</v>
      </c>
      <c r="N27" s="10"/>
      <c r="O27" s="10"/>
      <c r="P27" s="10">
        <v>7</v>
      </c>
      <c r="Q27" s="10"/>
      <c r="R27" s="10">
        <v>138</v>
      </c>
      <c r="S27" s="10">
        <v>30</v>
      </c>
      <c r="T27" s="10">
        <v>78</v>
      </c>
      <c r="U27" s="10"/>
      <c r="V27" s="10"/>
      <c r="W27" s="10"/>
      <c r="X27" s="11">
        <v>20200921</v>
      </c>
      <c r="Y27" s="11">
        <v>1</v>
      </c>
      <c r="Z27" s="5" t="s">
        <v>60</v>
      </c>
      <c r="AA27" s="11" t="str">
        <f t="shared" si="5"/>
        <v>하선동</v>
      </c>
      <c r="AB27" s="4" t="s">
        <v>95</v>
      </c>
      <c r="AC27" s="12" t="s">
        <v>101</v>
      </c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21</v>
      </c>
      <c r="D28" s="6" t="s">
        <v>55</v>
      </c>
      <c r="E28" s="6" t="s">
        <v>56</v>
      </c>
      <c r="F28" s="6" t="s">
        <v>57</v>
      </c>
      <c r="G28" s="4" t="s">
        <v>58</v>
      </c>
      <c r="H28" s="4" t="s">
        <v>59</v>
      </c>
      <c r="I28" s="7">
        <f t="shared" si="0"/>
        <v>2898</v>
      </c>
      <c r="J28" s="15">
        <v>2761</v>
      </c>
      <c r="K28" s="7">
        <f t="shared" si="1"/>
        <v>137</v>
      </c>
      <c r="L28" s="9">
        <f t="shared" si="2"/>
        <v>4.7273982056590752E-2</v>
      </c>
      <c r="M28" s="10">
        <v>4</v>
      </c>
      <c r="N28" s="10"/>
      <c r="O28" s="10"/>
      <c r="P28" s="10">
        <v>12</v>
      </c>
      <c r="Q28" s="10">
        <v>18</v>
      </c>
      <c r="R28" s="10"/>
      <c r="S28" s="10">
        <v>100</v>
      </c>
      <c r="T28" s="10">
        <v>3</v>
      </c>
      <c r="U28" s="10"/>
      <c r="V28" s="10"/>
      <c r="W28" s="10"/>
      <c r="X28" s="11">
        <v>20200921</v>
      </c>
      <c r="Y28" s="11">
        <v>2</v>
      </c>
      <c r="Z28" s="5" t="s">
        <v>82</v>
      </c>
      <c r="AA28" s="11" t="str">
        <f t="shared" si="5"/>
        <v>하선동</v>
      </c>
      <c r="AB28" s="4" t="s">
        <v>95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21</v>
      </c>
      <c r="D29" s="6" t="s">
        <v>64</v>
      </c>
      <c r="E29" s="6" t="s">
        <v>56</v>
      </c>
      <c r="F29" s="6" t="s">
        <v>76</v>
      </c>
      <c r="G29" s="4" t="s">
        <v>77</v>
      </c>
      <c r="H29" s="4" t="s">
        <v>67</v>
      </c>
      <c r="I29" s="7">
        <f t="shared" si="0"/>
        <v>1204</v>
      </c>
      <c r="J29" s="10">
        <v>1200</v>
      </c>
      <c r="K29" s="7">
        <f t="shared" si="1"/>
        <v>4</v>
      </c>
      <c r="L29" s="9">
        <f t="shared" si="2"/>
        <v>3.3222591362126247E-3</v>
      </c>
      <c r="M29" s="10"/>
      <c r="N29" s="10"/>
      <c r="O29" s="10"/>
      <c r="P29" s="10"/>
      <c r="Q29" s="10"/>
      <c r="R29" s="10"/>
      <c r="S29" s="10"/>
      <c r="T29" s="10">
        <v>4</v>
      </c>
      <c r="U29" s="10"/>
      <c r="V29" s="10"/>
      <c r="W29" s="10"/>
      <c r="X29" s="11">
        <v>20200918</v>
      </c>
      <c r="Y29" s="11">
        <v>11</v>
      </c>
      <c r="Z29" s="5" t="s">
        <v>82</v>
      </c>
      <c r="AA29" s="11" t="str">
        <f t="shared" si="5"/>
        <v>하선동</v>
      </c>
      <c r="AB29" s="4" t="s">
        <v>100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21</v>
      </c>
      <c r="D30" s="6" t="s">
        <v>64</v>
      </c>
      <c r="E30" s="6" t="s">
        <v>56</v>
      </c>
      <c r="F30" s="6" t="s">
        <v>76</v>
      </c>
      <c r="G30" s="4" t="s">
        <v>77</v>
      </c>
      <c r="H30" s="4" t="s">
        <v>67</v>
      </c>
      <c r="I30" s="7">
        <f t="shared" si="0"/>
        <v>895</v>
      </c>
      <c r="J30" s="10">
        <v>890</v>
      </c>
      <c r="K30" s="7">
        <f t="shared" ref="K30:K43" si="6">SUM(M30:W30)</f>
        <v>5</v>
      </c>
      <c r="L30" s="9">
        <f t="shared" si="2"/>
        <v>5.5865921787709499E-3</v>
      </c>
      <c r="M30" s="10">
        <v>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20200918</v>
      </c>
      <c r="Y30" s="11">
        <v>11</v>
      </c>
      <c r="Z30" s="5" t="s">
        <v>85</v>
      </c>
      <c r="AA30" s="11" t="str">
        <f t="shared" si="5"/>
        <v>이형준</v>
      </c>
      <c r="AB30" s="4" t="s">
        <v>100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21</v>
      </c>
      <c r="D31" s="6" t="s">
        <v>64</v>
      </c>
      <c r="E31" s="6" t="s">
        <v>56</v>
      </c>
      <c r="F31" s="6" t="s">
        <v>76</v>
      </c>
      <c r="G31" s="4" t="s">
        <v>77</v>
      </c>
      <c r="H31" s="4" t="s">
        <v>67</v>
      </c>
      <c r="I31" s="7">
        <f t="shared" si="0"/>
        <v>1372</v>
      </c>
      <c r="J31" s="8">
        <v>1370</v>
      </c>
      <c r="K31" s="7">
        <f t="shared" si="6"/>
        <v>2</v>
      </c>
      <c r="L31" s="9">
        <f t="shared" si="2"/>
        <v>1.4577259475218659E-3</v>
      </c>
      <c r="M31" s="10">
        <v>1</v>
      </c>
      <c r="N31" s="10"/>
      <c r="O31" s="10"/>
      <c r="P31" s="10"/>
      <c r="Q31" s="10"/>
      <c r="R31" s="10"/>
      <c r="S31" s="10"/>
      <c r="T31" s="10">
        <v>1</v>
      </c>
      <c r="U31" s="10"/>
      <c r="V31" s="10"/>
      <c r="W31" s="10"/>
      <c r="X31" s="11">
        <v>20200921</v>
      </c>
      <c r="Y31" s="11">
        <v>11</v>
      </c>
      <c r="Z31" s="5" t="s">
        <v>82</v>
      </c>
      <c r="AA31" s="11" t="str">
        <f t="shared" si="5"/>
        <v>하선동</v>
      </c>
      <c r="AB31" s="4" t="s">
        <v>100</v>
      </c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21</v>
      </c>
      <c r="D32" s="6" t="s">
        <v>84</v>
      </c>
      <c r="E32" s="6"/>
      <c r="F32" s="6" t="s">
        <v>83</v>
      </c>
      <c r="G32" s="4" t="s">
        <v>58</v>
      </c>
      <c r="H32" s="4" t="s">
        <v>67</v>
      </c>
      <c r="I32" s="7">
        <f t="shared" si="0"/>
        <v>1893</v>
      </c>
      <c r="J32" s="8">
        <v>1875</v>
      </c>
      <c r="K32" s="7">
        <f t="shared" si="6"/>
        <v>18</v>
      </c>
      <c r="L32" s="9">
        <f t="shared" si="2"/>
        <v>9.5087163232963554E-3</v>
      </c>
      <c r="M32" s="10"/>
      <c r="N32" s="10"/>
      <c r="O32" s="10"/>
      <c r="P32" s="10"/>
      <c r="Q32" s="10">
        <v>18</v>
      </c>
      <c r="R32" s="10"/>
      <c r="S32" s="10"/>
      <c r="T32" s="10"/>
      <c r="U32" s="10"/>
      <c r="V32" s="10"/>
      <c r="W32" s="10"/>
      <c r="X32" s="11">
        <v>20200921</v>
      </c>
      <c r="Y32" s="11">
        <v>4</v>
      </c>
      <c r="Z32" s="5" t="s">
        <v>82</v>
      </c>
      <c r="AA32" s="11" t="str">
        <f t="shared" si="5"/>
        <v>하선동</v>
      </c>
      <c r="AB32" s="4" t="s">
        <v>100</v>
      </c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21</v>
      </c>
      <c r="D33" s="6" t="s">
        <v>64</v>
      </c>
      <c r="E33" s="6" t="s">
        <v>74</v>
      </c>
      <c r="F33" s="6" t="s">
        <v>96</v>
      </c>
      <c r="G33" s="4">
        <v>7301</v>
      </c>
      <c r="H33" s="4" t="s">
        <v>67</v>
      </c>
      <c r="I33" s="7">
        <f t="shared" si="0"/>
        <v>1561</v>
      </c>
      <c r="J33" s="8">
        <v>1470</v>
      </c>
      <c r="K33" s="7">
        <f t="shared" si="6"/>
        <v>91</v>
      </c>
      <c r="L33" s="9">
        <f t="shared" si="2"/>
        <v>5.829596412556054E-2</v>
      </c>
      <c r="M33" s="10">
        <v>56</v>
      </c>
      <c r="N33" s="10"/>
      <c r="O33" s="10"/>
      <c r="P33" s="10"/>
      <c r="Q33" s="10">
        <v>35</v>
      </c>
      <c r="R33" s="10"/>
      <c r="S33" s="10"/>
      <c r="T33" s="10"/>
      <c r="U33" s="10"/>
      <c r="V33" s="10"/>
      <c r="W33" s="10"/>
      <c r="X33" s="11">
        <v>20200921</v>
      </c>
      <c r="Y33" s="11">
        <v>13</v>
      </c>
      <c r="Z33" s="5" t="s">
        <v>82</v>
      </c>
      <c r="AA33" s="11" t="str">
        <f t="shared" si="5"/>
        <v>하선동</v>
      </c>
      <c r="AB33" s="4" t="s">
        <v>100</v>
      </c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21</v>
      </c>
      <c r="D34" s="6" t="s">
        <v>43</v>
      </c>
      <c r="E34" s="6" t="s">
        <v>74</v>
      </c>
      <c r="F34" s="6" t="s">
        <v>99</v>
      </c>
      <c r="G34" s="4" t="s">
        <v>97</v>
      </c>
      <c r="H34" s="4" t="s">
        <v>98</v>
      </c>
      <c r="I34" s="7">
        <f t="shared" si="0"/>
        <v>105</v>
      </c>
      <c r="J34" s="8">
        <v>100</v>
      </c>
      <c r="K34" s="7">
        <f t="shared" si="6"/>
        <v>5</v>
      </c>
      <c r="L34" s="9">
        <f t="shared" si="2"/>
        <v>4.7619047619047616E-2</v>
      </c>
      <c r="M34" s="10"/>
      <c r="N34" s="10"/>
      <c r="O34" s="10"/>
      <c r="P34" s="10"/>
      <c r="Q34" s="10">
        <v>5</v>
      </c>
      <c r="R34" s="10"/>
      <c r="S34" s="10"/>
      <c r="T34" s="10"/>
      <c r="U34" s="10"/>
      <c r="V34" s="10"/>
      <c r="W34" s="10"/>
      <c r="X34" s="11">
        <v>20200921</v>
      </c>
      <c r="Y34" s="11">
        <v>9</v>
      </c>
      <c r="Z34" s="5" t="s">
        <v>82</v>
      </c>
      <c r="AA34" s="11" t="str">
        <f t="shared" si="5"/>
        <v>하선동</v>
      </c>
      <c r="AB34" s="4" t="s">
        <v>100</v>
      </c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21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21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21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21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21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21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21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21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21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21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21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21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8">SUM(I7:I46)</f>
        <v>45963</v>
      </c>
      <c r="J47" s="51">
        <f t="shared" si="8"/>
        <v>43589</v>
      </c>
      <c r="K47" s="51">
        <f t="shared" si="8"/>
        <v>2374</v>
      </c>
      <c r="L47" s="51" t="e">
        <f t="shared" si="8"/>
        <v>#DIV/0!</v>
      </c>
      <c r="M47" s="51">
        <f t="shared" si="8"/>
        <v>418</v>
      </c>
      <c r="N47" s="51">
        <f t="shared" si="8"/>
        <v>0</v>
      </c>
      <c r="O47" s="51">
        <f t="shared" si="8"/>
        <v>0</v>
      </c>
      <c r="P47" s="51">
        <f t="shared" si="8"/>
        <v>334</v>
      </c>
      <c r="Q47" s="51">
        <f t="shared" si="8"/>
        <v>111</v>
      </c>
      <c r="R47" s="51">
        <f t="shared" si="8"/>
        <v>233</v>
      </c>
      <c r="S47" s="51">
        <f t="shared" si="8"/>
        <v>303</v>
      </c>
      <c r="T47" s="51">
        <f t="shared" si="8"/>
        <v>176</v>
      </c>
      <c r="U47" s="51">
        <f t="shared" si="8"/>
        <v>56</v>
      </c>
      <c r="V47" s="51">
        <f t="shared" si="8"/>
        <v>740</v>
      </c>
      <c r="W47" s="51">
        <f t="shared" si="8"/>
        <v>3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21</v>
      </c>
      <c r="D49" s="6"/>
      <c r="E49" s="6"/>
      <c r="F49" s="6"/>
      <c r="G49" s="4"/>
      <c r="H49" s="4"/>
      <c r="I49" s="7">
        <f t="shared" ref="I49:I63" si="9">J49+K49</f>
        <v>0</v>
      </c>
      <c r="J49" s="8"/>
      <c r="K49" s="7">
        <f t="shared" ref="K49:K63" si="10">SUM(M49:W49)</f>
        <v>0</v>
      </c>
      <c r="L49" s="9" t="e">
        <f t="shared" ref="L49:L63" si="11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21</v>
      </c>
      <c r="D50" s="6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21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21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21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21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21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21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21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21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21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21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21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21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21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10:AC12 I7:AC8 A7:C9 K9:AC9 A13:C15 I13:AC15 A16:AC19 A20:C22 I20:AC22 A23:AC24 A25:C31 A35:AC46 I30:AA31 AB30:AC34 I25:AC29 A32:AA34">
    <cfRule type="expression" dxfId="445" priority="57">
      <formula>$L7&gt;0.15</formula>
    </cfRule>
    <cfRule type="expression" dxfId="444" priority="58">
      <formula>AND($L7&gt;0.08,$L7&lt;0.15)</formula>
    </cfRule>
  </conditionalFormatting>
  <conditionalFormatting sqref="A49:AC63">
    <cfRule type="expression" dxfId="443" priority="55">
      <formula>$L49&gt;0.15</formula>
    </cfRule>
    <cfRule type="expression" dxfId="442" priority="56">
      <formula>AND($L49&gt;0.08,$L49&lt;0.15)</formula>
    </cfRule>
  </conditionalFormatting>
  <conditionalFormatting sqref="D7">
    <cfRule type="expression" dxfId="441" priority="53">
      <formula>$L7&gt;0.15</formula>
    </cfRule>
    <cfRule type="expression" dxfId="440" priority="54">
      <formula>AND($L7&gt;0.08,$L7&lt;0.15)</formula>
    </cfRule>
  </conditionalFormatting>
  <conditionalFormatting sqref="E7:H7">
    <cfRule type="expression" dxfId="439" priority="51">
      <formula>$L7&gt;0.15</formula>
    </cfRule>
    <cfRule type="expression" dxfId="438" priority="52">
      <formula>AND($L7&gt;0.08,$L7&lt;0.15)</formula>
    </cfRule>
  </conditionalFormatting>
  <conditionalFormatting sqref="D8">
    <cfRule type="expression" dxfId="437" priority="49">
      <formula>$L8&gt;0.15</formula>
    </cfRule>
    <cfRule type="expression" dxfId="436" priority="50">
      <formula>AND($L8&gt;0.08,$L8&lt;0.15)</formula>
    </cfRule>
  </conditionalFormatting>
  <conditionalFormatting sqref="E8:H8">
    <cfRule type="expression" dxfId="435" priority="47">
      <formula>$L8&gt;0.15</formula>
    </cfRule>
    <cfRule type="expression" dxfId="434" priority="48">
      <formula>AND($L8&gt;0.08,$L8&lt;0.15)</formula>
    </cfRule>
  </conditionalFormatting>
  <conditionalFormatting sqref="D9:J9">
    <cfRule type="expression" dxfId="433" priority="45">
      <formula>$L9&gt;0.15</formula>
    </cfRule>
    <cfRule type="expression" dxfId="432" priority="46">
      <formula>AND($L9&gt;0.08,$L9&lt;0.15)</formula>
    </cfRule>
  </conditionalFormatting>
  <conditionalFormatting sqref="D13:G13">
    <cfRule type="expression" dxfId="431" priority="43">
      <formula>$L13&gt;0.15</formula>
    </cfRule>
    <cfRule type="expression" dxfId="430" priority="44">
      <formula>AND($L13&gt;0.08,$L13&lt;0.15)</formula>
    </cfRule>
  </conditionalFormatting>
  <conditionalFormatting sqref="H13">
    <cfRule type="expression" dxfId="429" priority="41">
      <formula>$L13&gt;0.15</formula>
    </cfRule>
    <cfRule type="expression" dxfId="428" priority="42">
      <formula>AND($L13&gt;0.08,$L13&lt;0.15)</formula>
    </cfRule>
  </conditionalFormatting>
  <conditionalFormatting sqref="D14:H14">
    <cfRule type="expression" dxfId="427" priority="39">
      <formula>$L14&gt;0.15</formula>
    </cfRule>
    <cfRule type="expression" dxfId="426" priority="40">
      <formula>AND($L14&gt;0.08,$L14&lt;0.15)</formula>
    </cfRule>
  </conditionalFormatting>
  <conditionalFormatting sqref="D15:H15">
    <cfRule type="expression" dxfId="425" priority="37">
      <formula>$L15&gt;0.15</formula>
    </cfRule>
    <cfRule type="expression" dxfId="424" priority="38">
      <formula>AND($L15&gt;0.08,$L15&lt;0.15)</formula>
    </cfRule>
  </conditionalFormatting>
  <conditionalFormatting sqref="D20:H20">
    <cfRule type="expression" dxfId="423" priority="35">
      <formula>$L20&gt;0.15</formula>
    </cfRule>
    <cfRule type="expression" dxfId="422" priority="36">
      <formula>AND($L20&gt;0.08,$L20&lt;0.15)</formula>
    </cfRule>
  </conditionalFormatting>
  <conditionalFormatting sqref="D21:G21">
    <cfRule type="expression" dxfId="421" priority="33">
      <formula>$L21&gt;0.15</formula>
    </cfRule>
    <cfRule type="expression" dxfId="420" priority="34">
      <formula>AND($L21&gt;0.08,$L21&lt;0.15)</formula>
    </cfRule>
  </conditionalFormatting>
  <conditionalFormatting sqref="H21">
    <cfRule type="expression" dxfId="419" priority="31">
      <formula>$L21&gt;0.15</formula>
    </cfRule>
    <cfRule type="expression" dxfId="418" priority="32">
      <formula>AND($L21&gt;0.08,$L21&lt;0.15)</formula>
    </cfRule>
  </conditionalFormatting>
  <conditionalFormatting sqref="D22:G22">
    <cfRule type="expression" dxfId="417" priority="29">
      <formula>$L22&gt;0.15</formula>
    </cfRule>
    <cfRule type="expression" dxfId="416" priority="30">
      <formula>AND($L22&gt;0.08,$L22&lt;0.15)</formula>
    </cfRule>
  </conditionalFormatting>
  <conditionalFormatting sqref="H22">
    <cfRule type="expression" dxfId="415" priority="27">
      <formula>$L22&gt;0.15</formula>
    </cfRule>
    <cfRule type="expression" dxfId="414" priority="28">
      <formula>AND($L22&gt;0.08,$L22&lt;0.15)</formula>
    </cfRule>
  </conditionalFormatting>
  <conditionalFormatting sqref="D25:G25">
    <cfRule type="expression" dxfId="413" priority="25">
      <formula>$L25&gt;0.15</formula>
    </cfRule>
    <cfRule type="expression" dxfId="412" priority="26">
      <formula>AND($L25&gt;0.08,$L25&lt;0.15)</formula>
    </cfRule>
  </conditionalFormatting>
  <conditionalFormatting sqref="H25">
    <cfRule type="expression" dxfId="411" priority="23">
      <formula>$L25&gt;0.15</formula>
    </cfRule>
    <cfRule type="expression" dxfId="410" priority="24">
      <formula>AND($L25&gt;0.08,$L25&lt;0.15)</formula>
    </cfRule>
  </conditionalFormatting>
  <conditionalFormatting sqref="D26:H26">
    <cfRule type="expression" dxfId="409" priority="21">
      <formula>$L26&gt;0.15</formula>
    </cfRule>
    <cfRule type="expression" dxfId="408" priority="22">
      <formula>AND($L26&gt;0.08,$L26&lt;0.15)</formula>
    </cfRule>
  </conditionalFormatting>
  <conditionalFormatting sqref="D27:G27">
    <cfRule type="expression" dxfId="407" priority="19">
      <formula>$L27&gt;0.15</formula>
    </cfRule>
    <cfRule type="expression" dxfId="406" priority="20">
      <formula>AND($L27&gt;0.08,$L27&lt;0.15)</formula>
    </cfRule>
  </conditionalFormatting>
  <conditionalFormatting sqref="H27">
    <cfRule type="expression" dxfId="405" priority="17">
      <formula>$L27&gt;0.15</formula>
    </cfRule>
    <cfRule type="expression" dxfId="404" priority="18">
      <formula>AND($L27&gt;0.08,$L27&lt;0.15)</formula>
    </cfRule>
  </conditionalFormatting>
  <conditionalFormatting sqref="D28">
    <cfRule type="expression" dxfId="403" priority="15">
      <formula>$L28&gt;0.15</formula>
    </cfRule>
    <cfRule type="expression" dxfId="402" priority="16">
      <formula>AND($L28&gt;0.08,$L28&lt;0.15)</formula>
    </cfRule>
  </conditionalFormatting>
  <conditionalFormatting sqref="E28:H28">
    <cfRule type="expression" dxfId="401" priority="13">
      <formula>$L28&gt;0.15</formula>
    </cfRule>
    <cfRule type="expression" dxfId="400" priority="14">
      <formula>AND($L28&gt;0.08,$L28&lt;0.15)</formula>
    </cfRule>
  </conditionalFormatting>
  <conditionalFormatting sqref="D29:G29">
    <cfRule type="expression" dxfId="399" priority="11">
      <formula>$L29&gt;0.15</formula>
    </cfRule>
    <cfRule type="expression" dxfId="398" priority="12">
      <formula>AND($L29&gt;0.08,$L29&lt;0.15)</formula>
    </cfRule>
  </conditionalFormatting>
  <conditionalFormatting sqref="H29">
    <cfRule type="expression" dxfId="397" priority="9">
      <formula>$L29&gt;0.15</formula>
    </cfRule>
    <cfRule type="expression" dxfId="396" priority="10">
      <formula>AND($L29&gt;0.08,$L29&lt;0.15)</formula>
    </cfRule>
  </conditionalFormatting>
  <conditionalFormatting sqref="D30:G30">
    <cfRule type="expression" dxfId="395" priority="7">
      <formula>$L30&gt;0.15</formula>
    </cfRule>
    <cfRule type="expression" dxfId="394" priority="8">
      <formula>AND($L30&gt;0.08,$L30&lt;0.15)</formula>
    </cfRule>
  </conditionalFormatting>
  <conditionalFormatting sqref="H30">
    <cfRule type="expression" dxfId="393" priority="5">
      <formula>$L30&gt;0.15</formula>
    </cfRule>
    <cfRule type="expression" dxfId="392" priority="6">
      <formula>AND($L30&gt;0.08,$L30&lt;0.15)</formula>
    </cfRule>
  </conditionalFormatting>
  <conditionalFormatting sqref="D31:G31">
    <cfRule type="expression" dxfId="391" priority="3">
      <formula>$L31&gt;0.15</formula>
    </cfRule>
    <cfRule type="expression" dxfId="390" priority="4">
      <formula>AND($L31&gt;0.08,$L31&lt;0.15)</formula>
    </cfRule>
  </conditionalFormatting>
  <conditionalFormatting sqref="H31">
    <cfRule type="expression" dxfId="389" priority="1">
      <formula>$L31&gt;0.15</formula>
    </cfRule>
    <cfRule type="expression" dxfId="388" priority="2">
      <formula>AND($L31&gt;0.08,$L31&lt;0.15)</formula>
    </cfRule>
  </conditionalFormatting>
  <dataValidations count="3">
    <dataValidation allowBlank="1" showInputMessage="1" showErrorMessage="1" prompt="수식 계산_x000a_수치 입력 금지" sqref="K49:K63 K7:K46" xr:uid="{9E77E008-2A7A-45FB-ADEF-98983BFEA47D}"/>
    <dataValidation type="whole" allowBlank="1" showInputMessage="1" showErrorMessage="1" errorTitle="입력값이 올바르지 않습니다." error="숫자만 쓰세요!" sqref="J29:J30 J25:J27 M49:W63 M7:W46" xr:uid="{72C833E4-D115-4FC1-B822-8519CBC8E9AA}">
      <formula1>0</formula1>
      <formula2>20000</formula2>
    </dataValidation>
    <dataValidation type="list" allowBlank="1" showInputMessage="1" showErrorMessage="1" sqref="Z49:Z63 Z7:Z46" xr:uid="{916CE6D8-7393-4A5F-B1AE-44A542D15A6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02CF90-8051-4F0D-9C74-61F6235B2D7C}">
          <x14:formula1>
            <xm:f>데이터!$B$4:$B$17</xm:f>
          </x14:formula1>
          <xm:sqref>D49:D63 D10:D12 D16:D19 D23:D24 D32:D46</xm:sqref>
        </x14:dataValidation>
        <x14:dataValidation type="list" allowBlank="1" showInputMessage="1" showErrorMessage="1" xr:uid="{02874FE9-C3A0-4DC2-B4A8-498244E75412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4BB-D228-4134-ACF3-37FAF2D2658C}">
  <dimension ref="A1:AC72"/>
  <sheetViews>
    <sheetView zoomScale="85" zoomScaleNormal="85" workbookViewId="0">
      <pane ySplit="6" topLeftCell="A13" activePane="bottomLeft" state="frozen"/>
      <selection activeCell="A4" sqref="A4:AC4"/>
      <selection pane="bottomLeft" activeCell="D23" sqref="D23:H2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51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22</v>
      </c>
      <c r="D7" s="6" t="s">
        <v>55</v>
      </c>
      <c r="E7" s="6" t="s">
        <v>56</v>
      </c>
      <c r="F7" s="6" t="s">
        <v>57</v>
      </c>
      <c r="G7" s="4" t="s">
        <v>58</v>
      </c>
      <c r="H7" s="4" t="s">
        <v>59</v>
      </c>
      <c r="I7" s="7">
        <f t="shared" ref="I7:I46" si="0">J7+K7</f>
        <v>2609</v>
      </c>
      <c r="J7" s="8">
        <v>2140</v>
      </c>
      <c r="K7" s="7">
        <f t="shared" ref="K7:K29" si="1">SUM(M7:W7)</f>
        <v>469</v>
      </c>
      <c r="L7" s="9">
        <f t="shared" ref="L7:L46" si="2">K7/I7</f>
        <v>0.17976236105787657</v>
      </c>
      <c r="M7" s="10">
        <v>176</v>
      </c>
      <c r="N7" s="10"/>
      <c r="O7" s="10"/>
      <c r="P7" s="10">
        <v>7</v>
      </c>
      <c r="Q7" s="10">
        <v>31</v>
      </c>
      <c r="R7" s="10"/>
      <c r="S7" s="10">
        <v>251</v>
      </c>
      <c r="T7" s="10">
        <v>4</v>
      </c>
      <c r="U7" s="10"/>
      <c r="V7" s="10"/>
      <c r="W7" s="10"/>
      <c r="X7" s="11">
        <v>20200922</v>
      </c>
      <c r="Y7" s="11">
        <v>2</v>
      </c>
      <c r="Z7" s="5" t="s">
        <v>102</v>
      </c>
      <c r="AA7" s="11" t="str">
        <f>IF($Z7="A","하선동",IF($Z7="B","이형준",""))</f>
        <v>하선동</v>
      </c>
      <c r="AB7" s="4" t="s">
        <v>125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22</v>
      </c>
      <c r="D8" s="6" t="s">
        <v>55</v>
      </c>
      <c r="E8" s="6" t="s">
        <v>56</v>
      </c>
      <c r="F8" s="6" t="s">
        <v>57</v>
      </c>
      <c r="G8" s="4" t="s">
        <v>58</v>
      </c>
      <c r="H8" s="4" t="s">
        <v>59</v>
      </c>
      <c r="I8" s="7">
        <f t="shared" si="0"/>
        <v>2644</v>
      </c>
      <c r="J8" s="8">
        <v>2550</v>
      </c>
      <c r="K8" s="7">
        <f t="shared" si="1"/>
        <v>94</v>
      </c>
      <c r="L8" s="9">
        <f t="shared" si="2"/>
        <v>3.5552193645990923E-2</v>
      </c>
      <c r="M8" s="10">
        <v>1</v>
      </c>
      <c r="N8" s="10"/>
      <c r="O8" s="10"/>
      <c r="P8" s="10">
        <v>1</v>
      </c>
      <c r="Q8" s="10">
        <v>5</v>
      </c>
      <c r="R8" s="10"/>
      <c r="S8" s="10">
        <v>83</v>
      </c>
      <c r="T8" s="10">
        <v>4</v>
      </c>
      <c r="U8" s="10"/>
      <c r="V8" s="10"/>
      <c r="W8" s="10"/>
      <c r="X8" s="11">
        <v>20200922</v>
      </c>
      <c r="Y8" s="11">
        <v>2</v>
      </c>
      <c r="Z8" s="5" t="s">
        <v>103</v>
      </c>
      <c r="AA8" s="11" t="str">
        <f t="shared" ref="AA8:AA46" si="5">IF($Z8="A","하선동",IF($Z8="B","이형준",""))</f>
        <v>이형준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22</v>
      </c>
      <c r="D9" s="6" t="s">
        <v>105</v>
      </c>
      <c r="E9" s="6" t="s">
        <v>106</v>
      </c>
      <c r="F9" s="6" t="s">
        <v>104</v>
      </c>
      <c r="G9" s="4" t="s">
        <v>107</v>
      </c>
      <c r="H9" s="4" t="s">
        <v>108</v>
      </c>
      <c r="I9" s="7">
        <f t="shared" si="0"/>
        <v>1607</v>
      </c>
      <c r="J9" s="8">
        <v>1600</v>
      </c>
      <c r="K9" s="7">
        <f t="shared" si="1"/>
        <v>7</v>
      </c>
      <c r="L9" s="9">
        <f t="shared" si="2"/>
        <v>4.3559427504667085E-3</v>
      </c>
      <c r="M9" s="10"/>
      <c r="N9" s="10"/>
      <c r="O9" s="10"/>
      <c r="P9" s="10">
        <v>7</v>
      </c>
      <c r="Q9" s="10"/>
      <c r="R9" s="10"/>
      <c r="S9" s="10"/>
      <c r="T9" s="10"/>
      <c r="U9" s="10"/>
      <c r="V9" s="10"/>
      <c r="W9" s="10"/>
      <c r="X9" s="11">
        <v>20200922</v>
      </c>
      <c r="Y9" s="5">
        <v>7</v>
      </c>
      <c r="Z9" s="5" t="s">
        <v>103</v>
      </c>
      <c r="AA9" s="11" t="str">
        <f t="shared" si="5"/>
        <v>이형준</v>
      </c>
      <c r="AB9" s="4" t="s">
        <v>62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22</v>
      </c>
      <c r="D10" s="6" t="s">
        <v>84</v>
      </c>
      <c r="E10" s="6" t="s">
        <v>69</v>
      </c>
      <c r="F10" s="6" t="s">
        <v>90</v>
      </c>
      <c r="G10" s="4" t="s">
        <v>80</v>
      </c>
      <c r="H10" s="4" t="s">
        <v>59</v>
      </c>
      <c r="I10" s="7">
        <f t="shared" si="0"/>
        <v>561</v>
      </c>
      <c r="J10" s="8">
        <v>520</v>
      </c>
      <c r="K10" s="7">
        <f t="shared" si="1"/>
        <v>41</v>
      </c>
      <c r="L10" s="9">
        <f t="shared" si="2"/>
        <v>7.3083778966131913E-2</v>
      </c>
      <c r="M10" s="10">
        <v>11</v>
      </c>
      <c r="N10" s="10"/>
      <c r="O10" s="10"/>
      <c r="P10" s="10">
        <v>1</v>
      </c>
      <c r="Q10" s="10">
        <v>1</v>
      </c>
      <c r="R10" s="10"/>
      <c r="S10" s="10">
        <v>9</v>
      </c>
      <c r="T10" s="10">
        <v>19</v>
      </c>
      <c r="U10" s="10"/>
      <c r="V10" s="10"/>
      <c r="W10" s="10"/>
      <c r="X10" s="11">
        <v>20200922</v>
      </c>
      <c r="Y10" s="11">
        <v>10</v>
      </c>
      <c r="Z10" s="5" t="s">
        <v>103</v>
      </c>
      <c r="AA10" s="11" t="str">
        <f t="shared" si="5"/>
        <v>이형준</v>
      </c>
      <c r="AB10" s="4" t="s">
        <v>62</v>
      </c>
      <c r="AC10" s="12" t="s">
        <v>112</v>
      </c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22</v>
      </c>
      <c r="D11" s="6" t="s">
        <v>84</v>
      </c>
      <c r="E11" s="6" t="s">
        <v>106</v>
      </c>
      <c r="F11" s="6" t="s">
        <v>109</v>
      </c>
      <c r="G11" s="4" t="s">
        <v>110</v>
      </c>
      <c r="H11" s="4" t="s">
        <v>108</v>
      </c>
      <c r="I11" s="7">
        <f t="shared" si="0"/>
        <v>491</v>
      </c>
      <c r="J11" s="8">
        <v>490</v>
      </c>
      <c r="K11" s="7">
        <f t="shared" si="1"/>
        <v>1</v>
      </c>
      <c r="L11" s="9">
        <f t="shared" si="2"/>
        <v>2.0366598778004071E-3</v>
      </c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1">
        <v>20200922</v>
      </c>
      <c r="Y11" s="11">
        <v>15</v>
      </c>
      <c r="Z11" s="5" t="s">
        <v>103</v>
      </c>
      <c r="AA11" s="11" t="str">
        <f t="shared" si="5"/>
        <v>이형준</v>
      </c>
      <c r="AB11" s="4" t="s">
        <v>62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22</v>
      </c>
      <c r="D12" s="6" t="s">
        <v>36</v>
      </c>
      <c r="E12" s="6" t="s">
        <v>78</v>
      </c>
      <c r="F12" s="6" t="s">
        <v>79</v>
      </c>
      <c r="G12" s="4" t="s">
        <v>80</v>
      </c>
      <c r="H12" s="4" t="s">
        <v>67</v>
      </c>
      <c r="I12" s="7">
        <f t="shared" si="0"/>
        <v>2272</v>
      </c>
      <c r="J12" s="8">
        <v>2272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20200921</v>
      </c>
      <c r="Y12" s="11">
        <v>7</v>
      </c>
      <c r="Z12" s="5" t="s">
        <v>103</v>
      </c>
      <c r="AA12" s="11" t="str">
        <f t="shared" si="5"/>
        <v>이형준</v>
      </c>
      <c r="AB12" s="4" t="s">
        <v>81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22</v>
      </c>
      <c r="D13" s="6" t="s">
        <v>84</v>
      </c>
      <c r="E13" s="6"/>
      <c r="F13" s="6" t="s">
        <v>83</v>
      </c>
      <c r="G13" s="4" t="s">
        <v>58</v>
      </c>
      <c r="H13" s="4" t="s">
        <v>67</v>
      </c>
      <c r="I13" s="7">
        <f t="shared" si="0"/>
        <v>5240</v>
      </c>
      <c r="J13" s="14">
        <v>5119</v>
      </c>
      <c r="K13" s="7">
        <f t="shared" si="1"/>
        <v>121</v>
      </c>
      <c r="L13" s="9">
        <f t="shared" si="2"/>
        <v>2.3091603053435116E-2</v>
      </c>
      <c r="M13" s="10"/>
      <c r="N13" s="10"/>
      <c r="O13" s="10"/>
      <c r="P13" s="10"/>
      <c r="Q13" s="10"/>
      <c r="R13" s="10"/>
      <c r="S13" s="10"/>
      <c r="T13" s="10"/>
      <c r="U13" s="10"/>
      <c r="V13" s="10">
        <v>121</v>
      </c>
      <c r="W13" s="10"/>
      <c r="X13" s="11">
        <v>20200921</v>
      </c>
      <c r="Y13" s="11">
        <v>4</v>
      </c>
      <c r="Z13" s="5" t="s">
        <v>102</v>
      </c>
      <c r="AA13" s="11" t="str">
        <f t="shared" si="5"/>
        <v>하선동</v>
      </c>
      <c r="AB13" s="4" t="s">
        <v>81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22</v>
      </c>
      <c r="D14" s="6" t="s">
        <v>84</v>
      </c>
      <c r="E14" s="6"/>
      <c r="F14" s="6" t="s">
        <v>83</v>
      </c>
      <c r="G14" s="4" t="s">
        <v>58</v>
      </c>
      <c r="H14" s="4" t="s">
        <v>67</v>
      </c>
      <c r="I14" s="7">
        <f t="shared" si="0"/>
        <v>6040</v>
      </c>
      <c r="J14" s="8">
        <v>5750</v>
      </c>
      <c r="K14" s="7">
        <f t="shared" si="1"/>
        <v>290</v>
      </c>
      <c r="L14" s="9">
        <f t="shared" si="2"/>
        <v>4.8013245033112585E-2</v>
      </c>
      <c r="M14" s="10"/>
      <c r="N14" s="10"/>
      <c r="O14" s="10"/>
      <c r="P14" s="10"/>
      <c r="Q14" s="10"/>
      <c r="R14" s="10"/>
      <c r="S14" s="10"/>
      <c r="T14" s="10"/>
      <c r="U14" s="10"/>
      <c r="V14" s="10">
        <v>290</v>
      </c>
      <c r="W14" s="10"/>
      <c r="X14" s="11">
        <v>20200922</v>
      </c>
      <c r="Y14" s="11">
        <v>4</v>
      </c>
      <c r="Z14" s="5" t="s">
        <v>102</v>
      </c>
      <c r="AA14" s="11" t="str">
        <f t="shared" si="5"/>
        <v>하선동</v>
      </c>
      <c r="AB14" s="4" t="s">
        <v>81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22</v>
      </c>
      <c r="D15" s="6" t="s">
        <v>84</v>
      </c>
      <c r="E15" s="6" t="s">
        <v>106</v>
      </c>
      <c r="F15" s="6" t="s">
        <v>109</v>
      </c>
      <c r="G15" s="4" t="s">
        <v>110</v>
      </c>
      <c r="H15" s="4" t="s">
        <v>108</v>
      </c>
      <c r="I15" s="7">
        <f t="shared" si="0"/>
        <v>2623</v>
      </c>
      <c r="J15" s="8">
        <v>2126</v>
      </c>
      <c r="K15" s="7">
        <f t="shared" si="1"/>
        <v>497</v>
      </c>
      <c r="L15" s="9">
        <f t="shared" si="2"/>
        <v>0.18947769729317576</v>
      </c>
      <c r="M15" s="10"/>
      <c r="N15" s="10"/>
      <c r="O15" s="10"/>
      <c r="P15" s="10">
        <v>5</v>
      </c>
      <c r="Q15" s="10"/>
      <c r="R15" s="10">
        <v>492</v>
      </c>
      <c r="S15" s="10"/>
      <c r="T15" s="10"/>
      <c r="U15" s="10"/>
      <c r="V15" s="10"/>
      <c r="W15" s="10"/>
      <c r="X15" s="11">
        <v>20200922</v>
      </c>
      <c r="Y15" s="11">
        <v>15</v>
      </c>
      <c r="Z15" s="5" t="s">
        <v>102</v>
      </c>
      <c r="AA15" s="11" t="str">
        <f t="shared" si="5"/>
        <v>하선동</v>
      </c>
      <c r="AB15" s="4" t="s">
        <v>81</v>
      </c>
      <c r="AC15" s="12" t="s">
        <v>111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22</v>
      </c>
      <c r="D16" s="6" t="s">
        <v>84</v>
      </c>
      <c r="E16" s="6" t="s">
        <v>69</v>
      </c>
      <c r="F16" s="6" t="s">
        <v>93</v>
      </c>
      <c r="G16" s="4" t="s">
        <v>94</v>
      </c>
      <c r="H16" s="4" t="s">
        <v>59</v>
      </c>
      <c r="I16" s="7">
        <f t="shared" si="0"/>
        <v>1307</v>
      </c>
      <c r="J16" s="8">
        <v>1150</v>
      </c>
      <c r="K16" s="7">
        <f t="shared" si="1"/>
        <v>157</v>
      </c>
      <c r="L16" s="9">
        <f t="shared" si="2"/>
        <v>0.12012241775057383</v>
      </c>
      <c r="M16" s="10">
        <v>10</v>
      </c>
      <c r="N16" s="10"/>
      <c r="O16" s="10"/>
      <c r="P16" s="10"/>
      <c r="Q16" s="10"/>
      <c r="R16" s="10">
        <v>53</v>
      </c>
      <c r="S16" s="10">
        <v>5</v>
      </c>
      <c r="T16" s="10">
        <v>89</v>
      </c>
      <c r="U16" s="10"/>
      <c r="V16" s="10"/>
      <c r="W16" s="10"/>
      <c r="X16" s="11">
        <v>20200921</v>
      </c>
      <c r="Y16" s="11">
        <v>1</v>
      </c>
      <c r="Z16" s="5" t="s">
        <v>103</v>
      </c>
      <c r="AA16" s="11" t="str">
        <f t="shared" si="5"/>
        <v>이형준</v>
      </c>
      <c r="AB16" s="4" t="s">
        <v>95</v>
      </c>
      <c r="AC16" s="12" t="s">
        <v>112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22</v>
      </c>
      <c r="D17" s="6" t="s">
        <v>84</v>
      </c>
      <c r="E17" s="6" t="s">
        <v>69</v>
      </c>
      <c r="F17" s="6" t="s">
        <v>93</v>
      </c>
      <c r="G17" s="4" t="s">
        <v>94</v>
      </c>
      <c r="H17" s="4" t="s">
        <v>59</v>
      </c>
      <c r="I17" s="7">
        <f t="shared" si="0"/>
        <v>3927</v>
      </c>
      <c r="J17" s="8">
        <v>3030</v>
      </c>
      <c r="K17" s="7">
        <f t="shared" si="1"/>
        <v>897</v>
      </c>
      <c r="L17" s="9">
        <f t="shared" si="2"/>
        <v>0.22841864018334607</v>
      </c>
      <c r="M17" s="10">
        <v>27</v>
      </c>
      <c r="N17" s="10"/>
      <c r="O17" s="10"/>
      <c r="P17" s="10">
        <v>32</v>
      </c>
      <c r="Q17" s="10"/>
      <c r="R17" s="10">
        <v>98</v>
      </c>
      <c r="S17" s="10">
        <v>53</v>
      </c>
      <c r="T17" s="10">
        <v>135</v>
      </c>
      <c r="U17" s="10">
        <v>552</v>
      </c>
      <c r="V17" s="10"/>
      <c r="W17" s="10"/>
      <c r="X17" s="11">
        <v>20200922</v>
      </c>
      <c r="Y17" s="11">
        <v>1</v>
      </c>
      <c r="Z17" s="5" t="s">
        <v>102</v>
      </c>
      <c r="AA17" s="11" t="str">
        <f t="shared" si="5"/>
        <v>하선동</v>
      </c>
      <c r="AB17" s="4" t="s">
        <v>95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22</v>
      </c>
      <c r="D18" s="6" t="s">
        <v>55</v>
      </c>
      <c r="E18" s="6" t="s">
        <v>115</v>
      </c>
      <c r="F18" s="6" t="s">
        <v>113</v>
      </c>
      <c r="G18" s="4" t="s">
        <v>114</v>
      </c>
      <c r="H18" s="4" t="s">
        <v>67</v>
      </c>
      <c r="I18" s="7">
        <f t="shared" si="0"/>
        <v>4560</v>
      </c>
      <c r="J18" s="8">
        <v>4560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20200918</v>
      </c>
      <c r="Y18" s="11">
        <v>5</v>
      </c>
      <c r="Z18" s="5" t="s">
        <v>103</v>
      </c>
      <c r="AA18" s="11" t="str">
        <f t="shared" si="5"/>
        <v>이형준</v>
      </c>
      <c r="AB18" s="4" t="s">
        <v>95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22</v>
      </c>
      <c r="D19" s="6" t="s">
        <v>55</v>
      </c>
      <c r="E19" s="6" t="s">
        <v>74</v>
      </c>
      <c r="F19" s="6" t="s">
        <v>73</v>
      </c>
      <c r="G19" s="4" t="s">
        <v>58</v>
      </c>
      <c r="H19" s="4" t="s">
        <v>67</v>
      </c>
      <c r="I19" s="7">
        <f t="shared" si="0"/>
        <v>480</v>
      </c>
      <c r="J19" s="8">
        <v>470</v>
      </c>
      <c r="K19" s="7">
        <f t="shared" si="1"/>
        <v>10</v>
      </c>
      <c r="L19" s="9">
        <f t="shared" si="2"/>
        <v>2.0833333333333332E-2</v>
      </c>
      <c r="M19" s="10"/>
      <c r="N19" s="10"/>
      <c r="O19" s="10"/>
      <c r="P19" s="10">
        <v>10</v>
      </c>
      <c r="Q19" s="10"/>
      <c r="R19" s="10"/>
      <c r="S19" s="10"/>
      <c r="T19" s="10"/>
      <c r="U19" s="10"/>
      <c r="V19" s="10"/>
      <c r="W19" s="10"/>
      <c r="X19" s="11">
        <v>20200918</v>
      </c>
      <c r="Y19" s="11">
        <v>3</v>
      </c>
      <c r="Z19" s="5" t="s">
        <v>103</v>
      </c>
      <c r="AA19" s="11" t="str">
        <f t="shared" si="5"/>
        <v>이형준</v>
      </c>
      <c r="AB19" s="4" t="s">
        <v>86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22</v>
      </c>
      <c r="D20" s="6" t="s">
        <v>55</v>
      </c>
      <c r="E20" s="6" t="s">
        <v>74</v>
      </c>
      <c r="F20" s="6" t="s">
        <v>73</v>
      </c>
      <c r="G20" s="4" t="s">
        <v>58</v>
      </c>
      <c r="H20" s="4" t="s">
        <v>67</v>
      </c>
      <c r="I20" s="7">
        <f t="shared" si="0"/>
        <v>3815</v>
      </c>
      <c r="J20" s="8">
        <v>3647</v>
      </c>
      <c r="K20" s="7">
        <f t="shared" si="1"/>
        <v>168</v>
      </c>
      <c r="L20" s="9">
        <f t="shared" si="2"/>
        <v>4.4036697247706424E-2</v>
      </c>
      <c r="M20" s="10">
        <v>4</v>
      </c>
      <c r="N20" s="10"/>
      <c r="O20" s="10"/>
      <c r="P20" s="10">
        <v>164</v>
      </c>
      <c r="Q20" s="10"/>
      <c r="R20" s="10"/>
      <c r="S20" s="10"/>
      <c r="T20" s="10"/>
      <c r="U20" s="10"/>
      <c r="V20" s="10"/>
      <c r="W20" s="10"/>
      <c r="X20" s="11">
        <v>20200922</v>
      </c>
      <c r="Y20" s="11">
        <v>3</v>
      </c>
      <c r="Z20" s="5" t="s">
        <v>102</v>
      </c>
      <c r="AA20" s="11" t="str">
        <f t="shared" si="5"/>
        <v>하선동</v>
      </c>
      <c r="AB20" s="4" t="s">
        <v>86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22</v>
      </c>
      <c r="D21" s="6" t="s">
        <v>55</v>
      </c>
      <c r="E21" s="6" t="s">
        <v>74</v>
      </c>
      <c r="F21" s="6" t="s">
        <v>73</v>
      </c>
      <c r="G21" s="4" t="s">
        <v>58</v>
      </c>
      <c r="H21" s="4" t="s">
        <v>67</v>
      </c>
      <c r="I21" s="7">
        <f t="shared" si="0"/>
        <v>503</v>
      </c>
      <c r="J21" s="8">
        <v>491</v>
      </c>
      <c r="K21" s="7">
        <f t="shared" si="1"/>
        <v>12</v>
      </c>
      <c r="L21" s="9">
        <f t="shared" si="2"/>
        <v>2.3856858846918488E-2</v>
      </c>
      <c r="M21" s="10"/>
      <c r="N21" s="10"/>
      <c r="O21" s="10"/>
      <c r="P21" s="10">
        <v>12</v>
      </c>
      <c r="Q21" s="10"/>
      <c r="R21" s="10"/>
      <c r="S21" s="10"/>
      <c r="T21" s="10"/>
      <c r="U21" s="10"/>
      <c r="V21" s="10"/>
      <c r="W21" s="10"/>
      <c r="X21" s="11">
        <v>20200922</v>
      </c>
      <c r="Y21" s="11">
        <v>3</v>
      </c>
      <c r="Z21" s="5" t="s">
        <v>103</v>
      </c>
      <c r="AA21" s="11" t="str">
        <f t="shared" si="5"/>
        <v>이형준</v>
      </c>
      <c r="AB21" s="4" t="s">
        <v>86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22</v>
      </c>
      <c r="D22" s="6" t="s">
        <v>84</v>
      </c>
      <c r="E22" s="6" t="s">
        <v>69</v>
      </c>
      <c r="F22" s="6" t="s">
        <v>90</v>
      </c>
      <c r="G22" s="4" t="s">
        <v>80</v>
      </c>
      <c r="H22" s="4" t="s">
        <v>59</v>
      </c>
      <c r="I22" s="7">
        <f t="shared" si="0"/>
        <v>1001</v>
      </c>
      <c r="J22" s="8">
        <v>967</v>
      </c>
      <c r="K22" s="7">
        <f t="shared" si="1"/>
        <v>34</v>
      </c>
      <c r="L22" s="9">
        <f t="shared" si="2"/>
        <v>3.3966033966033968E-2</v>
      </c>
      <c r="M22" s="10"/>
      <c r="N22" s="10"/>
      <c r="O22" s="10"/>
      <c r="P22" s="10">
        <v>9</v>
      </c>
      <c r="Q22" s="10"/>
      <c r="R22" s="10"/>
      <c r="S22" s="10">
        <v>4</v>
      </c>
      <c r="T22" s="10"/>
      <c r="U22" s="10">
        <v>21</v>
      </c>
      <c r="V22" s="10"/>
      <c r="W22" s="10"/>
      <c r="X22" s="11">
        <v>20200922</v>
      </c>
      <c r="Y22" s="11">
        <v>10</v>
      </c>
      <c r="Z22" s="5" t="s">
        <v>103</v>
      </c>
      <c r="AA22" s="11" t="str">
        <f t="shared" si="5"/>
        <v>이형준</v>
      </c>
      <c r="AB22" s="4" t="s">
        <v>86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22</v>
      </c>
      <c r="D23" s="6" t="s">
        <v>64</v>
      </c>
      <c r="E23" s="6" t="s">
        <v>74</v>
      </c>
      <c r="F23" s="6" t="s">
        <v>96</v>
      </c>
      <c r="G23" s="4">
        <v>7301</v>
      </c>
      <c r="H23" s="4" t="s">
        <v>67</v>
      </c>
      <c r="I23" s="7">
        <f t="shared" si="0"/>
        <v>886</v>
      </c>
      <c r="J23" s="8">
        <v>860</v>
      </c>
      <c r="K23" s="7">
        <f t="shared" si="1"/>
        <v>26</v>
      </c>
      <c r="L23" s="9">
        <f t="shared" si="2"/>
        <v>2.9345372460496615E-2</v>
      </c>
      <c r="M23" s="10">
        <v>26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20200921</v>
      </c>
      <c r="Y23" s="11">
        <v>13</v>
      </c>
      <c r="Z23" s="5" t="s">
        <v>102</v>
      </c>
      <c r="AA23" s="11" t="str">
        <f t="shared" si="5"/>
        <v>하선동</v>
      </c>
      <c r="AB23" s="4" t="s">
        <v>100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22</v>
      </c>
      <c r="D24" s="6" t="s">
        <v>64</v>
      </c>
      <c r="E24" s="6" t="s">
        <v>74</v>
      </c>
      <c r="F24" s="6" t="s">
        <v>96</v>
      </c>
      <c r="G24" s="4">
        <v>7301</v>
      </c>
      <c r="H24" s="4" t="s">
        <v>67</v>
      </c>
      <c r="I24" s="7">
        <f t="shared" si="0"/>
        <v>1300</v>
      </c>
      <c r="J24" s="8">
        <v>1300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20200921</v>
      </c>
      <c r="Y24" s="11">
        <v>13</v>
      </c>
      <c r="Z24" s="5" t="s">
        <v>103</v>
      </c>
      <c r="AA24" s="11" t="str">
        <f t="shared" si="5"/>
        <v>이형준</v>
      </c>
      <c r="AB24" s="4" t="s">
        <v>100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22</v>
      </c>
      <c r="D25" s="6" t="s">
        <v>64</v>
      </c>
      <c r="E25" s="6" t="s">
        <v>74</v>
      </c>
      <c r="F25" s="6" t="s">
        <v>96</v>
      </c>
      <c r="G25" s="4">
        <v>7301</v>
      </c>
      <c r="H25" s="4" t="s">
        <v>67</v>
      </c>
      <c r="I25" s="7">
        <f t="shared" si="0"/>
        <v>1670</v>
      </c>
      <c r="J25" s="10">
        <v>1670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20200921</v>
      </c>
      <c r="Y25" s="11">
        <v>13</v>
      </c>
      <c r="Z25" s="5" t="s">
        <v>103</v>
      </c>
      <c r="AA25" s="11" t="str">
        <f t="shared" si="5"/>
        <v>이형준</v>
      </c>
      <c r="AB25" s="4" t="s">
        <v>100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22</v>
      </c>
      <c r="D26" s="6" t="s">
        <v>105</v>
      </c>
      <c r="E26" s="6" t="s">
        <v>106</v>
      </c>
      <c r="F26" s="6" t="s">
        <v>116</v>
      </c>
      <c r="G26" s="4" t="s">
        <v>117</v>
      </c>
      <c r="H26" s="4" t="s">
        <v>108</v>
      </c>
      <c r="I26" s="7">
        <f t="shared" si="0"/>
        <v>542</v>
      </c>
      <c r="J26" s="10">
        <v>495</v>
      </c>
      <c r="K26" s="7">
        <f t="shared" si="1"/>
        <v>47</v>
      </c>
      <c r="L26" s="9">
        <f t="shared" si="2"/>
        <v>8.6715867158671592E-2</v>
      </c>
      <c r="M26" s="10"/>
      <c r="N26" s="10"/>
      <c r="O26" s="10"/>
      <c r="P26" s="10"/>
      <c r="Q26" s="10">
        <v>47</v>
      </c>
      <c r="R26" s="10"/>
      <c r="S26" s="10"/>
      <c r="T26" s="10"/>
      <c r="U26" s="10"/>
      <c r="V26" s="10"/>
      <c r="W26" s="10"/>
      <c r="X26" s="11">
        <v>20200915</v>
      </c>
      <c r="Y26" s="11">
        <v>13</v>
      </c>
      <c r="Z26" s="5" t="s">
        <v>102</v>
      </c>
      <c r="AA26" s="11" t="str">
        <f t="shared" si="5"/>
        <v>하선동</v>
      </c>
      <c r="AB26" s="4" t="s">
        <v>100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22</v>
      </c>
      <c r="D27" s="6" t="s">
        <v>105</v>
      </c>
      <c r="E27" s="6" t="s">
        <v>106</v>
      </c>
      <c r="F27" s="6" t="s">
        <v>116</v>
      </c>
      <c r="G27" s="4" t="s">
        <v>117</v>
      </c>
      <c r="H27" s="4" t="s">
        <v>108</v>
      </c>
      <c r="I27" s="7">
        <f t="shared" si="0"/>
        <v>915</v>
      </c>
      <c r="J27" s="10">
        <v>910</v>
      </c>
      <c r="K27" s="7">
        <f t="shared" si="1"/>
        <v>5</v>
      </c>
      <c r="L27" s="9">
        <f t="shared" si="2"/>
        <v>5.4644808743169399E-3</v>
      </c>
      <c r="M27" s="10">
        <v>3</v>
      </c>
      <c r="N27" s="10">
        <v>2</v>
      </c>
      <c r="O27" s="10"/>
      <c r="P27" s="10"/>
      <c r="Q27" s="10"/>
      <c r="R27" s="10"/>
      <c r="S27" s="10"/>
      <c r="T27" s="10"/>
      <c r="U27" s="10"/>
      <c r="V27" s="10"/>
      <c r="W27" s="10"/>
      <c r="X27" s="11">
        <v>20200915</v>
      </c>
      <c r="Y27" s="11">
        <v>13</v>
      </c>
      <c r="Z27" s="5" t="s">
        <v>103</v>
      </c>
      <c r="AA27" s="11" t="str">
        <f t="shared" si="5"/>
        <v>이형준</v>
      </c>
      <c r="AB27" s="4" t="s">
        <v>100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22</v>
      </c>
      <c r="D28" s="6" t="s">
        <v>64</v>
      </c>
      <c r="E28" s="6" t="s">
        <v>56</v>
      </c>
      <c r="F28" s="6" t="s">
        <v>76</v>
      </c>
      <c r="G28" s="4" t="s">
        <v>72</v>
      </c>
      <c r="H28" s="4" t="s">
        <v>67</v>
      </c>
      <c r="I28" s="7">
        <f t="shared" si="0"/>
        <v>1909</v>
      </c>
      <c r="J28" s="15">
        <v>1900</v>
      </c>
      <c r="K28" s="7">
        <f t="shared" si="1"/>
        <v>9</v>
      </c>
      <c r="L28" s="9">
        <f t="shared" si="2"/>
        <v>4.7145102147721323E-3</v>
      </c>
      <c r="M28" s="10">
        <v>3</v>
      </c>
      <c r="N28" s="10"/>
      <c r="O28" s="10"/>
      <c r="P28" s="10"/>
      <c r="Q28" s="10"/>
      <c r="R28" s="10"/>
      <c r="S28" s="10"/>
      <c r="T28" s="10">
        <v>6</v>
      </c>
      <c r="U28" s="10"/>
      <c r="V28" s="10"/>
      <c r="W28" s="10"/>
      <c r="X28" s="11">
        <v>20200922</v>
      </c>
      <c r="Y28" s="11">
        <v>11</v>
      </c>
      <c r="Z28" s="5" t="s">
        <v>102</v>
      </c>
      <c r="AA28" s="11" t="str">
        <f t="shared" si="5"/>
        <v>하선동</v>
      </c>
      <c r="AB28" s="4" t="s">
        <v>100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22</v>
      </c>
      <c r="D29" s="6" t="s">
        <v>84</v>
      </c>
      <c r="E29" s="6" t="s">
        <v>69</v>
      </c>
      <c r="F29" s="6" t="s">
        <v>90</v>
      </c>
      <c r="G29" s="4" t="s">
        <v>80</v>
      </c>
      <c r="H29" s="4" t="s">
        <v>59</v>
      </c>
      <c r="I29" s="7">
        <f t="shared" si="0"/>
        <v>399</v>
      </c>
      <c r="J29" s="10">
        <v>385</v>
      </c>
      <c r="K29" s="7">
        <f t="shared" si="1"/>
        <v>14</v>
      </c>
      <c r="L29" s="9">
        <f t="shared" si="2"/>
        <v>3.5087719298245612E-2</v>
      </c>
      <c r="M29" s="10">
        <v>3</v>
      </c>
      <c r="N29" s="10"/>
      <c r="O29" s="10"/>
      <c r="P29" s="10">
        <v>2</v>
      </c>
      <c r="Q29" s="10"/>
      <c r="R29" s="10"/>
      <c r="S29" s="10">
        <v>8</v>
      </c>
      <c r="T29" s="10"/>
      <c r="U29" s="10">
        <v>1</v>
      </c>
      <c r="V29" s="10"/>
      <c r="W29" s="10"/>
      <c r="X29" s="11">
        <v>20200921</v>
      </c>
      <c r="Y29" s="11">
        <v>10</v>
      </c>
      <c r="Z29" s="5" t="s">
        <v>103</v>
      </c>
      <c r="AA29" s="11" t="str">
        <f t="shared" si="5"/>
        <v>이형준</v>
      </c>
      <c r="AB29" s="4" t="s">
        <v>100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22</v>
      </c>
      <c r="D30" s="6" t="s">
        <v>84</v>
      </c>
      <c r="E30" s="6" t="s">
        <v>69</v>
      </c>
      <c r="F30" s="6" t="s">
        <v>90</v>
      </c>
      <c r="G30" s="4" t="s">
        <v>80</v>
      </c>
      <c r="H30" s="4" t="s">
        <v>59</v>
      </c>
      <c r="I30" s="7">
        <f t="shared" si="0"/>
        <v>548</v>
      </c>
      <c r="J30" s="10">
        <v>535</v>
      </c>
      <c r="K30" s="7">
        <f t="shared" ref="K30:K43" si="6">SUM(M30:W30)</f>
        <v>13</v>
      </c>
      <c r="L30" s="9">
        <f t="shared" si="2"/>
        <v>2.3722627737226276E-2</v>
      </c>
      <c r="M30" s="10"/>
      <c r="N30" s="10"/>
      <c r="O30" s="10"/>
      <c r="P30" s="10">
        <v>3</v>
      </c>
      <c r="Q30" s="10">
        <v>2</v>
      </c>
      <c r="R30" s="10"/>
      <c r="S30" s="10">
        <v>1</v>
      </c>
      <c r="T30" s="10"/>
      <c r="U30" s="10">
        <v>7</v>
      </c>
      <c r="V30" s="10"/>
      <c r="W30" s="10"/>
      <c r="X30" s="11">
        <v>20200922</v>
      </c>
      <c r="Y30" s="11">
        <v>10</v>
      </c>
      <c r="Z30" s="5" t="s">
        <v>102</v>
      </c>
      <c r="AA30" s="11" t="str">
        <f t="shared" si="5"/>
        <v>하선동</v>
      </c>
      <c r="AB30" s="4" t="s">
        <v>100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22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22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22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22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22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22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22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22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22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22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22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22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22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22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22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22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8">SUM(I7:I46)</f>
        <v>47849</v>
      </c>
      <c r="J47" s="51">
        <f t="shared" si="8"/>
        <v>44937</v>
      </c>
      <c r="K47" s="51">
        <f t="shared" si="8"/>
        <v>2912</v>
      </c>
      <c r="L47" s="51" t="e">
        <f t="shared" si="8"/>
        <v>#DIV/0!</v>
      </c>
      <c r="M47" s="51">
        <f t="shared" si="8"/>
        <v>264</v>
      </c>
      <c r="N47" s="51">
        <f t="shared" si="8"/>
        <v>2</v>
      </c>
      <c r="O47" s="51">
        <f t="shared" si="8"/>
        <v>0</v>
      </c>
      <c r="P47" s="51">
        <f t="shared" si="8"/>
        <v>253</v>
      </c>
      <c r="Q47" s="51">
        <f t="shared" si="8"/>
        <v>86</v>
      </c>
      <c r="R47" s="51">
        <f t="shared" si="8"/>
        <v>643</v>
      </c>
      <c r="S47" s="51">
        <f t="shared" si="8"/>
        <v>414</v>
      </c>
      <c r="T47" s="51">
        <f t="shared" si="8"/>
        <v>257</v>
      </c>
      <c r="U47" s="51">
        <f t="shared" si="8"/>
        <v>581</v>
      </c>
      <c r="V47" s="51">
        <f t="shared" si="8"/>
        <v>412</v>
      </c>
      <c r="W47" s="51">
        <f t="shared" si="8"/>
        <v>0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22</v>
      </c>
      <c r="D49" s="6" t="s">
        <v>105</v>
      </c>
      <c r="E49" s="6" t="s">
        <v>118</v>
      </c>
      <c r="F49" s="6" t="s">
        <v>119</v>
      </c>
      <c r="G49" s="4"/>
      <c r="H49" s="4"/>
      <c r="I49" s="7">
        <f t="shared" ref="I49:I63" si="9">J49+K49</f>
        <v>100</v>
      </c>
      <c r="J49" s="8">
        <v>100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20200922</v>
      </c>
      <c r="Y49" s="11">
        <v>5</v>
      </c>
      <c r="Z49" s="5" t="s">
        <v>102</v>
      </c>
      <c r="AA49" s="11" t="str">
        <f>IF($Z49="A","하선동",IF($Z49="B","이형준",""))</f>
        <v>하선동</v>
      </c>
      <c r="AB49" s="4" t="s">
        <v>100</v>
      </c>
      <c r="AC49" s="12" t="s">
        <v>120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22</v>
      </c>
      <c r="D50" s="6" t="s">
        <v>105</v>
      </c>
      <c r="E50" s="6" t="s">
        <v>121</v>
      </c>
      <c r="F50" s="6" t="s">
        <v>122</v>
      </c>
      <c r="G50" s="4"/>
      <c r="H50" s="4"/>
      <c r="I50" s="7">
        <f t="shared" si="9"/>
        <v>78</v>
      </c>
      <c r="J50" s="8">
        <v>59</v>
      </c>
      <c r="K50" s="7">
        <f t="shared" si="10"/>
        <v>19</v>
      </c>
      <c r="L50" s="9">
        <f t="shared" si="11"/>
        <v>0.24358974358974358</v>
      </c>
      <c r="M50" s="10">
        <v>9</v>
      </c>
      <c r="N50" s="10"/>
      <c r="O50" s="10"/>
      <c r="P50" s="10"/>
      <c r="Q50" s="10"/>
      <c r="R50" s="10"/>
      <c r="S50" s="10">
        <v>10</v>
      </c>
      <c r="T50" s="10"/>
      <c r="U50" s="10"/>
      <c r="V50" s="10"/>
      <c r="W50" s="10"/>
      <c r="X50" s="11">
        <v>20200922</v>
      </c>
      <c r="Y50" s="11">
        <v>10</v>
      </c>
      <c r="Z50" s="5" t="s">
        <v>102</v>
      </c>
      <c r="AA50" s="11" t="str">
        <f t="shared" ref="AA50:AA63" si="14">IF($Z50="A","하선동",IF($Z50="B","이형준",""))</f>
        <v>하선동</v>
      </c>
      <c r="AB50" s="4" t="s">
        <v>100</v>
      </c>
      <c r="AC50" s="12" t="s">
        <v>123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22</v>
      </c>
      <c r="D51" s="6" t="s">
        <v>55</v>
      </c>
      <c r="E51" s="6" t="s">
        <v>115</v>
      </c>
      <c r="F51" s="6" t="s">
        <v>113</v>
      </c>
      <c r="G51" s="4" t="s">
        <v>114</v>
      </c>
      <c r="H51" s="26" t="s">
        <v>126</v>
      </c>
      <c r="I51" s="7">
        <f t="shared" si="9"/>
        <v>2510</v>
      </c>
      <c r="J51" s="8">
        <v>2510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12" t="s">
        <v>124</v>
      </c>
      <c r="AC51" s="12" t="s">
        <v>129</v>
      </c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22</v>
      </c>
      <c r="D52" s="6" t="s">
        <v>55</v>
      </c>
      <c r="E52" s="6" t="s">
        <v>115</v>
      </c>
      <c r="F52" s="6" t="s">
        <v>113</v>
      </c>
      <c r="G52" s="4" t="s">
        <v>114</v>
      </c>
      <c r="H52" s="26" t="s">
        <v>127</v>
      </c>
      <c r="I52" s="7">
        <f t="shared" si="9"/>
        <v>2774</v>
      </c>
      <c r="J52" s="8">
        <v>2774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12" t="s">
        <v>124</v>
      </c>
      <c r="AC52" s="12" t="s">
        <v>129</v>
      </c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22</v>
      </c>
      <c r="D53" s="6" t="s">
        <v>55</v>
      </c>
      <c r="E53" s="6" t="s">
        <v>115</v>
      </c>
      <c r="F53" s="6" t="s">
        <v>113</v>
      </c>
      <c r="G53" s="4" t="s">
        <v>114</v>
      </c>
      <c r="H53" s="26" t="s">
        <v>128</v>
      </c>
      <c r="I53" s="7">
        <f t="shared" si="9"/>
        <v>5968</v>
      </c>
      <c r="J53" s="8">
        <v>5968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12" t="s">
        <v>124</v>
      </c>
      <c r="AC53" s="12" t="s">
        <v>129</v>
      </c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22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22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22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22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22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22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22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22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22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22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autoFilter ref="A5:AC63" xr:uid="{0100CD66-B1DC-4E53-9EE3-EA18B5A17348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</autoFilter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9:AC9 A7:C8 I7:AC8 A10:C10 A11:AC11 A12:C14 I12:AC14 A15:AC15 I10:AC10 A16:C17 A18:E18 A19:C25 I16:AC25 A26:AC27 A31:AC46 A28:C30 I28:AC30">
    <cfRule type="expression" dxfId="387" priority="71">
      <formula>$L7&gt;0.15</formula>
    </cfRule>
    <cfRule type="expression" dxfId="386" priority="72">
      <formula>AND($L7&gt;0.08,$L7&lt;0.15)</formula>
    </cfRule>
  </conditionalFormatting>
  <conditionalFormatting sqref="A49:AC50 A54:AC63 I51:AC51 A51:C53 H52:AC53">
    <cfRule type="expression" dxfId="385" priority="69">
      <formula>$L49&gt;0.15</formula>
    </cfRule>
    <cfRule type="expression" dxfId="384" priority="70">
      <formula>AND($L49&gt;0.08,$L49&lt;0.15)</formula>
    </cfRule>
  </conditionalFormatting>
  <conditionalFormatting sqref="D7">
    <cfRule type="expression" dxfId="383" priority="67">
      <formula>$L7&gt;0.15</formula>
    </cfRule>
    <cfRule type="expression" dxfId="382" priority="68">
      <formula>AND($L7&gt;0.08,$L7&lt;0.15)</formula>
    </cfRule>
  </conditionalFormatting>
  <conditionalFormatting sqref="E7:H7">
    <cfRule type="expression" dxfId="381" priority="65">
      <formula>$L7&gt;0.15</formula>
    </cfRule>
    <cfRule type="expression" dxfId="380" priority="66">
      <formula>AND($L7&gt;0.08,$L7&lt;0.15)</formula>
    </cfRule>
  </conditionalFormatting>
  <conditionalFormatting sqref="D8">
    <cfRule type="expression" dxfId="379" priority="63">
      <formula>$L8&gt;0.15</formula>
    </cfRule>
    <cfRule type="expression" dxfId="378" priority="64">
      <formula>AND($L8&gt;0.08,$L8&lt;0.15)</formula>
    </cfRule>
  </conditionalFormatting>
  <conditionalFormatting sqref="E8:H8">
    <cfRule type="expression" dxfId="377" priority="61">
      <formula>$L8&gt;0.15</formula>
    </cfRule>
    <cfRule type="expression" dxfId="376" priority="62">
      <formula>AND($L8&gt;0.08,$L8&lt;0.15)</formula>
    </cfRule>
  </conditionalFormatting>
  <conditionalFormatting sqref="D10:G10">
    <cfRule type="expression" dxfId="375" priority="59">
      <formula>$L10&gt;0.15</formula>
    </cfRule>
    <cfRule type="expression" dxfId="374" priority="60">
      <formula>AND($L10&gt;0.08,$L10&lt;0.15)</formula>
    </cfRule>
  </conditionalFormatting>
  <conditionalFormatting sqref="H10">
    <cfRule type="expression" dxfId="373" priority="57">
      <formula>$L10&gt;0.15</formula>
    </cfRule>
    <cfRule type="expression" dxfId="372" priority="58">
      <formula>AND($L10&gt;0.08,$L10&lt;0.15)</formula>
    </cfRule>
  </conditionalFormatting>
  <conditionalFormatting sqref="D12:H12">
    <cfRule type="expression" dxfId="371" priority="55">
      <formula>$L12&gt;0.15</formula>
    </cfRule>
    <cfRule type="expression" dxfId="370" priority="56">
      <formula>AND($L12&gt;0.08,$L12&lt;0.15)</formula>
    </cfRule>
  </conditionalFormatting>
  <conditionalFormatting sqref="D13:H13">
    <cfRule type="expression" dxfId="369" priority="53">
      <formula>$L13&gt;0.15</formula>
    </cfRule>
    <cfRule type="expression" dxfId="368" priority="54">
      <formula>AND($L13&gt;0.08,$L13&lt;0.15)</formula>
    </cfRule>
  </conditionalFormatting>
  <conditionalFormatting sqref="D14:H14">
    <cfRule type="expression" dxfId="367" priority="51">
      <formula>$L14&gt;0.15</formula>
    </cfRule>
    <cfRule type="expression" dxfId="366" priority="52">
      <formula>AND($L14&gt;0.08,$L14&lt;0.15)</formula>
    </cfRule>
  </conditionalFormatting>
  <conditionalFormatting sqref="D16:H16">
    <cfRule type="expression" dxfId="365" priority="49">
      <formula>$L16&gt;0.15</formula>
    </cfRule>
    <cfRule type="expression" dxfId="364" priority="50">
      <formula>AND($L16&gt;0.08,$L16&lt;0.15)</formula>
    </cfRule>
  </conditionalFormatting>
  <conditionalFormatting sqref="D17:H17">
    <cfRule type="expression" dxfId="363" priority="47">
      <formula>$L17&gt;0.15</formula>
    </cfRule>
    <cfRule type="expression" dxfId="362" priority="48">
      <formula>AND($L17&gt;0.08,$L17&lt;0.15)</formula>
    </cfRule>
  </conditionalFormatting>
  <conditionalFormatting sqref="F18:G18">
    <cfRule type="expression" dxfId="361" priority="45">
      <formula>$L18&gt;0.15</formula>
    </cfRule>
    <cfRule type="expression" dxfId="360" priority="46">
      <formula>AND($L18&gt;0.08,$L18&lt;0.15)</formula>
    </cfRule>
  </conditionalFormatting>
  <conditionalFormatting sqref="H18">
    <cfRule type="expression" dxfId="359" priority="43">
      <formula>$L18&gt;0.15</formula>
    </cfRule>
    <cfRule type="expression" dxfId="358" priority="44">
      <formula>AND($L18&gt;0.08,$L18&lt;0.15)</formula>
    </cfRule>
  </conditionalFormatting>
  <conditionalFormatting sqref="D19:H19">
    <cfRule type="expression" dxfId="357" priority="41">
      <formula>$L19&gt;0.15</formula>
    </cfRule>
    <cfRule type="expression" dxfId="356" priority="42">
      <formula>AND($L19&gt;0.08,$L19&lt;0.15)</formula>
    </cfRule>
  </conditionalFormatting>
  <conditionalFormatting sqref="D20:H20">
    <cfRule type="expression" dxfId="355" priority="39">
      <formula>$L20&gt;0.15</formula>
    </cfRule>
    <cfRule type="expression" dxfId="354" priority="40">
      <formula>AND($L20&gt;0.08,$L20&lt;0.15)</formula>
    </cfRule>
  </conditionalFormatting>
  <conditionalFormatting sqref="D21:H21">
    <cfRule type="expression" dxfId="353" priority="37">
      <formula>$L21&gt;0.15</formula>
    </cfRule>
    <cfRule type="expression" dxfId="352" priority="38">
      <formula>AND($L21&gt;0.08,$L21&lt;0.15)</formula>
    </cfRule>
  </conditionalFormatting>
  <conditionalFormatting sqref="D22:G22">
    <cfRule type="expression" dxfId="351" priority="35">
      <formula>$L22&gt;0.15</formula>
    </cfRule>
    <cfRule type="expression" dxfId="350" priority="36">
      <formula>AND($L22&gt;0.08,$L22&lt;0.15)</formula>
    </cfRule>
  </conditionalFormatting>
  <conditionalFormatting sqref="H22">
    <cfRule type="expression" dxfId="349" priority="33">
      <formula>$L22&gt;0.15</formula>
    </cfRule>
    <cfRule type="expression" dxfId="348" priority="34">
      <formula>AND($L22&gt;0.08,$L22&lt;0.15)</formula>
    </cfRule>
  </conditionalFormatting>
  <conditionalFormatting sqref="D23:H23">
    <cfRule type="expression" dxfId="347" priority="31">
      <formula>$L23&gt;0.15</formula>
    </cfRule>
    <cfRule type="expression" dxfId="346" priority="32">
      <formula>AND($L23&gt;0.08,$L23&lt;0.15)</formula>
    </cfRule>
  </conditionalFormatting>
  <conditionalFormatting sqref="D24:H24">
    <cfRule type="expression" dxfId="345" priority="29">
      <formula>$L24&gt;0.15</formula>
    </cfRule>
    <cfRule type="expression" dxfId="344" priority="30">
      <formula>AND($L24&gt;0.08,$L24&lt;0.15)</formula>
    </cfRule>
  </conditionalFormatting>
  <conditionalFormatting sqref="D25:H25">
    <cfRule type="expression" dxfId="343" priority="27">
      <formula>$L25&gt;0.15</formula>
    </cfRule>
    <cfRule type="expression" dxfId="342" priority="28">
      <formula>AND($L25&gt;0.08,$L25&lt;0.15)</formula>
    </cfRule>
  </conditionalFormatting>
  <conditionalFormatting sqref="D28:G28">
    <cfRule type="expression" dxfId="341" priority="25">
      <formula>$L28&gt;0.15</formula>
    </cfRule>
    <cfRule type="expression" dxfId="340" priority="26">
      <formula>AND($L28&gt;0.08,$L28&lt;0.15)</formula>
    </cfRule>
  </conditionalFormatting>
  <conditionalFormatting sqref="H28">
    <cfRule type="expression" dxfId="339" priority="23">
      <formula>$L28&gt;0.15</formula>
    </cfRule>
    <cfRule type="expression" dxfId="338" priority="24">
      <formula>AND($L28&gt;0.08,$L28&lt;0.15)</formula>
    </cfRule>
  </conditionalFormatting>
  <conditionalFormatting sqref="D29:G29">
    <cfRule type="expression" dxfId="337" priority="21">
      <formula>$L29&gt;0.15</formula>
    </cfRule>
    <cfRule type="expression" dxfId="336" priority="22">
      <formula>AND($L29&gt;0.08,$L29&lt;0.15)</formula>
    </cfRule>
  </conditionalFormatting>
  <conditionalFormatting sqref="H29">
    <cfRule type="expression" dxfId="335" priority="19">
      <formula>$L29&gt;0.15</formula>
    </cfRule>
    <cfRule type="expression" dxfId="334" priority="20">
      <formula>AND($L29&gt;0.08,$L29&lt;0.15)</formula>
    </cfRule>
  </conditionalFormatting>
  <conditionalFormatting sqref="D30:G30">
    <cfRule type="expression" dxfId="333" priority="17">
      <formula>$L30&gt;0.15</formula>
    </cfRule>
    <cfRule type="expression" dxfId="332" priority="18">
      <formula>AND($L30&gt;0.08,$L30&lt;0.15)</formula>
    </cfRule>
  </conditionalFormatting>
  <conditionalFormatting sqref="H30">
    <cfRule type="expression" dxfId="331" priority="15">
      <formula>$L30&gt;0.15</formula>
    </cfRule>
    <cfRule type="expression" dxfId="330" priority="16">
      <formula>AND($L30&gt;0.08,$L30&lt;0.15)</formula>
    </cfRule>
  </conditionalFormatting>
  <conditionalFormatting sqref="D51:E51">
    <cfRule type="expression" dxfId="329" priority="13">
      <formula>$L51&gt;0.15</formula>
    </cfRule>
    <cfRule type="expression" dxfId="328" priority="14">
      <formula>AND($L51&gt;0.08,$L51&lt;0.15)</formula>
    </cfRule>
  </conditionalFormatting>
  <conditionalFormatting sqref="F51:G51">
    <cfRule type="expression" dxfId="327" priority="11">
      <formula>$L51&gt;0.15</formula>
    </cfRule>
    <cfRule type="expression" dxfId="326" priority="12">
      <formula>AND($L51&gt;0.08,$L51&lt;0.15)</formula>
    </cfRule>
  </conditionalFormatting>
  <conditionalFormatting sqref="H51">
    <cfRule type="expression" dxfId="325" priority="9">
      <formula>$L51&gt;0.15</formula>
    </cfRule>
    <cfRule type="expression" dxfId="324" priority="10">
      <formula>AND($L51&gt;0.08,$L51&lt;0.15)</formula>
    </cfRule>
  </conditionalFormatting>
  <conditionalFormatting sqref="D52:E52">
    <cfRule type="expression" dxfId="323" priority="7">
      <formula>$L52&gt;0.15</formula>
    </cfRule>
    <cfRule type="expression" dxfId="322" priority="8">
      <formula>AND($L52&gt;0.08,$L52&lt;0.15)</formula>
    </cfRule>
  </conditionalFormatting>
  <conditionalFormatting sqref="F52:G52">
    <cfRule type="expression" dxfId="321" priority="5">
      <formula>$L52&gt;0.15</formula>
    </cfRule>
    <cfRule type="expression" dxfId="320" priority="6">
      <formula>AND($L52&gt;0.08,$L52&lt;0.15)</formula>
    </cfRule>
  </conditionalFormatting>
  <conditionalFormatting sqref="D53:E53">
    <cfRule type="expression" dxfId="319" priority="3">
      <formula>$L53&gt;0.15</formula>
    </cfRule>
    <cfRule type="expression" dxfId="318" priority="4">
      <formula>AND($L53&gt;0.08,$L53&lt;0.15)</formula>
    </cfRule>
  </conditionalFormatting>
  <conditionalFormatting sqref="F53:G53">
    <cfRule type="expression" dxfId="317" priority="1">
      <formula>$L53&gt;0.15</formula>
    </cfRule>
    <cfRule type="expression" dxfId="316" priority="2">
      <formula>AND($L53&gt;0.08,$L53&lt;0.15)</formula>
    </cfRule>
  </conditionalFormatting>
  <dataValidations count="3">
    <dataValidation type="list" allowBlank="1" showInputMessage="1" showErrorMessage="1" sqref="Z49:Z63 Z7:Z46" xr:uid="{EC5B727A-3F31-482C-8B1C-EE69FBBD9AA4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6192A20-255C-4BF1-9199-E533E69BD111}">
      <formula1>0</formula1>
      <formula2>20000</formula2>
    </dataValidation>
    <dataValidation allowBlank="1" showInputMessage="1" showErrorMessage="1" prompt="수식 계산_x000a_수치 입력 금지" sqref="K49:K63 K7:K46" xr:uid="{18893399-6C00-498C-8ECD-B8EA64079E9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4D3403-E080-47B1-A262-861640D2DE35}">
          <x14:formula1>
            <xm:f>데이터!$C$4:$C$11</xm:f>
          </x14:formula1>
          <xm:sqref>AB7:AB46 AB49:AB50 AB54:AB63</xm:sqref>
        </x14:dataValidation>
        <x14:dataValidation type="list" allowBlank="1" showInputMessage="1" showErrorMessage="1" xr:uid="{6805E90C-01E3-4C97-928E-DE18C7126514}">
          <x14:formula1>
            <xm:f>데이터!$B$4:$B$17</xm:f>
          </x14:formula1>
          <xm:sqref>D31:D46 D9 D11 D13:D15 D18:D21 D23:D27 D49:D63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41D4-2ABE-40DD-B8FC-7C7586A55D5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20" sqref="D20:H20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52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23</v>
      </c>
      <c r="D7" s="6" t="s">
        <v>32</v>
      </c>
      <c r="E7" s="6" t="s">
        <v>131</v>
      </c>
      <c r="F7" s="6" t="s">
        <v>130</v>
      </c>
      <c r="G7" s="4" t="s">
        <v>132</v>
      </c>
      <c r="H7" s="4" t="s">
        <v>133</v>
      </c>
      <c r="I7" s="7">
        <f t="shared" ref="I7:I46" si="0">J7+K7</f>
        <v>57662</v>
      </c>
      <c r="J7" s="8">
        <v>55000</v>
      </c>
      <c r="K7" s="7">
        <f t="shared" ref="K7:K29" si="1">SUM(M7:W7)</f>
        <v>2662</v>
      </c>
      <c r="L7" s="9">
        <f t="shared" ref="L7:L46" si="2">K7/I7</f>
        <v>4.6165585654330411E-2</v>
      </c>
      <c r="M7" s="10">
        <v>2535</v>
      </c>
      <c r="N7" s="10">
        <v>127</v>
      </c>
      <c r="O7" s="10"/>
      <c r="P7" s="10"/>
      <c r="Q7" s="10"/>
      <c r="R7" s="10"/>
      <c r="S7" s="10"/>
      <c r="T7" s="10"/>
      <c r="U7" s="10"/>
      <c r="V7" s="10"/>
      <c r="W7" s="10"/>
      <c r="X7" s="11">
        <v>20200923</v>
      </c>
      <c r="Y7" s="11">
        <v>4</v>
      </c>
      <c r="Z7" s="5" t="s">
        <v>134</v>
      </c>
      <c r="AA7" s="11" t="str">
        <f>IF($Z7="A","하선동",IF($Z7="B","이형준",""))</f>
        <v>하선동</v>
      </c>
      <c r="AB7" s="4" t="s">
        <v>62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23</v>
      </c>
      <c r="D8" s="6" t="s">
        <v>32</v>
      </c>
      <c r="E8" s="6" t="s">
        <v>131</v>
      </c>
      <c r="F8" s="6" t="s">
        <v>130</v>
      </c>
      <c r="G8" s="4" t="s">
        <v>132</v>
      </c>
      <c r="H8" s="4" t="s">
        <v>133</v>
      </c>
      <c r="I8" s="7">
        <f t="shared" si="0"/>
        <v>4703</v>
      </c>
      <c r="J8" s="8">
        <v>2326</v>
      </c>
      <c r="K8" s="7">
        <f t="shared" si="1"/>
        <v>2377</v>
      </c>
      <c r="L8" s="9">
        <f t="shared" si="2"/>
        <v>0.50542207101849879</v>
      </c>
      <c r="M8" s="10">
        <v>2326</v>
      </c>
      <c r="N8" s="10">
        <v>51</v>
      </c>
      <c r="O8" s="10"/>
      <c r="P8" s="10"/>
      <c r="Q8" s="10"/>
      <c r="R8" s="10"/>
      <c r="S8" s="10"/>
      <c r="T8" s="10"/>
      <c r="U8" s="10"/>
      <c r="V8" s="10"/>
      <c r="W8" s="10"/>
      <c r="X8" s="11">
        <v>20200923</v>
      </c>
      <c r="Y8" s="11">
        <v>4</v>
      </c>
      <c r="Z8" s="5" t="s">
        <v>135</v>
      </c>
      <c r="AA8" s="11" t="str">
        <f t="shared" ref="AA8:AA46" si="5">IF($Z8="A","하선동",IF($Z8="B","이형준",""))</f>
        <v>이형준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23</v>
      </c>
      <c r="D9" s="6" t="s">
        <v>84</v>
      </c>
      <c r="E9" s="6"/>
      <c r="F9" s="6" t="s">
        <v>83</v>
      </c>
      <c r="G9" s="4" t="s">
        <v>58</v>
      </c>
      <c r="H9" s="4" t="s">
        <v>67</v>
      </c>
      <c r="I9" s="7">
        <f t="shared" si="0"/>
        <v>2257</v>
      </c>
      <c r="J9" s="8">
        <v>1350</v>
      </c>
      <c r="K9" s="7">
        <f t="shared" si="1"/>
        <v>907</v>
      </c>
      <c r="L9" s="9">
        <f t="shared" si="2"/>
        <v>0.40186087727071335</v>
      </c>
      <c r="M9" s="10"/>
      <c r="N9" s="10"/>
      <c r="O9" s="10"/>
      <c r="P9" s="10"/>
      <c r="Q9" s="10"/>
      <c r="R9" s="10"/>
      <c r="S9" s="10"/>
      <c r="T9" s="10">
        <v>606</v>
      </c>
      <c r="U9" s="10"/>
      <c r="V9" s="10">
        <v>301</v>
      </c>
      <c r="W9" s="10"/>
      <c r="X9" s="11">
        <v>20200923</v>
      </c>
      <c r="Y9" s="5">
        <v>4</v>
      </c>
      <c r="Z9" s="5" t="s">
        <v>135</v>
      </c>
      <c r="AA9" s="11" t="str">
        <f t="shared" si="5"/>
        <v>이형준</v>
      </c>
      <c r="AB9" s="4" t="s">
        <v>81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23</v>
      </c>
      <c r="D10" s="6" t="s">
        <v>55</v>
      </c>
      <c r="E10" s="6" t="s">
        <v>74</v>
      </c>
      <c r="F10" s="6" t="s">
        <v>73</v>
      </c>
      <c r="G10" s="4" t="s">
        <v>58</v>
      </c>
      <c r="H10" s="4" t="s">
        <v>67</v>
      </c>
      <c r="I10" s="7">
        <f t="shared" si="0"/>
        <v>2985</v>
      </c>
      <c r="J10" s="8">
        <v>2800</v>
      </c>
      <c r="K10" s="7">
        <f t="shared" si="1"/>
        <v>185</v>
      </c>
      <c r="L10" s="9">
        <f t="shared" si="2"/>
        <v>6.1976549413735343E-2</v>
      </c>
      <c r="M10" s="10">
        <v>4</v>
      </c>
      <c r="N10" s="10"/>
      <c r="O10" s="10"/>
      <c r="P10" s="10">
        <v>181</v>
      </c>
      <c r="Q10" s="10"/>
      <c r="R10" s="10"/>
      <c r="S10" s="10"/>
      <c r="T10" s="10"/>
      <c r="U10" s="10"/>
      <c r="V10" s="10"/>
      <c r="W10" s="10"/>
      <c r="X10" s="11">
        <v>20200922</v>
      </c>
      <c r="Y10" s="11">
        <v>3</v>
      </c>
      <c r="Z10" s="5" t="s">
        <v>135</v>
      </c>
      <c r="AA10" s="11" t="str">
        <f t="shared" si="5"/>
        <v>이형준</v>
      </c>
      <c r="AB10" s="4" t="s">
        <v>81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23</v>
      </c>
      <c r="D11" s="6" t="s">
        <v>84</v>
      </c>
      <c r="E11" s="6" t="s">
        <v>74</v>
      </c>
      <c r="F11" s="6" t="s">
        <v>138</v>
      </c>
      <c r="G11" s="4" t="s">
        <v>139</v>
      </c>
      <c r="H11" s="4" t="s">
        <v>133</v>
      </c>
      <c r="I11" s="7">
        <f t="shared" si="0"/>
        <v>3059</v>
      </c>
      <c r="J11" s="8">
        <v>3000</v>
      </c>
      <c r="K11" s="7">
        <f t="shared" si="1"/>
        <v>59</v>
      </c>
      <c r="L11" s="9">
        <f t="shared" si="2"/>
        <v>1.9287348806799609E-2</v>
      </c>
      <c r="M11" s="10"/>
      <c r="N11" s="10"/>
      <c r="O11" s="10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1">
        <v>20200922</v>
      </c>
      <c r="Y11" s="11">
        <v>15</v>
      </c>
      <c r="Z11" s="5" t="s">
        <v>135</v>
      </c>
      <c r="AA11" s="11" t="str">
        <f t="shared" si="5"/>
        <v>이형준</v>
      </c>
      <c r="AB11" s="4" t="s">
        <v>81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23</v>
      </c>
      <c r="D12" s="6" t="s">
        <v>84</v>
      </c>
      <c r="E12" s="6" t="s">
        <v>74</v>
      </c>
      <c r="F12" s="6" t="s">
        <v>138</v>
      </c>
      <c r="G12" s="4" t="s">
        <v>139</v>
      </c>
      <c r="H12" s="4" t="s">
        <v>133</v>
      </c>
      <c r="I12" s="7">
        <f t="shared" si="0"/>
        <v>3022</v>
      </c>
      <c r="J12" s="8">
        <v>3000</v>
      </c>
      <c r="K12" s="7">
        <f t="shared" si="1"/>
        <v>22</v>
      </c>
      <c r="L12" s="9">
        <f t="shared" si="2"/>
        <v>7.2799470549305099E-3</v>
      </c>
      <c r="M12" s="10"/>
      <c r="N12" s="10"/>
      <c r="O12" s="10">
        <v>22</v>
      </c>
      <c r="P12" s="10"/>
      <c r="Q12" s="10"/>
      <c r="R12" s="10"/>
      <c r="S12" s="10"/>
      <c r="T12" s="10"/>
      <c r="U12" s="10"/>
      <c r="V12" s="10"/>
      <c r="W12" s="10"/>
      <c r="X12" s="11">
        <v>20200923</v>
      </c>
      <c r="Y12" s="11">
        <v>15</v>
      </c>
      <c r="Z12" s="5" t="s">
        <v>134</v>
      </c>
      <c r="AA12" s="11" t="str">
        <f t="shared" si="5"/>
        <v>하선동</v>
      </c>
      <c r="AB12" s="4" t="s">
        <v>81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23</v>
      </c>
      <c r="D13" s="6" t="s">
        <v>55</v>
      </c>
      <c r="E13" s="6" t="s">
        <v>74</v>
      </c>
      <c r="F13" s="6" t="s">
        <v>73</v>
      </c>
      <c r="G13" s="4" t="s">
        <v>58</v>
      </c>
      <c r="H13" s="4" t="s">
        <v>67</v>
      </c>
      <c r="I13" s="7">
        <f t="shared" si="0"/>
        <v>3595</v>
      </c>
      <c r="J13" s="14">
        <v>3437</v>
      </c>
      <c r="K13" s="7">
        <f t="shared" si="1"/>
        <v>158</v>
      </c>
      <c r="L13" s="9">
        <f t="shared" si="2"/>
        <v>4.394993045897079E-2</v>
      </c>
      <c r="M13" s="10">
        <v>6</v>
      </c>
      <c r="N13" s="10"/>
      <c r="O13" s="10"/>
      <c r="P13" s="10">
        <v>152</v>
      </c>
      <c r="Q13" s="10"/>
      <c r="R13" s="10"/>
      <c r="S13" s="10"/>
      <c r="T13" s="10"/>
      <c r="U13" s="10"/>
      <c r="V13" s="10"/>
      <c r="W13" s="10"/>
      <c r="X13" s="11">
        <v>20200922</v>
      </c>
      <c r="Y13" s="11">
        <v>3</v>
      </c>
      <c r="Z13" s="5" t="s">
        <v>135</v>
      </c>
      <c r="AA13" s="11" t="str">
        <f t="shared" si="5"/>
        <v>이형준</v>
      </c>
      <c r="AB13" s="4" t="s">
        <v>86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23</v>
      </c>
      <c r="D14" s="6" t="s">
        <v>55</v>
      </c>
      <c r="E14" s="6" t="s">
        <v>74</v>
      </c>
      <c r="F14" s="6" t="s">
        <v>73</v>
      </c>
      <c r="G14" s="4" t="s">
        <v>58</v>
      </c>
      <c r="H14" s="4" t="s">
        <v>67</v>
      </c>
      <c r="I14" s="7">
        <f t="shared" si="0"/>
        <v>2707</v>
      </c>
      <c r="J14" s="8">
        <v>2352</v>
      </c>
      <c r="K14" s="7">
        <f t="shared" si="1"/>
        <v>355</v>
      </c>
      <c r="L14" s="9">
        <f t="shared" si="2"/>
        <v>0.13114148503878834</v>
      </c>
      <c r="M14" s="10">
        <v>4</v>
      </c>
      <c r="N14" s="10"/>
      <c r="O14" s="10"/>
      <c r="P14" s="10">
        <v>349</v>
      </c>
      <c r="Q14" s="10">
        <v>2</v>
      </c>
      <c r="R14" s="10"/>
      <c r="S14" s="10"/>
      <c r="T14" s="10"/>
      <c r="U14" s="10"/>
      <c r="V14" s="10"/>
      <c r="W14" s="10"/>
      <c r="X14" s="11">
        <v>20200922</v>
      </c>
      <c r="Y14" s="11">
        <v>3</v>
      </c>
      <c r="Z14" s="5" t="s">
        <v>134</v>
      </c>
      <c r="AA14" s="11" t="str">
        <f t="shared" si="5"/>
        <v>하선동</v>
      </c>
      <c r="AB14" s="4" t="s">
        <v>86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23</v>
      </c>
      <c r="D15" s="6" t="s">
        <v>55</v>
      </c>
      <c r="E15" s="6" t="s">
        <v>74</v>
      </c>
      <c r="F15" s="6" t="s">
        <v>73</v>
      </c>
      <c r="G15" s="4" t="s">
        <v>58</v>
      </c>
      <c r="H15" s="4" t="s">
        <v>67</v>
      </c>
      <c r="I15" s="7">
        <f t="shared" si="0"/>
        <v>635</v>
      </c>
      <c r="J15" s="8">
        <v>594</v>
      </c>
      <c r="K15" s="7">
        <f t="shared" si="1"/>
        <v>41</v>
      </c>
      <c r="L15" s="9">
        <f t="shared" si="2"/>
        <v>6.4566929133858267E-2</v>
      </c>
      <c r="M15" s="10"/>
      <c r="N15" s="10"/>
      <c r="O15" s="10"/>
      <c r="P15" s="10">
        <v>41</v>
      </c>
      <c r="Q15" s="10"/>
      <c r="R15" s="10"/>
      <c r="S15" s="10"/>
      <c r="T15" s="10"/>
      <c r="U15" s="10"/>
      <c r="V15" s="10"/>
      <c r="W15" s="10"/>
      <c r="X15" s="11">
        <v>20200923</v>
      </c>
      <c r="Y15" s="11">
        <v>3</v>
      </c>
      <c r="Z15" s="5" t="s">
        <v>134</v>
      </c>
      <c r="AA15" s="11" t="str">
        <f t="shared" si="5"/>
        <v>하선동</v>
      </c>
      <c r="AB15" s="4" t="s">
        <v>86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23</v>
      </c>
      <c r="D16" s="6" t="s">
        <v>84</v>
      </c>
      <c r="E16" s="6" t="s">
        <v>69</v>
      </c>
      <c r="F16" s="6" t="s">
        <v>90</v>
      </c>
      <c r="G16" s="4" t="s">
        <v>80</v>
      </c>
      <c r="H16" s="4" t="s">
        <v>59</v>
      </c>
      <c r="I16" s="7">
        <f t="shared" si="0"/>
        <v>601</v>
      </c>
      <c r="J16" s="8">
        <v>589</v>
      </c>
      <c r="K16" s="7">
        <f t="shared" si="1"/>
        <v>12</v>
      </c>
      <c r="L16" s="9">
        <f t="shared" si="2"/>
        <v>1.9966722129783693E-2</v>
      </c>
      <c r="M16" s="10">
        <v>6</v>
      </c>
      <c r="N16" s="10"/>
      <c r="O16" s="10"/>
      <c r="P16" s="10">
        <v>4</v>
      </c>
      <c r="Q16" s="10"/>
      <c r="R16" s="10"/>
      <c r="S16" s="10">
        <v>2</v>
      </c>
      <c r="T16" s="10"/>
      <c r="U16" s="10"/>
      <c r="V16" s="10"/>
      <c r="W16" s="10"/>
      <c r="X16" s="11">
        <v>20200923</v>
      </c>
      <c r="Y16" s="11">
        <v>10</v>
      </c>
      <c r="Z16" s="5" t="s">
        <v>135</v>
      </c>
      <c r="AA16" s="11" t="str">
        <f t="shared" si="5"/>
        <v>이형준</v>
      </c>
      <c r="AB16" s="4" t="s">
        <v>86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23</v>
      </c>
      <c r="D17" s="6" t="s">
        <v>84</v>
      </c>
      <c r="E17" s="6" t="s">
        <v>69</v>
      </c>
      <c r="F17" s="6" t="s">
        <v>93</v>
      </c>
      <c r="G17" s="4" t="s">
        <v>94</v>
      </c>
      <c r="H17" s="4" t="s">
        <v>59</v>
      </c>
      <c r="I17" s="7">
        <f t="shared" si="0"/>
        <v>557</v>
      </c>
      <c r="J17" s="8">
        <v>536</v>
      </c>
      <c r="K17" s="7">
        <f t="shared" si="1"/>
        <v>21</v>
      </c>
      <c r="L17" s="9">
        <f t="shared" si="2"/>
        <v>3.7701974865350089E-2</v>
      </c>
      <c r="M17" s="10"/>
      <c r="N17" s="10"/>
      <c r="O17" s="10"/>
      <c r="P17" s="10">
        <v>6</v>
      </c>
      <c r="Q17" s="10">
        <v>5</v>
      </c>
      <c r="R17" s="10">
        <v>3</v>
      </c>
      <c r="S17" s="10">
        <v>7</v>
      </c>
      <c r="T17" s="10"/>
      <c r="U17" s="10"/>
      <c r="V17" s="10"/>
      <c r="W17" s="10"/>
      <c r="X17" s="11">
        <v>20200922</v>
      </c>
      <c r="Y17" s="11">
        <v>1</v>
      </c>
      <c r="Z17" s="5" t="s">
        <v>134</v>
      </c>
      <c r="AA17" s="11" t="str">
        <f t="shared" si="5"/>
        <v>하선동</v>
      </c>
      <c r="AB17" s="4" t="s">
        <v>95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23</v>
      </c>
      <c r="D18" s="6" t="s">
        <v>84</v>
      </c>
      <c r="E18" s="6" t="s">
        <v>69</v>
      </c>
      <c r="F18" s="6" t="s">
        <v>93</v>
      </c>
      <c r="G18" s="4" t="s">
        <v>94</v>
      </c>
      <c r="H18" s="4" t="s">
        <v>59</v>
      </c>
      <c r="I18" s="7">
        <f t="shared" si="0"/>
        <v>1182</v>
      </c>
      <c r="J18" s="8">
        <v>964</v>
      </c>
      <c r="K18" s="7">
        <f t="shared" si="1"/>
        <v>218</v>
      </c>
      <c r="L18" s="9">
        <f t="shared" si="2"/>
        <v>0.18443316412859559</v>
      </c>
      <c r="M18" s="10">
        <v>201</v>
      </c>
      <c r="N18" s="10"/>
      <c r="O18" s="10"/>
      <c r="P18" s="10">
        <v>12</v>
      </c>
      <c r="Q18" s="10"/>
      <c r="R18" s="10"/>
      <c r="S18" s="10">
        <v>5</v>
      </c>
      <c r="T18" s="10"/>
      <c r="U18" s="10"/>
      <c r="V18" s="10"/>
      <c r="W18" s="10"/>
      <c r="X18" s="11">
        <v>20200923</v>
      </c>
      <c r="Y18" s="11">
        <v>1</v>
      </c>
      <c r="Z18" s="5" t="s">
        <v>134</v>
      </c>
      <c r="AA18" s="11" t="str">
        <f t="shared" si="5"/>
        <v>하선동</v>
      </c>
      <c r="AB18" s="4" t="s">
        <v>95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23</v>
      </c>
      <c r="D19" s="6" t="s">
        <v>84</v>
      </c>
      <c r="E19" s="6" t="s">
        <v>69</v>
      </c>
      <c r="F19" s="6" t="s">
        <v>93</v>
      </c>
      <c r="G19" s="4" t="s">
        <v>94</v>
      </c>
      <c r="H19" s="4" t="s">
        <v>59</v>
      </c>
      <c r="I19" s="7">
        <f t="shared" si="0"/>
        <v>3528</v>
      </c>
      <c r="J19" s="8">
        <v>3480</v>
      </c>
      <c r="K19" s="7">
        <f t="shared" si="1"/>
        <v>48</v>
      </c>
      <c r="L19" s="9">
        <f t="shared" si="2"/>
        <v>1.3605442176870748E-2</v>
      </c>
      <c r="M19" s="10">
        <v>10</v>
      </c>
      <c r="N19" s="10"/>
      <c r="O19" s="10"/>
      <c r="P19" s="10">
        <v>9</v>
      </c>
      <c r="Q19" s="10">
        <v>7</v>
      </c>
      <c r="R19" s="10">
        <v>5</v>
      </c>
      <c r="S19" s="10">
        <v>17</v>
      </c>
      <c r="T19" s="10"/>
      <c r="U19" s="10"/>
      <c r="V19" s="10"/>
      <c r="W19" s="10"/>
      <c r="X19" s="11">
        <v>20200921</v>
      </c>
      <c r="Y19" s="11">
        <v>1</v>
      </c>
      <c r="Z19" s="5" t="s">
        <v>135</v>
      </c>
      <c r="AA19" s="11" t="str">
        <f t="shared" si="5"/>
        <v>이형준</v>
      </c>
      <c r="AB19" s="4" t="s">
        <v>95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23</v>
      </c>
      <c r="D20" s="6" t="s">
        <v>64</v>
      </c>
      <c r="E20" s="6" t="s">
        <v>56</v>
      </c>
      <c r="F20" s="6" t="s">
        <v>76</v>
      </c>
      <c r="G20" s="4" t="s">
        <v>72</v>
      </c>
      <c r="H20" s="4" t="s">
        <v>67</v>
      </c>
      <c r="I20" s="7">
        <f t="shared" si="0"/>
        <v>806</v>
      </c>
      <c r="J20" s="8">
        <v>800</v>
      </c>
      <c r="K20" s="7">
        <f t="shared" si="1"/>
        <v>6</v>
      </c>
      <c r="L20" s="9">
        <f t="shared" si="2"/>
        <v>7.4441687344913151E-3</v>
      </c>
      <c r="M20" s="10">
        <v>5</v>
      </c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1">
        <v>20200922</v>
      </c>
      <c r="Y20" s="11">
        <v>11</v>
      </c>
      <c r="Z20" s="5" t="s">
        <v>134</v>
      </c>
      <c r="AA20" s="11" t="str">
        <f t="shared" si="5"/>
        <v>하선동</v>
      </c>
      <c r="AB20" s="4" t="s">
        <v>100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23</v>
      </c>
      <c r="D21" s="6" t="s">
        <v>55</v>
      </c>
      <c r="E21" s="6" t="s">
        <v>56</v>
      </c>
      <c r="F21" s="6" t="s">
        <v>57</v>
      </c>
      <c r="G21" s="4" t="s">
        <v>58</v>
      </c>
      <c r="H21" s="4" t="s">
        <v>59</v>
      </c>
      <c r="I21" s="7">
        <f t="shared" si="0"/>
        <v>1938</v>
      </c>
      <c r="J21" s="8">
        <v>1840</v>
      </c>
      <c r="K21" s="7">
        <f t="shared" si="1"/>
        <v>98</v>
      </c>
      <c r="L21" s="9">
        <f t="shared" si="2"/>
        <v>5.0567595459236329E-2</v>
      </c>
      <c r="M21" s="10">
        <v>40</v>
      </c>
      <c r="N21" s="10"/>
      <c r="O21" s="10"/>
      <c r="P21" s="10">
        <v>5</v>
      </c>
      <c r="Q21" s="10">
        <v>10</v>
      </c>
      <c r="R21" s="10"/>
      <c r="S21" s="10">
        <v>43</v>
      </c>
      <c r="T21" s="10"/>
      <c r="U21" s="10"/>
      <c r="V21" s="10"/>
      <c r="W21" s="10"/>
      <c r="X21" s="11">
        <v>20200923</v>
      </c>
      <c r="Y21" s="11">
        <v>2</v>
      </c>
      <c r="Z21" s="5" t="s">
        <v>134</v>
      </c>
      <c r="AA21" s="11" t="str">
        <f t="shared" si="5"/>
        <v>하선동</v>
      </c>
      <c r="AB21" s="4" t="s">
        <v>100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23</v>
      </c>
      <c r="D22" s="6" t="s">
        <v>84</v>
      </c>
      <c r="E22" s="6" t="s">
        <v>69</v>
      </c>
      <c r="F22" s="6" t="s">
        <v>90</v>
      </c>
      <c r="G22" s="4" t="s">
        <v>80</v>
      </c>
      <c r="H22" s="4" t="s">
        <v>59</v>
      </c>
      <c r="I22" s="7">
        <f t="shared" si="0"/>
        <v>1501</v>
      </c>
      <c r="J22" s="8">
        <v>1425</v>
      </c>
      <c r="K22" s="7">
        <f t="shared" si="1"/>
        <v>76</v>
      </c>
      <c r="L22" s="9">
        <f t="shared" si="2"/>
        <v>5.0632911392405063E-2</v>
      </c>
      <c r="M22" s="10">
        <v>19</v>
      </c>
      <c r="N22" s="10"/>
      <c r="O22" s="10"/>
      <c r="P22" s="10">
        <v>17</v>
      </c>
      <c r="Q22" s="10"/>
      <c r="R22" s="10"/>
      <c r="S22" s="10">
        <v>15</v>
      </c>
      <c r="T22" s="10"/>
      <c r="U22" s="10">
        <v>21</v>
      </c>
      <c r="V22" s="10">
        <v>4</v>
      </c>
      <c r="W22" s="10"/>
      <c r="X22" s="11">
        <v>20200922</v>
      </c>
      <c r="Y22" s="11">
        <v>10</v>
      </c>
      <c r="Z22" s="5" t="s">
        <v>134</v>
      </c>
      <c r="AA22" s="11" t="str">
        <f t="shared" si="5"/>
        <v>하선동</v>
      </c>
      <c r="AB22" s="4" t="s">
        <v>100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23</v>
      </c>
      <c r="D23" s="6" t="s">
        <v>84</v>
      </c>
      <c r="E23" s="6" t="s">
        <v>69</v>
      </c>
      <c r="F23" s="6" t="s">
        <v>90</v>
      </c>
      <c r="G23" s="4" t="s">
        <v>80</v>
      </c>
      <c r="H23" s="4" t="s">
        <v>59</v>
      </c>
      <c r="I23" s="7">
        <f t="shared" si="0"/>
        <v>931</v>
      </c>
      <c r="J23" s="8">
        <v>810</v>
      </c>
      <c r="K23" s="7">
        <f t="shared" si="1"/>
        <v>121</v>
      </c>
      <c r="L23" s="9">
        <f t="shared" si="2"/>
        <v>0.12996777658431793</v>
      </c>
      <c r="M23" s="10">
        <v>40</v>
      </c>
      <c r="N23" s="10">
        <v>16</v>
      </c>
      <c r="O23" s="10"/>
      <c r="P23" s="10">
        <v>2</v>
      </c>
      <c r="Q23" s="10">
        <v>1</v>
      </c>
      <c r="R23" s="10"/>
      <c r="S23" s="10">
        <v>8</v>
      </c>
      <c r="T23" s="10"/>
      <c r="U23" s="10">
        <v>1</v>
      </c>
      <c r="V23" s="10">
        <v>53</v>
      </c>
      <c r="W23" s="10"/>
      <c r="X23" s="11">
        <v>20200923</v>
      </c>
      <c r="Y23" s="11">
        <v>10</v>
      </c>
      <c r="Z23" s="5" t="s">
        <v>134</v>
      </c>
      <c r="AA23" s="11" t="str">
        <f t="shared" si="5"/>
        <v>하선동</v>
      </c>
      <c r="AB23" s="4" t="s">
        <v>100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23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5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23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5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23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5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23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23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23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23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23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23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23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23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23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23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23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23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23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23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23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23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23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23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23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23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8">SUM(I7:I46)</f>
        <v>91669</v>
      </c>
      <c r="J47" s="51">
        <f t="shared" si="8"/>
        <v>84303</v>
      </c>
      <c r="K47" s="51">
        <f t="shared" si="8"/>
        <v>7366</v>
      </c>
      <c r="L47" s="51" t="e">
        <f t="shared" si="8"/>
        <v>#DIV/0!</v>
      </c>
      <c r="M47" s="51">
        <f t="shared" si="8"/>
        <v>5196</v>
      </c>
      <c r="N47" s="51">
        <f t="shared" si="8"/>
        <v>194</v>
      </c>
      <c r="O47" s="51">
        <f t="shared" si="8"/>
        <v>80</v>
      </c>
      <c r="P47" s="51">
        <f t="shared" si="8"/>
        <v>779</v>
      </c>
      <c r="Q47" s="51">
        <f t="shared" si="8"/>
        <v>25</v>
      </c>
      <c r="R47" s="51">
        <f t="shared" si="8"/>
        <v>8</v>
      </c>
      <c r="S47" s="51">
        <f t="shared" si="8"/>
        <v>97</v>
      </c>
      <c r="T47" s="51">
        <f t="shared" si="8"/>
        <v>607</v>
      </c>
      <c r="U47" s="51">
        <f t="shared" si="8"/>
        <v>22</v>
      </c>
      <c r="V47" s="51">
        <f t="shared" si="8"/>
        <v>358</v>
      </c>
      <c r="W47" s="51">
        <f t="shared" si="8"/>
        <v>0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23</v>
      </c>
      <c r="D49" s="6" t="s">
        <v>32</v>
      </c>
      <c r="E49" s="6" t="s">
        <v>140</v>
      </c>
      <c r="F49" s="6" t="s">
        <v>136</v>
      </c>
      <c r="G49" s="4"/>
      <c r="H49" s="4"/>
      <c r="I49" s="7">
        <f t="shared" ref="I49:I63" si="9">J49+K49</f>
        <v>51</v>
      </c>
      <c r="J49" s="8">
        <v>50</v>
      </c>
      <c r="K49" s="7">
        <f t="shared" ref="K49:K63" si="10">SUM(M49:W49)</f>
        <v>1</v>
      </c>
      <c r="L49" s="9">
        <f t="shared" ref="L49:L63" si="11">K49/I49</f>
        <v>1.9607843137254902E-2</v>
      </c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20200924</v>
      </c>
      <c r="Y49" s="11">
        <v>14</v>
      </c>
      <c r="Z49" s="5" t="s">
        <v>134</v>
      </c>
      <c r="AA49" s="11" t="str">
        <f>IF($Z49="A","하선동",IF($Z49="B","이형준",""))</f>
        <v>하선동</v>
      </c>
      <c r="AB49" s="4" t="s">
        <v>62</v>
      </c>
      <c r="AC49" s="12" t="s">
        <v>137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23</v>
      </c>
      <c r="D50" s="6" t="s">
        <v>32</v>
      </c>
      <c r="E50" s="6" t="s">
        <v>141</v>
      </c>
      <c r="F50" s="6" t="s">
        <v>142</v>
      </c>
      <c r="G50" s="4"/>
      <c r="H50" s="26" t="s">
        <v>143</v>
      </c>
      <c r="I50" s="7">
        <f t="shared" si="9"/>
        <v>7656</v>
      </c>
      <c r="J50" s="8">
        <v>7656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12" t="s">
        <v>146</v>
      </c>
      <c r="AC50" s="12" t="s">
        <v>147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23</v>
      </c>
      <c r="D51" s="6" t="s">
        <v>32</v>
      </c>
      <c r="E51" s="6" t="s">
        <v>141</v>
      </c>
      <c r="F51" s="6" t="s">
        <v>142</v>
      </c>
      <c r="G51" s="4"/>
      <c r="H51" s="26" t="s">
        <v>144</v>
      </c>
      <c r="I51" s="7">
        <f t="shared" si="9"/>
        <v>3700</v>
      </c>
      <c r="J51" s="8">
        <v>3700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12" t="s">
        <v>146</v>
      </c>
      <c r="AC51" s="12" t="s">
        <v>147</v>
      </c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23</v>
      </c>
      <c r="D52" s="6" t="s">
        <v>32</v>
      </c>
      <c r="E52" s="6" t="s">
        <v>141</v>
      </c>
      <c r="F52" s="6" t="s">
        <v>142</v>
      </c>
      <c r="G52" s="4"/>
      <c r="H52" s="26" t="s">
        <v>145</v>
      </c>
      <c r="I52" s="7">
        <f t="shared" si="9"/>
        <v>3800</v>
      </c>
      <c r="J52" s="8">
        <v>3800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12" t="s">
        <v>146</v>
      </c>
      <c r="AC52" s="12" t="s">
        <v>147</v>
      </c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23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23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23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23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23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23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23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23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23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23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23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8 A9:C10 I9:AC10 A11:AC12 A24:AC46 A13:C23 I13:AC23">
    <cfRule type="expression" dxfId="315" priority="39">
      <formula>$L7&gt;0.15</formula>
    </cfRule>
    <cfRule type="expression" dxfId="314" priority="40">
      <formula>AND($L7&gt;0.08,$L7&lt;0.15)</formula>
    </cfRule>
  </conditionalFormatting>
  <conditionalFormatting sqref="A49:AC63">
    <cfRule type="expression" dxfId="313" priority="37">
      <formula>$L49&gt;0.15</formula>
    </cfRule>
    <cfRule type="expression" dxfId="312" priority="38">
      <formula>AND($L49&gt;0.08,$L49&lt;0.15)</formula>
    </cfRule>
  </conditionalFormatting>
  <conditionalFormatting sqref="D9:H9">
    <cfRule type="expression" dxfId="311" priority="35">
      <formula>$L9&gt;0.15</formula>
    </cfRule>
    <cfRule type="expression" dxfId="310" priority="36">
      <formula>AND($L9&gt;0.08,$L9&lt;0.15)</formula>
    </cfRule>
  </conditionalFormatting>
  <conditionalFormatting sqref="D10:H10">
    <cfRule type="expression" dxfId="309" priority="33">
      <formula>$L10&gt;0.15</formula>
    </cfRule>
    <cfRule type="expression" dxfId="308" priority="34">
      <formula>AND($L10&gt;0.08,$L10&lt;0.15)</formula>
    </cfRule>
  </conditionalFormatting>
  <conditionalFormatting sqref="D13:H13">
    <cfRule type="expression" dxfId="307" priority="31">
      <formula>$L13&gt;0.15</formula>
    </cfRule>
    <cfRule type="expression" dxfId="306" priority="32">
      <formula>AND($L13&gt;0.08,$L13&lt;0.15)</formula>
    </cfRule>
  </conditionalFormatting>
  <conditionalFormatting sqref="D14:H14">
    <cfRule type="expression" dxfId="305" priority="29">
      <formula>$L14&gt;0.15</formula>
    </cfRule>
    <cfRule type="expression" dxfId="304" priority="30">
      <formula>AND($L14&gt;0.08,$L14&lt;0.15)</formula>
    </cfRule>
  </conditionalFormatting>
  <conditionalFormatting sqref="D15:H15">
    <cfRule type="expression" dxfId="303" priority="27">
      <formula>$L15&gt;0.15</formula>
    </cfRule>
    <cfRule type="expression" dxfId="302" priority="28">
      <formula>AND($L15&gt;0.08,$L15&lt;0.15)</formula>
    </cfRule>
  </conditionalFormatting>
  <conditionalFormatting sqref="D16:G16">
    <cfRule type="expression" dxfId="301" priority="25">
      <formula>$L16&gt;0.15</formula>
    </cfRule>
    <cfRule type="expression" dxfId="300" priority="26">
      <formula>AND($L16&gt;0.08,$L16&lt;0.15)</formula>
    </cfRule>
  </conditionalFormatting>
  <conditionalFormatting sqref="H16">
    <cfRule type="expression" dxfId="299" priority="23">
      <formula>$L16&gt;0.15</formula>
    </cfRule>
    <cfRule type="expression" dxfId="298" priority="24">
      <formula>AND($L16&gt;0.08,$L16&lt;0.15)</formula>
    </cfRule>
  </conditionalFormatting>
  <conditionalFormatting sqref="D17:H17">
    <cfRule type="expression" dxfId="297" priority="21">
      <formula>$L17&gt;0.15</formula>
    </cfRule>
    <cfRule type="expression" dxfId="296" priority="22">
      <formula>AND($L17&gt;0.08,$L17&lt;0.15)</formula>
    </cfRule>
  </conditionalFormatting>
  <conditionalFormatting sqref="D18:H18">
    <cfRule type="expression" dxfId="295" priority="19">
      <formula>$L18&gt;0.15</formula>
    </cfRule>
    <cfRule type="expression" dxfId="294" priority="20">
      <formula>AND($L18&gt;0.08,$L18&lt;0.15)</formula>
    </cfRule>
  </conditionalFormatting>
  <conditionalFormatting sqref="D19:H19">
    <cfRule type="expression" dxfId="293" priority="17">
      <formula>$L19&gt;0.15</formula>
    </cfRule>
    <cfRule type="expression" dxfId="292" priority="18">
      <formula>AND($L19&gt;0.08,$L19&lt;0.15)</formula>
    </cfRule>
  </conditionalFormatting>
  <conditionalFormatting sqref="D20:G20">
    <cfRule type="expression" dxfId="291" priority="15">
      <formula>$L20&gt;0.15</formula>
    </cfRule>
    <cfRule type="expression" dxfId="290" priority="16">
      <formula>AND($L20&gt;0.08,$L20&lt;0.15)</formula>
    </cfRule>
  </conditionalFormatting>
  <conditionalFormatting sqref="H20">
    <cfRule type="expression" dxfId="289" priority="13">
      <formula>$L20&gt;0.15</formula>
    </cfRule>
    <cfRule type="expression" dxfId="288" priority="14">
      <formula>AND($L20&gt;0.08,$L20&lt;0.15)</formula>
    </cfRule>
  </conditionalFormatting>
  <conditionalFormatting sqref="D21">
    <cfRule type="expression" dxfId="287" priority="11">
      <formula>$L21&gt;0.15</formula>
    </cfRule>
    <cfRule type="expression" dxfId="286" priority="12">
      <formula>AND($L21&gt;0.08,$L21&lt;0.15)</formula>
    </cfRule>
  </conditionalFormatting>
  <conditionalFormatting sqref="E21:H21">
    <cfRule type="expression" dxfId="285" priority="9">
      <formula>$L21&gt;0.15</formula>
    </cfRule>
    <cfRule type="expression" dxfId="284" priority="10">
      <formula>AND($L21&gt;0.08,$L21&lt;0.15)</formula>
    </cfRule>
  </conditionalFormatting>
  <conditionalFormatting sqref="D22:G22">
    <cfRule type="expression" dxfId="283" priority="7">
      <formula>$L22&gt;0.15</formula>
    </cfRule>
    <cfRule type="expression" dxfId="282" priority="8">
      <formula>AND($L22&gt;0.08,$L22&lt;0.15)</formula>
    </cfRule>
  </conditionalFormatting>
  <conditionalFormatting sqref="H22">
    <cfRule type="expression" dxfId="281" priority="5">
      <formula>$L22&gt;0.15</formula>
    </cfRule>
    <cfRule type="expression" dxfId="280" priority="6">
      <formula>AND($L22&gt;0.08,$L22&lt;0.15)</formula>
    </cfRule>
  </conditionalFormatting>
  <conditionalFormatting sqref="D23:G23">
    <cfRule type="expression" dxfId="279" priority="3">
      <formula>$L23&gt;0.15</formula>
    </cfRule>
    <cfRule type="expression" dxfId="278" priority="4">
      <formula>AND($L23&gt;0.08,$L23&lt;0.15)</formula>
    </cfRule>
  </conditionalFormatting>
  <conditionalFormatting sqref="H23">
    <cfRule type="expression" dxfId="277" priority="1">
      <formula>$L23&gt;0.15</formula>
    </cfRule>
    <cfRule type="expression" dxfId="276" priority="2">
      <formula>AND($L23&gt;0.08,$L23&lt;0.15)</formula>
    </cfRule>
  </conditionalFormatting>
  <dataValidations count="3">
    <dataValidation allowBlank="1" showInputMessage="1" showErrorMessage="1" prompt="수식 계산_x000a_수치 입력 금지" sqref="K49:K63 K7:K46" xr:uid="{2445C420-75AE-4B10-A317-9F1AAA4E4176}"/>
    <dataValidation type="whole" allowBlank="1" showInputMessage="1" showErrorMessage="1" errorTitle="입력값이 올바르지 않습니다." error="숫자만 쓰세요!" sqref="J29:J30 J25:J27 M49:W63 M7:W46" xr:uid="{03FC6605-F17D-4A83-9957-3FCC217CE18C}">
      <formula1>0</formula1>
      <formula2>20000</formula2>
    </dataValidation>
    <dataValidation type="list" allowBlank="1" showInputMessage="1" showErrorMessage="1" sqref="Z49:Z63 Z7:Z46" xr:uid="{0D2BAAA7-1DC7-4DA0-8BA4-D6CF3392EFD5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27F01A-17AC-4560-89AF-3E2C413C5CDB}">
          <x14:formula1>
            <xm:f>데이터!$B$4:$B$17</xm:f>
          </x14:formula1>
          <xm:sqref>D24:D46 D7:D15 D49:D63</xm:sqref>
        </x14:dataValidation>
        <x14:dataValidation type="list" allowBlank="1" showInputMessage="1" showErrorMessage="1" xr:uid="{97502E8F-FB74-408A-8E85-D3C3AFBE8397}">
          <x14:formula1>
            <xm:f>데이터!$C$4:$C$11</xm:f>
          </x14:formula1>
          <xm:sqref>AB7:AB46 AB49 AB53:AB63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D49-7B48-4B12-A13A-299C1F6C43CD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20" sqref="F20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53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24</v>
      </c>
      <c r="D7" s="6" t="s">
        <v>148</v>
      </c>
      <c r="E7" s="6" t="s">
        <v>149</v>
      </c>
      <c r="F7" s="6" t="s">
        <v>150</v>
      </c>
      <c r="G7" s="4">
        <v>7301</v>
      </c>
      <c r="H7" s="4" t="s">
        <v>155</v>
      </c>
      <c r="I7" s="7">
        <f t="shared" ref="I7:I46" si="0">J7+K7</f>
        <v>130</v>
      </c>
      <c r="J7" s="8">
        <v>130</v>
      </c>
      <c r="K7" s="7">
        <f t="shared" ref="K7:K29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20200924</v>
      </c>
      <c r="Y7" s="11">
        <v>9</v>
      </c>
      <c r="Z7" s="5" t="s">
        <v>151</v>
      </c>
      <c r="AA7" s="11" t="str">
        <f>IF($Z7="A","하선동",IF($Z7="B","이형준",""))</f>
        <v>하선동</v>
      </c>
      <c r="AB7" s="4" t="s">
        <v>62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24</v>
      </c>
      <c r="D8" s="6" t="s">
        <v>152</v>
      </c>
      <c r="E8" s="6" t="s">
        <v>153</v>
      </c>
      <c r="F8" s="6" t="s">
        <v>154</v>
      </c>
      <c r="G8" s="4" t="s">
        <v>156</v>
      </c>
      <c r="H8" s="4" t="s">
        <v>155</v>
      </c>
      <c r="I8" s="7">
        <f t="shared" si="0"/>
        <v>10476</v>
      </c>
      <c r="J8" s="8">
        <v>10000</v>
      </c>
      <c r="K8" s="7">
        <f t="shared" si="1"/>
        <v>476</v>
      </c>
      <c r="L8" s="9">
        <f t="shared" si="2"/>
        <v>4.5437189767086675E-2</v>
      </c>
      <c r="M8" s="10">
        <v>463</v>
      </c>
      <c r="N8" s="10">
        <v>13</v>
      </c>
      <c r="O8" s="10"/>
      <c r="P8" s="10"/>
      <c r="Q8" s="10"/>
      <c r="R8" s="10"/>
      <c r="S8" s="10"/>
      <c r="T8" s="10"/>
      <c r="U8" s="10"/>
      <c r="V8" s="10"/>
      <c r="W8" s="10"/>
      <c r="X8" s="11">
        <v>20200923</v>
      </c>
      <c r="Y8" s="11">
        <v>4</v>
      </c>
      <c r="Z8" s="5" t="s">
        <v>158</v>
      </c>
      <c r="AA8" s="11" t="str">
        <f t="shared" ref="AA8:AA46" si="5">IF($Z8="A","하선동",IF($Z8="B","이형준",""))</f>
        <v>이형준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24</v>
      </c>
      <c r="D9" s="6" t="s">
        <v>152</v>
      </c>
      <c r="E9" s="6" t="s">
        <v>153</v>
      </c>
      <c r="F9" s="6" t="s">
        <v>154</v>
      </c>
      <c r="G9" s="4" t="s">
        <v>156</v>
      </c>
      <c r="H9" s="4" t="s">
        <v>155</v>
      </c>
      <c r="I9" s="7">
        <f t="shared" si="0"/>
        <v>62450</v>
      </c>
      <c r="J9" s="8">
        <v>60000</v>
      </c>
      <c r="K9" s="7">
        <f t="shared" si="1"/>
        <v>2450</v>
      </c>
      <c r="L9" s="9">
        <f t="shared" si="2"/>
        <v>3.9231385108086471E-2</v>
      </c>
      <c r="M9" s="10">
        <v>2423</v>
      </c>
      <c r="N9" s="10">
        <v>27</v>
      </c>
      <c r="O9" s="10"/>
      <c r="P9" s="10"/>
      <c r="Q9" s="10"/>
      <c r="R9" s="10"/>
      <c r="S9" s="10"/>
      <c r="T9" s="10"/>
      <c r="U9" s="10"/>
      <c r="V9" s="10"/>
      <c r="W9" s="10"/>
      <c r="X9" s="11">
        <v>20200924</v>
      </c>
      <c r="Y9" s="5">
        <v>4</v>
      </c>
      <c r="Z9" s="5" t="s">
        <v>158</v>
      </c>
      <c r="AA9" s="11" t="str">
        <f t="shared" si="5"/>
        <v>이형준</v>
      </c>
      <c r="AB9" s="4" t="s">
        <v>62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24</v>
      </c>
      <c r="D10" s="6" t="s">
        <v>55</v>
      </c>
      <c r="E10" s="6" t="s">
        <v>74</v>
      </c>
      <c r="F10" s="6" t="s">
        <v>73</v>
      </c>
      <c r="G10" s="4" t="s">
        <v>58</v>
      </c>
      <c r="H10" s="4" t="s">
        <v>67</v>
      </c>
      <c r="I10" s="7">
        <f t="shared" si="0"/>
        <v>2847</v>
      </c>
      <c r="J10" s="8">
        <v>2620</v>
      </c>
      <c r="K10" s="7">
        <f t="shared" si="1"/>
        <v>227</v>
      </c>
      <c r="L10" s="9">
        <f t="shared" si="2"/>
        <v>7.973305233579206E-2</v>
      </c>
      <c r="M10" s="10"/>
      <c r="N10" s="10"/>
      <c r="O10" s="10"/>
      <c r="P10" s="10">
        <v>225</v>
      </c>
      <c r="Q10" s="10">
        <v>2</v>
      </c>
      <c r="R10" s="10"/>
      <c r="S10" s="10"/>
      <c r="T10" s="10"/>
      <c r="U10" s="10"/>
      <c r="V10" s="10"/>
      <c r="W10" s="10"/>
      <c r="X10" s="11">
        <v>20200923</v>
      </c>
      <c r="Y10" s="11">
        <v>3</v>
      </c>
      <c r="Z10" s="5" t="s">
        <v>151</v>
      </c>
      <c r="AA10" s="11" t="str">
        <f t="shared" si="5"/>
        <v>하선동</v>
      </c>
      <c r="AB10" s="4" t="s">
        <v>81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24</v>
      </c>
      <c r="D11" s="6" t="s">
        <v>55</v>
      </c>
      <c r="E11" s="6" t="s">
        <v>74</v>
      </c>
      <c r="F11" s="6" t="s">
        <v>73</v>
      </c>
      <c r="G11" s="4" t="s">
        <v>58</v>
      </c>
      <c r="H11" s="4" t="s">
        <v>67</v>
      </c>
      <c r="I11" s="7">
        <f t="shared" si="0"/>
        <v>1028</v>
      </c>
      <c r="J11" s="8">
        <v>980</v>
      </c>
      <c r="K11" s="7">
        <f t="shared" si="1"/>
        <v>48</v>
      </c>
      <c r="L11" s="9">
        <f t="shared" si="2"/>
        <v>4.6692607003891051E-2</v>
      </c>
      <c r="M11" s="10"/>
      <c r="N11" s="10"/>
      <c r="O11" s="10"/>
      <c r="P11" s="10">
        <v>48</v>
      </c>
      <c r="Q11" s="10"/>
      <c r="R11" s="10"/>
      <c r="S11" s="10"/>
      <c r="T11" s="10"/>
      <c r="U11" s="10"/>
      <c r="V11" s="10"/>
      <c r="W11" s="10"/>
      <c r="X11" s="11">
        <v>20200923</v>
      </c>
      <c r="Y11" s="11">
        <v>3</v>
      </c>
      <c r="Z11" s="5" t="s">
        <v>157</v>
      </c>
      <c r="AA11" s="11" t="str">
        <f t="shared" si="5"/>
        <v>이형준</v>
      </c>
      <c r="AB11" s="4" t="s">
        <v>81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24</v>
      </c>
      <c r="D12" s="6" t="s">
        <v>84</v>
      </c>
      <c r="E12" s="6" t="s">
        <v>149</v>
      </c>
      <c r="F12" s="6" t="s">
        <v>109</v>
      </c>
      <c r="G12" s="4" t="s">
        <v>80</v>
      </c>
      <c r="H12" s="4" t="s">
        <v>67</v>
      </c>
      <c r="I12" s="7">
        <f t="shared" si="0"/>
        <v>3881</v>
      </c>
      <c r="J12" s="8">
        <v>3650</v>
      </c>
      <c r="K12" s="7">
        <f t="shared" si="1"/>
        <v>231</v>
      </c>
      <c r="L12" s="9">
        <f t="shared" si="2"/>
        <v>5.9520742076784337E-2</v>
      </c>
      <c r="M12" s="10"/>
      <c r="N12" s="10"/>
      <c r="O12" s="10">
        <v>231</v>
      </c>
      <c r="P12" s="10"/>
      <c r="Q12" s="10"/>
      <c r="R12" s="10"/>
      <c r="S12" s="10"/>
      <c r="T12" s="10"/>
      <c r="U12" s="10"/>
      <c r="V12" s="10"/>
      <c r="W12" s="10"/>
      <c r="X12" s="11">
        <v>20200923</v>
      </c>
      <c r="Y12" s="11">
        <v>15</v>
      </c>
      <c r="Z12" s="5" t="s">
        <v>158</v>
      </c>
      <c r="AA12" s="11" t="str">
        <f t="shared" si="5"/>
        <v>이형준</v>
      </c>
      <c r="AB12" s="4" t="s">
        <v>81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24</v>
      </c>
      <c r="D13" s="6" t="s">
        <v>84</v>
      </c>
      <c r="E13" s="6" t="s">
        <v>149</v>
      </c>
      <c r="F13" s="6" t="s">
        <v>109</v>
      </c>
      <c r="G13" s="4" t="s">
        <v>80</v>
      </c>
      <c r="H13" s="4" t="s">
        <v>67</v>
      </c>
      <c r="I13" s="7">
        <f t="shared" si="0"/>
        <v>2396</v>
      </c>
      <c r="J13" s="14">
        <v>2396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20200924</v>
      </c>
      <c r="Y13" s="11">
        <v>15</v>
      </c>
      <c r="Z13" s="5" t="s">
        <v>151</v>
      </c>
      <c r="AA13" s="11" t="str">
        <f t="shared" si="5"/>
        <v>하선동</v>
      </c>
      <c r="AB13" s="4" t="s">
        <v>81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24</v>
      </c>
      <c r="D14" s="6" t="s">
        <v>84</v>
      </c>
      <c r="E14" s="6" t="s">
        <v>149</v>
      </c>
      <c r="F14" s="6" t="s">
        <v>109</v>
      </c>
      <c r="G14" s="4" t="s">
        <v>80</v>
      </c>
      <c r="H14" s="4" t="s">
        <v>67</v>
      </c>
      <c r="I14" s="7">
        <f t="shared" si="0"/>
        <v>1790</v>
      </c>
      <c r="J14" s="8">
        <v>1598</v>
      </c>
      <c r="K14" s="7">
        <f t="shared" si="1"/>
        <v>192</v>
      </c>
      <c r="L14" s="9">
        <f t="shared" si="2"/>
        <v>0.10726256983240223</v>
      </c>
      <c r="M14" s="10"/>
      <c r="N14" s="10"/>
      <c r="O14" s="10">
        <v>192</v>
      </c>
      <c r="P14" s="10"/>
      <c r="Q14" s="10"/>
      <c r="R14" s="10"/>
      <c r="S14" s="10"/>
      <c r="T14" s="10"/>
      <c r="U14" s="10"/>
      <c r="V14" s="10"/>
      <c r="W14" s="10"/>
      <c r="X14" s="11">
        <v>20200922</v>
      </c>
      <c r="Y14" s="11">
        <v>15</v>
      </c>
      <c r="Z14" s="5" t="s">
        <v>158</v>
      </c>
      <c r="AA14" s="11" t="str">
        <f t="shared" si="5"/>
        <v>이형준</v>
      </c>
      <c r="AB14" s="4" t="s">
        <v>81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24</v>
      </c>
      <c r="D15" s="6" t="s">
        <v>84</v>
      </c>
      <c r="E15" s="6" t="s">
        <v>149</v>
      </c>
      <c r="F15" s="6" t="s">
        <v>109</v>
      </c>
      <c r="G15" s="4" t="s">
        <v>80</v>
      </c>
      <c r="H15" s="4" t="s">
        <v>67</v>
      </c>
      <c r="I15" s="7">
        <f t="shared" si="0"/>
        <v>1543</v>
      </c>
      <c r="J15" s="8">
        <v>1120</v>
      </c>
      <c r="K15" s="7">
        <f t="shared" si="1"/>
        <v>423</v>
      </c>
      <c r="L15" s="9">
        <f t="shared" si="2"/>
        <v>0.2741412832145172</v>
      </c>
      <c r="M15" s="10"/>
      <c r="N15" s="10"/>
      <c r="O15" s="10">
        <v>423</v>
      </c>
      <c r="P15" s="10"/>
      <c r="Q15" s="10"/>
      <c r="R15" s="10"/>
      <c r="S15" s="10"/>
      <c r="T15" s="10"/>
      <c r="U15" s="10"/>
      <c r="V15" s="10"/>
      <c r="W15" s="10"/>
      <c r="X15" s="11">
        <v>20200923</v>
      </c>
      <c r="Y15" s="11">
        <v>15</v>
      </c>
      <c r="Z15" s="5" t="s">
        <v>151</v>
      </c>
      <c r="AA15" s="11" t="str">
        <f t="shared" si="5"/>
        <v>하선동</v>
      </c>
      <c r="AB15" s="4" t="s">
        <v>81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24</v>
      </c>
      <c r="D16" s="6" t="s">
        <v>152</v>
      </c>
      <c r="E16" s="6" t="s">
        <v>149</v>
      </c>
      <c r="F16" s="6" t="s">
        <v>159</v>
      </c>
      <c r="G16" s="4">
        <v>7301</v>
      </c>
      <c r="H16" s="4" t="s">
        <v>155</v>
      </c>
      <c r="I16" s="7">
        <f t="shared" si="0"/>
        <v>1391</v>
      </c>
      <c r="J16" s="8">
        <v>1219</v>
      </c>
      <c r="K16" s="7">
        <f t="shared" si="1"/>
        <v>172</v>
      </c>
      <c r="L16" s="9">
        <f t="shared" si="2"/>
        <v>0.12365204888569374</v>
      </c>
      <c r="M16" s="10">
        <v>172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20200924</v>
      </c>
      <c r="Y16" s="11">
        <v>3</v>
      </c>
      <c r="Z16" s="5" t="s">
        <v>151</v>
      </c>
      <c r="AA16" s="11" t="str">
        <f t="shared" si="5"/>
        <v>하선동</v>
      </c>
      <c r="AB16" s="4" t="s">
        <v>86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24</v>
      </c>
      <c r="D17" s="6" t="s">
        <v>84</v>
      </c>
      <c r="E17" s="6" t="s">
        <v>69</v>
      </c>
      <c r="F17" s="6" t="s">
        <v>90</v>
      </c>
      <c r="G17" s="4" t="s">
        <v>80</v>
      </c>
      <c r="H17" s="4" t="s">
        <v>59</v>
      </c>
      <c r="I17" s="7">
        <f t="shared" si="0"/>
        <v>1685</v>
      </c>
      <c r="J17" s="8">
        <v>1485</v>
      </c>
      <c r="K17" s="7">
        <f t="shared" si="1"/>
        <v>200</v>
      </c>
      <c r="L17" s="9">
        <f t="shared" si="2"/>
        <v>0.11869436201780416</v>
      </c>
      <c r="M17" s="10">
        <v>157</v>
      </c>
      <c r="N17" s="10">
        <v>4</v>
      </c>
      <c r="O17" s="10"/>
      <c r="P17" s="10">
        <v>19</v>
      </c>
      <c r="Q17" s="10"/>
      <c r="R17" s="10"/>
      <c r="S17" s="10">
        <v>20</v>
      </c>
      <c r="T17" s="10"/>
      <c r="U17" s="10"/>
      <c r="V17" s="10"/>
      <c r="W17" s="10"/>
      <c r="X17" s="11">
        <v>20200924</v>
      </c>
      <c r="Y17" s="11">
        <v>10</v>
      </c>
      <c r="Z17" s="5" t="s">
        <v>151</v>
      </c>
      <c r="AA17" s="11" t="str">
        <f t="shared" si="5"/>
        <v>하선동</v>
      </c>
      <c r="AB17" s="4" t="s">
        <v>86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24</v>
      </c>
      <c r="D18" s="6" t="s">
        <v>84</v>
      </c>
      <c r="E18" s="6" t="s">
        <v>69</v>
      </c>
      <c r="F18" s="6" t="s">
        <v>93</v>
      </c>
      <c r="G18" s="4" t="s">
        <v>94</v>
      </c>
      <c r="H18" s="4" t="s">
        <v>59</v>
      </c>
      <c r="I18" s="7">
        <f t="shared" si="0"/>
        <v>2277</v>
      </c>
      <c r="J18" s="8">
        <v>1600</v>
      </c>
      <c r="K18" s="7">
        <f t="shared" si="1"/>
        <v>677</v>
      </c>
      <c r="L18" s="9">
        <f t="shared" si="2"/>
        <v>0.29732103645147123</v>
      </c>
      <c r="M18" s="10">
        <v>180</v>
      </c>
      <c r="N18" s="10"/>
      <c r="O18" s="10"/>
      <c r="P18" s="10">
        <v>58</v>
      </c>
      <c r="Q18" s="10"/>
      <c r="R18" s="10">
        <v>352</v>
      </c>
      <c r="S18" s="10">
        <v>30</v>
      </c>
      <c r="T18" s="10">
        <v>57</v>
      </c>
      <c r="U18" s="10"/>
      <c r="V18" s="10"/>
      <c r="W18" s="10"/>
      <c r="X18" s="11">
        <v>20200921</v>
      </c>
      <c r="Y18" s="11">
        <v>1</v>
      </c>
      <c r="Z18" s="5" t="s">
        <v>151</v>
      </c>
      <c r="AA18" s="11" t="str">
        <f t="shared" si="5"/>
        <v>하선동</v>
      </c>
      <c r="AB18" s="4" t="s">
        <v>95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24</v>
      </c>
      <c r="D19" s="6" t="s">
        <v>84</v>
      </c>
      <c r="E19" s="6" t="s">
        <v>69</v>
      </c>
      <c r="F19" s="6" t="s">
        <v>93</v>
      </c>
      <c r="G19" s="4" t="s">
        <v>94</v>
      </c>
      <c r="H19" s="4" t="s">
        <v>59</v>
      </c>
      <c r="I19" s="7">
        <f t="shared" si="0"/>
        <v>800</v>
      </c>
      <c r="J19" s="8">
        <v>650</v>
      </c>
      <c r="K19" s="7">
        <f t="shared" si="1"/>
        <v>150</v>
      </c>
      <c r="L19" s="9">
        <f t="shared" si="2"/>
        <v>0.1875</v>
      </c>
      <c r="M19" s="10">
        <v>31</v>
      </c>
      <c r="N19" s="10"/>
      <c r="O19" s="10"/>
      <c r="P19" s="10">
        <v>5</v>
      </c>
      <c r="Q19" s="10"/>
      <c r="R19" s="10">
        <v>104</v>
      </c>
      <c r="S19" s="10"/>
      <c r="T19" s="10"/>
      <c r="U19" s="10">
        <v>10</v>
      </c>
      <c r="V19" s="10"/>
      <c r="W19" s="10"/>
      <c r="X19" s="11">
        <v>20200922</v>
      </c>
      <c r="Y19" s="11">
        <v>1</v>
      </c>
      <c r="Z19" s="5" t="s">
        <v>158</v>
      </c>
      <c r="AA19" s="11" t="str">
        <f t="shared" si="5"/>
        <v>이형준</v>
      </c>
      <c r="AB19" s="4" t="s">
        <v>95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24</v>
      </c>
      <c r="D20" s="6" t="s">
        <v>64</v>
      </c>
      <c r="E20" s="6" t="s">
        <v>74</v>
      </c>
      <c r="F20" s="6" t="s">
        <v>96</v>
      </c>
      <c r="G20" s="4">
        <v>7301</v>
      </c>
      <c r="H20" s="4" t="s">
        <v>67</v>
      </c>
      <c r="I20" s="7">
        <f t="shared" si="0"/>
        <v>2951</v>
      </c>
      <c r="J20" s="8">
        <v>2950</v>
      </c>
      <c r="K20" s="7">
        <f t="shared" si="1"/>
        <v>1</v>
      </c>
      <c r="L20" s="9">
        <f t="shared" si="2"/>
        <v>3.3886818027787193E-4</v>
      </c>
      <c r="M20" s="10"/>
      <c r="N20" s="10"/>
      <c r="O20" s="10"/>
      <c r="P20" s="10">
        <v>1</v>
      </c>
      <c r="Q20" s="10"/>
      <c r="R20" s="10"/>
      <c r="S20" s="10"/>
      <c r="T20" s="10"/>
      <c r="U20" s="10"/>
      <c r="V20" s="10"/>
      <c r="W20" s="10"/>
      <c r="X20" s="11">
        <v>20200922</v>
      </c>
      <c r="Y20" s="11">
        <v>13</v>
      </c>
      <c r="Z20" s="5" t="s">
        <v>151</v>
      </c>
      <c r="AA20" s="11" t="str">
        <f t="shared" si="5"/>
        <v>하선동</v>
      </c>
      <c r="AB20" s="4" t="s">
        <v>95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24</v>
      </c>
      <c r="D21" s="6" t="s">
        <v>64</v>
      </c>
      <c r="E21" s="6" t="s">
        <v>74</v>
      </c>
      <c r="F21" s="6" t="s">
        <v>96</v>
      </c>
      <c r="G21" s="4">
        <v>7301</v>
      </c>
      <c r="H21" s="4" t="s">
        <v>67</v>
      </c>
      <c r="I21" s="7">
        <f t="shared" si="0"/>
        <v>2450</v>
      </c>
      <c r="J21" s="8">
        <v>2450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20200922</v>
      </c>
      <c r="Y21" s="11">
        <v>13</v>
      </c>
      <c r="Z21" s="5" t="s">
        <v>158</v>
      </c>
      <c r="AA21" s="11" t="str">
        <f t="shared" si="5"/>
        <v>이형준</v>
      </c>
      <c r="AB21" s="4" t="s">
        <v>95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24</v>
      </c>
      <c r="D22" s="6" t="s">
        <v>64</v>
      </c>
      <c r="E22" s="6" t="s">
        <v>74</v>
      </c>
      <c r="F22" s="6" t="s">
        <v>96</v>
      </c>
      <c r="G22" s="4">
        <v>7301</v>
      </c>
      <c r="H22" s="4" t="s">
        <v>67</v>
      </c>
      <c r="I22" s="7">
        <f t="shared" si="0"/>
        <v>1352</v>
      </c>
      <c r="J22" s="8">
        <v>1350</v>
      </c>
      <c r="K22" s="7">
        <f t="shared" si="1"/>
        <v>2</v>
      </c>
      <c r="L22" s="9">
        <f t="shared" si="2"/>
        <v>1.4792899408284023E-3</v>
      </c>
      <c r="M22" s="10"/>
      <c r="N22" s="10"/>
      <c r="O22" s="10"/>
      <c r="P22" s="10">
        <v>2</v>
      </c>
      <c r="Q22" s="10"/>
      <c r="R22" s="10"/>
      <c r="S22" s="10"/>
      <c r="T22" s="10"/>
      <c r="U22" s="10"/>
      <c r="V22" s="10"/>
      <c r="W22" s="10"/>
      <c r="X22" s="11">
        <v>20200921</v>
      </c>
      <c r="Y22" s="11">
        <v>13</v>
      </c>
      <c r="Z22" s="5" t="s">
        <v>158</v>
      </c>
      <c r="AA22" s="11" t="str">
        <f t="shared" si="5"/>
        <v>이형준</v>
      </c>
      <c r="AB22" s="4" t="s">
        <v>95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24</v>
      </c>
      <c r="D23" s="6" t="s">
        <v>64</v>
      </c>
      <c r="E23" s="6" t="s">
        <v>74</v>
      </c>
      <c r="F23" s="6" t="s">
        <v>96</v>
      </c>
      <c r="G23" s="4">
        <v>7301</v>
      </c>
      <c r="H23" s="4" t="s">
        <v>67</v>
      </c>
      <c r="I23" s="7">
        <f t="shared" si="0"/>
        <v>2251</v>
      </c>
      <c r="J23" s="8">
        <v>2250</v>
      </c>
      <c r="K23" s="7">
        <f t="shared" si="1"/>
        <v>1</v>
      </c>
      <c r="L23" s="9">
        <f t="shared" si="2"/>
        <v>4.4424700133274098E-4</v>
      </c>
      <c r="M23" s="10"/>
      <c r="N23" s="10"/>
      <c r="O23" s="10"/>
      <c r="P23" s="10">
        <v>1</v>
      </c>
      <c r="Q23" s="10"/>
      <c r="R23" s="10"/>
      <c r="S23" s="10"/>
      <c r="T23" s="10"/>
      <c r="U23" s="10"/>
      <c r="V23" s="10"/>
      <c r="W23" s="10"/>
      <c r="X23" s="11">
        <v>20200923</v>
      </c>
      <c r="Y23" s="11">
        <v>13</v>
      </c>
      <c r="Z23" s="5" t="s">
        <v>158</v>
      </c>
      <c r="AA23" s="11" t="str">
        <f t="shared" si="5"/>
        <v>이형준</v>
      </c>
      <c r="AB23" s="4" t="s">
        <v>95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24</v>
      </c>
      <c r="D24" s="6" t="s">
        <v>152</v>
      </c>
      <c r="E24" s="6" t="s">
        <v>161</v>
      </c>
      <c r="F24" s="6" t="s">
        <v>168</v>
      </c>
      <c r="G24" s="4" t="s">
        <v>58</v>
      </c>
      <c r="H24" s="4" t="s">
        <v>155</v>
      </c>
      <c r="I24" s="7">
        <f t="shared" si="0"/>
        <v>6432</v>
      </c>
      <c r="J24" s="8">
        <v>6420</v>
      </c>
      <c r="K24" s="7">
        <f t="shared" si="1"/>
        <v>12</v>
      </c>
      <c r="L24" s="9">
        <f t="shared" si="2"/>
        <v>1.8656716417910447E-3</v>
      </c>
      <c r="M24" s="10">
        <v>6</v>
      </c>
      <c r="N24" s="10"/>
      <c r="O24" s="10"/>
      <c r="P24" s="10"/>
      <c r="Q24" s="10">
        <v>3</v>
      </c>
      <c r="R24" s="10"/>
      <c r="S24" s="10">
        <v>3</v>
      </c>
      <c r="T24" s="10"/>
      <c r="U24" s="10"/>
      <c r="V24" s="10"/>
      <c r="W24" s="10"/>
      <c r="X24" s="11">
        <v>20200923</v>
      </c>
      <c r="Y24" s="11">
        <v>5</v>
      </c>
      <c r="Z24" s="5" t="s">
        <v>158</v>
      </c>
      <c r="AA24" s="11" t="str">
        <f t="shared" si="5"/>
        <v>이형준</v>
      </c>
      <c r="AB24" s="4" t="s">
        <v>100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24</v>
      </c>
      <c r="D25" s="6" t="s">
        <v>152</v>
      </c>
      <c r="E25" s="6" t="s">
        <v>161</v>
      </c>
      <c r="F25" s="6" t="s">
        <v>168</v>
      </c>
      <c r="G25" s="4" t="s">
        <v>58</v>
      </c>
      <c r="H25" s="4" t="s">
        <v>155</v>
      </c>
      <c r="I25" s="7">
        <f t="shared" si="0"/>
        <v>4390</v>
      </c>
      <c r="J25" s="10">
        <v>3750</v>
      </c>
      <c r="K25" s="7">
        <f t="shared" si="1"/>
        <v>640</v>
      </c>
      <c r="L25" s="9">
        <f t="shared" si="2"/>
        <v>0.14578587699316628</v>
      </c>
      <c r="M25" s="10">
        <v>640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20200924</v>
      </c>
      <c r="Y25" s="11">
        <v>5</v>
      </c>
      <c r="Z25" s="5" t="s">
        <v>151</v>
      </c>
      <c r="AA25" s="11" t="str">
        <f t="shared" si="5"/>
        <v>하선동</v>
      </c>
      <c r="AB25" s="4" t="s">
        <v>100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24</v>
      </c>
      <c r="D26" s="6" t="s">
        <v>64</v>
      </c>
      <c r="E26" s="6" t="s">
        <v>74</v>
      </c>
      <c r="F26" s="6" t="s">
        <v>96</v>
      </c>
      <c r="G26" s="4">
        <v>7301</v>
      </c>
      <c r="H26" s="4" t="s">
        <v>67</v>
      </c>
      <c r="I26" s="7">
        <f t="shared" si="0"/>
        <v>1182</v>
      </c>
      <c r="J26" s="10">
        <v>1100</v>
      </c>
      <c r="K26" s="7">
        <f t="shared" si="1"/>
        <v>82</v>
      </c>
      <c r="L26" s="9">
        <f t="shared" si="2"/>
        <v>6.9373942470389166E-2</v>
      </c>
      <c r="M26" s="10">
        <v>68</v>
      </c>
      <c r="N26" s="10"/>
      <c r="O26" s="10"/>
      <c r="P26" s="10">
        <v>3</v>
      </c>
      <c r="Q26" s="10">
        <v>5</v>
      </c>
      <c r="R26" s="10"/>
      <c r="S26" s="10">
        <v>6</v>
      </c>
      <c r="T26" s="10"/>
      <c r="U26" s="10"/>
      <c r="V26" s="10"/>
      <c r="W26" s="10"/>
      <c r="X26" s="11">
        <v>20200923</v>
      </c>
      <c r="Y26" s="11">
        <v>1</v>
      </c>
      <c r="Z26" s="5" t="s">
        <v>151</v>
      </c>
      <c r="AA26" s="11" t="str">
        <f t="shared" si="5"/>
        <v>하선동</v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24</v>
      </c>
      <c r="D27" s="6" t="s">
        <v>84</v>
      </c>
      <c r="E27" s="6" t="s">
        <v>69</v>
      </c>
      <c r="F27" s="6" t="s">
        <v>90</v>
      </c>
      <c r="G27" s="4" t="s">
        <v>80</v>
      </c>
      <c r="H27" s="4" t="s">
        <v>59</v>
      </c>
      <c r="I27" s="7">
        <f t="shared" si="0"/>
        <v>403</v>
      </c>
      <c r="J27" s="10">
        <v>340</v>
      </c>
      <c r="K27" s="7">
        <f t="shared" si="1"/>
        <v>63</v>
      </c>
      <c r="L27" s="9">
        <f t="shared" si="2"/>
        <v>0.15632754342431762</v>
      </c>
      <c r="M27" s="10">
        <v>61</v>
      </c>
      <c r="N27" s="10"/>
      <c r="O27" s="10"/>
      <c r="P27" s="10">
        <v>2</v>
      </c>
      <c r="Q27" s="10"/>
      <c r="R27" s="10"/>
      <c r="S27" s="10"/>
      <c r="T27" s="10"/>
      <c r="U27" s="10"/>
      <c r="V27" s="10"/>
      <c r="W27" s="10"/>
      <c r="X27" s="11">
        <v>20200924</v>
      </c>
      <c r="Y27" s="11">
        <v>10</v>
      </c>
      <c r="Z27" s="5" t="s">
        <v>151</v>
      </c>
      <c r="AA27" s="11" t="str">
        <f t="shared" si="5"/>
        <v>하선동</v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24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24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24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24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24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24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24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24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24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24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24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24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24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24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24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24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24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24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24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8">SUM(I7:I46)</f>
        <v>114105</v>
      </c>
      <c r="J47" s="51">
        <f t="shared" si="8"/>
        <v>108058</v>
      </c>
      <c r="K47" s="51">
        <f t="shared" si="8"/>
        <v>6047</v>
      </c>
      <c r="L47" s="51" t="e">
        <f t="shared" si="8"/>
        <v>#DIV/0!</v>
      </c>
      <c r="M47" s="51">
        <f t="shared" si="8"/>
        <v>4201</v>
      </c>
      <c r="N47" s="51">
        <f t="shared" si="8"/>
        <v>44</v>
      </c>
      <c r="O47" s="51">
        <f t="shared" si="8"/>
        <v>846</v>
      </c>
      <c r="P47" s="51">
        <f t="shared" si="8"/>
        <v>364</v>
      </c>
      <c r="Q47" s="51">
        <f t="shared" si="8"/>
        <v>10</v>
      </c>
      <c r="R47" s="51">
        <f t="shared" si="8"/>
        <v>456</v>
      </c>
      <c r="S47" s="51">
        <f t="shared" si="8"/>
        <v>59</v>
      </c>
      <c r="T47" s="51">
        <f t="shared" si="8"/>
        <v>57</v>
      </c>
      <c r="U47" s="51">
        <f t="shared" si="8"/>
        <v>10</v>
      </c>
      <c r="V47" s="51">
        <f t="shared" si="8"/>
        <v>0</v>
      </c>
      <c r="W47" s="51">
        <f t="shared" si="8"/>
        <v>0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24</v>
      </c>
      <c r="D49" s="6" t="s">
        <v>160</v>
      </c>
      <c r="E49" s="6" t="s">
        <v>161</v>
      </c>
      <c r="F49" s="6" t="s">
        <v>162</v>
      </c>
      <c r="G49" s="4"/>
      <c r="H49" s="26" t="s">
        <v>163</v>
      </c>
      <c r="I49" s="7">
        <f t="shared" ref="I49:I63" si="9">J49+K49</f>
        <v>6560</v>
      </c>
      <c r="J49" s="8">
        <v>6556</v>
      </c>
      <c r="K49" s="7">
        <f t="shared" ref="K49:K63" si="10">SUM(M49:W49)</f>
        <v>4</v>
      </c>
      <c r="L49" s="9">
        <f t="shared" ref="L49:L63" si="11">K49/I49</f>
        <v>6.0975609756097561E-4</v>
      </c>
      <c r="M49" s="10"/>
      <c r="N49" s="10"/>
      <c r="O49" s="10"/>
      <c r="P49" s="10"/>
      <c r="Q49" s="10"/>
      <c r="R49" s="10"/>
      <c r="S49" s="10"/>
      <c r="T49" s="10">
        <v>4</v>
      </c>
      <c r="U49" s="10"/>
      <c r="V49" s="10"/>
      <c r="W49" s="10"/>
      <c r="X49" s="11"/>
      <c r="Y49" s="11"/>
      <c r="Z49" s="5"/>
      <c r="AA49" s="11" t="str">
        <f>IF($Z49="A","하선동",IF($Z49="B","이형준",""))</f>
        <v/>
      </c>
      <c r="AB49" s="12" t="s">
        <v>166</v>
      </c>
      <c r="AC49" s="59" t="s">
        <v>167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24</v>
      </c>
      <c r="D50" s="6" t="s">
        <v>160</v>
      </c>
      <c r="E50" s="6" t="s">
        <v>161</v>
      </c>
      <c r="F50" s="6" t="s">
        <v>162</v>
      </c>
      <c r="G50" s="4"/>
      <c r="H50" s="26" t="s">
        <v>164</v>
      </c>
      <c r="I50" s="7">
        <f t="shared" si="9"/>
        <v>3321</v>
      </c>
      <c r="J50" s="8">
        <v>3321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12" t="s">
        <v>166</v>
      </c>
      <c r="AC50" s="60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24</v>
      </c>
      <c r="D51" s="6" t="s">
        <v>160</v>
      </c>
      <c r="E51" s="6" t="s">
        <v>161</v>
      </c>
      <c r="F51" s="6" t="s">
        <v>162</v>
      </c>
      <c r="G51" s="4"/>
      <c r="H51" s="26" t="s">
        <v>165</v>
      </c>
      <c r="I51" s="7">
        <f t="shared" si="9"/>
        <v>3306</v>
      </c>
      <c r="J51" s="8">
        <v>3306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12" t="s">
        <v>166</v>
      </c>
      <c r="AC51" s="61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24</v>
      </c>
      <c r="D52" s="6" t="s">
        <v>152</v>
      </c>
      <c r="E52" s="6" t="s">
        <v>170</v>
      </c>
      <c r="F52" s="6" t="s">
        <v>169</v>
      </c>
      <c r="G52" s="4" t="s">
        <v>172</v>
      </c>
      <c r="H52" s="4" t="s">
        <v>173</v>
      </c>
      <c r="I52" s="7">
        <f t="shared" si="9"/>
        <v>1520</v>
      </c>
      <c r="J52" s="8">
        <v>1500</v>
      </c>
      <c r="K52" s="7">
        <f t="shared" si="10"/>
        <v>20</v>
      </c>
      <c r="L52" s="9">
        <f t="shared" si="11"/>
        <v>1.3157894736842105E-2</v>
      </c>
      <c r="M52" s="10"/>
      <c r="N52" s="10"/>
      <c r="O52" s="10"/>
      <c r="P52" s="10"/>
      <c r="Q52" s="10"/>
      <c r="R52" s="10"/>
      <c r="S52" s="10">
        <v>20</v>
      </c>
      <c r="T52" s="10"/>
      <c r="U52" s="10"/>
      <c r="V52" s="10"/>
      <c r="W52" s="10"/>
      <c r="X52" s="11">
        <v>20200924</v>
      </c>
      <c r="Y52" s="11">
        <v>2</v>
      </c>
      <c r="Z52" s="5" t="s">
        <v>151</v>
      </c>
      <c r="AA52" s="11" t="str">
        <f t="shared" si="14"/>
        <v>하선동</v>
      </c>
      <c r="AB52" s="4" t="s">
        <v>100</v>
      </c>
      <c r="AC52" s="12" t="s">
        <v>171</v>
      </c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24</v>
      </c>
      <c r="D53" s="6" t="s">
        <v>152</v>
      </c>
      <c r="E53" s="6" t="s">
        <v>149</v>
      </c>
      <c r="F53" s="6" t="s">
        <v>174</v>
      </c>
      <c r="G53" s="4" t="s">
        <v>175</v>
      </c>
      <c r="H53" s="4" t="s">
        <v>155</v>
      </c>
      <c r="I53" s="7">
        <f t="shared" si="9"/>
        <v>55</v>
      </c>
      <c r="J53" s="8">
        <v>55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20200924</v>
      </c>
      <c r="Y53" s="11">
        <v>14</v>
      </c>
      <c r="Z53" s="5" t="s">
        <v>158</v>
      </c>
      <c r="AA53" s="11" t="str">
        <f t="shared" si="14"/>
        <v>이형준</v>
      </c>
      <c r="AB53" s="4" t="s">
        <v>100</v>
      </c>
      <c r="AC53" s="12" t="s">
        <v>171</v>
      </c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24</v>
      </c>
      <c r="D54" s="6" t="s">
        <v>152</v>
      </c>
      <c r="E54" s="6" t="s">
        <v>177</v>
      </c>
      <c r="F54" s="6" t="s">
        <v>176</v>
      </c>
      <c r="G54" s="4" t="s">
        <v>175</v>
      </c>
      <c r="H54" s="4" t="s">
        <v>155</v>
      </c>
      <c r="I54" s="7">
        <f t="shared" si="9"/>
        <v>56</v>
      </c>
      <c r="J54" s="8">
        <v>54</v>
      </c>
      <c r="K54" s="7">
        <f t="shared" si="10"/>
        <v>2</v>
      </c>
      <c r="L54" s="9">
        <f t="shared" si="11"/>
        <v>3.5714285714285712E-2</v>
      </c>
      <c r="M54" s="10">
        <v>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20200924</v>
      </c>
      <c r="Y54" s="11">
        <v>14</v>
      </c>
      <c r="Z54" s="5" t="s">
        <v>151</v>
      </c>
      <c r="AA54" s="11" t="str">
        <f t="shared" si="14"/>
        <v>하선동</v>
      </c>
      <c r="AB54" s="4" t="s">
        <v>100</v>
      </c>
      <c r="AC54" s="12" t="s">
        <v>171</v>
      </c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24</v>
      </c>
      <c r="D55" s="6" t="s">
        <v>55</v>
      </c>
      <c r="E55" s="6" t="s">
        <v>178</v>
      </c>
      <c r="F55" s="6" t="s">
        <v>179</v>
      </c>
      <c r="G55" s="4" t="s">
        <v>58</v>
      </c>
      <c r="H55" s="4" t="s">
        <v>155</v>
      </c>
      <c r="I55" s="7">
        <f t="shared" si="9"/>
        <v>208</v>
      </c>
      <c r="J55" s="14">
        <v>200</v>
      </c>
      <c r="K55" s="7">
        <f t="shared" si="10"/>
        <v>8</v>
      </c>
      <c r="L55" s="9">
        <f t="shared" si="11"/>
        <v>3.8461538461538464E-2</v>
      </c>
      <c r="M55" s="10"/>
      <c r="N55" s="10"/>
      <c r="O55" s="10"/>
      <c r="P55" s="10"/>
      <c r="Q55" s="10"/>
      <c r="R55" s="10"/>
      <c r="S55" s="10"/>
      <c r="T55" s="10">
        <v>8</v>
      </c>
      <c r="U55" s="10"/>
      <c r="V55" s="10"/>
      <c r="W55" s="10"/>
      <c r="X55" s="11">
        <v>20200924</v>
      </c>
      <c r="Y55" s="11">
        <v>7</v>
      </c>
      <c r="Z55" s="5" t="s">
        <v>151</v>
      </c>
      <c r="AA55" s="11" t="str">
        <f t="shared" si="14"/>
        <v>하선동</v>
      </c>
      <c r="AB55" s="4" t="s">
        <v>100</v>
      </c>
      <c r="AC55" s="12" t="s">
        <v>180</v>
      </c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24</v>
      </c>
      <c r="D56" s="6" t="s">
        <v>152</v>
      </c>
      <c r="E56" s="6" t="s">
        <v>69</v>
      </c>
      <c r="F56" s="6" t="s">
        <v>181</v>
      </c>
      <c r="G56" s="4" t="s">
        <v>58</v>
      </c>
      <c r="H56" s="4"/>
      <c r="I56" s="7">
        <f t="shared" si="9"/>
        <v>50</v>
      </c>
      <c r="J56" s="8">
        <v>50</v>
      </c>
      <c r="K56" s="7">
        <f t="shared" si="10"/>
        <v>0</v>
      </c>
      <c r="L56" s="9">
        <f t="shared" si="11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>
        <v>20200923</v>
      </c>
      <c r="Y56" s="11">
        <v>14</v>
      </c>
      <c r="Z56" s="5" t="s">
        <v>151</v>
      </c>
      <c r="AA56" s="11" t="str">
        <f t="shared" si="14"/>
        <v>하선동</v>
      </c>
      <c r="AB56" s="4" t="s">
        <v>100</v>
      </c>
      <c r="AC56" s="12" t="s">
        <v>171</v>
      </c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24</v>
      </c>
      <c r="D57" s="6" t="s">
        <v>152</v>
      </c>
      <c r="E57" s="6" t="s">
        <v>185</v>
      </c>
      <c r="F57" s="6" t="s">
        <v>182</v>
      </c>
      <c r="G57" s="4" t="s">
        <v>58</v>
      </c>
      <c r="H57" s="4" t="s">
        <v>155</v>
      </c>
      <c r="I57" s="7">
        <f t="shared" si="9"/>
        <v>50</v>
      </c>
      <c r="J57" s="8">
        <v>50</v>
      </c>
      <c r="K57" s="7">
        <f t="shared" si="10"/>
        <v>0</v>
      </c>
      <c r="L57" s="9">
        <f t="shared" si="11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>
        <v>20200923</v>
      </c>
      <c r="Y57" s="11">
        <v>14</v>
      </c>
      <c r="Z57" s="5" t="s">
        <v>151</v>
      </c>
      <c r="AA57" s="11" t="str">
        <f t="shared" si="14"/>
        <v>하선동</v>
      </c>
      <c r="AB57" s="4" t="s">
        <v>100</v>
      </c>
      <c r="AC57" s="12" t="s">
        <v>171</v>
      </c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24</v>
      </c>
      <c r="D58" s="6" t="s">
        <v>152</v>
      </c>
      <c r="E58" s="6" t="s">
        <v>161</v>
      </c>
      <c r="F58" s="6" t="s">
        <v>183</v>
      </c>
      <c r="G58" s="4" t="s">
        <v>58</v>
      </c>
      <c r="H58" s="4" t="s">
        <v>155</v>
      </c>
      <c r="I58" s="7">
        <f t="shared" si="9"/>
        <v>50</v>
      </c>
      <c r="J58" s="8">
        <v>50</v>
      </c>
      <c r="K58" s="7">
        <f t="shared" si="10"/>
        <v>0</v>
      </c>
      <c r="L58" s="9">
        <f t="shared" si="11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>
        <v>20200923</v>
      </c>
      <c r="Y58" s="11">
        <v>14</v>
      </c>
      <c r="Z58" s="5" t="s">
        <v>151</v>
      </c>
      <c r="AA58" s="11" t="str">
        <f t="shared" si="14"/>
        <v>하선동</v>
      </c>
      <c r="AB58" s="4" t="s">
        <v>100</v>
      </c>
      <c r="AC58" s="12" t="s">
        <v>171</v>
      </c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24</v>
      </c>
      <c r="D59" s="6" t="s">
        <v>152</v>
      </c>
      <c r="E59" s="6" t="s">
        <v>178</v>
      </c>
      <c r="F59" s="6" t="s">
        <v>184</v>
      </c>
      <c r="G59" s="4" t="s">
        <v>58</v>
      </c>
      <c r="H59" s="4" t="s">
        <v>155</v>
      </c>
      <c r="I59" s="7">
        <f t="shared" si="9"/>
        <v>20</v>
      </c>
      <c r="J59" s="8">
        <v>20</v>
      </c>
      <c r="K59" s="7">
        <f t="shared" si="10"/>
        <v>0</v>
      </c>
      <c r="L59" s="9">
        <f t="shared" si="11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>
        <v>20200904</v>
      </c>
      <c r="Y59" s="11">
        <v>7</v>
      </c>
      <c r="Z59" s="5" t="s">
        <v>151</v>
      </c>
      <c r="AA59" s="11" t="str">
        <f t="shared" si="14"/>
        <v>하선동</v>
      </c>
      <c r="AB59" s="4" t="s">
        <v>100</v>
      </c>
      <c r="AC59" s="12" t="s">
        <v>171</v>
      </c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24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24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24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24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C49:AC51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9 A16:AC16 A10:C15 I10:AC15 A28:AC46 A17:C23 I17:AC23 A24:F24 H24:AC24 A25:C27 I25:AC27">
    <cfRule type="expression" dxfId="275" priority="61">
      <formula>$L7&gt;0.15</formula>
    </cfRule>
    <cfRule type="expression" dxfId="274" priority="62">
      <formula>AND($L7&gt;0.08,$L7&lt;0.15)</formula>
    </cfRule>
  </conditionalFormatting>
  <conditionalFormatting sqref="A49:AC49 A52:AC52 H55:AA55 A60:AC63 A55:F59 I56:AA59 A53:AA54 A50:AB51 AB53:AC59">
    <cfRule type="expression" dxfId="273" priority="59">
      <formula>$L49&gt;0.15</formula>
    </cfRule>
    <cfRule type="expression" dxfId="272" priority="60">
      <formula>AND($L49&gt;0.08,$L49&lt;0.15)</formula>
    </cfRule>
  </conditionalFormatting>
  <conditionalFormatting sqref="D10:H10">
    <cfRule type="expression" dxfId="271" priority="57">
      <formula>$L10&gt;0.15</formula>
    </cfRule>
    <cfRule type="expression" dxfId="270" priority="58">
      <formula>AND($L10&gt;0.08,$L10&lt;0.15)</formula>
    </cfRule>
  </conditionalFormatting>
  <conditionalFormatting sqref="D11:H11">
    <cfRule type="expression" dxfId="269" priority="55">
      <formula>$L11&gt;0.15</formula>
    </cfRule>
    <cfRule type="expression" dxfId="268" priority="56">
      <formula>AND($L11&gt;0.08,$L11&lt;0.15)</formula>
    </cfRule>
  </conditionalFormatting>
  <conditionalFormatting sqref="D12:H12">
    <cfRule type="expression" dxfId="267" priority="53">
      <formula>$L12&gt;0.15</formula>
    </cfRule>
    <cfRule type="expression" dxfId="266" priority="54">
      <formula>AND($L12&gt;0.08,$L12&lt;0.15)</formula>
    </cfRule>
  </conditionalFormatting>
  <conditionalFormatting sqref="D13:H13">
    <cfRule type="expression" dxfId="265" priority="51">
      <formula>$L13&gt;0.15</formula>
    </cfRule>
    <cfRule type="expression" dxfId="264" priority="52">
      <formula>AND($L13&gt;0.08,$L13&lt;0.15)</formula>
    </cfRule>
  </conditionalFormatting>
  <conditionalFormatting sqref="D14:H14">
    <cfRule type="expression" dxfId="263" priority="49">
      <formula>$L14&gt;0.15</formula>
    </cfRule>
    <cfRule type="expression" dxfId="262" priority="50">
      <formula>AND($L14&gt;0.08,$L14&lt;0.15)</formula>
    </cfRule>
  </conditionalFormatting>
  <conditionalFormatting sqref="D15:H15">
    <cfRule type="expression" dxfId="261" priority="47">
      <formula>$L15&gt;0.15</formula>
    </cfRule>
    <cfRule type="expression" dxfId="260" priority="48">
      <formula>AND($L15&gt;0.08,$L15&lt;0.15)</formula>
    </cfRule>
  </conditionalFormatting>
  <conditionalFormatting sqref="D17:G17">
    <cfRule type="expression" dxfId="259" priority="45">
      <formula>$L17&gt;0.15</formula>
    </cfRule>
    <cfRule type="expression" dxfId="258" priority="46">
      <formula>AND($L17&gt;0.08,$L17&lt;0.15)</formula>
    </cfRule>
  </conditionalFormatting>
  <conditionalFormatting sqref="H17">
    <cfRule type="expression" dxfId="257" priority="43">
      <formula>$L17&gt;0.15</formula>
    </cfRule>
    <cfRule type="expression" dxfId="256" priority="44">
      <formula>AND($L17&gt;0.08,$L17&lt;0.15)</formula>
    </cfRule>
  </conditionalFormatting>
  <conditionalFormatting sqref="D18:H18">
    <cfRule type="expression" dxfId="255" priority="41">
      <formula>$L18&gt;0.15</formula>
    </cfRule>
    <cfRule type="expression" dxfId="254" priority="42">
      <formula>AND($L18&gt;0.08,$L18&lt;0.15)</formula>
    </cfRule>
  </conditionalFormatting>
  <conditionalFormatting sqref="D19:H19">
    <cfRule type="expression" dxfId="253" priority="39">
      <formula>$L19&gt;0.15</formula>
    </cfRule>
    <cfRule type="expression" dxfId="252" priority="40">
      <formula>AND($L19&gt;0.08,$L19&lt;0.15)</formula>
    </cfRule>
  </conditionalFormatting>
  <conditionalFormatting sqref="D20:H20">
    <cfRule type="expression" dxfId="251" priority="37">
      <formula>$L20&gt;0.15</formula>
    </cfRule>
    <cfRule type="expression" dxfId="250" priority="38">
      <formula>AND($L20&gt;0.08,$L20&lt;0.15)</formula>
    </cfRule>
  </conditionalFormatting>
  <conditionalFormatting sqref="D21:H21">
    <cfRule type="expression" dxfId="249" priority="35">
      <formula>$L21&gt;0.15</formula>
    </cfRule>
    <cfRule type="expression" dxfId="248" priority="36">
      <formula>AND($L21&gt;0.08,$L21&lt;0.15)</formula>
    </cfRule>
  </conditionalFormatting>
  <conditionalFormatting sqref="D22:H22">
    <cfRule type="expression" dxfId="247" priority="33">
      <formula>$L22&gt;0.15</formula>
    </cfRule>
    <cfRule type="expression" dxfId="246" priority="34">
      <formula>AND($L22&gt;0.08,$L22&lt;0.15)</formula>
    </cfRule>
  </conditionalFormatting>
  <conditionalFormatting sqref="D23:H23">
    <cfRule type="expression" dxfId="245" priority="31">
      <formula>$L23&gt;0.15</formula>
    </cfRule>
    <cfRule type="expression" dxfId="244" priority="32">
      <formula>AND($L23&gt;0.08,$L23&lt;0.15)</formula>
    </cfRule>
  </conditionalFormatting>
  <conditionalFormatting sqref="G24">
    <cfRule type="expression" dxfId="243" priority="29">
      <formula>$L24&gt;0.15</formula>
    </cfRule>
    <cfRule type="expression" dxfId="242" priority="30">
      <formula>AND($L24&gt;0.08,$L24&lt;0.15)</formula>
    </cfRule>
  </conditionalFormatting>
  <conditionalFormatting sqref="D25:F25 H25">
    <cfRule type="expression" dxfId="241" priority="27">
      <formula>$L25&gt;0.15</formula>
    </cfRule>
    <cfRule type="expression" dxfId="240" priority="28">
      <formula>AND($L25&gt;0.08,$L25&lt;0.15)</formula>
    </cfRule>
  </conditionalFormatting>
  <conditionalFormatting sqref="G25">
    <cfRule type="expression" dxfId="239" priority="25">
      <formula>$L25&gt;0.15</formula>
    </cfRule>
    <cfRule type="expression" dxfId="238" priority="26">
      <formula>AND($L25&gt;0.08,$L25&lt;0.15)</formula>
    </cfRule>
  </conditionalFormatting>
  <conditionalFormatting sqref="D26:H26">
    <cfRule type="expression" dxfId="237" priority="23">
      <formula>$L26&gt;0.15</formula>
    </cfRule>
    <cfRule type="expression" dxfId="236" priority="24">
      <formula>AND($L26&gt;0.08,$L26&lt;0.15)</formula>
    </cfRule>
  </conditionalFormatting>
  <conditionalFormatting sqref="D27:G27">
    <cfRule type="expression" dxfId="235" priority="21">
      <formula>$L27&gt;0.15</formula>
    </cfRule>
    <cfRule type="expression" dxfId="234" priority="22">
      <formula>AND($L27&gt;0.08,$L27&lt;0.15)</formula>
    </cfRule>
  </conditionalFormatting>
  <conditionalFormatting sqref="H27">
    <cfRule type="expression" dxfId="233" priority="19">
      <formula>$L27&gt;0.15</formula>
    </cfRule>
    <cfRule type="expression" dxfId="232" priority="20">
      <formula>AND($L27&gt;0.08,$L27&lt;0.15)</formula>
    </cfRule>
  </conditionalFormatting>
  <conditionalFormatting sqref="G55">
    <cfRule type="expression" dxfId="231" priority="17">
      <formula>$L55&gt;0.15</formula>
    </cfRule>
    <cfRule type="expression" dxfId="230" priority="18">
      <formula>AND($L55&gt;0.08,$L55&lt;0.15)</formula>
    </cfRule>
  </conditionalFormatting>
  <conditionalFormatting sqref="H56">
    <cfRule type="expression" dxfId="229" priority="15">
      <formula>$L56&gt;0.15</formula>
    </cfRule>
    <cfRule type="expression" dxfId="228" priority="16">
      <formula>AND($L56&gt;0.08,$L56&lt;0.15)</formula>
    </cfRule>
  </conditionalFormatting>
  <conditionalFormatting sqref="G56">
    <cfRule type="expression" dxfId="227" priority="13">
      <formula>$L56&gt;0.15</formula>
    </cfRule>
    <cfRule type="expression" dxfId="226" priority="14">
      <formula>AND($L56&gt;0.08,$L56&lt;0.15)</formula>
    </cfRule>
  </conditionalFormatting>
  <conditionalFormatting sqref="H57">
    <cfRule type="expression" dxfId="225" priority="11">
      <formula>$L57&gt;0.15</formula>
    </cfRule>
    <cfRule type="expression" dxfId="224" priority="12">
      <formula>AND($L57&gt;0.08,$L57&lt;0.15)</formula>
    </cfRule>
  </conditionalFormatting>
  <conditionalFormatting sqref="G57">
    <cfRule type="expression" dxfId="223" priority="9">
      <formula>$L57&gt;0.15</formula>
    </cfRule>
    <cfRule type="expression" dxfId="222" priority="10">
      <formula>AND($L57&gt;0.08,$L57&lt;0.15)</formula>
    </cfRule>
  </conditionalFormatting>
  <conditionalFormatting sqref="H58">
    <cfRule type="expression" dxfId="221" priority="7">
      <formula>$L58&gt;0.15</formula>
    </cfRule>
    <cfRule type="expression" dxfId="220" priority="8">
      <formula>AND($L58&gt;0.08,$L58&lt;0.15)</formula>
    </cfRule>
  </conditionalFormatting>
  <conditionalFormatting sqref="G58">
    <cfRule type="expression" dxfId="219" priority="5">
      <formula>$L58&gt;0.15</formula>
    </cfRule>
    <cfRule type="expression" dxfId="218" priority="6">
      <formula>AND($L58&gt;0.08,$L58&lt;0.15)</formula>
    </cfRule>
  </conditionalFormatting>
  <conditionalFormatting sqref="H59">
    <cfRule type="expression" dxfId="217" priority="3">
      <formula>$L59&gt;0.15</formula>
    </cfRule>
    <cfRule type="expression" dxfId="216" priority="4">
      <formula>AND($L59&gt;0.08,$L59&lt;0.15)</formula>
    </cfRule>
  </conditionalFormatting>
  <conditionalFormatting sqref="G59">
    <cfRule type="expression" dxfId="215" priority="1">
      <formula>$L59&gt;0.15</formula>
    </cfRule>
    <cfRule type="expression" dxfId="214" priority="2">
      <formula>AND($L59&gt;0.08,$L59&lt;0.15)</formula>
    </cfRule>
  </conditionalFormatting>
  <dataValidations count="3">
    <dataValidation type="list" allowBlank="1" showInputMessage="1" showErrorMessage="1" sqref="Z7:Z46 Z49:Z63" xr:uid="{CBC2C972-F8F4-4CAA-9AA6-AFBF167EFF61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A141EFD-C888-4EEB-805A-9083A83C3910}">
      <formula1>0</formula1>
      <formula2>20000</formula2>
    </dataValidation>
    <dataValidation allowBlank="1" showInputMessage="1" showErrorMessage="1" prompt="수식 계산_x000a_수치 입력 금지" sqref="K49:K63 K7:K46" xr:uid="{E0BB4D3D-53BB-4FF1-B302-75B99C2F5B2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FD39AF-C8C7-4309-ABDF-160B087A657B}">
          <x14:formula1>
            <xm:f>데이터!$C$4:$C$11</xm:f>
          </x14:formula1>
          <xm:sqref>AB7:AB46 AB52:AB63</xm:sqref>
        </x14:dataValidation>
        <x14:dataValidation type="list" allowBlank="1" showInputMessage="1" showErrorMessage="1" xr:uid="{7866C0A0-4DBD-4432-8A7C-38F6161F9028}">
          <x14:formula1>
            <xm:f>데이터!$B$4:$B$17</xm:f>
          </x14:formula1>
          <xm:sqref>D28:D46 D7:D16 D20:D26 D49:D63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3E89-F3EF-47E5-B4B5-28D1DFC08288}">
  <dimension ref="A1:AC72"/>
  <sheetViews>
    <sheetView zoomScale="85" zoomScaleNormal="85" workbookViewId="0">
      <pane ySplit="6" topLeftCell="A13" activePane="bottomLeft" state="frozen"/>
      <selection activeCell="A4" sqref="A4:AC4"/>
      <selection pane="bottomLeft" activeCell="D21" sqref="D21:H21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54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25</v>
      </c>
      <c r="D7" s="6" t="s">
        <v>190</v>
      </c>
      <c r="E7" s="6" t="s">
        <v>186</v>
      </c>
      <c r="F7" s="6" t="s">
        <v>187</v>
      </c>
      <c r="G7" s="4" t="s">
        <v>188</v>
      </c>
      <c r="H7" s="4"/>
      <c r="I7" s="7">
        <f t="shared" ref="I7:I46" si="0">J7+K7</f>
        <v>600</v>
      </c>
      <c r="J7" s="8">
        <v>600</v>
      </c>
      <c r="K7" s="7">
        <f t="shared" ref="K7:K29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20200925</v>
      </c>
      <c r="Y7" s="11">
        <v>8</v>
      </c>
      <c r="Z7" s="5" t="s">
        <v>189</v>
      </c>
      <c r="AA7" s="11" t="str">
        <f>IF($Z7="A","하선동",IF($Z7="B","이형준",""))</f>
        <v>하선동</v>
      </c>
      <c r="AB7" s="4" t="s">
        <v>62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25</v>
      </c>
      <c r="D8" s="6" t="s">
        <v>30</v>
      </c>
      <c r="E8" s="6" t="s">
        <v>74</v>
      </c>
      <c r="F8" s="6" t="s">
        <v>150</v>
      </c>
      <c r="G8" s="4">
        <v>7301</v>
      </c>
      <c r="H8" s="4" t="s">
        <v>67</v>
      </c>
      <c r="I8" s="7">
        <f t="shared" si="0"/>
        <v>90</v>
      </c>
      <c r="J8" s="8">
        <v>90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20200925</v>
      </c>
      <c r="Y8" s="11">
        <v>9</v>
      </c>
      <c r="Z8" s="5" t="s">
        <v>189</v>
      </c>
      <c r="AA8" s="11" t="str">
        <f t="shared" ref="AA8:AA46" si="5">IF($Z8="A","하선동",IF($Z8="B","이형준",""))</f>
        <v>하선동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25</v>
      </c>
      <c r="D9" s="6" t="s">
        <v>197</v>
      </c>
      <c r="E9" s="6" t="s">
        <v>192</v>
      </c>
      <c r="F9" s="6">
        <v>3159016</v>
      </c>
      <c r="G9" s="4" t="s">
        <v>191</v>
      </c>
      <c r="H9" s="4" t="s">
        <v>67</v>
      </c>
      <c r="I9" s="7">
        <f t="shared" si="0"/>
        <v>4718</v>
      </c>
      <c r="J9" s="8">
        <v>4680</v>
      </c>
      <c r="K9" s="7">
        <f t="shared" si="1"/>
        <v>38</v>
      </c>
      <c r="L9" s="9">
        <f t="shared" si="2"/>
        <v>8.0542602797795682E-3</v>
      </c>
      <c r="M9" s="10">
        <v>38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20200925</v>
      </c>
      <c r="Y9" s="5">
        <v>14</v>
      </c>
      <c r="Z9" s="5" t="s">
        <v>189</v>
      </c>
      <c r="AA9" s="11" t="str">
        <f t="shared" si="5"/>
        <v>하선동</v>
      </c>
      <c r="AB9" s="4" t="s">
        <v>62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25</v>
      </c>
      <c r="D10" s="6" t="s">
        <v>32</v>
      </c>
      <c r="E10" s="6" t="s">
        <v>193</v>
      </c>
      <c r="F10" s="6" t="s">
        <v>195</v>
      </c>
      <c r="G10" s="4" t="s">
        <v>194</v>
      </c>
      <c r="H10" s="4" t="s">
        <v>67</v>
      </c>
      <c r="I10" s="7">
        <f t="shared" si="0"/>
        <v>2294</v>
      </c>
      <c r="J10" s="8">
        <v>2090</v>
      </c>
      <c r="K10" s="7">
        <f t="shared" si="1"/>
        <v>204</v>
      </c>
      <c r="L10" s="9">
        <f t="shared" si="2"/>
        <v>8.892763731473409E-2</v>
      </c>
      <c r="M10" s="10"/>
      <c r="N10" s="10"/>
      <c r="O10" s="10">
        <v>191</v>
      </c>
      <c r="P10" s="10"/>
      <c r="Q10" s="10">
        <v>13</v>
      </c>
      <c r="R10" s="10"/>
      <c r="S10" s="10"/>
      <c r="T10" s="10"/>
      <c r="U10" s="10"/>
      <c r="V10" s="10"/>
      <c r="W10" s="10"/>
      <c r="X10" s="11">
        <v>20200924</v>
      </c>
      <c r="Y10" s="11">
        <v>5</v>
      </c>
      <c r="Z10" s="5" t="s">
        <v>196</v>
      </c>
      <c r="AA10" s="11" t="str">
        <f t="shared" si="5"/>
        <v>이형준</v>
      </c>
      <c r="AB10" s="4" t="s">
        <v>62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25</v>
      </c>
      <c r="D11" s="6" t="s">
        <v>32</v>
      </c>
      <c r="E11" s="6" t="s">
        <v>193</v>
      </c>
      <c r="F11" s="6" t="s">
        <v>195</v>
      </c>
      <c r="G11" s="4" t="s">
        <v>194</v>
      </c>
      <c r="H11" s="4" t="s">
        <v>67</v>
      </c>
      <c r="I11" s="7">
        <f t="shared" si="0"/>
        <v>2539</v>
      </c>
      <c r="J11" s="8">
        <v>2500</v>
      </c>
      <c r="K11" s="7">
        <f t="shared" si="1"/>
        <v>39</v>
      </c>
      <c r="L11" s="9">
        <f t="shared" si="2"/>
        <v>1.536037810161481E-2</v>
      </c>
      <c r="M11" s="10"/>
      <c r="N11" s="10"/>
      <c r="O11" s="10"/>
      <c r="P11" s="10"/>
      <c r="Q11" s="10">
        <v>39</v>
      </c>
      <c r="R11" s="10"/>
      <c r="S11" s="10"/>
      <c r="T11" s="10"/>
      <c r="U11" s="10"/>
      <c r="V11" s="10"/>
      <c r="W11" s="10"/>
      <c r="X11" s="11">
        <v>20200925</v>
      </c>
      <c r="Y11" s="11">
        <v>5</v>
      </c>
      <c r="Z11" s="5" t="s">
        <v>189</v>
      </c>
      <c r="AA11" s="11" t="str">
        <f t="shared" si="5"/>
        <v>하선동</v>
      </c>
      <c r="AB11" s="4" t="s">
        <v>62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25</v>
      </c>
      <c r="D12" s="6" t="s">
        <v>32</v>
      </c>
      <c r="E12" s="6" t="s">
        <v>193</v>
      </c>
      <c r="F12" s="6" t="s">
        <v>195</v>
      </c>
      <c r="G12" s="4" t="s">
        <v>194</v>
      </c>
      <c r="H12" s="4" t="s">
        <v>67</v>
      </c>
      <c r="I12" s="7">
        <f t="shared" si="0"/>
        <v>3092</v>
      </c>
      <c r="J12" s="8">
        <v>3080</v>
      </c>
      <c r="K12" s="7">
        <f t="shared" si="1"/>
        <v>12</v>
      </c>
      <c r="L12" s="9">
        <f t="shared" si="2"/>
        <v>3.8809831824062097E-3</v>
      </c>
      <c r="M12" s="10"/>
      <c r="N12" s="10"/>
      <c r="O12" s="10"/>
      <c r="P12" s="10"/>
      <c r="Q12" s="10">
        <v>12</v>
      </c>
      <c r="R12" s="10"/>
      <c r="S12" s="10"/>
      <c r="T12" s="10"/>
      <c r="U12" s="10"/>
      <c r="V12" s="10"/>
      <c r="W12" s="10"/>
      <c r="X12" s="11">
        <v>20200925</v>
      </c>
      <c r="Y12" s="11">
        <v>5</v>
      </c>
      <c r="Z12" s="5" t="s">
        <v>196</v>
      </c>
      <c r="AA12" s="11" t="str">
        <f t="shared" si="5"/>
        <v>이형준</v>
      </c>
      <c r="AB12" s="4" t="s">
        <v>62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25</v>
      </c>
      <c r="D13" s="6" t="s">
        <v>84</v>
      </c>
      <c r="E13" s="6" t="s">
        <v>69</v>
      </c>
      <c r="F13" s="6" t="s">
        <v>90</v>
      </c>
      <c r="G13" s="4" t="s">
        <v>80</v>
      </c>
      <c r="H13" s="4" t="s">
        <v>59</v>
      </c>
      <c r="I13" s="7">
        <f t="shared" si="0"/>
        <v>494</v>
      </c>
      <c r="J13" s="14">
        <v>470</v>
      </c>
      <c r="K13" s="7">
        <f t="shared" si="1"/>
        <v>24</v>
      </c>
      <c r="L13" s="9">
        <f t="shared" si="2"/>
        <v>4.8582995951417005E-2</v>
      </c>
      <c r="M13" s="10">
        <v>1</v>
      </c>
      <c r="N13" s="10">
        <v>7</v>
      </c>
      <c r="O13" s="10"/>
      <c r="P13" s="10">
        <v>3</v>
      </c>
      <c r="Q13" s="10">
        <v>2</v>
      </c>
      <c r="R13" s="10"/>
      <c r="S13" s="10">
        <v>11</v>
      </c>
      <c r="T13" s="10"/>
      <c r="U13" s="10"/>
      <c r="V13" s="10"/>
      <c r="W13" s="10"/>
      <c r="X13" s="11">
        <v>20200923</v>
      </c>
      <c r="Y13" s="11">
        <v>10</v>
      </c>
      <c r="Z13" s="5" t="s">
        <v>196</v>
      </c>
      <c r="AA13" s="11" t="str">
        <f t="shared" si="5"/>
        <v>이형준</v>
      </c>
      <c r="AB13" s="4" t="s">
        <v>62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25</v>
      </c>
      <c r="D14" s="6" t="s">
        <v>84</v>
      </c>
      <c r="E14" s="6" t="s">
        <v>74</v>
      </c>
      <c r="F14" s="6" t="s">
        <v>109</v>
      </c>
      <c r="G14" s="4" t="s">
        <v>80</v>
      </c>
      <c r="H14" s="4" t="s">
        <v>67</v>
      </c>
      <c r="I14" s="7">
        <f t="shared" si="0"/>
        <v>6882</v>
      </c>
      <c r="J14" s="8">
        <v>6882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20200924</v>
      </c>
      <c r="Y14" s="11">
        <v>15</v>
      </c>
      <c r="Z14" s="5" t="s">
        <v>198</v>
      </c>
      <c r="AA14" s="11" t="str">
        <f t="shared" si="5"/>
        <v>이형준</v>
      </c>
      <c r="AB14" s="4" t="s">
        <v>81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25</v>
      </c>
      <c r="D15" s="6" t="s">
        <v>84</v>
      </c>
      <c r="E15" s="6" t="s">
        <v>69</v>
      </c>
      <c r="F15" s="6" t="s">
        <v>90</v>
      </c>
      <c r="G15" s="4" t="s">
        <v>80</v>
      </c>
      <c r="H15" s="4" t="s">
        <v>59</v>
      </c>
      <c r="I15" s="7">
        <f t="shared" si="0"/>
        <v>1092</v>
      </c>
      <c r="J15" s="8">
        <v>1000</v>
      </c>
      <c r="K15" s="7">
        <f t="shared" si="1"/>
        <v>92</v>
      </c>
      <c r="L15" s="9">
        <f t="shared" si="2"/>
        <v>8.4249084249084255E-2</v>
      </c>
      <c r="M15" s="10">
        <v>48</v>
      </c>
      <c r="N15" s="10"/>
      <c r="O15" s="10"/>
      <c r="P15" s="10">
        <v>6</v>
      </c>
      <c r="Q15" s="10"/>
      <c r="R15" s="10"/>
      <c r="S15" s="10"/>
      <c r="T15" s="10"/>
      <c r="U15" s="10"/>
      <c r="V15" s="10"/>
      <c r="W15" s="10">
        <v>38</v>
      </c>
      <c r="X15" s="11">
        <v>20200923</v>
      </c>
      <c r="Y15" s="11">
        <v>10</v>
      </c>
      <c r="Z15" s="5" t="s">
        <v>198</v>
      </c>
      <c r="AA15" s="11" t="str">
        <f t="shared" si="5"/>
        <v>이형준</v>
      </c>
      <c r="AB15" s="4" t="s">
        <v>81</v>
      </c>
      <c r="AC15" s="12" t="s">
        <v>199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25</v>
      </c>
      <c r="D16" s="6" t="s">
        <v>84</v>
      </c>
      <c r="E16" s="6" t="s">
        <v>69</v>
      </c>
      <c r="F16" s="6" t="s">
        <v>90</v>
      </c>
      <c r="G16" s="4" t="s">
        <v>80</v>
      </c>
      <c r="H16" s="4" t="s">
        <v>59</v>
      </c>
      <c r="I16" s="7">
        <f t="shared" si="0"/>
        <v>973</v>
      </c>
      <c r="J16" s="8">
        <v>906</v>
      </c>
      <c r="K16" s="7">
        <f t="shared" si="1"/>
        <v>67</v>
      </c>
      <c r="L16" s="9">
        <f t="shared" si="2"/>
        <v>6.8859198355601239E-2</v>
      </c>
      <c r="M16" s="10">
        <v>63</v>
      </c>
      <c r="N16" s="10"/>
      <c r="O16" s="10"/>
      <c r="P16" s="10">
        <v>4</v>
      </c>
      <c r="Q16" s="10"/>
      <c r="R16" s="10"/>
      <c r="S16" s="10"/>
      <c r="T16" s="10"/>
      <c r="U16" s="10"/>
      <c r="V16" s="10"/>
      <c r="W16" s="10"/>
      <c r="X16" s="11">
        <v>20200923</v>
      </c>
      <c r="Y16" s="11">
        <v>10</v>
      </c>
      <c r="Z16" s="5" t="s">
        <v>198</v>
      </c>
      <c r="AA16" s="11" t="str">
        <f t="shared" si="5"/>
        <v>이형준</v>
      </c>
      <c r="AB16" s="4" t="s">
        <v>81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25</v>
      </c>
      <c r="D17" s="6" t="s">
        <v>204</v>
      </c>
      <c r="E17" s="6" t="s">
        <v>200</v>
      </c>
      <c r="F17" s="6" t="s">
        <v>201</v>
      </c>
      <c r="G17" s="4" t="s">
        <v>205</v>
      </c>
      <c r="H17" s="4" t="s">
        <v>67</v>
      </c>
      <c r="I17" s="7">
        <f t="shared" si="0"/>
        <v>4952</v>
      </c>
      <c r="J17" s="8">
        <v>4910</v>
      </c>
      <c r="K17" s="7">
        <f t="shared" si="1"/>
        <v>42</v>
      </c>
      <c r="L17" s="9">
        <f t="shared" si="2"/>
        <v>8.4814216478190634E-3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42</v>
      </c>
      <c r="X17" s="11">
        <v>20200915</v>
      </c>
      <c r="Y17" s="11">
        <v>6</v>
      </c>
      <c r="Z17" s="5" t="s">
        <v>202</v>
      </c>
      <c r="AA17" s="11" t="str">
        <f t="shared" si="5"/>
        <v>하선동</v>
      </c>
      <c r="AB17" s="4" t="s">
        <v>81</v>
      </c>
      <c r="AC17" s="12" t="s">
        <v>203</v>
      </c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25</v>
      </c>
      <c r="D18" s="6" t="s">
        <v>64</v>
      </c>
      <c r="E18" s="6" t="s">
        <v>74</v>
      </c>
      <c r="F18" s="6" t="s">
        <v>159</v>
      </c>
      <c r="G18" s="4">
        <v>7301</v>
      </c>
      <c r="H18" s="4" t="s">
        <v>67</v>
      </c>
      <c r="I18" s="7">
        <f t="shared" si="0"/>
        <v>1505</v>
      </c>
      <c r="J18" s="8">
        <v>1076</v>
      </c>
      <c r="K18" s="7">
        <f t="shared" si="1"/>
        <v>429</v>
      </c>
      <c r="L18" s="9">
        <f t="shared" si="2"/>
        <v>0.28504983388704319</v>
      </c>
      <c r="M18" s="10">
        <v>208</v>
      </c>
      <c r="N18" s="10"/>
      <c r="O18" s="10">
        <v>97</v>
      </c>
      <c r="P18" s="10"/>
      <c r="Q18" s="10"/>
      <c r="R18" s="10"/>
      <c r="S18" s="10"/>
      <c r="T18" s="10">
        <v>124</v>
      </c>
      <c r="U18" s="10"/>
      <c r="V18" s="10"/>
      <c r="W18" s="10"/>
      <c r="X18" s="11">
        <v>20200925</v>
      </c>
      <c r="Y18" s="11">
        <v>3</v>
      </c>
      <c r="Z18" s="5" t="s">
        <v>198</v>
      </c>
      <c r="AA18" s="11" t="str">
        <f t="shared" si="5"/>
        <v>이형준</v>
      </c>
      <c r="AB18" s="4" t="s">
        <v>86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25</v>
      </c>
      <c r="D19" s="6" t="s">
        <v>84</v>
      </c>
      <c r="E19" s="6" t="s">
        <v>69</v>
      </c>
      <c r="F19" s="6" t="s">
        <v>90</v>
      </c>
      <c r="G19" s="4" t="s">
        <v>80</v>
      </c>
      <c r="H19" s="4" t="s">
        <v>59</v>
      </c>
      <c r="I19" s="7">
        <f t="shared" si="0"/>
        <v>2681</v>
      </c>
      <c r="J19" s="8">
        <v>2562</v>
      </c>
      <c r="K19" s="7">
        <f t="shared" si="1"/>
        <v>119</v>
      </c>
      <c r="L19" s="9">
        <f t="shared" si="2"/>
        <v>4.4386422976501305E-2</v>
      </c>
      <c r="M19" s="10">
        <v>2</v>
      </c>
      <c r="N19" s="10">
        <v>5</v>
      </c>
      <c r="O19" s="10"/>
      <c r="P19" s="10">
        <v>36</v>
      </c>
      <c r="Q19" s="10"/>
      <c r="R19" s="10"/>
      <c r="S19" s="10">
        <v>76</v>
      </c>
      <c r="T19" s="10"/>
      <c r="U19" s="10"/>
      <c r="V19" s="10"/>
      <c r="W19" s="10"/>
      <c r="X19" s="11">
        <v>20200925</v>
      </c>
      <c r="Y19" s="11">
        <v>10</v>
      </c>
      <c r="Z19" s="5" t="s">
        <v>198</v>
      </c>
      <c r="AA19" s="11" t="str">
        <f t="shared" si="5"/>
        <v>이형준</v>
      </c>
      <c r="AB19" s="4" t="s">
        <v>86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25</v>
      </c>
      <c r="D20" s="6" t="s">
        <v>64</v>
      </c>
      <c r="E20" s="6" t="s">
        <v>74</v>
      </c>
      <c r="F20" s="6" t="s">
        <v>96</v>
      </c>
      <c r="G20" s="4">
        <v>7301</v>
      </c>
      <c r="H20" s="4" t="s">
        <v>67</v>
      </c>
      <c r="I20" s="7">
        <f t="shared" si="0"/>
        <v>3878</v>
      </c>
      <c r="J20" s="8">
        <v>2250</v>
      </c>
      <c r="K20" s="7">
        <f t="shared" si="1"/>
        <v>1628</v>
      </c>
      <c r="L20" s="9">
        <f t="shared" si="2"/>
        <v>0.41980402269210931</v>
      </c>
      <c r="M20" s="10">
        <v>1628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20200923</v>
      </c>
      <c r="Y20" s="11">
        <v>13</v>
      </c>
      <c r="Z20" s="5" t="s">
        <v>198</v>
      </c>
      <c r="AA20" s="11" t="str">
        <f t="shared" si="5"/>
        <v>이형준</v>
      </c>
      <c r="AB20" s="4" t="s">
        <v>95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25</v>
      </c>
      <c r="D21" s="6" t="s">
        <v>64</v>
      </c>
      <c r="E21" s="6" t="s">
        <v>74</v>
      </c>
      <c r="F21" s="6" t="s">
        <v>96</v>
      </c>
      <c r="G21" s="4">
        <v>7301</v>
      </c>
      <c r="H21" s="4" t="s">
        <v>67</v>
      </c>
      <c r="I21" s="7">
        <f t="shared" si="0"/>
        <v>3561</v>
      </c>
      <c r="J21" s="8">
        <v>3561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20200924</v>
      </c>
      <c r="Y21" s="11">
        <v>13</v>
      </c>
      <c r="Z21" s="5" t="s">
        <v>198</v>
      </c>
      <c r="AA21" s="11" t="str">
        <f t="shared" si="5"/>
        <v>이형준</v>
      </c>
      <c r="AB21" s="4" t="s">
        <v>95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25</v>
      </c>
      <c r="D22" s="6" t="s">
        <v>64</v>
      </c>
      <c r="E22" s="6" t="s">
        <v>74</v>
      </c>
      <c r="F22" s="6" t="s">
        <v>96</v>
      </c>
      <c r="G22" s="4">
        <v>7301</v>
      </c>
      <c r="H22" s="4" t="s">
        <v>67</v>
      </c>
      <c r="I22" s="7">
        <f t="shared" si="0"/>
        <v>3904</v>
      </c>
      <c r="J22" s="8">
        <v>3903</v>
      </c>
      <c r="K22" s="7">
        <f t="shared" si="1"/>
        <v>1</v>
      </c>
      <c r="L22" s="9">
        <f t="shared" si="2"/>
        <v>2.5614754098360657E-4</v>
      </c>
      <c r="M22" s="10"/>
      <c r="N22" s="10"/>
      <c r="O22" s="10"/>
      <c r="P22" s="10">
        <v>1</v>
      </c>
      <c r="Q22" s="10"/>
      <c r="R22" s="10"/>
      <c r="S22" s="10"/>
      <c r="T22" s="10"/>
      <c r="U22" s="10"/>
      <c r="V22" s="10"/>
      <c r="W22" s="10"/>
      <c r="X22" s="11">
        <v>20200925</v>
      </c>
      <c r="Y22" s="11">
        <v>13</v>
      </c>
      <c r="Z22" s="5" t="s">
        <v>202</v>
      </c>
      <c r="AA22" s="11" t="str">
        <f t="shared" si="5"/>
        <v>하선동</v>
      </c>
      <c r="AB22" s="4" t="s">
        <v>95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25</v>
      </c>
      <c r="D23" s="6" t="s">
        <v>64</v>
      </c>
      <c r="E23" s="6" t="s">
        <v>56</v>
      </c>
      <c r="F23" s="6" t="s">
        <v>76</v>
      </c>
      <c r="G23" s="4" t="s">
        <v>72</v>
      </c>
      <c r="H23" s="4" t="s">
        <v>67</v>
      </c>
      <c r="I23" s="7">
        <f t="shared" si="0"/>
        <v>3267</v>
      </c>
      <c r="J23" s="8">
        <v>3241</v>
      </c>
      <c r="K23" s="7">
        <f t="shared" si="1"/>
        <v>26</v>
      </c>
      <c r="L23" s="9">
        <f t="shared" si="2"/>
        <v>7.9583715947352304E-3</v>
      </c>
      <c r="M23" s="10">
        <v>19</v>
      </c>
      <c r="N23" s="10"/>
      <c r="O23" s="10"/>
      <c r="P23" s="10"/>
      <c r="Q23" s="10"/>
      <c r="R23" s="10"/>
      <c r="S23" s="10"/>
      <c r="T23" s="10">
        <v>7</v>
      </c>
      <c r="U23" s="10"/>
      <c r="V23" s="10"/>
      <c r="W23" s="10"/>
      <c r="X23" s="11">
        <v>20200923</v>
      </c>
      <c r="Y23" s="11">
        <v>11</v>
      </c>
      <c r="Z23" s="5" t="s">
        <v>202</v>
      </c>
      <c r="AA23" s="11" t="str">
        <f t="shared" si="5"/>
        <v>하선동</v>
      </c>
      <c r="AB23" s="4" t="s">
        <v>95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25</v>
      </c>
      <c r="D24" s="6" t="s">
        <v>64</v>
      </c>
      <c r="E24" s="6" t="s">
        <v>56</v>
      </c>
      <c r="F24" s="6" t="s">
        <v>76</v>
      </c>
      <c r="G24" s="4" t="s">
        <v>72</v>
      </c>
      <c r="H24" s="4" t="s">
        <v>67</v>
      </c>
      <c r="I24" s="7">
        <f t="shared" si="0"/>
        <v>2461</v>
      </c>
      <c r="J24" s="8">
        <v>2450</v>
      </c>
      <c r="K24" s="7">
        <f t="shared" si="1"/>
        <v>11</v>
      </c>
      <c r="L24" s="9">
        <f t="shared" si="2"/>
        <v>4.469727752945957E-3</v>
      </c>
      <c r="M24" s="10">
        <v>6</v>
      </c>
      <c r="N24" s="10"/>
      <c r="O24" s="10"/>
      <c r="P24" s="10"/>
      <c r="Q24" s="10"/>
      <c r="R24" s="10"/>
      <c r="S24" s="10"/>
      <c r="T24" s="10">
        <v>5</v>
      </c>
      <c r="U24" s="10"/>
      <c r="V24" s="10"/>
      <c r="W24" s="10"/>
      <c r="X24" s="11">
        <v>20200923</v>
      </c>
      <c r="Y24" s="11">
        <v>11</v>
      </c>
      <c r="Z24" s="5" t="s">
        <v>198</v>
      </c>
      <c r="AA24" s="11" t="str">
        <f t="shared" si="5"/>
        <v>이형준</v>
      </c>
      <c r="AB24" s="4" t="s">
        <v>95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25</v>
      </c>
      <c r="D25" s="6" t="s">
        <v>64</v>
      </c>
      <c r="E25" s="6" t="s">
        <v>56</v>
      </c>
      <c r="F25" s="6" t="s">
        <v>76</v>
      </c>
      <c r="G25" s="4" t="s">
        <v>72</v>
      </c>
      <c r="H25" s="4" t="s">
        <v>67</v>
      </c>
      <c r="I25" s="7">
        <f t="shared" si="0"/>
        <v>3681</v>
      </c>
      <c r="J25" s="10">
        <v>3627</v>
      </c>
      <c r="K25" s="7">
        <f t="shared" si="1"/>
        <v>54</v>
      </c>
      <c r="L25" s="9">
        <f t="shared" si="2"/>
        <v>1.4669926650366748E-2</v>
      </c>
      <c r="M25" s="10">
        <v>47</v>
      </c>
      <c r="N25" s="10"/>
      <c r="O25" s="10"/>
      <c r="P25" s="10"/>
      <c r="Q25" s="10"/>
      <c r="R25" s="10"/>
      <c r="S25" s="10"/>
      <c r="T25" s="10">
        <v>7</v>
      </c>
      <c r="U25" s="10"/>
      <c r="V25" s="10"/>
      <c r="W25" s="10"/>
      <c r="X25" s="11">
        <v>20200924</v>
      </c>
      <c r="Y25" s="11">
        <v>11</v>
      </c>
      <c r="Z25" s="5" t="s">
        <v>202</v>
      </c>
      <c r="AA25" s="11" t="str">
        <f t="shared" si="5"/>
        <v>하선동</v>
      </c>
      <c r="AB25" s="4" t="s">
        <v>95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25</v>
      </c>
      <c r="D26" s="6" t="s">
        <v>64</v>
      </c>
      <c r="E26" s="6" t="s">
        <v>56</v>
      </c>
      <c r="F26" s="6" t="s">
        <v>76</v>
      </c>
      <c r="G26" s="4" t="s">
        <v>72</v>
      </c>
      <c r="H26" s="4" t="s">
        <v>67</v>
      </c>
      <c r="I26" s="7">
        <f t="shared" si="0"/>
        <v>2456</v>
      </c>
      <c r="J26" s="10">
        <v>2450</v>
      </c>
      <c r="K26" s="7">
        <f t="shared" si="1"/>
        <v>6</v>
      </c>
      <c r="L26" s="9">
        <f t="shared" si="2"/>
        <v>2.4429967426710096E-3</v>
      </c>
      <c r="M26" s="10">
        <v>2</v>
      </c>
      <c r="N26" s="10"/>
      <c r="O26" s="10"/>
      <c r="P26" s="10"/>
      <c r="Q26" s="10"/>
      <c r="R26" s="10"/>
      <c r="S26" s="10"/>
      <c r="T26" s="10">
        <v>4</v>
      </c>
      <c r="U26" s="10"/>
      <c r="V26" s="10"/>
      <c r="W26" s="10"/>
      <c r="X26" s="11">
        <v>20200922</v>
      </c>
      <c r="Y26" s="11">
        <v>11</v>
      </c>
      <c r="Z26" s="5" t="s">
        <v>198</v>
      </c>
      <c r="AA26" s="11" t="str">
        <f t="shared" si="5"/>
        <v>이형준</v>
      </c>
      <c r="AB26" s="4" t="s">
        <v>95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25</v>
      </c>
      <c r="D27" s="6" t="s">
        <v>204</v>
      </c>
      <c r="E27" s="4" t="s">
        <v>206</v>
      </c>
      <c r="F27" s="6" t="s">
        <v>207</v>
      </c>
      <c r="G27" s="4"/>
      <c r="H27" s="4"/>
      <c r="I27" s="7">
        <f t="shared" si="0"/>
        <v>522</v>
      </c>
      <c r="J27" s="10">
        <v>510</v>
      </c>
      <c r="K27" s="7">
        <f t="shared" si="1"/>
        <v>12</v>
      </c>
      <c r="L27" s="9">
        <f t="shared" si="2"/>
        <v>2.2988505747126436E-2</v>
      </c>
      <c r="M27" s="10"/>
      <c r="N27" s="10"/>
      <c r="O27" s="10">
        <v>12</v>
      </c>
      <c r="P27" s="10"/>
      <c r="Q27" s="10"/>
      <c r="R27" s="10"/>
      <c r="S27" s="10"/>
      <c r="T27" s="10"/>
      <c r="U27" s="10"/>
      <c r="V27" s="10"/>
      <c r="W27" s="10"/>
      <c r="X27" s="11">
        <v>20200917</v>
      </c>
      <c r="Y27" s="11">
        <v>4</v>
      </c>
      <c r="Z27" s="5" t="s">
        <v>202</v>
      </c>
      <c r="AA27" s="11" t="str">
        <f t="shared" si="5"/>
        <v>하선동</v>
      </c>
      <c r="AB27" s="4" t="s">
        <v>95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25</v>
      </c>
      <c r="D28" s="6" t="s">
        <v>84</v>
      </c>
      <c r="E28" s="6" t="s">
        <v>69</v>
      </c>
      <c r="F28" s="6" t="s">
        <v>93</v>
      </c>
      <c r="G28" s="4" t="s">
        <v>94</v>
      </c>
      <c r="H28" s="4" t="s">
        <v>59</v>
      </c>
      <c r="I28" s="7">
        <f t="shared" si="0"/>
        <v>1578</v>
      </c>
      <c r="J28" s="15">
        <v>1320</v>
      </c>
      <c r="K28" s="7">
        <f t="shared" si="1"/>
        <v>258</v>
      </c>
      <c r="L28" s="9">
        <f t="shared" si="2"/>
        <v>0.1634980988593156</v>
      </c>
      <c r="M28" s="10">
        <v>185</v>
      </c>
      <c r="N28" s="10"/>
      <c r="O28" s="10"/>
      <c r="P28" s="10">
        <v>5</v>
      </c>
      <c r="Q28" s="10">
        <v>4</v>
      </c>
      <c r="R28" s="10">
        <v>19</v>
      </c>
      <c r="S28" s="10">
        <v>45</v>
      </c>
      <c r="T28" s="10"/>
      <c r="U28" s="10"/>
      <c r="V28" s="10"/>
      <c r="W28" s="10"/>
      <c r="X28" s="11">
        <v>20200923</v>
      </c>
      <c r="Y28" s="11">
        <v>1</v>
      </c>
      <c r="Z28" s="5" t="s">
        <v>202</v>
      </c>
      <c r="AA28" s="11" t="str">
        <f t="shared" si="5"/>
        <v>하선동</v>
      </c>
      <c r="AB28" s="4" t="s">
        <v>100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25</v>
      </c>
      <c r="D29" s="6" t="s">
        <v>84</v>
      </c>
      <c r="E29" s="6" t="s">
        <v>69</v>
      </c>
      <c r="F29" s="6" t="s">
        <v>93</v>
      </c>
      <c r="G29" s="4" t="s">
        <v>94</v>
      </c>
      <c r="H29" s="4" t="s">
        <v>59</v>
      </c>
      <c r="I29" s="7">
        <f t="shared" si="0"/>
        <v>795</v>
      </c>
      <c r="J29" s="10">
        <v>650</v>
      </c>
      <c r="K29" s="7">
        <f t="shared" si="1"/>
        <v>145</v>
      </c>
      <c r="L29" s="9">
        <f t="shared" si="2"/>
        <v>0.18238993710691823</v>
      </c>
      <c r="M29" s="10">
        <v>5</v>
      </c>
      <c r="N29" s="10"/>
      <c r="O29" s="10"/>
      <c r="P29" s="10"/>
      <c r="Q29" s="10">
        <v>9</v>
      </c>
      <c r="R29" s="10">
        <v>128</v>
      </c>
      <c r="S29" s="10">
        <v>3</v>
      </c>
      <c r="T29" s="10"/>
      <c r="U29" s="10"/>
      <c r="V29" s="10"/>
      <c r="W29" s="10"/>
      <c r="X29" s="11">
        <v>20200922</v>
      </c>
      <c r="Y29" s="11">
        <v>1</v>
      </c>
      <c r="Z29" s="5" t="s">
        <v>198</v>
      </c>
      <c r="AA29" s="11" t="str">
        <f t="shared" si="5"/>
        <v>이형준</v>
      </c>
      <c r="AB29" s="4" t="s">
        <v>100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25</v>
      </c>
      <c r="D30" s="6" t="s">
        <v>204</v>
      </c>
      <c r="E30" s="6" t="s">
        <v>206</v>
      </c>
      <c r="F30" s="6" t="s">
        <v>208</v>
      </c>
      <c r="G30" s="4" t="s">
        <v>205</v>
      </c>
      <c r="H30" s="4" t="s">
        <v>67</v>
      </c>
      <c r="I30" s="7">
        <f t="shared" si="0"/>
        <v>5811</v>
      </c>
      <c r="J30" s="10">
        <v>5800</v>
      </c>
      <c r="K30" s="7">
        <f t="shared" ref="K30:K43" si="6">SUM(M30:W30)</f>
        <v>11</v>
      </c>
      <c r="L30" s="9">
        <f t="shared" si="2"/>
        <v>1.8929616245052486E-3</v>
      </c>
      <c r="M30" s="10"/>
      <c r="N30" s="10"/>
      <c r="O30" s="10"/>
      <c r="P30" s="10"/>
      <c r="Q30" s="10">
        <v>11</v>
      </c>
      <c r="R30" s="10"/>
      <c r="S30" s="10"/>
      <c r="T30" s="10"/>
      <c r="U30" s="10"/>
      <c r="V30" s="10"/>
      <c r="W30" s="10"/>
      <c r="X30" s="11">
        <v>20200924</v>
      </c>
      <c r="Y30" s="11">
        <v>6</v>
      </c>
      <c r="Z30" s="5" t="s">
        <v>202</v>
      </c>
      <c r="AA30" s="11" t="str">
        <f t="shared" si="5"/>
        <v>하선동</v>
      </c>
      <c r="AB30" s="4" t="s">
        <v>100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25</v>
      </c>
      <c r="D31" s="6" t="s">
        <v>204</v>
      </c>
      <c r="E31" s="6" t="s">
        <v>206</v>
      </c>
      <c r="F31" s="6" t="s">
        <v>208</v>
      </c>
      <c r="G31" s="4" t="s">
        <v>205</v>
      </c>
      <c r="H31" s="4" t="s">
        <v>67</v>
      </c>
      <c r="I31" s="7">
        <f t="shared" si="0"/>
        <v>201</v>
      </c>
      <c r="J31" s="8">
        <v>200</v>
      </c>
      <c r="K31" s="7">
        <f t="shared" si="6"/>
        <v>1</v>
      </c>
      <c r="L31" s="9">
        <f t="shared" si="2"/>
        <v>4.9751243781094526E-3</v>
      </c>
      <c r="M31" s="10"/>
      <c r="N31" s="10"/>
      <c r="O31" s="10"/>
      <c r="P31" s="10"/>
      <c r="Q31" s="10">
        <v>1</v>
      </c>
      <c r="R31" s="10"/>
      <c r="S31" s="10"/>
      <c r="T31" s="10"/>
      <c r="U31" s="10"/>
      <c r="V31" s="10"/>
      <c r="W31" s="10"/>
      <c r="X31" s="11">
        <v>20200924</v>
      </c>
      <c r="Y31" s="11">
        <v>6</v>
      </c>
      <c r="Z31" s="5" t="s">
        <v>198</v>
      </c>
      <c r="AA31" s="11" t="str">
        <f t="shared" si="5"/>
        <v>이형준</v>
      </c>
      <c r="AB31" s="4" t="s">
        <v>100</v>
      </c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25</v>
      </c>
      <c r="D32" s="6" t="s">
        <v>204</v>
      </c>
      <c r="E32" s="6" t="s">
        <v>206</v>
      </c>
      <c r="F32" s="6" t="s">
        <v>208</v>
      </c>
      <c r="G32" s="4" t="s">
        <v>205</v>
      </c>
      <c r="H32" s="4" t="s">
        <v>67</v>
      </c>
      <c r="I32" s="7">
        <f t="shared" si="0"/>
        <v>101</v>
      </c>
      <c r="J32" s="8">
        <v>99</v>
      </c>
      <c r="K32" s="7">
        <f t="shared" si="6"/>
        <v>2</v>
      </c>
      <c r="L32" s="9">
        <f t="shared" si="2"/>
        <v>1.9801980198019802E-2</v>
      </c>
      <c r="M32" s="10"/>
      <c r="N32" s="10"/>
      <c r="O32" s="10"/>
      <c r="P32" s="10"/>
      <c r="Q32" s="10">
        <v>2</v>
      </c>
      <c r="R32" s="10"/>
      <c r="S32" s="10"/>
      <c r="T32" s="10"/>
      <c r="U32" s="10"/>
      <c r="V32" s="10"/>
      <c r="W32" s="10"/>
      <c r="X32" s="11">
        <v>20200925</v>
      </c>
      <c r="Y32" s="11">
        <v>9</v>
      </c>
      <c r="Z32" s="5" t="s">
        <v>202</v>
      </c>
      <c r="AA32" s="11" t="str">
        <f t="shared" si="5"/>
        <v>하선동</v>
      </c>
      <c r="AB32" s="4" t="s">
        <v>100</v>
      </c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25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25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25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25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25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25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25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25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25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25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25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25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25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25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8">SUM(I7:I46)</f>
        <v>64128</v>
      </c>
      <c r="J47" s="51">
        <f t="shared" si="8"/>
        <v>60907</v>
      </c>
      <c r="K47" s="51">
        <f t="shared" si="8"/>
        <v>3221</v>
      </c>
      <c r="L47" s="51" t="e">
        <f t="shared" si="8"/>
        <v>#DIV/0!</v>
      </c>
      <c r="M47" s="51">
        <f t="shared" si="8"/>
        <v>2252</v>
      </c>
      <c r="N47" s="51">
        <f t="shared" si="8"/>
        <v>12</v>
      </c>
      <c r="O47" s="51">
        <f t="shared" si="8"/>
        <v>300</v>
      </c>
      <c r="P47" s="51">
        <f t="shared" si="8"/>
        <v>55</v>
      </c>
      <c r="Q47" s="51">
        <f t="shared" si="8"/>
        <v>93</v>
      </c>
      <c r="R47" s="51">
        <f t="shared" si="8"/>
        <v>147</v>
      </c>
      <c r="S47" s="51">
        <f t="shared" si="8"/>
        <v>135</v>
      </c>
      <c r="T47" s="51">
        <f t="shared" si="8"/>
        <v>147</v>
      </c>
      <c r="U47" s="51">
        <f t="shared" si="8"/>
        <v>0</v>
      </c>
      <c r="V47" s="51">
        <f t="shared" si="8"/>
        <v>0</v>
      </c>
      <c r="W47" s="51">
        <f t="shared" si="8"/>
        <v>80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25</v>
      </c>
      <c r="D49" s="6" t="s">
        <v>209</v>
      </c>
      <c r="E49" s="6" t="s">
        <v>211</v>
      </c>
      <c r="F49" s="6" t="s">
        <v>210</v>
      </c>
      <c r="G49" s="4" t="s">
        <v>212</v>
      </c>
      <c r="H49" s="4" t="s">
        <v>67</v>
      </c>
      <c r="I49" s="7">
        <f t="shared" ref="I49:I63" si="9">J49+K49</f>
        <v>411</v>
      </c>
      <c r="J49" s="8">
        <v>200</v>
      </c>
      <c r="K49" s="7">
        <f t="shared" ref="K49:K63" si="10">SUM(M49:W49)</f>
        <v>211</v>
      </c>
      <c r="L49" s="9">
        <f t="shared" ref="L49:L63" si="11">K49/I49</f>
        <v>0.51338199513381999</v>
      </c>
      <c r="M49" s="10">
        <v>200</v>
      </c>
      <c r="N49" s="10"/>
      <c r="O49" s="10"/>
      <c r="P49" s="10"/>
      <c r="Q49" s="10"/>
      <c r="R49" s="10"/>
      <c r="S49" s="10">
        <v>11</v>
      </c>
      <c r="T49" s="10"/>
      <c r="U49" s="10"/>
      <c r="V49" s="10"/>
      <c r="W49" s="10"/>
      <c r="X49" s="11">
        <v>20200925</v>
      </c>
      <c r="Y49" s="11">
        <v>2</v>
      </c>
      <c r="Z49" s="5" t="s">
        <v>202</v>
      </c>
      <c r="AA49" s="11" t="str">
        <f>IF($Z49="A","하선동",IF($Z49="B","이형준",""))</f>
        <v>하선동</v>
      </c>
      <c r="AB49" s="4" t="s">
        <v>100</v>
      </c>
      <c r="AC49" s="12" t="s">
        <v>213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25</v>
      </c>
      <c r="D50" s="6" t="s">
        <v>209</v>
      </c>
      <c r="E50" s="6" t="s">
        <v>215</v>
      </c>
      <c r="F50" s="6" t="s">
        <v>210</v>
      </c>
      <c r="G50" s="4"/>
      <c r="H50" s="4" t="s">
        <v>216</v>
      </c>
      <c r="I50" s="7">
        <f t="shared" si="9"/>
        <v>7000</v>
      </c>
      <c r="J50" s="8">
        <v>7000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12" t="s">
        <v>214</v>
      </c>
      <c r="AC50" s="62" t="s">
        <v>219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25</v>
      </c>
      <c r="D51" s="6" t="s">
        <v>209</v>
      </c>
      <c r="E51" s="6" t="s">
        <v>215</v>
      </c>
      <c r="F51" s="6" t="s">
        <v>210</v>
      </c>
      <c r="G51" s="4"/>
      <c r="H51" s="4" t="s">
        <v>217</v>
      </c>
      <c r="I51" s="7">
        <f t="shared" si="9"/>
        <v>3435</v>
      </c>
      <c r="J51" s="8">
        <v>3435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12" t="s">
        <v>214</v>
      </c>
      <c r="AC51" s="63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25</v>
      </c>
      <c r="D52" s="6" t="s">
        <v>209</v>
      </c>
      <c r="E52" s="6" t="s">
        <v>215</v>
      </c>
      <c r="F52" s="6" t="s">
        <v>210</v>
      </c>
      <c r="G52" s="4"/>
      <c r="H52" s="4" t="s">
        <v>218</v>
      </c>
      <c r="I52" s="7">
        <f t="shared" si="9"/>
        <v>3447</v>
      </c>
      <c r="J52" s="8">
        <v>3447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12" t="s">
        <v>214</v>
      </c>
      <c r="AC52" s="64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25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25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25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25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25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25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25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25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25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25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25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8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C50:AC52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A8:C8 I8:AC8 A9:AC12 A17:AC17 A13:C16 I13:AC16 I18:AC19 A27:AC27 K20:AC20 A18:C26 I21:AC26 A33:AC46 A28:C29 I28:AC28 I29:AA29 AB29:AC32 A30:AA32">
    <cfRule type="expression" dxfId="213" priority="53">
      <formula>$L7&gt;0.15</formula>
    </cfRule>
    <cfRule type="expression" dxfId="212" priority="54">
      <formula>AND($L7&gt;0.08,$L7&lt;0.15)</formula>
    </cfRule>
  </conditionalFormatting>
  <conditionalFormatting sqref="A49:AC50 A53:AC63 A51:AB52">
    <cfRule type="expression" dxfId="211" priority="51">
      <formula>$L49&gt;0.15</formula>
    </cfRule>
    <cfRule type="expression" dxfId="210" priority="52">
      <formula>AND($L49&gt;0.08,$L49&lt;0.15)</formula>
    </cfRule>
  </conditionalFormatting>
  <conditionalFormatting sqref="D8:H8">
    <cfRule type="expression" dxfId="209" priority="49">
      <formula>$L8&gt;0.15</formula>
    </cfRule>
    <cfRule type="expression" dxfId="208" priority="50">
      <formula>AND($L8&gt;0.08,$L8&lt;0.15)</formula>
    </cfRule>
  </conditionalFormatting>
  <conditionalFormatting sqref="D13:G13">
    <cfRule type="expression" dxfId="207" priority="47">
      <formula>$L13&gt;0.15</formula>
    </cfRule>
    <cfRule type="expression" dxfId="206" priority="48">
      <formula>AND($L13&gt;0.08,$L13&lt;0.15)</formula>
    </cfRule>
  </conditionalFormatting>
  <conditionalFormatting sqref="H13">
    <cfRule type="expression" dxfId="205" priority="45">
      <formula>$L13&gt;0.15</formula>
    </cfRule>
    <cfRule type="expression" dxfId="204" priority="46">
      <formula>AND($L13&gt;0.08,$L13&lt;0.15)</formula>
    </cfRule>
  </conditionalFormatting>
  <conditionalFormatting sqref="D14:H14">
    <cfRule type="expression" dxfId="203" priority="43">
      <formula>$L14&gt;0.15</formula>
    </cfRule>
    <cfRule type="expression" dxfId="202" priority="44">
      <formula>AND($L14&gt;0.08,$L14&lt;0.15)</formula>
    </cfRule>
  </conditionalFormatting>
  <conditionalFormatting sqref="D15:G15">
    <cfRule type="expression" dxfId="201" priority="41">
      <formula>$L15&gt;0.15</formula>
    </cfRule>
    <cfRule type="expression" dxfId="200" priority="42">
      <formula>AND($L15&gt;0.08,$L15&lt;0.15)</formula>
    </cfRule>
  </conditionalFormatting>
  <conditionalFormatting sqref="H15">
    <cfRule type="expression" dxfId="199" priority="39">
      <formula>$L15&gt;0.15</formula>
    </cfRule>
    <cfRule type="expression" dxfId="198" priority="40">
      <formula>AND($L15&gt;0.08,$L15&lt;0.15)</formula>
    </cfRule>
  </conditionalFormatting>
  <conditionalFormatting sqref="D16:G16">
    <cfRule type="expression" dxfId="197" priority="37">
      <formula>$L16&gt;0.15</formula>
    </cfRule>
    <cfRule type="expression" dxfId="196" priority="38">
      <formula>AND($L16&gt;0.08,$L16&lt;0.15)</formula>
    </cfRule>
  </conditionalFormatting>
  <conditionalFormatting sqref="H16">
    <cfRule type="expression" dxfId="195" priority="35">
      <formula>$L16&gt;0.15</formula>
    </cfRule>
    <cfRule type="expression" dxfId="194" priority="36">
      <formula>AND($L16&gt;0.08,$L16&lt;0.15)</formula>
    </cfRule>
  </conditionalFormatting>
  <conditionalFormatting sqref="D18:H18">
    <cfRule type="expression" dxfId="193" priority="33">
      <formula>$L18&gt;0.15</formula>
    </cfRule>
    <cfRule type="expression" dxfId="192" priority="34">
      <formula>AND($L18&gt;0.08,$L18&lt;0.15)</formula>
    </cfRule>
  </conditionalFormatting>
  <conditionalFormatting sqref="D19:G19">
    <cfRule type="expression" dxfId="191" priority="31">
      <formula>$L19&gt;0.15</formula>
    </cfRule>
    <cfRule type="expression" dxfId="190" priority="32">
      <formula>AND($L19&gt;0.08,$L19&lt;0.15)</formula>
    </cfRule>
  </conditionalFormatting>
  <conditionalFormatting sqref="H19">
    <cfRule type="expression" dxfId="189" priority="29">
      <formula>$L19&gt;0.15</formula>
    </cfRule>
    <cfRule type="expression" dxfId="188" priority="30">
      <formula>AND($L19&gt;0.08,$L19&lt;0.15)</formula>
    </cfRule>
  </conditionalFormatting>
  <conditionalFormatting sqref="I20:J20">
    <cfRule type="expression" dxfId="187" priority="27">
      <formula>$L20&gt;0.15</formula>
    </cfRule>
    <cfRule type="expression" dxfId="186" priority="28">
      <formula>AND($L20&gt;0.08,$L20&lt;0.15)</formula>
    </cfRule>
  </conditionalFormatting>
  <conditionalFormatting sqref="D20:H20">
    <cfRule type="expression" dxfId="185" priority="25">
      <formula>$L20&gt;0.15</formula>
    </cfRule>
    <cfRule type="expression" dxfId="184" priority="26">
      <formula>AND($L20&gt;0.08,$L20&lt;0.15)</formula>
    </cfRule>
  </conditionalFormatting>
  <conditionalFormatting sqref="D21:H21">
    <cfRule type="expression" dxfId="183" priority="23">
      <formula>$L21&gt;0.15</formula>
    </cfRule>
    <cfRule type="expression" dxfId="182" priority="24">
      <formula>AND($L21&gt;0.08,$L21&lt;0.15)</formula>
    </cfRule>
  </conditionalFormatting>
  <conditionalFormatting sqref="D22:H22">
    <cfRule type="expression" dxfId="181" priority="21">
      <formula>$L22&gt;0.15</formula>
    </cfRule>
    <cfRule type="expression" dxfId="180" priority="22">
      <formula>AND($L22&gt;0.08,$L22&lt;0.15)</formula>
    </cfRule>
  </conditionalFormatting>
  <conditionalFormatting sqref="D23:G23">
    <cfRule type="expression" dxfId="179" priority="19">
      <formula>$L23&gt;0.15</formula>
    </cfRule>
    <cfRule type="expression" dxfId="178" priority="20">
      <formula>AND($L23&gt;0.08,$L23&lt;0.15)</formula>
    </cfRule>
  </conditionalFormatting>
  <conditionalFormatting sqref="H23">
    <cfRule type="expression" dxfId="177" priority="17">
      <formula>$L23&gt;0.15</formula>
    </cfRule>
    <cfRule type="expression" dxfId="176" priority="18">
      <formula>AND($L23&gt;0.08,$L23&lt;0.15)</formula>
    </cfRule>
  </conditionalFormatting>
  <conditionalFormatting sqref="D24:G24">
    <cfRule type="expression" dxfId="175" priority="15">
      <formula>$L24&gt;0.15</formula>
    </cfRule>
    <cfRule type="expression" dxfId="174" priority="16">
      <formula>AND($L24&gt;0.08,$L24&lt;0.15)</formula>
    </cfRule>
  </conditionalFormatting>
  <conditionalFormatting sqref="H24">
    <cfRule type="expression" dxfId="173" priority="13">
      <formula>$L24&gt;0.15</formula>
    </cfRule>
    <cfRule type="expression" dxfId="172" priority="14">
      <formula>AND($L24&gt;0.08,$L24&lt;0.15)</formula>
    </cfRule>
  </conditionalFormatting>
  <conditionalFormatting sqref="D25:G25">
    <cfRule type="expression" dxfId="171" priority="11">
      <formula>$L25&gt;0.15</formula>
    </cfRule>
    <cfRule type="expression" dxfId="170" priority="12">
      <formula>AND($L25&gt;0.08,$L25&lt;0.15)</formula>
    </cfRule>
  </conditionalFormatting>
  <conditionalFormatting sqref="H25">
    <cfRule type="expression" dxfId="169" priority="9">
      <formula>$L25&gt;0.15</formula>
    </cfRule>
    <cfRule type="expression" dxfId="168" priority="10">
      <formula>AND($L25&gt;0.08,$L25&lt;0.15)</formula>
    </cfRule>
  </conditionalFormatting>
  <conditionalFormatting sqref="D26:G26">
    <cfRule type="expression" dxfId="167" priority="7">
      <formula>$L26&gt;0.15</formula>
    </cfRule>
    <cfRule type="expression" dxfId="166" priority="8">
      <formula>AND($L26&gt;0.08,$L26&lt;0.15)</formula>
    </cfRule>
  </conditionalFormatting>
  <conditionalFormatting sqref="H26">
    <cfRule type="expression" dxfId="165" priority="5">
      <formula>$L26&gt;0.15</formula>
    </cfRule>
    <cfRule type="expression" dxfId="164" priority="6">
      <formula>AND($L26&gt;0.08,$L26&lt;0.15)</formula>
    </cfRule>
  </conditionalFormatting>
  <conditionalFormatting sqref="D28:H28">
    <cfRule type="expression" dxfId="163" priority="3">
      <formula>$L28&gt;0.15</formula>
    </cfRule>
    <cfRule type="expression" dxfId="162" priority="4">
      <formula>AND($L28&gt;0.08,$L28&lt;0.15)</formula>
    </cfRule>
  </conditionalFormatting>
  <conditionalFormatting sqref="D29:H29">
    <cfRule type="expression" dxfId="161" priority="1">
      <formula>$L29&gt;0.15</formula>
    </cfRule>
    <cfRule type="expression" dxfId="160" priority="2">
      <formula>AND($L29&gt;0.08,$L29&lt;0.15)</formula>
    </cfRule>
  </conditionalFormatting>
  <dataValidations count="3">
    <dataValidation allowBlank="1" showInputMessage="1" showErrorMessage="1" prompt="수식 계산_x000a_수치 입력 금지" sqref="K49:K63 K7:K46" xr:uid="{380EE939-5708-4686-9569-551384A358BC}"/>
    <dataValidation type="whole" allowBlank="1" showInputMessage="1" showErrorMessage="1" errorTitle="입력값이 올바르지 않습니다." error="숫자만 쓰세요!" sqref="J29:J30 J25:J27 M49:W63 M7:W46" xr:uid="{A88B59D8-47CD-4B84-902A-2413DF7388D2}">
      <formula1>0</formula1>
      <formula2>20000</formula2>
    </dataValidation>
    <dataValidation type="list" allowBlank="1" showInputMessage="1" showErrorMessage="1" sqref="Z49:Z63 Z7:Z46" xr:uid="{700D2FA7-9153-4FDD-837B-FF7BEEE3612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F573EC-829F-4B99-8C98-54F6AA8D9C5D}">
          <x14:formula1>
            <xm:f>데이터!$B$4:$B$17</xm:f>
          </x14:formula1>
          <xm:sqref>D30:D46 D7:D12 D14 D17:D18 D20:D22 D27 D49:D63</xm:sqref>
        </x14:dataValidation>
        <x14:dataValidation type="list" allowBlank="1" showInputMessage="1" showErrorMessage="1" xr:uid="{09E16AFE-5D4B-4C42-AA54-E8438A2D1FF7}">
          <x14:formula1>
            <xm:f>데이터!$C$4:$C$11</xm:f>
          </x14:formula1>
          <xm:sqref>AB7:AB46 AB49 AB53:AB63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4146-5DF3-4ACE-9B0D-1D6604C18375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D13" sqref="D13:H1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220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3" t="s">
        <v>21</v>
      </c>
      <c r="S6" s="27" t="s">
        <v>22</v>
      </c>
      <c r="T6" s="3" t="s">
        <v>23</v>
      </c>
      <c r="U6" s="3" t="s">
        <v>46</v>
      </c>
      <c r="V6" s="3" t="s">
        <v>47</v>
      </c>
      <c r="W6" s="27" t="s">
        <v>24</v>
      </c>
      <c r="X6" s="27" t="s">
        <v>25</v>
      </c>
      <c r="Y6" s="27" t="s">
        <v>26</v>
      </c>
      <c r="Z6" s="27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26</v>
      </c>
      <c r="D7" s="6" t="s">
        <v>222</v>
      </c>
      <c r="E7" s="6" t="s">
        <v>223</v>
      </c>
      <c r="F7" s="6" t="s">
        <v>221</v>
      </c>
      <c r="G7" s="4" t="s">
        <v>80</v>
      </c>
      <c r="H7" s="4" t="s">
        <v>59</v>
      </c>
      <c r="I7" s="7">
        <f t="shared" ref="I7:I18" si="0">J7+K7</f>
        <v>1159</v>
      </c>
      <c r="J7" s="8">
        <v>1030</v>
      </c>
      <c r="K7" s="7">
        <f t="shared" ref="K7:K16" si="1">SUM(M7:W7)</f>
        <v>129</v>
      </c>
      <c r="L7" s="9">
        <f t="shared" ref="L7:L18" si="2">K7/I7</f>
        <v>0.11130284728213978</v>
      </c>
      <c r="M7" s="10">
        <v>1</v>
      </c>
      <c r="N7" s="10">
        <v>104</v>
      </c>
      <c r="O7" s="10"/>
      <c r="P7" s="10">
        <v>5</v>
      </c>
      <c r="Q7" s="10">
        <v>1</v>
      </c>
      <c r="R7" s="10"/>
      <c r="S7" s="10">
        <v>18</v>
      </c>
      <c r="T7" s="10"/>
      <c r="U7" s="10"/>
      <c r="V7" s="10"/>
      <c r="W7" s="10"/>
      <c r="X7" s="11">
        <v>20200928</v>
      </c>
      <c r="Y7" s="11">
        <v>10</v>
      </c>
      <c r="Z7" s="5" t="s">
        <v>224</v>
      </c>
      <c r="AA7" s="11" t="str">
        <f t="shared" ref="AA7:AA46" si="3">IF($Z7="A","하선동",IF($Z7="B","이형준",""))</f>
        <v>하선동</v>
      </c>
      <c r="AB7" s="4" t="s">
        <v>62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26</v>
      </c>
      <c r="D8" s="6" t="s">
        <v>222</v>
      </c>
      <c r="E8" s="6"/>
      <c r="F8" s="6" t="s">
        <v>225</v>
      </c>
      <c r="G8" s="4" t="s">
        <v>228</v>
      </c>
      <c r="H8" s="4" t="s">
        <v>67</v>
      </c>
      <c r="I8" s="7">
        <f t="shared" si="0"/>
        <v>501</v>
      </c>
      <c r="J8" s="8">
        <v>480</v>
      </c>
      <c r="K8" s="7">
        <f t="shared" si="1"/>
        <v>21</v>
      </c>
      <c r="L8" s="9">
        <f t="shared" si="2"/>
        <v>4.1916167664670656E-2</v>
      </c>
      <c r="M8" s="10"/>
      <c r="N8" s="10"/>
      <c r="O8" s="10"/>
      <c r="P8" s="10"/>
      <c r="Q8" s="10"/>
      <c r="R8" s="10"/>
      <c r="S8" s="10"/>
      <c r="T8" s="10"/>
      <c r="U8" s="10"/>
      <c r="V8" s="10">
        <v>21</v>
      </c>
      <c r="W8" s="10"/>
      <c r="X8" s="11">
        <v>20200926</v>
      </c>
      <c r="Y8" s="11">
        <v>15</v>
      </c>
      <c r="Z8" s="5" t="s">
        <v>224</v>
      </c>
      <c r="AA8" s="11" t="str">
        <f t="shared" si="3"/>
        <v>하선동</v>
      </c>
      <c r="AB8" s="4" t="s">
        <v>62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26</v>
      </c>
      <c r="D9" s="6" t="s">
        <v>222</v>
      </c>
      <c r="E9" s="6"/>
      <c r="F9" s="6" t="s">
        <v>225</v>
      </c>
      <c r="G9" s="4" t="s">
        <v>228</v>
      </c>
      <c r="H9" s="4" t="s">
        <v>67</v>
      </c>
      <c r="I9" s="7">
        <f t="shared" si="0"/>
        <v>2829</v>
      </c>
      <c r="J9" s="8">
        <v>2760</v>
      </c>
      <c r="K9" s="7">
        <f t="shared" si="1"/>
        <v>69</v>
      </c>
      <c r="L9" s="9">
        <f t="shared" si="2"/>
        <v>2.4390243902439025E-2</v>
      </c>
      <c r="M9" s="10"/>
      <c r="N9" s="10"/>
      <c r="O9" s="10"/>
      <c r="P9" s="10"/>
      <c r="Q9" s="10"/>
      <c r="R9" s="10"/>
      <c r="S9" s="10"/>
      <c r="T9" s="10"/>
      <c r="U9" s="10"/>
      <c r="V9" s="10">
        <v>69</v>
      </c>
      <c r="W9" s="10"/>
      <c r="X9" s="11">
        <v>20200926</v>
      </c>
      <c r="Y9" s="11">
        <v>5</v>
      </c>
      <c r="Z9" s="5" t="s">
        <v>226</v>
      </c>
      <c r="AA9" s="11" t="str">
        <f t="shared" si="3"/>
        <v>이형준</v>
      </c>
      <c r="AB9" s="4" t="s">
        <v>62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26</v>
      </c>
      <c r="D10" s="6" t="s">
        <v>64</v>
      </c>
      <c r="E10" s="6" t="s">
        <v>131</v>
      </c>
      <c r="F10" s="6" t="s">
        <v>154</v>
      </c>
      <c r="G10" s="4" t="s">
        <v>132</v>
      </c>
      <c r="H10" s="4" t="s">
        <v>67</v>
      </c>
      <c r="I10" s="7">
        <f t="shared" si="0"/>
        <v>15689</v>
      </c>
      <c r="J10" s="8">
        <v>15000</v>
      </c>
      <c r="K10" s="7">
        <f t="shared" si="1"/>
        <v>689</v>
      </c>
      <c r="L10" s="9">
        <f t="shared" si="2"/>
        <v>4.3916119574223977E-2</v>
      </c>
      <c r="M10" s="10">
        <v>672</v>
      </c>
      <c r="N10" s="10">
        <v>17</v>
      </c>
      <c r="O10" s="10"/>
      <c r="P10" s="10"/>
      <c r="Q10" s="10"/>
      <c r="R10" s="10"/>
      <c r="S10" s="10"/>
      <c r="T10" s="10"/>
      <c r="U10" s="10"/>
      <c r="V10" s="10"/>
      <c r="W10" s="10"/>
      <c r="X10" s="11">
        <v>20200924</v>
      </c>
      <c r="Y10" s="11">
        <v>4</v>
      </c>
      <c r="Z10" s="5" t="s">
        <v>224</v>
      </c>
      <c r="AA10" s="11" t="str">
        <f t="shared" si="3"/>
        <v>하선동</v>
      </c>
      <c r="AB10" s="4" t="s">
        <v>62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26</v>
      </c>
      <c r="D11" s="6" t="s">
        <v>64</v>
      </c>
      <c r="E11" s="6" t="s">
        <v>131</v>
      </c>
      <c r="F11" s="6" t="s">
        <v>154</v>
      </c>
      <c r="G11" s="4" t="s">
        <v>132</v>
      </c>
      <c r="H11" s="4" t="s">
        <v>67</v>
      </c>
      <c r="I11" s="7">
        <f t="shared" si="0"/>
        <v>57584</v>
      </c>
      <c r="J11" s="8">
        <v>55000</v>
      </c>
      <c r="K11" s="7">
        <f t="shared" si="1"/>
        <v>2584</v>
      </c>
      <c r="L11" s="9">
        <f t="shared" si="2"/>
        <v>4.4873575993331478E-2</v>
      </c>
      <c r="M11" s="10">
        <v>2571</v>
      </c>
      <c r="N11" s="10">
        <v>13</v>
      </c>
      <c r="O11" s="10"/>
      <c r="P11" s="10"/>
      <c r="Q11" s="10"/>
      <c r="R11" s="10"/>
      <c r="S11" s="10"/>
      <c r="T11" s="10"/>
      <c r="U11" s="10"/>
      <c r="V11" s="10"/>
      <c r="W11" s="10"/>
      <c r="X11" s="11">
        <v>20200926</v>
      </c>
      <c r="Y11" s="11">
        <v>4</v>
      </c>
      <c r="Z11" s="5" t="s">
        <v>224</v>
      </c>
      <c r="AA11" s="11" t="str">
        <f t="shared" si="3"/>
        <v>하선동</v>
      </c>
      <c r="AB11" s="4" t="s">
        <v>62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26</v>
      </c>
      <c r="D12" s="6" t="s">
        <v>222</v>
      </c>
      <c r="E12" s="6" t="s">
        <v>223</v>
      </c>
      <c r="F12" s="6" t="s">
        <v>221</v>
      </c>
      <c r="G12" s="4" t="s">
        <v>80</v>
      </c>
      <c r="H12" s="4" t="s">
        <v>59</v>
      </c>
      <c r="I12" s="7">
        <f t="shared" si="0"/>
        <v>1349</v>
      </c>
      <c r="J12" s="8">
        <v>1310</v>
      </c>
      <c r="K12" s="7">
        <f t="shared" si="1"/>
        <v>39</v>
      </c>
      <c r="L12" s="9">
        <f t="shared" si="2"/>
        <v>2.8910303928836176E-2</v>
      </c>
      <c r="M12" s="10"/>
      <c r="N12" s="10">
        <v>10</v>
      </c>
      <c r="O12" s="10"/>
      <c r="P12" s="10">
        <v>2</v>
      </c>
      <c r="Q12" s="10">
        <v>2</v>
      </c>
      <c r="R12" s="10"/>
      <c r="S12" s="10">
        <v>25</v>
      </c>
      <c r="T12" s="10"/>
      <c r="U12" s="10"/>
      <c r="V12" s="10"/>
      <c r="W12" s="10"/>
      <c r="X12" s="11">
        <v>20200926</v>
      </c>
      <c r="Y12" s="11">
        <v>10</v>
      </c>
      <c r="Z12" s="5" t="s">
        <v>226</v>
      </c>
      <c r="AA12" s="11" t="str">
        <f t="shared" si="3"/>
        <v>이형준</v>
      </c>
      <c r="AB12" s="4" t="s">
        <v>62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26</v>
      </c>
      <c r="D13" s="6" t="s">
        <v>222</v>
      </c>
      <c r="E13" s="6"/>
      <c r="F13" s="6" t="s">
        <v>225</v>
      </c>
      <c r="G13" s="4" t="s">
        <v>228</v>
      </c>
      <c r="H13" s="4" t="s">
        <v>67</v>
      </c>
      <c r="I13" s="7">
        <f t="shared" si="0"/>
        <v>850</v>
      </c>
      <c r="J13" s="8">
        <v>850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20200925</v>
      </c>
      <c r="Y13" s="11">
        <v>15</v>
      </c>
      <c r="Z13" s="5" t="s">
        <v>224</v>
      </c>
      <c r="AA13" s="11" t="str">
        <f t="shared" si="3"/>
        <v>하선동</v>
      </c>
      <c r="AB13" s="4" t="s">
        <v>81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26</v>
      </c>
      <c r="D14" s="6" t="s">
        <v>222</v>
      </c>
      <c r="E14" s="6"/>
      <c r="F14" s="6" t="s">
        <v>225</v>
      </c>
      <c r="G14" s="4" t="s">
        <v>228</v>
      </c>
      <c r="H14" s="4" t="s">
        <v>67</v>
      </c>
      <c r="I14" s="7">
        <f t="shared" si="0"/>
        <v>2208</v>
      </c>
      <c r="J14" s="8">
        <v>2188</v>
      </c>
      <c r="K14" s="7">
        <f t="shared" si="1"/>
        <v>20</v>
      </c>
      <c r="L14" s="9">
        <f t="shared" si="2"/>
        <v>9.057971014492754E-3</v>
      </c>
      <c r="M14" s="10">
        <v>8</v>
      </c>
      <c r="N14" s="10"/>
      <c r="O14" s="10"/>
      <c r="P14" s="10"/>
      <c r="Q14" s="10"/>
      <c r="R14" s="10"/>
      <c r="S14" s="10"/>
      <c r="T14" s="10"/>
      <c r="U14" s="10"/>
      <c r="V14" s="10"/>
      <c r="W14" s="10">
        <v>12</v>
      </c>
      <c r="X14" s="11">
        <v>20200925</v>
      </c>
      <c r="Y14" s="11">
        <v>15</v>
      </c>
      <c r="Z14" s="5" t="s">
        <v>226</v>
      </c>
      <c r="AA14" s="11" t="str">
        <f t="shared" si="3"/>
        <v>이형준</v>
      </c>
      <c r="AB14" s="4" t="s">
        <v>81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26</v>
      </c>
      <c r="D15" s="6" t="s">
        <v>222</v>
      </c>
      <c r="E15" s="6"/>
      <c r="F15" s="6" t="s">
        <v>225</v>
      </c>
      <c r="G15" s="4" t="s">
        <v>228</v>
      </c>
      <c r="H15" s="4" t="s">
        <v>67</v>
      </c>
      <c r="I15" s="7">
        <f t="shared" si="0"/>
        <v>467</v>
      </c>
      <c r="J15" s="8">
        <v>454</v>
      </c>
      <c r="K15" s="7">
        <f t="shared" si="1"/>
        <v>13</v>
      </c>
      <c r="L15" s="9">
        <f t="shared" si="2"/>
        <v>2.7837259100642397E-2</v>
      </c>
      <c r="M15" s="10">
        <v>4</v>
      </c>
      <c r="N15" s="10"/>
      <c r="O15" s="10"/>
      <c r="P15" s="10"/>
      <c r="Q15" s="10"/>
      <c r="R15" s="10"/>
      <c r="S15" s="10"/>
      <c r="T15" s="10"/>
      <c r="U15" s="10"/>
      <c r="V15" s="10"/>
      <c r="W15" s="10">
        <v>9</v>
      </c>
      <c r="X15" s="11">
        <v>20200925</v>
      </c>
      <c r="Y15" s="11">
        <v>15</v>
      </c>
      <c r="Z15" s="5" t="s">
        <v>224</v>
      </c>
      <c r="AA15" s="11" t="str">
        <f t="shared" si="3"/>
        <v>하선동</v>
      </c>
      <c r="AB15" s="4" t="s">
        <v>81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26</v>
      </c>
      <c r="D16" s="6" t="s">
        <v>222</v>
      </c>
      <c r="E16" s="6" t="s">
        <v>223</v>
      </c>
      <c r="F16" s="6" t="s">
        <v>221</v>
      </c>
      <c r="G16" s="4" t="s">
        <v>80</v>
      </c>
      <c r="H16" s="4" t="s">
        <v>59</v>
      </c>
      <c r="I16" s="7">
        <f t="shared" si="0"/>
        <v>1625</v>
      </c>
      <c r="J16" s="8">
        <v>1590</v>
      </c>
      <c r="K16" s="7">
        <f t="shared" si="1"/>
        <v>35</v>
      </c>
      <c r="L16" s="9">
        <f t="shared" si="2"/>
        <v>2.1538461538461538E-2</v>
      </c>
      <c r="M16" s="10"/>
      <c r="N16" s="10"/>
      <c r="O16" s="10"/>
      <c r="P16" s="10">
        <v>22</v>
      </c>
      <c r="Q16" s="10"/>
      <c r="R16" s="10"/>
      <c r="S16" s="10">
        <v>13</v>
      </c>
      <c r="T16" s="10"/>
      <c r="U16" s="10"/>
      <c r="V16" s="10"/>
      <c r="W16" s="10"/>
      <c r="X16" s="11">
        <v>20200926</v>
      </c>
      <c r="Y16" s="11">
        <v>10</v>
      </c>
      <c r="Z16" s="5" t="s">
        <v>224</v>
      </c>
      <c r="AA16" s="11" t="str">
        <f t="shared" si="3"/>
        <v>하선동</v>
      </c>
      <c r="AB16" s="4" t="s">
        <v>81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26</v>
      </c>
      <c r="D17" s="6" t="s">
        <v>64</v>
      </c>
      <c r="E17" s="6" t="s">
        <v>227</v>
      </c>
      <c r="F17" s="6" t="s">
        <v>154</v>
      </c>
      <c r="G17" s="4" t="s">
        <v>132</v>
      </c>
      <c r="H17" s="4" t="s">
        <v>67</v>
      </c>
      <c r="I17" s="7">
        <f t="shared" si="0"/>
        <v>15123</v>
      </c>
      <c r="J17" s="8">
        <v>15000</v>
      </c>
      <c r="K17" s="7">
        <f t="shared" ref="K17:K18" si="6">SUM(M17:W17)</f>
        <v>123</v>
      </c>
      <c r="L17" s="9">
        <f t="shared" si="2"/>
        <v>8.1333068835548507E-3</v>
      </c>
      <c r="M17" s="10">
        <v>123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20200926</v>
      </c>
      <c r="Y17" s="11">
        <v>4</v>
      </c>
      <c r="Z17" s="5" t="s">
        <v>224</v>
      </c>
      <c r="AA17" s="11" t="str">
        <f t="shared" si="3"/>
        <v>하선동</v>
      </c>
      <c r="AB17" s="4" t="s">
        <v>81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26</v>
      </c>
      <c r="D18" s="6" t="s">
        <v>64</v>
      </c>
      <c r="E18" s="6" t="s">
        <v>74</v>
      </c>
      <c r="F18" s="6" t="s">
        <v>159</v>
      </c>
      <c r="G18" s="4">
        <v>7301</v>
      </c>
      <c r="H18" s="4" t="s">
        <v>67</v>
      </c>
      <c r="I18" s="7">
        <f t="shared" si="0"/>
        <v>3246</v>
      </c>
      <c r="J18" s="8">
        <v>2576</v>
      </c>
      <c r="K18" s="7">
        <f t="shared" si="6"/>
        <v>670</v>
      </c>
      <c r="L18" s="9">
        <f t="shared" si="2"/>
        <v>0.20640788662969808</v>
      </c>
      <c r="M18" s="10">
        <v>618</v>
      </c>
      <c r="N18" s="10"/>
      <c r="O18" s="10">
        <v>52</v>
      </c>
      <c r="P18" s="10"/>
      <c r="Q18" s="10"/>
      <c r="R18" s="10"/>
      <c r="S18" s="10"/>
      <c r="T18" s="10"/>
      <c r="U18" s="10"/>
      <c r="V18" s="10"/>
      <c r="W18" s="10"/>
      <c r="X18" s="11">
        <v>20200926</v>
      </c>
      <c r="Y18" s="11">
        <v>3</v>
      </c>
      <c r="Z18" s="5" t="s">
        <v>226</v>
      </c>
      <c r="AA18" s="11" t="str">
        <f t="shared" si="3"/>
        <v>이형준</v>
      </c>
      <c r="AB18" s="4" t="s">
        <v>86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26</v>
      </c>
      <c r="D19" s="6" t="s">
        <v>222</v>
      </c>
      <c r="E19" s="6" t="s">
        <v>223</v>
      </c>
      <c r="F19" s="6" t="s">
        <v>221</v>
      </c>
      <c r="G19" s="4" t="s">
        <v>80</v>
      </c>
      <c r="H19" s="4" t="s">
        <v>59</v>
      </c>
      <c r="I19" s="7">
        <f t="shared" ref="I19:I38" si="7">J19+K19</f>
        <v>2018</v>
      </c>
      <c r="J19" s="8">
        <v>1814</v>
      </c>
      <c r="K19" s="7">
        <f t="shared" ref="K19:K22" si="8">SUM(M19:W19)</f>
        <v>204</v>
      </c>
      <c r="L19" s="9">
        <f t="shared" ref="L19:L38" si="9">K19/I19</f>
        <v>0.10109018830525272</v>
      </c>
      <c r="M19" s="10">
        <v>121</v>
      </c>
      <c r="N19" s="10"/>
      <c r="O19" s="10"/>
      <c r="P19" s="10">
        <v>35</v>
      </c>
      <c r="Q19" s="10"/>
      <c r="R19" s="10"/>
      <c r="S19" s="10">
        <v>48</v>
      </c>
      <c r="T19" s="10"/>
      <c r="U19" s="10"/>
      <c r="V19" s="10"/>
      <c r="W19" s="10"/>
      <c r="X19" s="11">
        <v>20200926</v>
      </c>
      <c r="Y19" s="11">
        <v>10</v>
      </c>
      <c r="Z19" s="5" t="s">
        <v>226</v>
      </c>
      <c r="AA19" s="11" t="str">
        <f t="shared" si="3"/>
        <v>이형준</v>
      </c>
      <c r="AB19" s="4" t="s">
        <v>86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26</v>
      </c>
      <c r="D20" s="6" t="s">
        <v>64</v>
      </c>
      <c r="E20" s="6" t="s">
        <v>56</v>
      </c>
      <c r="F20" s="6" t="s">
        <v>76</v>
      </c>
      <c r="G20" s="4" t="s">
        <v>72</v>
      </c>
      <c r="H20" s="4" t="s">
        <v>67</v>
      </c>
      <c r="I20" s="7">
        <f t="shared" si="7"/>
        <v>2416</v>
      </c>
      <c r="J20" s="8">
        <v>2256</v>
      </c>
      <c r="K20" s="7">
        <f t="shared" si="8"/>
        <v>160</v>
      </c>
      <c r="L20" s="9">
        <f t="shared" si="9"/>
        <v>6.6225165562913912E-2</v>
      </c>
      <c r="M20" s="10">
        <v>156</v>
      </c>
      <c r="N20" s="10"/>
      <c r="O20" s="10"/>
      <c r="P20" s="10"/>
      <c r="Q20" s="10"/>
      <c r="R20" s="10"/>
      <c r="S20" s="10"/>
      <c r="T20" s="10">
        <v>4</v>
      </c>
      <c r="U20" s="10"/>
      <c r="V20" s="10"/>
      <c r="W20" s="10"/>
      <c r="X20" s="11">
        <v>20200924</v>
      </c>
      <c r="Y20" s="11">
        <v>11</v>
      </c>
      <c r="Z20" s="5" t="s">
        <v>226</v>
      </c>
      <c r="AA20" s="11" t="str">
        <f t="shared" si="3"/>
        <v>이형준</v>
      </c>
      <c r="AB20" s="4" t="s">
        <v>95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26</v>
      </c>
      <c r="D21" s="6" t="s">
        <v>64</v>
      </c>
      <c r="E21" s="6" t="s">
        <v>56</v>
      </c>
      <c r="F21" s="6" t="s">
        <v>76</v>
      </c>
      <c r="G21" s="4" t="s">
        <v>72</v>
      </c>
      <c r="H21" s="4" t="s">
        <v>67</v>
      </c>
      <c r="I21" s="7">
        <f t="shared" si="7"/>
        <v>844</v>
      </c>
      <c r="J21" s="8">
        <v>842</v>
      </c>
      <c r="K21" s="7">
        <f t="shared" si="8"/>
        <v>2</v>
      </c>
      <c r="L21" s="9">
        <f t="shared" si="9"/>
        <v>2.3696682464454978E-3</v>
      </c>
      <c r="M21" s="10"/>
      <c r="N21" s="10"/>
      <c r="O21" s="10"/>
      <c r="P21" s="10"/>
      <c r="Q21" s="10"/>
      <c r="R21" s="10"/>
      <c r="S21" s="10"/>
      <c r="T21" s="10">
        <v>2</v>
      </c>
      <c r="U21" s="10"/>
      <c r="V21" s="10"/>
      <c r="W21" s="10"/>
      <c r="X21" s="11">
        <v>20200925</v>
      </c>
      <c r="Y21" s="11">
        <v>11</v>
      </c>
      <c r="Z21" s="5" t="s">
        <v>224</v>
      </c>
      <c r="AA21" s="11" t="str">
        <f t="shared" si="3"/>
        <v>하선동</v>
      </c>
      <c r="AB21" s="4" t="s">
        <v>95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26</v>
      </c>
      <c r="D22" s="6" t="s">
        <v>64</v>
      </c>
      <c r="E22" s="6" t="s">
        <v>56</v>
      </c>
      <c r="F22" s="6" t="s">
        <v>76</v>
      </c>
      <c r="G22" s="4" t="s">
        <v>72</v>
      </c>
      <c r="H22" s="4" t="s">
        <v>67</v>
      </c>
      <c r="I22" s="7">
        <f t="shared" si="7"/>
        <v>2851</v>
      </c>
      <c r="J22" s="8">
        <v>2850</v>
      </c>
      <c r="K22" s="7">
        <f t="shared" si="8"/>
        <v>1</v>
      </c>
      <c r="L22" s="9">
        <f t="shared" si="9"/>
        <v>3.5075412136092597E-4</v>
      </c>
      <c r="M22" s="10"/>
      <c r="N22" s="10"/>
      <c r="O22" s="10"/>
      <c r="P22" s="10"/>
      <c r="Q22" s="10"/>
      <c r="R22" s="10"/>
      <c r="S22" s="10"/>
      <c r="T22" s="10">
        <v>1</v>
      </c>
      <c r="U22" s="10"/>
      <c r="V22" s="10"/>
      <c r="W22" s="10"/>
      <c r="X22" s="11">
        <v>20200925</v>
      </c>
      <c r="Y22" s="11">
        <v>11</v>
      </c>
      <c r="Z22" s="5" t="s">
        <v>226</v>
      </c>
      <c r="AA22" s="11" t="str">
        <f t="shared" si="3"/>
        <v>이형준</v>
      </c>
      <c r="AB22" s="4" t="s">
        <v>95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26</v>
      </c>
      <c r="D23" s="6" t="s">
        <v>64</v>
      </c>
      <c r="E23" s="6" t="s">
        <v>56</v>
      </c>
      <c r="F23" s="6" t="s">
        <v>76</v>
      </c>
      <c r="G23" s="4" t="s">
        <v>72</v>
      </c>
      <c r="H23" s="4" t="s">
        <v>67</v>
      </c>
      <c r="I23" s="7">
        <f t="shared" si="7"/>
        <v>1039</v>
      </c>
      <c r="J23" s="8">
        <v>1039</v>
      </c>
      <c r="K23" s="7">
        <f t="shared" ref="K23:K25" si="10">SUM(M23:W23)</f>
        <v>0</v>
      </c>
      <c r="L23" s="9">
        <f t="shared" si="9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20200926</v>
      </c>
      <c r="Y23" s="11">
        <v>11</v>
      </c>
      <c r="Z23" s="5" t="s">
        <v>224</v>
      </c>
      <c r="AA23" s="11" t="str">
        <f t="shared" si="3"/>
        <v>하선동</v>
      </c>
      <c r="AB23" s="4" t="s">
        <v>95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26</v>
      </c>
      <c r="D24" s="6" t="s">
        <v>64</v>
      </c>
      <c r="E24" s="6" t="s">
        <v>74</v>
      </c>
      <c r="F24" s="6" t="s">
        <v>96</v>
      </c>
      <c r="G24" s="4">
        <v>7301</v>
      </c>
      <c r="H24" s="4" t="s">
        <v>67</v>
      </c>
      <c r="I24" s="7">
        <f t="shared" si="7"/>
        <v>2878</v>
      </c>
      <c r="J24" s="8">
        <v>2878</v>
      </c>
      <c r="K24" s="7">
        <f t="shared" si="10"/>
        <v>0</v>
      </c>
      <c r="L24" s="9">
        <f t="shared" si="9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20200925</v>
      </c>
      <c r="Y24" s="11">
        <v>13</v>
      </c>
      <c r="Z24" s="5" t="s">
        <v>224</v>
      </c>
      <c r="AA24" s="11" t="str">
        <f t="shared" si="3"/>
        <v>하선동</v>
      </c>
      <c r="AB24" s="4" t="s">
        <v>95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26</v>
      </c>
      <c r="D25" s="6" t="s">
        <v>64</v>
      </c>
      <c r="E25" s="6" t="s">
        <v>74</v>
      </c>
      <c r="F25" s="6" t="s">
        <v>96</v>
      </c>
      <c r="G25" s="4">
        <v>7301</v>
      </c>
      <c r="H25" s="4" t="s">
        <v>67</v>
      </c>
      <c r="I25" s="7">
        <f t="shared" si="7"/>
        <v>1850</v>
      </c>
      <c r="J25" s="8">
        <v>1850</v>
      </c>
      <c r="K25" s="7">
        <f t="shared" si="10"/>
        <v>0</v>
      </c>
      <c r="L25" s="9">
        <f t="shared" si="9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20200925</v>
      </c>
      <c r="Y25" s="11">
        <v>13</v>
      </c>
      <c r="Z25" s="5" t="s">
        <v>226</v>
      </c>
      <c r="AA25" s="11" t="str">
        <f t="shared" si="3"/>
        <v>이형준</v>
      </c>
      <c r="AB25" s="4" t="s">
        <v>95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26</v>
      </c>
      <c r="D26" s="6" t="s">
        <v>64</v>
      </c>
      <c r="E26" s="6" t="s">
        <v>74</v>
      </c>
      <c r="F26" s="6" t="s">
        <v>96</v>
      </c>
      <c r="G26" s="4">
        <v>7301</v>
      </c>
      <c r="H26" s="4" t="s">
        <v>67</v>
      </c>
      <c r="I26" s="7">
        <f t="shared" si="7"/>
        <v>1777</v>
      </c>
      <c r="J26" s="8">
        <v>1777</v>
      </c>
      <c r="K26" s="7">
        <f t="shared" ref="K26:K35" si="11">SUM(M26:W26)</f>
        <v>0</v>
      </c>
      <c r="L26" s="9">
        <f t="shared" si="9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20200926</v>
      </c>
      <c r="Y26" s="11">
        <v>13</v>
      </c>
      <c r="Z26" s="5" t="s">
        <v>224</v>
      </c>
      <c r="AA26" s="11" t="str">
        <f t="shared" si="3"/>
        <v>하선동</v>
      </c>
      <c r="AB26" s="4" t="s">
        <v>95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26</v>
      </c>
      <c r="D27" s="6" t="s">
        <v>64</v>
      </c>
      <c r="E27" s="6" t="s">
        <v>237</v>
      </c>
      <c r="F27" s="6" t="s">
        <v>236</v>
      </c>
      <c r="G27" s="4">
        <v>7301</v>
      </c>
      <c r="H27" s="4" t="s">
        <v>67</v>
      </c>
      <c r="I27" s="7">
        <f t="shared" si="7"/>
        <v>1244</v>
      </c>
      <c r="J27" s="8">
        <v>1125</v>
      </c>
      <c r="K27" s="7">
        <f t="shared" si="11"/>
        <v>119</v>
      </c>
      <c r="L27" s="9">
        <f t="shared" si="9"/>
        <v>9.5659163987138265E-2</v>
      </c>
      <c r="M27" s="10">
        <v>100</v>
      </c>
      <c r="N27" s="10"/>
      <c r="O27" s="10">
        <v>15</v>
      </c>
      <c r="P27" s="10"/>
      <c r="Q27" s="10"/>
      <c r="R27" s="10">
        <v>4</v>
      </c>
      <c r="S27" s="10"/>
      <c r="T27" s="10"/>
      <c r="U27" s="10"/>
      <c r="V27" s="10"/>
      <c r="W27" s="10"/>
      <c r="X27" s="11">
        <v>20200926</v>
      </c>
      <c r="Y27" s="11">
        <v>3</v>
      </c>
      <c r="Z27" s="5" t="s">
        <v>224</v>
      </c>
      <c r="AA27" s="11" t="str">
        <f t="shared" si="3"/>
        <v>하선동</v>
      </c>
      <c r="AB27" s="4" t="s">
        <v>95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26</v>
      </c>
      <c r="D28" s="6"/>
      <c r="E28" s="17"/>
      <c r="F28" s="4"/>
      <c r="G28" s="4"/>
      <c r="H28" s="4"/>
      <c r="I28" s="7"/>
      <c r="J28" s="8"/>
      <c r="K28" s="7">
        <f t="shared" si="11"/>
        <v>0</v>
      </c>
      <c r="L28" s="9" t="e">
        <f t="shared" si="9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26</v>
      </c>
      <c r="D29" s="6"/>
      <c r="E29" s="6"/>
      <c r="F29" s="4"/>
      <c r="G29" s="4"/>
      <c r="H29" s="4"/>
      <c r="I29" s="7"/>
      <c r="J29" s="8"/>
      <c r="K29" s="7">
        <f t="shared" si="11"/>
        <v>0</v>
      </c>
      <c r="L29" s="9" t="e">
        <f t="shared" si="9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26</v>
      </c>
      <c r="D30" s="6"/>
      <c r="E30" s="6"/>
      <c r="F30" s="6"/>
      <c r="G30" s="4"/>
      <c r="H30" s="4"/>
      <c r="I30" s="7"/>
      <c r="J30" s="8"/>
      <c r="K30" s="7">
        <f t="shared" si="11"/>
        <v>0</v>
      </c>
      <c r="L30" s="9" t="e">
        <f t="shared" si="9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26</v>
      </c>
      <c r="D31" s="6"/>
      <c r="E31" s="4"/>
      <c r="F31" s="4"/>
      <c r="G31" s="4"/>
      <c r="H31" s="4"/>
      <c r="I31" s="7">
        <f t="shared" si="7"/>
        <v>0</v>
      </c>
      <c r="J31" s="8"/>
      <c r="K31" s="7">
        <f t="shared" si="11"/>
        <v>0</v>
      </c>
      <c r="L31" s="9" t="e">
        <f t="shared" si="9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26</v>
      </c>
      <c r="D32" s="6"/>
      <c r="E32" s="4"/>
      <c r="F32" s="4"/>
      <c r="G32" s="4"/>
      <c r="H32" s="4"/>
      <c r="I32" s="7">
        <f t="shared" si="7"/>
        <v>0</v>
      </c>
      <c r="J32" s="8"/>
      <c r="K32" s="7">
        <f t="shared" si="11"/>
        <v>0</v>
      </c>
      <c r="L32" s="9" t="e">
        <f t="shared" si="9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26</v>
      </c>
      <c r="D33" s="6"/>
      <c r="E33" s="6"/>
      <c r="F33" s="6"/>
      <c r="G33" s="4"/>
      <c r="H33" s="4"/>
      <c r="I33" s="7">
        <f t="shared" si="7"/>
        <v>0</v>
      </c>
      <c r="J33" s="8"/>
      <c r="K33" s="7">
        <f t="shared" si="11"/>
        <v>0</v>
      </c>
      <c r="L33" s="9" t="e">
        <f t="shared" si="9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26</v>
      </c>
      <c r="D34" s="6"/>
      <c r="E34" s="6"/>
      <c r="F34" s="6"/>
      <c r="G34" s="4"/>
      <c r="H34" s="4"/>
      <c r="I34" s="7">
        <f t="shared" si="7"/>
        <v>0</v>
      </c>
      <c r="J34" s="8"/>
      <c r="K34" s="7">
        <f t="shared" si="11"/>
        <v>0</v>
      </c>
      <c r="L34" s="9" t="e">
        <f t="shared" si="9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26</v>
      </c>
      <c r="D35" s="6"/>
      <c r="E35" s="6"/>
      <c r="F35" s="6"/>
      <c r="G35" s="4"/>
      <c r="H35" s="4"/>
      <c r="I35" s="7">
        <f t="shared" si="7"/>
        <v>0</v>
      </c>
      <c r="J35" s="8"/>
      <c r="K35" s="7">
        <f t="shared" si="11"/>
        <v>0</v>
      </c>
      <c r="L35" s="9" t="e">
        <f t="shared" si="9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26</v>
      </c>
      <c r="D36" s="6"/>
      <c r="E36" s="6"/>
      <c r="F36" s="6"/>
      <c r="G36" s="4"/>
      <c r="H36" s="4"/>
      <c r="I36" s="7">
        <f t="shared" si="7"/>
        <v>0</v>
      </c>
      <c r="J36" s="8"/>
      <c r="K36" s="7">
        <f t="shared" ref="K36:K38" si="12">SUM(M36:W36)</f>
        <v>0</v>
      </c>
      <c r="L36" s="9" t="e">
        <f t="shared" si="9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26</v>
      </c>
      <c r="D37" s="6"/>
      <c r="E37" s="6"/>
      <c r="F37" s="6"/>
      <c r="G37" s="4"/>
      <c r="H37" s="4"/>
      <c r="I37" s="7">
        <f t="shared" si="7"/>
        <v>0</v>
      </c>
      <c r="J37" s="8"/>
      <c r="K37" s="7">
        <f t="shared" si="12"/>
        <v>0</v>
      </c>
      <c r="L37" s="9" t="e">
        <f t="shared" si="9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26</v>
      </c>
      <c r="D38" s="6"/>
      <c r="E38" s="6"/>
      <c r="F38" s="6"/>
      <c r="G38" s="4"/>
      <c r="H38" s="4"/>
      <c r="I38" s="7">
        <f t="shared" si="7"/>
        <v>0</v>
      </c>
      <c r="J38" s="8"/>
      <c r="K38" s="7">
        <f t="shared" si="12"/>
        <v>0</v>
      </c>
      <c r="L38" s="9" t="e">
        <f t="shared" si="9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26</v>
      </c>
      <c r="D39" s="6"/>
      <c r="E39" s="4"/>
      <c r="F39" s="4"/>
      <c r="G39" s="4"/>
      <c r="H39" s="4"/>
      <c r="I39" s="7">
        <f t="shared" ref="I39:I46" si="13">J39+K39</f>
        <v>0</v>
      </c>
      <c r="J39" s="8"/>
      <c r="K39" s="7">
        <f t="shared" ref="K39:K43" si="14">SUM(M39:W39)</f>
        <v>0</v>
      </c>
      <c r="L39" s="9" t="e">
        <f t="shared" ref="L39:L46" si="15">K39/I39</f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26</v>
      </c>
      <c r="D40" s="6"/>
      <c r="E40" s="4"/>
      <c r="F40" s="4"/>
      <c r="G40" s="4"/>
      <c r="H40" s="4"/>
      <c r="I40" s="7">
        <f t="shared" si="13"/>
        <v>0</v>
      </c>
      <c r="J40" s="8"/>
      <c r="K40" s="7">
        <f t="shared" si="14"/>
        <v>0</v>
      </c>
      <c r="L40" s="9" t="e">
        <f t="shared" si="15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26</v>
      </c>
      <c r="D41" s="6"/>
      <c r="E41" s="6"/>
      <c r="F41" s="6"/>
      <c r="G41" s="4"/>
      <c r="H41" s="4"/>
      <c r="I41" s="7">
        <f t="shared" si="13"/>
        <v>0</v>
      </c>
      <c r="J41" s="8"/>
      <c r="K41" s="7">
        <f t="shared" si="14"/>
        <v>0</v>
      </c>
      <c r="L41" s="9" t="e">
        <f t="shared" si="15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26</v>
      </c>
      <c r="D42" s="6"/>
      <c r="E42" s="6"/>
      <c r="F42" s="6"/>
      <c r="G42" s="4"/>
      <c r="H42" s="4"/>
      <c r="I42" s="7">
        <f t="shared" si="13"/>
        <v>0</v>
      </c>
      <c r="J42" s="8"/>
      <c r="K42" s="7">
        <f t="shared" si="14"/>
        <v>0</v>
      </c>
      <c r="L42" s="9" t="e">
        <f t="shared" si="15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26</v>
      </c>
      <c r="D43" s="6"/>
      <c r="E43" s="6"/>
      <c r="F43" s="6"/>
      <c r="G43" s="4"/>
      <c r="H43" s="4"/>
      <c r="I43" s="7">
        <f t="shared" si="13"/>
        <v>0</v>
      </c>
      <c r="J43" s="8"/>
      <c r="K43" s="7">
        <f t="shared" si="14"/>
        <v>0</v>
      </c>
      <c r="L43" s="9" t="e">
        <f t="shared" si="15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26</v>
      </c>
      <c r="D44" s="6"/>
      <c r="E44" s="6"/>
      <c r="F44" s="6"/>
      <c r="G44" s="4"/>
      <c r="H44" s="4"/>
      <c r="I44" s="7">
        <f t="shared" si="13"/>
        <v>0</v>
      </c>
      <c r="J44" s="8"/>
      <c r="K44" s="7">
        <f t="shared" ref="K44:K46" si="16">SUM(M44:W44)</f>
        <v>0</v>
      </c>
      <c r="L44" s="9" t="e">
        <f t="shared" si="15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26</v>
      </c>
      <c r="D45" s="6"/>
      <c r="E45" s="6"/>
      <c r="F45" s="6"/>
      <c r="G45" s="4"/>
      <c r="H45" s="4"/>
      <c r="I45" s="7">
        <f t="shared" si="13"/>
        <v>0</v>
      </c>
      <c r="J45" s="8"/>
      <c r="K45" s="7">
        <f t="shared" si="16"/>
        <v>0</v>
      </c>
      <c r="L45" s="9" t="e">
        <f t="shared" si="15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26</v>
      </c>
      <c r="D46" s="6"/>
      <c r="E46" s="6"/>
      <c r="F46" s="6"/>
      <c r="G46" s="4"/>
      <c r="H46" s="4"/>
      <c r="I46" s="7">
        <f t="shared" si="13"/>
        <v>0</v>
      </c>
      <c r="J46" s="8"/>
      <c r="K46" s="7">
        <f t="shared" si="16"/>
        <v>0</v>
      </c>
      <c r="L46" s="9" t="e">
        <f t="shared" si="15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17">SUM(I7:I46)</f>
        <v>119547</v>
      </c>
      <c r="J47" s="51">
        <f t="shared" si="17"/>
        <v>114669</v>
      </c>
      <c r="K47" s="51">
        <f t="shared" si="17"/>
        <v>4878</v>
      </c>
      <c r="L47" s="51" t="e">
        <f t="shared" si="17"/>
        <v>#DIV/0!</v>
      </c>
      <c r="M47" s="51">
        <f t="shared" si="17"/>
        <v>4374</v>
      </c>
      <c r="N47" s="51">
        <f t="shared" si="17"/>
        <v>144</v>
      </c>
      <c r="O47" s="51">
        <f t="shared" si="17"/>
        <v>67</v>
      </c>
      <c r="P47" s="51">
        <f t="shared" si="17"/>
        <v>64</v>
      </c>
      <c r="Q47" s="51">
        <f t="shared" si="17"/>
        <v>3</v>
      </c>
      <c r="R47" s="51">
        <f t="shared" si="17"/>
        <v>4</v>
      </c>
      <c r="S47" s="51">
        <f t="shared" si="17"/>
        <v>104</v>
      </c>
      <c r="T47" s="51">
        <f t="shared" si="17"/>
        <v>7</v>
      </c>
      <c r="U47" s="51">
        <f t="shared" si="17"/>
        <v>0</v>
      </c>
      <c r="V47" s="51">
        <f t="shared" si="17"/>
        <v>90</v>
      </c>
      <c r="W47" s="51">
        <f t="shared" si="17"/>
        <v>21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26</v>
      </c>
      <c r="D49" s="6" t="s">
        <v>64</v>
      </c>
      <c r="E49" s="17" t="s">
        <v>223</v>
      </c>
      <c r="F49" s="4" t="s">
        <v>238</v>
      </c>
      <c r="G49" s="4"/>
      <c r="H49" s="4"/>
      <c r="I49" s="7">
        <f t="shared" ref="I49:I51" si="18">J49+K49</f>
        <v>150</v>
      </c>
      <c r="J49" s="8">
        <v>150</v>
      </c>
      <c r="K49" s="7">
        <f t="shared" ref="K49" si="19">SUM(M49:W49)</f>
        <v>0</v>
      </c>
      <c r="L49" s="9">
        <f t="shared" ref="L49" si="20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 t="shared" ref="AA49:AA63" si="21">IF($Z49="A","하선동",IF($Z49="B","이형준",""))</f>
        <v/>
      </c>
      <c r="AB49" s="4" t="s">
        <v>95</v>
      </c>
      <c r="AC49" s="12" t="s">
        <v>242</v>
      </c>
    </row>
    <row r="50" spans="1:29" ht="20.100000000000001" customHeight="1" x14ac:dyDescent="0.3">
      <c r="A50" s="4">
        <v>2</v>
      </c>
      <c r="B50" s="5" t="str">
        <f t="shared" ref="B50:B63" si="22">LEFT($A$1,1)</f>
        <v>9</v>
      </c>
      <c r="C50" s="5" t="str">
        <f t="shared" ref="C50:C63" si="23">MID($A$1,4,2)</f>
        <v>26</v>
      </c>
      <c r="D50" s="6" t="s">
        <v>241</v>
      </c>
      <c r="E50" s="6" t="s">
        <v>229</v>
      </c>
      <c r="F50" s="4" t="s">
        <v>239</v>
      </c>
      <c r="G50" s="4" t="s">
        <v>240</v>
      </c>
      <c r="H50" s="4" t="s">
        <v>67</v>
      </c>
      <c r="I50" s="7">
        <f t="shared" si="18"/>
        <v>200</v>
      </c>
      <c r="J50" s="8">
        <v>200</v>
      </c>
      <c r="K50" s="7">
        <f t="shared" ref="K50:K57" si="24">SUM(M50:W50)</f>
        <v>0</v>
      </c>
      <c r="L50" s="9">
        <f t="shared" ref="L50:L57" si="25">K50/I50</f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21"/>
        <v/>
      </c>
      <c r="AB50" s="4" t="s">
        <v>95</v>
      </c>
      <c r="AC50" s="12" t="s">
        <v>243</v>
      </c>
    </row>
    <row r="51" spans="1:29" ht="20.100000000000001" customHeight="1" x14ac:dyDescent="0.3">
      <c r="A51" s="4">
        <v>3</v>
      </c>
      <c r="B51" s="5" t="str">
        <f t="shared" si="22"/>
        <v>9</v>
      </c>
      <c r="C51" s="5" t="str">
        <f t="shared" si="23"/>
        <v>26</v>
      </c>
      <c r="D51" s="6"/>
      <c r="E51" s="6"/>
      <c r="F51" s="6"/>
      <c r="G51" s="4"/>
      <c r="H51" s="4"/>
      <c r="I51" s="7">
        <f t="shared" si="18"/>
        <v>0</v>
      </c>
      <c r="J51" s="8"/>
      <c r="K51" s="7">
        <f t="shared" si="24"/>
        <v>0</v>
      </c>
      <c r="L51" s="9" t="e">
        <f t="shared" si="25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21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22"/>
        <v>9</v>
      </c>
      <c r="C52" s="5" t="str">
        <f t="shared" si="23"/>
        <v>26</v>
      </c>
      <c r="D52" s="6"/>
      <c r="E52" s="6"/>
      <c r="F52" s="6"/>
      <c r="G52" s="4"/>
      <c r="H52" s="4"/>
      <c r="I52" s="7"/>
      <c r="J52" s="8"/>
      <c r="K52" s="7">
        <f t="shared" si="24"/>
        <v>0</v>
      </c>
      <c r="L52" s="9" t="e">
        <f t="shared" si="25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21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22"/>
        <v>9</v>
      </c>
      <c r="C53" s="5" t="str">
        <f t="shared" si="23"/>
        <v>26</v>
      </c>
      <c r="D53" s="6"/>
      <c r="E53" s="6"/>
      <c r="F53" s="6"/>
      <c r="G53" s="4"/>
      <c r="H53" s="4"/>
      <c r="I53" s="7"/>
      <c r="J53" s="8"/>
      <c r="K53" s="7">
        <f t="shared" si="24"/>
        <v>0</v>
      </c>
      <c r="L53" s="9" t="e">
        <f t="shared" si="25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21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22"/>
        <v>9</v>
      </c>
      <c r="C54" s="5" t="str">
        <f t="shared" si="23"/>
        <v>26</v>
      </c>
      <c r="D54" s="6"/>
      <c r="E54" s="6"/>
      <c r="F54" s="6"/>
      <c r="G54" s="4"/>
      <c r="H54" s="4"/>
      <c r="I54" s="7">
        <f t="shared" ref="I54:I57" si="26">J54+K54</f>
        <v>0</v>
      </c>
      <c r="J54" s="8"/>
      <c r="K54" s="7">
        <f t="shared" si="24"/>
        <v>0</v>
      </c>
      <c r="L54" s="9" t="e">
        <f t="shared" si="2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21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22"/>
        <v>9</v>
      </c>
      <c r="C55" s="5" t="str">
        <f t="shared" si="23"/>
        <v>26</v>
      </c>
      <c r="D55" s="6"/>
      <c r="E55" s="6"/>
      <c r="F55" s="6"/>
      <c r="G55" s="4"/>
      <c r="H55" s="4"/>
      <c r="I55" s="7">
        <f t="shared" si="26"/>
        <v>0</v>
      </c>
      <c r="J55" s="8"/>
      <c r="K55" s="7">
        <f t="shared" si="24"/>
        <v>0</v>
      </c>
      <c r="L55" s="9" t="e">
        <f t="shared" si="2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21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22"/>
        <v>9</v>
      </c>
      <c r="C56" s="5" t="str">
        <f t="shared" si="23"/>
        <v>26</v>
      </c>
      <c r="D56" s="6"/>
      <c r="E56" s="6"/>
      <c r="F56" s="6"/>
      <c r="G56" s="4"/>
      <c r="H56" s="4"/>
      <c r="I56" s="7">
        <f t="shared" si="26"/>
        <v>0</v>
      </c>
      <c r="J56" s="8"/>
      <c r="K56" s="7">
        <f t="shared" si="24"/>
        <v>0</v>
      </c>
      <c r="L56" s="9" t="e">
        <f t="shared" si="2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21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22"/>
        <v>9</v>
      </c>
      <c r="C57" s="5" t="str">
        <f t="shared" si="23"/>
        <v>26</v>
      </c>
      <c r="D57" s="6"/>
      <c r="E57" s="6"/>
      <c r="F57" s="6"/>
      <c r="G57" s="4"/>
      <c r="H57" s="4"/>
      <c r="I57" s="7">
        <f t="shared" si="26"/>
        <v>0</v>
      </c>
      <c r="J57" s="8"/>
      <c r="K57" s="7">
        <f t="shared" si="24"/>
        <v>0</v>
      </c>
      <c r="L57" s="9" t="e">
        <f t="shared" si="2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21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22"/>
        <v>9</v>
      </c>
      <c r="C58" s="5" t="str">
        <f t="shared" si="23"/>
        <v>26</v>
      </c>
      <c r="D58" s="6"/>
      <c r="E58" s="6"/>
      <c r="F58" s="6"/>
      <c r="G58" s="4"/>
      <c r="H58" s="4"/>
      <c r="I58" s="7">
        <f t="shared" ref="I58:I63" si="27">J58+K58</f>
        <v>0</v>
      </c>
      <c r="J58" s="8"/>
      <c r="K58" s="7">
        <f t="shared" ref="K58:K63" si="28">SUM(M58:W58)</f>
        <v>0</v>
      </c>
      <c r="L58" s="9" t="e">
        <f t="shared" ref="L58:L63" si="29">K58/I58</f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21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22"/>
        <v>9</v>
      </c>
      <c r="C59" s="5" t="str">
        <f t="shared" si="23"/>
        <v>26</v>
      </c>
      <c r="D59" s="6"/>
      <c r="E59" s="6"/>
      <c r="F59" s="6"/>
      <c r="G59" s="4"/>
      <c r="H59" s="4"/>
      <c r="I59" s="7">
        <f t="shared" si="27"/>
        <v>0</v>
      </c>
      <c r="J59" s="8"/>
      <c r="K59" s="7">
        <f t="shared" si="28"/>
        <v>0</v>
      </c>
      <c r="L59" s="9" t="e">
        <f t="shared" si="29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21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22"/>
        <v>9</v>
      </c>
      <c r="C60" s="5" t="str">
        <f t="shared" si="23"/>
        <v>26</v>
      </c>
      <c r="D60" s="6"/>
      <c r="E60" s="6"/>
      <c r="F60" s="6"/>
      <c r="G60" s="4"/>
      <c r="H60" s="4"/>
      <c r="I60" s="7">
        <f t="shared" si="27"/>
        <v>0</v>
      </c>
      <c r="J60" s="8"/>
      <c r="K60" s="7">
        <f t="shared" si="28"/>
        <v>0</v>
      </c>
      <c r="L60" s="9" t="e">
        <f t="shared" si="29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21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22"/>
        <v>9</v>
      </c>
      <c r="C61" s="5" t="str">
        <f t="shared" si="23"/>
        <v>26</v>
      </c>
      <c r="D61" s="6"/>
      <c r="E61" s="6"/>
      <c r="F61" s="6"/>
      <c r="G61" s="4"/>
      <c r="H61" s="4"/>
      <c r="I61" s="7">
        <f t="shared" si="27"/>
        <v>0</v>
      </c>
      <c r="J61" s="8"/>
      <c r="K61" s="7">
        <f t="shared" si="28"/>
        <v>0</v>
      </c>
      <c r="L61" s="9" t="e">
        <f t="shared" si="29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21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22"/>
        <v>9</v>
      </c>
      <c r="C62" s="5" t="str">
        <f t="shared" si="23"/>
        <v>26</v>
      </c>
      <c r="D62" s="6"/>
      <c r="E62" s="6"/>
      <c r="F62" s="6"/>
      <c r="G62" s="4"/>
      <c r="H62" s="4"/>
      <c r="I62" s="7">
        <f t="shared" si="27"/>
        <v>0</v>
      </c>
      <c r="J62" s="8"/>
      <c r="K62" s="7">
        <f t="shared" si="28"/>
        <v>0</v>
      </c>
      <c r="L62" s="9" t="e">
        <f t="shared" si="29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21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22"/>
        <v>9</v>
      </c>
      <c r="C63" s="5" t="str">
        <f t="shared" si="23"/>
        <v>26</v>
      </c>
      <c r="D63" s="6"/>
      <c r="E63" s="6"/>
      <c r="F63" s="6"/>
      <c r="G63" s="4"/>
      <c r="H63" s="4"/>
      <c r="I63" s="7">
        <f t="shared" si="27"/>
        <v>0</v>
      </c>
      <c r="J63" s="8"/>
      <c r="K63" s="7">
        <f t="shared" si="28"/>
        <v>0</v>
      </c>
      <c r="L63" s="9" t="e">
        <f t="shared" si="29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21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F7 A8:C8 A9:AC9 A33:AC46 A28:C29 A30:AA32 AB8:AB12 I7:AC8 A10:C26 I10:AC12 A27:F27 I26:AA26 D28:AA28 AC26:AC28 H27:AA27 D29:AC38">
    <cfRule type="expression" dxfId="159" priority="133">
      <formula>$L7&gt;0.15</formula>
    </cfRule>
    <cfRule type="expression" dxfId="158" priority="134">
      <formula>AND($L7&gt;0.08,$L7&lt;0.15)</formula>
    </cfRule>
  </conditionalFormatting>
  <conditionalFormatting sqref="A53:AC63 A52:AB52 D52:AC57 A49:C51 K49:AC51">
    <cfRule type="expression" dxfId="157" priority="131">
      <formula>$L49&gt;0.15</formula>
    </cfRule>
    <cfRule type="expression" dxfId="156" priority="132">
      <formula>AND($L49&gt;0.08,$L49&lt;0.15)</formula>
    </cfRule>
  </conditionalFormatting>
  <conditionalFormatting sqref="D8:H8">
    <cfRule type="expression" dxfId="155" priority="129">
      <formula>$L8&gt;0.15</formula>
    </cfRule>
    <cfRule type="expression" dxfId="154" priority="130">
      <formula>AND($L8&gt;0.08,$L8&lt;0.15)</formula>
    </cfRule>
  </conditionalFormatting>
  <conditionalFormatting sqref="D28:H28">
    <cfRule type="expression" dxfId="153" priority="83">
      <formula>$L28&gt;0.15</formula>
    </cfRule>
    <cfRule type="expression" dxfId="152" priority="84">
      <formula>AND($L28&gt;0.08,$L28&lt;0.15)</formula>
    </cfRule>
  </conditionalFormatting>
  <conditionalFormatting sqref="D29:H29">
    <cfRule type="expression" dxfId="151" priority="81">
      <formula>$L29&gt;0.15</formula>
    </cfRule>
    <cfRule type="expression" dxfId="150" priority="82">
      <formula>AND($L29&gt;0.08,$L29&lt;0.15)</formula>
    </cfRule>
  </conditionalFormatting>
  <conditionalFormatting sqref="D8:AC9 D7:F7 I7:AC7 I10:AC12 D13:AC15 D17:E17 I16:AC20 AC21:AC25 I21:AA25 AB21:AB28">
    <cfRule type="expression" dxfId="149" priority="79">
      <formula>$L7&gt;0.15</formula>
    </cfRule>
    <cfRule type="expression" dxfId="148" priority="80">
      <formula>AND($L7&gt;0.08,$L7&lt;0.15)</formula>
    </cfRule>
  </conditionalFormatting>
  <conditionalFormatting sqref="D9:F9">
    <cfRule type="expression" dxfId="147" priority="77">
      <formula>$L9&gt;0.15</formula>
    </cfRule>
    <cfRule type="expression" dxfId="146" priority="78">
      <formula>AND($L9&gt;0.08,$L9&lt;0.15)</formula>
    </cfRule>
  </conditionalFormatting>
  <conditionalFormatting sqref="D10:H10">
    <cfRule type="expression" dxfId="145" priority="75">
      <formula>$L10&gt;0.15</formula>
    </cfRule>
    <cfRule type="expression" dxfId="144" priority="76">
      <formula>AND($L10&gt;0.08,$L10&lt;0.15)</formula>
    </cfRule>
  </conditionalFormatting>
  <conditionalFormatting sqref="G7">
    <cfRule type="expression" dxfId="143" priority="73">
      <formula>$L7&gt;0.15</formula>
    </cfRule>
    <cfRule type="expression" dxfId="142" priority="74">
      <formula>AND($L7&gt;0.08,$L7&lt;0.15)</formula>
    </cfRule>
  </conditionalFormatting>
  <conditionalFormatting sqref="H7">
    <cfRule type="expression" dxfId="141" priority="71">
      <formula>$L7&gt;0.15</formula>
    </cfRule>
    <cfRule type="expression" dxfId="140" priority="72">
      <formula>AND($L7&gt;0.08,$L7&lt;0.15)</formula>
    </cfRule>
  </conditionalFormatting>
  <conditionalFormatting sqref="D11:H11">
    <cfRule type="expression" dxfId="139" priority="69">
      <formula>$L11&gt;0.15</formula>
    </cfRule>
    <cfRule type="expression" dxfId="138" priority="70">
      <formula>AND($L11&gt;0.08,$L11&lt;0.15)</formula>
    </cfRule>
  </conditionalFormatting>
  <conditionalFormatting sqref="D12:F12">
    <cfRule type="expression" dxfId="137" priority="67">
      <formula>$L12&gt;0.15</formula>
    </cfRule>
    <cfRule type="expression" dxfId="136" priority="68">
      <formula>AND($L12&gt;0.08,$L12&lt;0.15)</formula>
    </cfRule>
  </conditionalFormatting>
  <conditionalFormatting sqref="D12:F12">
    <cfRule type="expression" dxfId="135" priority="65">
      <formula>$L12&gt;0.15</formula>
    </cfRule>
    <cfRule type="expression" dxfId="134" priority="66">
      <formula>AND($L12&gt;0.08,$L12&lt;0.15)</formula>
    </cfRule>
  </conditionalFormatting>
  <conditionalFormatting sqref="G12">
    <cfRule type="expression" dxfId="133" priority="63">
      <formula>$L12&gt;0.15</formula>
    </cfRule>
    <cfRule type="expression" dxfId="132" priority="64">
      <formula>AND($L12&gt;0.08,$L12&lt;0.15)</formula>
    </cfRule>
  </conditionalFormatting>
  <conditionalFormatting sqref="H12">
    <cfRule type="expression" dxfId="131" priority="61">
      <formula>$L12&gt;0.15</formula>
    </cfRule>
    <cfRule type="expression" dxfId="130" priority="62">
      <formula>AND($L12&gt;0.08,$L12&lt;0.15)</formula>
    </cfRule>
  </conditionalFormatting>
  <conditionalFormatting sqref="D13:H13">
    <cfRule type="expression" dxfId="129" priority="59">
      <formula>$L13&gt;0.15</formula>
    </cfRule>
    <cfRule type="expression" dxfId="128" priority="60">
      <formula>AND($L13&gt;0.08,$L13&lt;0.15)</formula>
    </cfRule>
  </conditionalFormatting>
  <conditionalFormatting sqref="D13:F13">
    <cfRule type="expression" dxfId="127" priority="57">
      <formula>$L13&gt;0.15</formula>
    </cfRule>
    <cfRule type="expression" dxfId="126" priority="58">
      <formula>AND($L13&gt;0.08,$L13&lt;0.15)</formula>
    </cfRule>
  </conditionalFormatting>
  <conditionalFormatting sqref="D14:H14">
    <cfRule type="expression" dxfId="125" priority="55">
      <formula>$L14&gt;0.15</formula>
    </cfRule>
    <cfRule type="expression" dxfId="124" priority="56">
      <formula>AND($L14&gt;0.08,$L14&lt;0.15)</formula>
    </cfRule>
  </conditionalFormatting>
  <conditionalFormatting sqref="D14:F14">
    <cfRule type="expression" dxfId="123" priority="53">
      <formula>$L14&gt;0.15</formula>
    </cfRule>
    <cfRule type="expression" dxfId="122" priority="54">
      <formula>AND($L14&gt;0.08,$L14&lt;0.15)</formula>
    </cfRule>
  </conditionalFormatting>
  <conditionalFormatting sqref="D15:H15">
    <cfRule type="expression" dxfId="121" priority="51">
      <formula>$L15&gt;0.15</formula>
    </cfRule>
    <cfRule type="expression" dxfId="120" priority="52">
      <formula>AND($L15&gt;0.08,$L15&lt;0.15)</formula>
    </cfRule>
  </conditionalFormatting>
  <conditionalFormatting sqref="D15:F15">
    <cfRule type="expression" dxfId="119" priority="49">
      <formula>$L15&gt;0.15</formula>
    </cfRule>
    <cfRule type="expression" dxfId="118" priority="50">
      <formula>AND($L15&gt;0.08,$L15&lt;0.15)</formula>
    </cfRule>
  </conditionalFormatting>
  <conditionalFormatting sqref="D16:F16">
    <cfRule type="expression" dxfId="117" priority="47">
      <formula>$L16&gt;0.15</formula>
    </cfRule>
    <cfRule type="expression" dxfId="116" priority="48">
      <formula>AND($L16&gt;0.08,$L16&lt;0.15)</formula>
    </cfRule>
  </conditionalFormatting>
  <conditionalFormatting sqref="D16:F16">
    <cfRule type="expression" dxfId="115" priority="45">
      <formula>$L16&gt;0.15</formula>
    </cfRule>
    <cfRule type="expression" dxfId="114" priority="46">
      <formula>AND($L16&gt;0.08,$L16&lt;0.15)</formula>
    </cfRule>
  </conditionalFormatting>
  <conditionalFormatting sqref="G16">
    <cfRule type="expression" dxfId="113" priority="43">
      <formula>$L16&gt;0.15</formula>
    </cfRule>
    <cfRule type="expression" dxfId="112" priority="44">
      <formula>AND($L16&gt;0.08,$L16&lt;0.15)</formula>
    </cfRule>
  </conditionalFormatting>
  <conditionalFormatting sqref="H16">
    <cfRule type="expression" dxfId="111" priority="41">
      <formula>$L16&gt;0.15</formula>
    </cfRule>
    <cfRule type="expression" dxfId="110" priority="42">
      <formula>AND($L16&gt;0.08,$L16&lt;0.15)</formula>
    </cfRule>
  </conditionalFormatting>
  <conditionalFormatting sqref="F17:H17">
    <cfRule type="expression" dxfId="109" priority="39">
      <formula>$L17&gt;0.15</formula>
    </cfRule>
    <cfRule type="expression" dxfId="108" priority="40">
      <formula>AND($L17&gt;0.08,$L17&lt;0.15)</formula>
    </cfRule>
  </conditionalFormatting>
  <conditionalFormatting sqref="D18:H18">
    <cfRule type="expression" dxfId="107" priority="37">
      <formula>$L18&gt;0.15</formula>
    </cfRule>
    <cfRule type="expression" dxfId="106" priority="38">
      <formula>AND($L18&gt;0.08,$L18&lt;0.15)</formula>
    </cfRule>
  </conditionalFormatting>
  <conditionalFormatting sqref="D19:F19">
    <cfRule type="expression" dxfId="105" priority="35">
      <formula>$L19&gt;0.15</formula>
    </cfRule>
    <cfRule type="expression" dxfId="104" priority="36">
      <formula>AND($L19&gt;0.08,$L19&lt;0.15)</formula>
    </cfRule>
  </conditionalFormatting>
  <conditionalFormatting sqref="D19:F19">
    <cfRule type="expression" dxfId="103" priority="33">
      <formula>$L19&gt;0.15</formula>
    </cfRule>
    <cfRule type="expression" dxfId="102" priority="34">
      <formula>AND($L19&gt;0.08,$L19&lt;0.15)</formula>
    </cfRule>
  </conditionalFormatting>
  <conditionalFormatting sqref="G19">
    <cfRule type="expression" dxfId="101" priority="31">
      <formula>$L19&gt;0.15</formula>
    </cfRule>
    <cfRule type="expression" dxfId="100" priority="32">
      <formula>AND($L19&gt;0.08,$L19&lt;0.15)</formula>
    </cfRule>
  </conditionalFormatting>
  <conditionalFormatting sqref="H19">
    <cfRule type="expression" dxfId="99" priority="29">
      <formula>$L19&gt;0.15</formula>
    </cfRule>
    <cfRule type="expression" dxfId="98" priority="30">
      <formula>AND($L19&gt;0.08,$L19&lt;0.15)</formula>
    </cfRule>
  </conditionalFormatting>
  <conditionalFormatting sqref="D20:G20">
    <cfRule type="expression" dxfId="97" priority="27">
      <formula>$L20&gt;0.15</formula>
    </cfRule>
    <cfRule type="expression" dxfId="96" priority="28">
      <formula>AND($L20&gt;0.08,$L20&lt;0.15)</formula>
    </cfRule>
  </conditionalFormatting>
  <conditionalFormatting sqref="H20">
    <cfRule type="expression" dxfId="95" priority="25">
      <formula>$L20&gt;0.15</formula>
    </cfRule>
    <cfRule type="expression" dxfId="94" priority="26">
      <formula>AND($L20&gt;0.08,$L20&lt;0.15)</formula>
    </cfRule>
  </conditionalFormatting>
  <conditionalFormatting sqref="D21:G21">
    <cfRule type="expression" dxfId="93" priority="23">
      <formula>$L21&gt;0.15</formula>
    </cfRule>
    <cfRule type="expression" dxfId="92" priority="24">
      <formula>AND($L21&gt;0.08,$L21&lt;0.15)</formula>
    </cfRule>
  </conditionalFormatting>
  <conditionalFormatting sqref="H21">
    <cfRule type="expression" dxfId="91" priority="21">
      <formula>$L21&gt;0.15</formula>
    </cfRule>
    <cfRule type="expression" dxfId="90" priority="22">
      <formula>AND($L21&gt;0.08,$L21&lt;0.15)</formula>
    </cfRule>
  </conditionalFormatting>
  <conditionalFormatting sqref="D22:G22">
    <cfRule type="expression" dxfId="89" priority="19">
      <formula>$L22&gt;0.15</formula>
    </cfRule>
    <cfRule type="expression" dxfId="88" priority="20">
      <formula>AND($L22&gt;0.08,$L22&lt;0.15)</formula>
    </cfRule>
  </conditionalFormatting>
  <conditionalFormatting sqref="H22">
    <cfRule type="expression" dxfId="87" priority="17">
      <formula>$L22&gt;0.15</formula>
    </cfRule>
    <cfRule type="expression" dxfId="86" priority="18">
      <formula>AND($L22&gt;0.08,$L22&lt;0.15)</formula>
    </cfRule>
  </conditionalFormatting>
  <conditionalFormatting sqref="D23:G23">
    <cfRule type="expression" dxfId="85" priority="15">
      <formula>$L23&gt;0.15</formula>
    </cfRule>
    <cfRule type="expression" dxfId="84" priority="16">
      <formula>AND($L23&gt;0.08,$L23&lt;0.15)</formula>
    </cfRule>
  </conditionalFormatting>
  <conditionalFormatting sqref="H23">
    <cfRule type="expression" dxfId="83" priority="13">
      <formula>$L23&gt;0.15</formula>
    </cfRule>
    <cfRule type="expression" dxfId="82" priority="14">
      <formula>AND($L23&gt;0.08,$L23&lt;0.15)</formula>
    </cfRule>
  </conditionalFormatting>
  <conditionalFormatting sqref="D24:H24">
    <cfRule type="expression" dxfId="81" priority="11">
      <formula>$L24&gt;0.15</formula>
    </cfRule>
    <cfRule type="expression" dxfId="80" priority="12">
      <formula>AND($L24&gt;0.08,$L24&lt;0.15)</formula>
    </cfRule>
  </conditionalFormatting>
  <conditionalFormatting sqref="D25:H25">
    <cfRule type="expression" dxfId="79" priority="9">
      <formula>$L25&gt;0.15</formula>
    </cfRule>
    <cfRule type="expression" dxfId="78" priority="10">
      <formula>AND($L25&gt;0.08,$L25&lt;0.15)</formula>
    </cfRule>
  </conditionalFormatting>
  <conditionalFormatting sqref="D26:H26 G27">
    <cfRule type="expression" dxfId="77" priority="7">
      <formula>$L26&gt;0.15</formula>
    </cfRule>
    <cfRule type="expression" dxfId="76" priority="8">
      <formula>AND($L26&gt;0.08,$L26&lt;0.15)</formula>
    </cfRule>
  </conditionalFormatting>
  <conditionalFormatting sqref="D49:J51">
    <cfRule type="expression" dxfId="75" priority="5">
      <formula>$L49&gt;0.15</formula>
    </cfRule>
    <cfRule type="expression" dxfId="74" priority="6">
      <formula>AND($L49&gt;0.08,$L49&lt;0.15)</formula>
    </cfRule>
  </conditionalFormatting>
  <conditionalFormatting sqref="D49:H49">
    <cfRule type="expression" dxfId="73" priority="3">
      <formula>$L49&gt;0.15</formula>
    </cfRule>
    <cfRule type="expression" dxfId="72" priority="4">
      <formula>AND($L49&gt;0.08,$L49&lt;0.15)</formula>
    </cfRule>
  </conditionalFormatting>
  <conditionalFormatting sqref="D50:H50">
    <cfRule type="expression" dxfId="71" priority="1">
      <formula>$L50&gt;0.15</formula>
    </cfRule>
    <cfRule type="expression" dxfId="70" priority="2">
      <formula>AND($L50&gt;0.08,$L50&lt;0.15)</formula>
    </cfRule>
  </conditionalFormatting>
  <dataValidations count="3">
    <dataValidation type="list" allowBlank="1" showInputMessage="1" showErrorMessage="1" sqref="Z7:Z46 Z49:Z63" xr:uid="{4148851B-5E21-484C-AF87-B2D2ACAB87E3}">
      <formula1>"A, B"</formula1>
    </dataValidation>
    <dataValidation type="whole" allowBlank="1" showInputMessage="1" showErrorMessage="1" errorTitle="입력값이 올바르지 않습니다." error="숫자만 쓰세요!" sqref="M7:W46 M49:W63" xr:uid="{A51378C9-AF49-4C6E-ADAF-65EAE4057215}">
      <formula1>0</formula1>
      <formula2>20000</formula2>
    </dataValidation>
    <dataValidation allowBlank="1" showInputMessage="1" showErrorMessage="1" prompt="수식 계산_x000a_수치 입력 금지" sqref="K7:K46 K49:K63" xr:uid="{D8F6F259-B32F-4014-957D-6A80A685C6FA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095D03-77A7-48D1-81F2-ED57ED814682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79D76A3-35FE-4A5D-8E62-7F7736D6F00C}">
          <x14:formula1>
            <xm:f>데이터!$B$4:$B$17</xm:f>
          </x14:formula1>
          <xm:sqref>D24:D46 D7:D19 D49:D63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4B28-3484-410A-B94A-3F22E5886F84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11" sqref="F11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9" t="s">
        <v>234</v>
      </c>
      <c r="B1" s="30"/>
      <c r="C1" s="30"/>
      <c r="D1" s="30"/>
      <c r="E1" s="35" t="s">
        <v>0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</row>
    <row r="2" spans="1:29" s="1" customFormat="1" ht="13.5" customHeight="1" x14ac:dyDescent="0.3">
      <c r="A2" s="31"/>
      <c r="B2" s="32"/>
      <c r="C2" s="32"/>
      <c r="D2" s="3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</row>
    <row r="3" spans="1:29" s="1" customFormat="1" ht="13.5" customHeight="1" x14ac:dyDescent="0.3">
      <c r="A3" s="33"/>
      <c r="B3" s="34"/>
      <c r="C3" s="34"/>
      <c r="D3" s="34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s="1" customFormat="1" ht="9.9499999999999993" customHeight="1" thickBo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</row>
    <row r="5" spans="1:29" s="2" customFormat="1" ht="17.25" thickTop="1" x14ac:dyDescent="0.3">
      <c r="A5" s="44" t="s">
        <v>1</v>
      </c>
      <c r="B5" s="46" t="str">
        <f>MID($A$1,2,1)</f>
        <v>월</v>
      </c>
      <c r="C5" s="46" t="str">
        <f>RIGHT($A$1,1)</f>
        <v>일</v>
      </c>
      <c r="D5" s="44" t="s">
        <v>2</v>
      </c>
      <c r="E5" s="44" t="s">
        <v>3</v>
      </c>
      <c r="F5" s="44" t="s">
        <v>4</v>
      </c>
      <c r="G5" s="44" t="s">
        <v>5</v>
      </c>
      <c r="H5" s="52" t="s">
        <v>6</v>
      </c>
      <c r="I5" s="44" t="s">
        <v>7</v>
      </c>
      <c r="J5" s="44" t="s">
        <v>8</v>
      </c>
      <c r="K5" s="44" t="s">
        <v>9</v>
      </c>
      <c r="L5" s="53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 t="s">
        <v>12</v>
      </c>
      <c r="Y5" s="48"/>
      <c r="Z5" s="48"/>
      <c r="AA5" s="48" t="s">
        <v>13</v>
      </c>
      <c r="AB5" s="48" t="s">
        <v>14</v>
      </c>
      <c r="AC5" s="50" t="s">
        <v>15</v>
      </c>
    </row>
    <row r="6" spans="1:29" s="2" customFormat="1" ht="17.25" thickBot="1" x14ac:dyDescent="0.35">
      <c r="A6" s="45"/>
      <c r="B6" s="47"/>
      <c r="C6" s="47"/>
      <c r="D6" s="45"/>
      <c r="E6" s="45"/>
      <c r="F6" s="45"/>
      <c r="G6" s="45"/>
      <c r="H6" s="45"/>
      <c r="I6" s="45"/>
      <c r="J6" s="45"/>
      <c r="K6" s="45"/>
      <c r="L6" s="54"/>
      <c r="M6" s="28" t="s">
        <v>16</v>
      </c>
      <c r="N6" s="28" t="s">
        <v>17</v>
      </c>
      <c r="O6" s="28" t="s">
        <v>18</v>
      </c>
      <c r="P6" s="28" t="s">
        <v>19</v>
      </c>
      <c r="Q6" s="28" t="s">
        <v>20</v>
      </c>
      <c r="R6" s="3" t="s">
        <v>21</v>
      </c>
      <c r="S6" s="28" t="s">
        <v>22</v>
      </c>
      <c r="T6" s="3" t="s">
        <v>23</v>
      </c>
      <c r="U6" s="3" t="s">
        <v>46</v>
      </c>
      <c r="V6" s="3" t="s">
        <v>47</v>
      </c>
      <c r="W6" s="28" t="s">
        <v>24</v>
      </c>
      <c r="X6" s="28" t="s">
        <v>25</v>
      </c>
      <c r="Y6" s="28" t="s">
        <v>26</v>
      </c>
      <c r="Z6" s="28" t="s">
        <v>27</v>
      </c>
      <c r="AA6" s="49"/>
      <c r="AB6" s="49"/>
      <c r="AC6" s="49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27</v>
      </c>
      <c r="D7" s="6" t="s">
        <v>222</v>
      </c>
      <c r="E7" s="6"/>
      <c r="F7" s="6" t="s">
        <v>225</v>
      </c>
      <c r="G7" s="4" t="s">
        <v>228</v>
      </c>
      <c r="H7" s="4" t="s">
        <v>67</v>
      </c>
      <c r="I7" s="7">
        <f t="shared" ref="I7:I46" si="0">J7+K7</f>
        <v>1178</v>
      </c>
      <c r="J7" s="8">
        <v>1178</v>
      </c>
      <c r="K7" s="7">
        <f t="shared" ref="K7:K16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20200926</v>
      </c>
      <c r="Y7" s="11">
        <v>15</v>
      </c>
      <c r="Z7" s="5" t="s">
        <v>63</v>
      </c>
      <c r="AA7" s="11" t="str">
        <f t="shared" ref="AA7:AA46" si="3">IF($Z7="A","하선동",IF($Z7="B","이형준",""))</f>
        <v>이형준</v>
      </c>
      <c r="AB7" s="4" t="s">
        <v>81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27</v>
      </c>
      <c r="D8" s="6" t="s">
        <v>64</v>
      </c>
      <c r="E8" s="6" t="s">
        <v>229</v>
      </c>
      <c r="F8" s="6" t="s">
        <v>235</v>
      </c>
      <c r="G8" s="4" t="s">
        <v>194</v>
      </c>
      <c r="H8" s="4" t="s">
        <v>67</v>
      </c>
      <c r="I8" s="7">
        <f t="shared" si="0"/>
        <v>2788</v>
      </c>
      <c r="J8" s="8">
        <v>2780</v>
      </c>
      <c r="K8" s="7">
        <f t="shared" si="1"/>
        <v>8</v>
      </c>
      <c r="L8" s="9">
        <f t="shared" si="2"/>
        <v>2.8694404591104736E-3</v>
      </c>
      <c r="M8" s="10"/>
      <c r="N8" s="10"/>
      <c r="O8" s="10"/>
      <c r="P8" s="10">
        <v>8</v>
      </c>
      <c r="Q8" s="10"/>
      <c r="R8" s="10"/>
      <c r="S8" s="10"/>
      <c r="T8" s="10"/>
      <c r="U8" s="10"/>
      <c r="V8" s="10"/>
      <c r="W8" s="10"/>
      <c r="X8" s="11">
        <v>20200926</v>
      </c>
      <c r="Y8" s="11">
        <v>5</v>
      </c>
      <c r="Z8" s="5" t="s">
        <v>61</v>
      </c>
      <c r="AA8" s="11" t="str">
        <f t="shared" si="3"/>
        <v>하선동</v>
      </c>
      <c r="AB8" s="4" t="s">
        <v>81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27</v>
      </c>
      <c r="D9" s="6" t="s">
        <v>64</v>
      </c>
      <c r="E9" s="6" t="s">
        <v>229</v>
      </c>
      <c r="F9" s="6" t="s">
        <v>235</v>
      </c>
      <c r="G9" s="4" t="s">
        <v>194</v>
      </c>
      <c r="H9" s="4" t="s">
        <v>67</v>
      </c>
      <c r="I9" s="7">
        <f t="shared" si="0"/>
        <v>3294</v>
      </c>
      <c r="J9" s="8">
        <v>3290</v>
      </c>
      <c r="K9" s="7">
        <f t="shared" si="1"/>
        <v>4</v>
      </c>
      <c r="L9" s="9">
        <f t="shared" si="2"/>
        <v>1.2143290831815423E-3</v>
      </c>
      <c r="M9" s="10"/>
      <c r="N9" s="10"/>
      <c r="O9" s="10"/>
      <c r="P9" s="10">
        <v>4</v>
      </c>
      <c r="Q9" s="10"/>
      <c r="R9" s="10"/>
      <c r="S9" s="10"/>
      <c r="T9" s="10"/>
      <c r="U9" s="10"/>
      <c r="V9" s="10"/>
      <c r="W9" s="10"/>
      <c r="X9" s="11">
        <v>20200926</v>
      </c>
      <c r="Y9" s="11">
        <v>5</v>
      </c>
      <c r="Z9" s="5" t="s">
        <v>63</v>
      </c>
      <c r="AA9" s="11" t="str">
        <f t="shared" si="3"/>
        <v>이형준</v>
      </c>
      <c r="AB9" s="4" t="s">
        <v>81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27</v>
      </c>
      <c r="D10" s="6" t="s">
        <v>64</v>
      </c>
      <c r="E10" s="6" t="s">
        <v>74</v>
      </c>
      <c r="F10" s="6" t="s">
        <v>159</v>
      </c>
      <c r="G10" s="4">
        <v>7301</v>
      </c>
      <c r="H10" s="4" t="s">
        <v>67</v>
      </c>
      <c r="I10" s="7">
        <f t="shared" si="0"/>
        <v>2247</v>
      </c>
      <c r="J10" s="8">
        <v>1623</v>
      </c>
      <c r="K10" s="7">
        <f t="shared" si="1"/>
        <v>624</v>
      </c>
      <c r="L10" s="9">
        <f t="shared" si="2"/>
        <v>0.27770360480640854</v>
      </c>
      <c r="M10" s="10">
        <v>624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20200927</v>
      </c>
      <c r="Y10" s="11">
        <v>3</v>
      </c>
      <c r="Z10" s="5" t="s">
        <v>61</v>
      </c>
      <c r="AA10" s="11" t="str">
        <f t="shared" si="3"/>
        <v>하선동</v>
      </c>
      <c r="AB10" s="4" t="s">
        <v>81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27</v>
      </c>
      <c r="D11" s="6"/>
      <c r="E11" s="6"/>
      <c r="F11" s="6"/>
      <c r="G11" s="4"/>
      <c r="H11" s="4"/>
      <c r="I11" s="7">
        <f t="shared" ref="I11:I19" si="6">J11+K11</f>
        <v>0</v>
      </c>
      <c r="J11" s="8"/>
      <c r="K11" s="7">
        <f t="shared" ref="K11:K19" si="7">SUM(M11:W11)</f>
        <v>0</v>
      </c>
      <c r="L11" s="9" t="e">
        <f t="shared" ref="L11:L19" si="8">K11/I11</f>
        <v>#DIV/0!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5"/>
      <c r="AA11" s="11"/>
      <c r="AB11" s="4"/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27</v>
      </c>
      <c r="D12" s="6"/>
      <c r="E12" s="6"/>
      <c r="F12" s="6"/>
      <c r="G12" s="4"/>
      <c r="H12" s="4"/>
      <c r="I12" s="7">
        <f t="shared" si="6"/>
        <v>0</v>
      </c>
      <c r="J12" s="8"/>
      <c r="K12" s="7">
        <f t="shared" si="7"/>
        <v>0</v>
      </c>
      <c r="L12" s="9" t="e">
        <f t="shared" si="8"/>
        <v>#DIV/0!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5"/>
      <c r="AA12" s="11"/>
      <c r="AB12" s="4"/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27</v>
      </c>
      <c r="D13" s="6"/>
      <c r="E13" s="6"/>
      <c r="F13" s="6"/>
      <c r="G13" s="4"/>
      <c r="H13" s="4"/>
      <c r="I13" s="7">
        <f t="shared" si="6"/>
        <v>0</v>
      </c>
      <c r="J13" s="8"/>
      <c r="K13" s="7">
        <f t="shared" si="7"/>
        <v>0</v>
      </c>
      <c r="L13" s="9" t="e">
        <f t="shared" si="8"/>
        <v>#DIV/0!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5"/>
      <c r="AA13" s="11" t="str">
        <f t="shared" si="3"/>
        <v/>
      </c>
      <c r="AB13" s="4"/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27</v>
      </c>
      <c r="D14" s="6"/>
      <c r="E14" s="6"/>
      <c r="F14" s="6"/>
      <c r="G14" s="4"/>
      <c r="H14" s="4"/>
      <c r="I14" s="7">
        <f t="shared" si="6"/>
        <v>0</v>
      </c>
      <c r="J14" s="8"/>
      <c r="K14" s="7">
        <f t="shared" si="7"/>
        <v>0</v>
      </c>
      <c r="L14" s="9" t="e">
        <f t="shared" si="8"/>
        <v>#DIV/0!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5"/>
      <c r="AA14" s="11" t="str">
        <f t="shared" si="3"/>
        <v/>
      </c>
      <c r="AB14" s="4"/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27</v>
      </c>
      <c r="D15" s="6"/>
      <c r="E15" s="6"/>
      <c r="F15" s="6"/>
      <c r="G15" s="4"/>
      <c r="H15" s="4"/>
      <c r="I15" s="7">
        <f t="shared" si="6"/>
        <v>0</v>
      </c>
      <c r="J15" s="8"/>
      <c r="K15" s="7">
        <f t="shared" ref="K15:K16" si="9">SUM(M15:W15)</f>
        <v>0</v>
      </c>
      <c r="L15" s="9" t="e">
        <f t="shared" si="8"/>
        <v>#DIV/0!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5"/>
      <c r="AA15" s="11" t="str">
        <f t="shared" si="3"/>
        <v/>
      </c>
      <c r="AB15" s="4"/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27</v>
      </c>
      <c r="D16" s="6"/>
      <c r="E16" s="6"/>
      <c r="F16" s="6"/>
      <c r="G16" s="4"/>
      <c r="H16" s="4"/>
      <c r="I16" s="7">
        <f t="shared" si="6"/>
        <v>0</v>
      </c>
      <c r="J16" s="8"/>
      <c r="K16" s="7">
        <f t="shared" si="9"/>
        <v>0</v>
      </c>
      <c r="L16" s="9" t="e">
        <f t="shared" si="8"/>
        <v>#DIV/0!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/>
      <c r="Y16" s="11"/>
      <c r="Z16" s="5"/>
      <c r="AA16" s="11" t="str">
        <f t="shared" si="3"/>
        <v/>
      </c>
      <c r="AB16" s="4"/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27</v>
      </c>
      <c r="D17" s="6"/>
      <c r="E17" s="6"/>
      <c r="F17" s="6"/>
      <c r="G17" s="4"/>
      <c r="H17" s="4"/>
      <c r="I17" s="7">
        <f t="shared" si="6"/>
        <v>0</v>
      </c>
      <c r="J17" s="8"/>
      <c r="K17" s="7">
        <f t="shared" ref="K17:K19" si="10">SUM(M17:W17)</f>
        <v>0</v>
      </c>
      <c r="L17" s="9" t="e">
        <f t="shared" si="8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5"/>
      <c r="AA17" s="11" t="str">
        <f t="shared" si="3"/>
        <v/>
      </c>
      <c r="AB17" s="4"/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27</v>
      </c>
      <c r="D18" s="6"/>
      <c r="E18" s="6"/>
      <c r="F18" s="6"/>
      <c r="G18" s="4"/>
      <c r="H18" s="4"/>
      <c r="I18" s="7">
        <f t="shared" si="6"/>
        <v>0</v>
      </c>
      <c r="J18" s="8"/>
      <c r="K18" s="7">
        <f t="shared" si="10"/>
        <v>0</v>
      </c>
      <c r="L18" s="9" t="e">
        <f t="shared" si="8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5"/>
      <c r="AA18" s="11" t="str">
        <f t="shared" si="3"/>
        <v/>
      </c>
      <c r="AB18" s="4"/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27</v>
      </c>
      <c r="D19" s="6"/>
      <c r="E19" s="4"/>
      <c r="F19" s="4"/>
      <c r="G19" s="4"/>
      <c r="H19" s="4"/>
      <c r="I19" s="7">
        <f t="shared" si="6"/>
        <v>0</v>
      </c>
      <c r="J19" s="8"/>
      <c r="K19" s="7">
        <f t="shared" si="10"/>
        <v>0</v>
      </c>
      <c r="L19" s="9" t="e">
        <f t="shared" si="8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5"/>
      <c r="AA19" s="11" t="str">
        <f t="shared" si="3"/>
        <v/>
      </c>
      <c r="AB19" s="4"/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27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ref="K19:K46" si="11">SUM(M20:W20)</f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5"/>
      <c r="AA20" s="11" t="str">
        <f t="shared" si="3"/>
        <v/>
      </c>
      <c r="AB20" s="4"/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27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11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5"/>
      <c r="AA21" s="11" t="str">
        <f t="shared" si="3"/>
        <v/>
      </c>
      <c r="AB21" s="4"/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27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5"/>
      <c r="AA22" s="11" t="str">
        <f t="shared" si="3"/>
        <v/>
      </c>
      <c r="AB22" s="4"/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27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 t="str">
        <f t="shared" si="3"/>
        <v/>
      </c>
      <c r="AB23" s="4"/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27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3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27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1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27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1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27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1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27</v>
      </c>
      <c r="D28" s="6"/>
      <c r="E28" s="17"/>
      <c r="F28" s="4"/>
      <c r="G28" s="4"/>
      <c r="H28" s="4"/>
      <c r="I28" s="7">
        <f t="shared" si="0"/>
        <v>0</v>
      </c>
      <c r="J28" s="8"/>
      <c r="K28" s="7">
        <f t="shared" si="1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27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1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27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11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27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11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27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11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27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11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27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11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27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11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27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1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27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11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27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11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27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11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27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11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27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11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27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1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27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1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27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1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27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1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27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1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8" customFormat="1" ht="13.5" x14ac:dyDescent="0.3">
      <c r="A47" s="55"/>
      <c r="B47" s="56"/>
      <c r="C47" s="56"/>
      <c r="D47" s="56"/>
      <c r="E47" s="56"/>
      <c r="F47" s="56"/>
      <c r="G47" s="56"/>
      <c r="H47" s="56"/>
      <c r="I47" s="51">
        <f t="shared" ref="I47:W47" si="12">SUM(I7:I46)</f>
        <v>9507</v>
      </c>
      <c r="J47" s="51">
        <f t="shared" si="12"/>
        <v>8871</v>
      </c>
      <c r="K47" s="51">
        <f t="shared" si="12"/>
        <v>636</v>
      </c>
      <c r="L47" s="51" t="e">
        <f t="shared" si="12"/>
        <v>#DIV/0!</v>
      </c>
      <c r="M47" s="51">
        <f t="shared" si="12"/>
        <v>624</v>
      </c>
      <c r="N47" s="51">
        <f t="shared" si="12"/>
        <v>0</v>
      </c>
      <c r="O47" s="51">
        <f t="shared" si="12"/>
        <v>0</v>
      </c>
      <c r="P47" s="51">
        <f t="shared" si="12"/>
        <v>12</v>
      </c>
      <c r="Q47" s="51">
        <f t="shared" si="12"/>
        <v>0</v>
      </c>
      <c r="R47" s="51">
        <f t="shared" si="12"/>
        <v>0</v>
      </c>
      <c r="S47" s="51">
        <f t="shared" si="12"/>
        <v>0</v>
      </c>
      <c r="T47" s="51">
        <f t="shared" si="12"/>
        <v>0</v>
      </c>
      <c r="U47" s="51">
        <f t="shared" si="12"/>
        <v>0</v>
      </c>
      <c r="V47" s="51">
        <f t="shared" si="12"/>
        <v>0</v>
      </c>
      <c r="W47" s="51">
        <f t="shared" si="12"/>
        <v>0</v>
      </c>
      <c r="X47" s="57"/>
      <c r="Y47" s="58"/>
      <c r="Z47" s="58"/>
      <c r="AA47" s="58"/>
      <c r="AB47" s="58"/>
      <c r="AC47" s="58"/>
    </row>
    <row r="48" spans="1:29" s="18" customFormat="1" ht="13.5" x14ac:dyDescent="0.3">
      <c r="A48" s="55"/>
      <c r="B48" s="56"/>
      <c r="C48" s="56"/>
      <c r="D48" s="56"/>
      <c r="E48" s="56"/>
      <c r="F48" s="56"/>
      <c r="G48" s="56"/>
      <c r="H48" s="5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8"/>
      <c r="Y48" s="58"/>
      <c r="Z48" s="58"/>
      <c r="AA48" s="58"/>
      <c r="AB48" s="58"/>
      <c r="AC48" s="58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27</v>
      </c>
      <c r="D49" s="6"/>
      <c r="E49" s="6"/>
      <c r="F49" s="6"/>
      <c r="G49" s="4"/>
      <c r="H49" s="4"/>
      <c r="I49" s="7">
        <f t="shared" ref="I49:I63" si="13">J49+K49</f>
        <v>0</v>
      </c>
      <c r="J49" s="8"/>
      <c r="K49" s="7">
        <f t="shared" ref="K49:K63" si="14">SUM(M49:W49)</f>
        <v>0</v>
      </c>
      <c r="L49" s="9" t="e">
        <f t="shared" ref="L49:L63" si="15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 t="str">
        <f t="shared" ref="AA49:AA63" si="16">IF($Z49="A","하선동",IF($Z49="B","이형준",""))</f>
        <v/>
      </c>
      <c r="AB49" s="4"/>
      <c r="AC49" s="12"/>
    </row>
    <row r="50" spans="1:29" ht="20.100000000000001" customHeight="1" x14ac:dyDescent="0.3">
      <c r="A50" s="4">
        <v>2</v>
      </c>
      <c r="B50" s="5" t="str">
        <f t="shared" ref="B50:B63" si="17">LEFT($A$1,1)</f>
        <v>9</v>
      </c>
      <c r="C50" s="5" t="str">
        <f t="shared" ref="C50:C63" si="18">MID($A$1,4,2)</f>
        <v>27</v>
      </c>
      <c r="D50" s="6" t="s">
        <v>55</v>
      </c>
      <c r="E50" s="6" t="s">
        <v>229</v>
      </c>
      <c r="F50" s="6" t="s">
        <v>230</v>
      </c>
      <c r="G50" s="4"/>
      <c r="H50" s="4" t="s">
        <v>231</v>
      </c>
      <c r="I50" s="7">
        <f t="shared" si="13"/>
        <v>0</v>
      </c>
      <c r="J50" s="14"/>
      <c r="K50" s="7">
        <f t="shared" si="14"/>
        <v>0</v>
      </c>
      <c r="L50" s="9" t="e">
        <f t="shared" si="15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si="16"/>
        <v/>
      </c>
      <c r="AB50" s="4"/>
      <c r="AC50" s="12" t="s">
        <v>232</v>
      </c>
    </row>
    <row r="51" spans="1:29" ht="20.100000000000001" customHeight="1" x14ac:dyDescent="0.3">
      <c r="A51" s="4">
        <v>3</v>
      </c>
      <c r="B51" s="5" t="str">
        <f t="shared" si="17"/>
        <v>9</v>
      </c>
      <c r="C51" s="5" t="str">
        <f t="shared" si="18"/>
        <v>27</v>
      </c>
      <c r="D51" s="6" t="s">
        <v>55</v>
      </c>
      <c r="E51" s="6" t="s">
        <v>229</v>
      </c>
      <c r="F51" s="6" t="s">
        <v>230</v>
      </c>
      <c r="G51" s="4"/>
      <c r="H51" s="4" t="s">
        <v>233</v>
      </c>
      <c r="I51" s="7">
        <f t="shared" si="13"/>
        <v>0</v>
      </c>
      <c r="J51" s="8"/>
      <c r="K51" s="7">
        <f t="shared" si="14"/>
        <v>0</v>
      </c>
      <c r="L51" s="9" t="e">
        <f t="shared" si="15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6"/>
        <v/>
      </c>
      <c r="AB51" s="4"/>
      <c r="AC51" s="12" t="s">
        <v>232</v>
      </c>
    </row>
    <row r="52" spans="1:29" ht="20.100000000000001" customHeight="1" x14ac:dyDescent="0.3">
      <c r="A52" s="4">
        <v>4</v>
      </c>
      <c r="B52" s="5" t="str">
        <f t="shared" si="17"/>
        <v>9</v>
      </c>
      <c r="C52" s="5" t="str">
        <f t="shared" si="18"/>
        <v>27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14"/>
        <v>0</v>
      </c>
      <c r="L52" s="9" t="e">
        <f t="shared" si="15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6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7"/>
        <v>9</v>
      </c>
      <c r="C53" s="5" t="str">
        <f t="shared" si="18"/>
        <v>27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14"/>
        <v>0</v>
      </c>
      <c r="L53" s="9" t="e">
        <f t="shared" si="15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6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7"/>
        <v>9</v>
      </c>
      <c r="C54" s="5" t="str">
        <f t="shared" si="18"/>
        <v>27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14"/>
        <v>0</v>
      </c>
      <c r="L54" s="9" t="e">
        <f t="shared" si="15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6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7"/>
        <v>9</v>
      </c>
      <c r="C55" s="5" t="str">
        <f t="shared" si="18"/>
        <v>27</v>
      </c>
      <c r="D55" s="6"/>
      <c r="E55" s="6"/>
      <c r="F55" s="6"/>
      <c r="G55" s="4"/>
      <c r="H55" s="4"/>
      <c r="I55" s="7">
        <f t="shared" si="13"/>
        <v>0</v>
      </c>
      <c r="J55" s="8"/>
      <c r="K55" s="7">
        <f t="shared" si="14"/>
        <v>0</v>
      </c>
      <c r="L55" s="9" t="e">
        <f t="shared" si="15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6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7"/>
        <v>9</v>
      </c>
      <c r="C56" s="5" t="str">
        <f t="shared" si="18"/>
        <v>27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14"/>
        <v>0</v>
      </c>
      <c r="L56" s="9" t="e">
        <f t="shared" si="15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6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7"/>
        <v>9</v>
      </c>
      <c r="C57" s="5" t="str">
        <f t="shared" si="18"/>
        <v>27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14"/>
        <v>0</v>
      </c>
      <c r="L57" s="9" t="e">
        <f t="shared" si="15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6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7"/>
        <v>9</v>
      </c>
      <c r="C58" s="5" t="str">
        <f t="shared" si="18"/>
        <v>27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14"/>
        <v>0</v>
      </c>
      <c r="L58" s="9" t="e">
        <f t="shared" si="15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6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7"/>
        <v>9</v>
      </c>
      <c r="C59" s="5" t="str">
        <f t="shared" si="18"/>
        <v>27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14"/>
        <v>0</v>
      </c>
      <c r="L59" s="9" t="e">
        <f t="shared" si="15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6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7"/>
        <v>9</v>
      </c>
      <c r="C60" s="5" t="str">
        <f t="shared" si="18"/>
        <v>27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14"/>
        <v>0</v>
      </c>
      <c r="L60" s="9" t="e">
        <f t="shared" si="15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6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7"/>
        <v>9</v>
      </c>
      <c r="C61" s="5" t="str">
        <f t="shared" si="18"/>
        <v>27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14"/>
        <v>0</v>
      </c>
      <c r="L61" s="9" t="e">
        <f t="shared" si="15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6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7"/>
        <v>9</v>
      </c>
      <c r="C62" s="5" t="str">
        <f t="shared" si="18"/>
        <v>27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14"/>
        <v>0</v>
      </c>
      <c r="L62" s="9" t="e">
        <f t="shared" si="15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6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7"/>
        <v>9</v>
      </c>
      <c r="C63" s="5" t="str">
        <f t="shared" si="18"/>
        <v>27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14"/>
        <v>0</v>
      </c>
      <c r="L63" s="9" t="e">
        <f t="shared" si="15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6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X5:Z5"/>
    <mergeCell ref="AA5:AA6"/>
    <mergeCell ref="AB5:AB6"/>
    <mergeCell ref="AC5:AC6"/>
    <mergeCell ref="N47:N48"/>
    <mergeCell ref="O47:O48"/>
    <mergeCell ref="P47:P48"/>
    <mergeCell ref="Q47:Q48"/>
    <mergeCell ref="R47:R48"/>
    <mergeCell ref="T47:T48"/>
    <mergeCell ref="U47:U48"/>
    <mergeCell ref="V47:V48"/>
    <mergeCell ref="W47:W48"/>
    <mergeCell ref="X47:AC48"/>
  </mergeCells>
  <phoneticPr fontId="4" type="noConversion"/>
  <conditionalFormatting sqref="A7:C8 A9:H9 D26:AC26 A27:AC46 I7:AC8 A10:C26 J9:AC12 I16:I26">
    <cfRule type="expression" dxfId="69" priority="75">
      <formula>$L7&gt;0.15</formula>
    </cfRule>
    <cfRule type="expression" dxfId="68" priority="76">
      <formula>AND($L7&gt;0.08,$L7&lt;0.15)</formula>
    </cfRule>
  </conditionalFormatting>
  <conditionalFormatting sqref="A49:AC63">
    <cfRule type="expression" dxfId="67" priority="73">
      <formula>$L49&gt;0.15</formula>
    </cfRule>
    <cfRule type="expression" dxfId="66" priority="74">
      <formula>AND($L49&gt;0.08,$L49&lt;0.15)</formula>
    </cfRule>
  </conditionalFormatting>
  <conditionalFormatting sqref="D8:H8">
    <cfRule type="expression" dxfId="65" priority="71">
      <formula>$L8&gt;0.15</formula>
    </cfRule>
    <cfRule type="expression" dxfId="64" priority="72">
      <formula>AND($L8&gt;0.08,$L8&lt;0.15)</formula>
    </cfRule>
  </conditionalFormatting>
  <conditionalFormatting sqref="D26:G26">
    <cfRule type="expression" dxfId="63" priority="69">
      <formula>$L26&gt;0.15</formula>
    </cfRule>
    <cfRule type="expression" dxfId="62" priority="70">
      <formula>AND($L26&gt;0.08,$L26&lt;0.15)</formula>
    </cfRule>
  </conditionalFormatting>
  <conditionalFormatting sqref="H26">
    <cfRule type="expression" dxfId="61" priority="67">
      <formula>$L26&gt;0.15</formula>
    </cfRule>
    <cfRule type="expression" dxfId="60" priority="68">
      <formula>AND($L26&gt;0.08,$L26&lt;0.15)</formula>
    </cfRule>
  </conditionalFormatting>
  <conditionalFormatting sqref="D28:H28">
    <cfRule type="expression" dxfId="59" priority="65">
      <formula>$L28&gt;0.15</formula>
    </cfRule>
    <cfRule type="expression" dxfId="58" priority="66">
      <formula>AND($L28&gt;0.08,$L28&lt;0.15)</formula>
    </cfRule>
  </conditionalFormatting>
  <conditionalFormatting sqref="D29:H29">
    <cfRule type="expression" dxfId="57" priority="63">
      <formula>$L29&gt;0.15</formula>
    </cfRule>
    <cfRule type="expression" dxfId="56" priority="64">
      <formula>AND($L29&gt;0.08,$L29&lt;0.15)</formula>
    </cfRule>
  </conditionalFormatting>
  <conditionalFormatting sqref="D8:AC8 I7:AC7 D13:H15 D19:AC25 D17:E17 D18:H18 AB7:AB14 D9:H9 I17:M19 J9:AC18">
    <cfRule type="expression" dxfId="55" priority="61">
      <formula>$L7&gt;0.15</formula>
    </cfRule>
    <cfRule type="expression" dxfId="54" priority="62">
      <formula>AND($L7&gt;0.08,$L7&lt;0.15)</formula>
    </cfRule>
  </conditionalFormatting>
  <conditionalFormatting sqref="D9:F9">
    <cfRule type="expression" dxfId="53" priority="59">
      <formula>$L9&gt;0.15</formula>
    </cfRule>
    <cfRule type="expression" dxfId="52" priority="60">
      <formula>AND($L9&gt;0.08,$L9&lt;0.15)</formula>
    </cfRule>
  </conditionalFormatting>
  <conditionalFormatting sqref="D11:H11">
    <cfRule type="expression" dxfId="51" priority="51">
      <formula>$L11&gt;0.15</formula>
    </cfRule>
    <cfRule type="expression" dxfId="50" priority="52">
      <formula>AND($L11&gt;0.08,$L11&lt;0.15)</formula>
    </cfRule>
  </conditionalFormatting>
  <conditionalFormatting sqref="D13:H13">
    <cfRule type="expression" dxfId="41" priority="41">
      <formula>$L13&gt;0.15</formula>
    </cfRule>
    <cfRule type="expression" dxfId="40" priority="42">
      <formula>AND($L13&gt;0.08,$L13&lt;0.15)</formula>
    </cfRule>
  </conditionalFormatting>
  <conditionalFormatting sqref="D13:F13">
    <cfRule type="expression" dxfId="39" priority="39">
      <formula>$L13&gt;0.15</formula>
    </cfRule>
    <cfRule type="expression" dxfId="38" priority="40">
      <formula>AND($L13&gt;0.08,$L13&lt;0.15)</formula>
    </cfRule>
  </conditionalFormatting>
  <conditionalFormatting sqref="D14:H14">
    <cfRule type="expression" dxfId="37" priority="37">
      <formula>$L14&gt;0.15</formula>
    </cfRule>
    <cfRule type="expression" dxfId="36" priority="38">
      <formula>AND($L14&gt;0.08,$L14&lt;0.15)</formula>
    </cfRule>
  </conditionalFormatting>
  <conditionalFormatting sqref="D14:F14">
    <cfRule type="expression" dxfId="35" priority="35">
      <formula>$L14&gt;0.15</formula>
    </cfRule>
    <cfRule type="expression" dxfId="34" priority="36">
      <formula>AND($L14&gt;0.08,$L14&lt;0.15)</formula>
    </cfRule>
  </conditionalFormatting>
  <conditionalFormatting sqref="D15:H15">
    <cfRule type="expression" dxfId="33" priority="33">
      <formula>$L15&gt;0.15</formula>
    </cfRule>
    <cfRule type="expression" dxfId="32" priority="34">
      <formula>AND($L15&gt;0.08,$L15&lt;0.15)</formula>
    </cfRule>
  </conditionalFormatting>
  <conditionalFormatting sqref="D15:F15">
    <cfRule type="expression" dxfId="31" priority="31">
      <formula>$L15&gt;0.15</formula>
    </cfRule>
    <cfRule type="expression" dxfId="30" priority="32">
      <formula>AND($L15&gt;0.08,$L15&lt;0.15)</formula>
    </cfRule>
  </conditionalFormatting>
  <conditionalFormatting sqref="D16:F16">
    <cfRule type="expression" dxfId="29" priority="29">
      <formula>$L16&gt;0.15</formula>
    </cfRule>
    <cfRule type="expression" dxfId="28" priority="30">
      <formula>AND($L16&gt;0.08,$L16&lt;0.15)</formula>
    </cfRule>
  </conditionalFormatting>
  <conditionalFormatting sqref="D16:F16">
    <cfRule type="expression" dxfId="27" priority="27">
      <formula>$L16&gt;0.15</formula>
    </cfRule>
    <cfRule type="expression" dxfId="26" priority="28">
      <formula>AND($L16&gt;0.08,$L16&lt;0.15)</formula>
    </cfRule>
  </conditionalFormatting>
  <conditionalFormatting sqref="G16">
    <cfRule type="expression" dxfId="25" priority="25">
      <formula>$L16&gt;0.15</formula>
    </cfRule>
    <cfRule type="expression" dxfId="24" priority="26">
      <formula>AND($L16&gt;0.08,$L16&lt;0.15)</formula>
    </cfRule>
  </conditionalFormatting>
  <conditionalFormatting sqref="H16">
    <cfRule type="expression" dxfId="23" priority="23">
      <formula>$L16&gt;0.15</formula>
    </cfRule>
    <cfRule type="expression" dxfId="22" priority="24">
      <formula>AND($L16&gt;0.08,$L16&lt;0.15)</formula>
    </cfRule>
  </conditionalFormatting>
  <conditionalFormatting sqref="F17:H17">
    <cfRule type="expression" dxfId="21" priority="21">
      <formula>$L17&gt;0.15</formula>
    </cfRule>
    <cfRule type="expression" dxfId="20" priority="22">
      <formula>AND($L17&gt;0.08,$L17&lt;0.15)</formula>
    </cfRule>
  </conditionalFormatting>
  <conditionalFormatting sqref="I10:I18">
    <cfRule type="expression" dxfId="19" priority="19">
      <formula>$L10&gt;0.15</formula>
    </cfRule>
    <cfRule type="expression" dxfId="18" priority="20">
      <formula>AND($L10&gt;0.08,$L10&lt;0.15)</formula>
    </cfRule>
  </conditionalFormatting>
  <conditionalFormatting sqref="I9">
    <cfRule type="expression" dxfId="17" priority="17">
      <formula>$L9&gt;0.15</formula>
    </cfRule>
    <cfRule type="expression" dxfId="16" priority="18">
      <formula>AND($L9&gt;0.08,$L9&lt;0.15)</formula>
    </cfRule>
  </conditionalFormatting>
  <conditionalFormatting sqref="I17">
    <cfRule type="expression" dxfId="15" priority="15">
      <formula>$L17&gt;0.15</formula>
    </cfRule>
    <cfRule type="expression" dxfId="14" priority="16">
      <formula>AND($L17&gt;0.08,$L17&lt;0.15)</formula>
    </cfRule>
  </conditionalFormatting>
  <conditionalFormatting sqref="D7:H7">
    <cfRule type="expression" dxfId="13" priority="13">
      <formula>$L7&gt;0.15</formula>
    </cfRule>
    <cfRule type="expression" dxfId="12" priority="14">
      <formula>AND($L7&gt;0.08,$L7&lt;0.15)</formula>
    </cfRule>
  </conditionalFormatting>
  <conditionalFormatting sqref="D7:H7">
    <cfRule type="expression" dxfId="11" priority="11">
      <formula>$L7&gt;0.15</formula>
    </cfRule>
    <cfRule type="expression" dxfId="10" priority="12">
      <formula>AND($L7&gt;0.08,$L7&lt;0.15)</formula>
    </cfRule>
  </conditionalFormatting>
  <conditionalFormatting sqref="D7:F7">
    <cfRule type="expression" dxfId="9" priority="9">
      <formula>$L7&gt;0.15</formula>
    </cfRule>
    <cfRule type="expression" dxfId="8" priority="10">
      <formula>AND($L7&gt;0.08,$L7&lt;0.15)</formula>
    </cfRule>
  </conditionalFormatting>
  <conditionalFormatting sqref="D9:H9">
    <cfRule type="expression" dxfId="7" priority="7">
      <formula>$L9&gt;0.15</formula>
    </cfRule>
    <cfRule type="expression" dxfId="6" priority="8">
      <formula>AND($L9&gt;0.08,$L9&lt;0.15)</formula>
    </cfRule>
  </conditionalFormatting>
  <conditionalFormatting sqref="D10:H10">
    <cfRule type="expression" dxfId="5" priority="5">
      <formula>$L10&gt;0.15</formula>
    </cfRule>
    <cfRule type="expression" dxfId="4" priority="6">
      <formula>AND($L10&gt;0.08,$L10&lt;0.15)</formula>
    </cfRule>
  </conditionalFormatting>
  <conditionalFormatting sqref="D12:H12">
    <cfRule type="expression" dxfId="3" priority="3">
      <formula>$L12&gt;0.15</formula>
    </cfRule>
    <cfRule type="expression" dxfId="2" priority="4">
      <formula>AND($L12&gt;0.08,$L12&lt;0.15)</formula>
    </cfRule>
  </conditionalFormatting>
  <conditionalFormatting sqref="I15">
    <cfRule type="expression" dxfId="1" priority="1">
      <formula>$L15&gt;0.15</formula>
    </cfRule>
    <cfRule type="expression" dxfId="0" priority="2">
      <formula>AND($L15&gt;0.08,$L15&lt;0.15)</formula>
    </cfRule>
  </conditionalFormatting>
  <dataValidations count="3">
    <dataValidation allowBlank="1" showInputMessage="1" showErrorMessage="1" prompt="수식 계산_x000a_수치 입력 금지" sqref="K49:K63 K7:K46" xr:uid="{A7155008-6289-4514-B184-1533FE920608}"/>
    <dataValidation type="whole" allowBlank="1" showInputMessage="1" showErrorMessage="1" errorTitle="입력값이 올바르지 않습니다." error="숫자만 쓰세요!" sqref="M49:W63 M7:W46" xr:uid="{D768F8C9-3508-44F4-916F-56FD23D76FB3}">
      <formula1>0</formula1>
      <formula2>20000</formula2>
    </dataValidation>
    <dataValidation type="list" allowBlank="1" showInputMessage="1" showErrorMessage="1" sqref="Z7:Z46 Z49:Z63" xr:uid="{62A1B06F-4AA1-475C-9426-B965E3FE127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926860-ACCB-4C23-B7CC-9CA127743026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B8455489-3C85-4A02-BCF0-7B951F0FBF9C}">
          <x14:formula1>
            <xm:f>데이터!$C$4:$C$11</xm:f>
          </x14:formula1>
          <xm:sqref>AB49:AB63 AB7:AB46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데이터</vt:lpstr>
      <vt:lpstr>9월21일 (10)</vt:lpstr>
      <vt:lpstr>9월 22일 (11)</vt:lpstr>
      <vt:lpstr>9월 23일 (12)</vt:lpstr>
      <vt:lpstr>9월 24일 (13)</vt:lpstr>
      <vt:lpstr>9월 25일 (14)</vt:lpstr>
      <vt:lpstr>9월26일</vt:lpstr>
      <vt:lpstr>9월27일</vt:lpstr>
      <vt:lpstr>'9월 22일 (11)'!Print_Area</vt:lpstr>
      <vt:lpstr>'9월 23일 (12)'!Print_Area</vt:lpstr>
      <vt:lpstr>'9월 24일 (13)'!Print_Area</vt:lpstr>
      <vt:lpstr>'9월 25일 (14)'!Print_Area</vt:lpstr>
      <vt:lpstr>'9월21일 (10)'!Print_Area</vt:lpstr>
      <vt:lpstr>'9월26일'!Print_Area</vt:lpstr>
      <vt:lpstr>'9월27일'!Print_Area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2020-09-29T01:09:41Z</dcterms:modified>
</cp:coreProperties>
</file>