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9월\"/>
    </mc:Choice>
  </mc:AlternateContent>
  <xr:revisionPtr revIDLastSave="0" documentId="13_ncr:1_{F6917192-940D-4986-90A6-47F970943E3E}" xr6:coauthVersionLast="45" xr6:coauthVersionMax="45" xr10:uidLastSave="{00000000-0000-0000-0000-000000000000}"/>
  <bookViews>
    <workbookView xWindow="-120" yWindow="-120" windowWidth="29040" windowHeight="15840" firstSheet="1" activeTab="2" xr2:uid="{BD4EB5AE-10EB-483A-919C-3F380A3CAE8E}"/>
  </bookViews>
  <sheets>
    <sheet name="데이터" sheetId="4" state="hidden" r:id="rId1"/>
    <sheet name="9월28일" sheetId="19" r:id="rId2"/>
    <sheet name="9월29일 " sheetId="20" r:id="rId3"/>
    <sheet name="9월30일" sheetId="21" r:id="rId4"/>
  </sheets>
  <definedNames>
    <definedName name="_xlnm.Print_Area" localSheetId="1">'9월28일'!$A$1:$AC$48</definedName>
    <definedName name="_xlnm.Print_Area" localSheetId="2">'9월29일 '!$A$1:$AC$48</definedName>
    <definedName name="_xlnm.Print_Area" localSheetId="3">'9월30일'!$A$1:$AC$48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20" l="1"/>
  <c r="AA11" i="19" l="1"/>
  <c r="K11" i="19"/>
  <c r="L11" i="19" s="1"/>
  <c r="I11" i="19"/>
  <c r="AA10" i="19"/>
  <c r="K10" i="19"/>
  <c r="L10" i="19" s="1"/>
  <c r="I10" i="19"/>
  <c r="AA63" i="21" l="1"/>
  <c r="K63" i="21"/>
  <c r="L63" i="21" s="1"/>
  <c r="I63" i="21"/>
  <c r="C63" i="21"/>
  <c r="B63" i="21"/>
  <c r="AA62" i="21"/>
  <c r="K62" i="21"/>
  <c r="I62" i="21" s="1"/>
  <c r="L62" i="21" s="1"/>
  <c r="C62" i="21"/>
  <c r="B62" i="21"/>
  <c r="AA61" i="21"/>
  <c r="K61" i="21"/>
  <c r="L61" i="21" s="1"/>
  <c r="I61" i="21"/>
  <c r="C61" i="21"/>
  <c r="B61" i="21"/>
  <c r="AA60" i="21"/>
  <c r="K60" i="21"/>
  <c r="I60" i="21" s="1"/>
  <c r="L60" i="21" s="1"/>
  <c r="C60" i="21"/>
  <c r="B60" i="21"/>
  <c r="AA59" i="21"/>
  <c r="K59" i="21"/>
  <c r="L59" i="21" s="1"/>
  <c r="I59" i="21"/>
  <c r="C59" i="21"/>
  <c r="B59" i="21"/>
  <c r="AA58" i="21"/>
  <c r="K58" i="21"/>
  <c r="I58" i="21" s="1"/>
  <c r="L58" i="21" s="1"/>
  <c r="C58" i="21"/>
  <c r="B58" i="21"/>
  <c r="AA57" i="21"/>
  <c r="K57" i="21"/>
  <c r="L57" i="21" s="1"/>
  <c r="I57" i="21"/>
  <c r="C57" i="21"/>
  <c r="B57" i="21"/>
  <c r="AA56" i="21"/>
  <c r="K56" i="21"/>
  <c r="I56" i="21" s="1"/>
  <c r="L56" i="21" s="1"/>
  <c r="C56" i="21"/>
  <c r="B56" i="21"/>
  <c r="AA55" i="21"/>
  <c r="K55" i="21"/>
  <c r="L55" i="21" s="1"/>
  <c r="I55" i="21"/>
  <c r="C55" i="21"/>
  <c r="B55" i="21"/>
  <c r="AA54" i="21"/>
  <c r="K54" i="21"/>
  <c r="I54" i="21" s="1"/>
  <c r="L54" i="21" s="1"/>
  <c r="C54" i="21"/>
  <c r="B54" i="21"/>
  <c r="AA53" i="21"/>
  <c r="K53" i="21"/>
  <c r="L53" i="21" s="1"/>
  <c r="I53" i="21"/>
  <c r="C53" i="21"/>
  <c r="B53" i="21"/>
  <c r="AA52" i="21"/>
  <c r="K52" i="21"/>
  <c r="I52" i="21" s="1"/>
  <c r="L52" i="21" s="1"/>
  <c r="C52" i="21"/>
  <c r="B52" i="21"/>
  <c r="AA51" i="21"/>
  <c r="K51" i="21"/>
  <c r="L51" i="21" s="1"/>
  <c r="I51" i="21"/>
  <c r="C51" i="21"/>
  <c r="B51" i="21"/>
  <c r="AA50" i="21"/>
  <c r="K50" i="21"/>
  <c r="I50" i="21" s="1"/>
  <c r="L50" i="21" s="1"/>
  <c r="C50" i="21"/>
  <c r="B50" i="21"/>
  <c r="AA49" i="21"/>
  <c r="K49" i="21"/>
  <c r="L49" i="21" s="1"/>
  <c r="I49" i="21"/>
  <c r="C49" i="21"/>
  <c r="B49" i="21"/>
  <c r="W47" i="21"/>
  <c r="V47" i="21"/>
  <c r="U47" i="21"/>
  <c r="T47" i="21"/>
  <c r="S47" i="21"/>
  <c r="R47" i="21"/>
  <c r="Q47" i="21"/>
  <c r="P47" i="21"/>
  <c r="O47" i="21"/>
  <c r="N47" i="21"/>
  <c r="M47" i="21"/>
  <c r="J47" i="21"/>
  <c r="AA46" i="21"/>
  <c r="K46" i="21"/>
  <c r="I46" i="21" s="1"/>
  <c r="C46" i="21"/>
  <c r="B46" i="21"/>
  <c r="AA45" i="21"/>
  <c r="K45" i="21"/>
  <c r="I45" i="21"/>
  <c r="L45" i="21" s="1"/>
  <c r="C45" i="21"/>
  <c r="B45" i="21"/>
  <c r="AA44" i="21"/>
  <c r="K44" i="21"/>
  <c r="I44" i="21" s="1"/>
  <c r="C44" i="21"/>
  <c r="B44" i="21"/>
  <c r="AA43" i="21"/>
  <c r="K43" i="21"/>
  <c r="I43" i="21"/>
  <c r="L43" i="21" s="1"/>
  <c r="C43" i="21"/>
  <c r="B43" i="21"/>
  <c r="AA42" i="21"/>
  <c r="K42" i="21"/>
  <c r="I42" i="21" s="1"/>
  <c r="C42" i="21"/>
  <c r="B42" i="21"/>
  <c r="AA41" i="21"/>
  <c r="K41" i="21"/>
  <c r="I41" i="21"/>
  <c r="L41" i="21" s="1"/>
  <c r="C41" i="21"/>
  <c r="B41" i="21"/>
  <c r="AA40" i="21"/>
  <c r="K40" i="21"/>
  <c r="I40" i="21" s="1"/>
  <c r="C40" i="21"/>
  <c r="B40" i="21"/>
  <c r="AA39" i="21"/>
  <c r="K39" i="21"/>
  <c r="I39" i="21"/>
  <c r="L39" i="21" s="1"/>
  <c r="C39" i="21"/>
  <c r="B39" i="21"/>
  <c r="AA38" i="21"/>
  <c r="K38" i="21"/>
  <c r="I38" i="21" s="1"/>
  <c r="C38" i="21"/>
  <c r="B38" i="21"/>
  <c r="AA37" i="21"/>
  <c r="K37" i="21"/>
  <c r="I37" i="21"/>
  <c r="L37" i="21" s="1"/>
  <c r="C37" i="21"/>
  <c r="B37" i="21"/>
  <c r="AA36" i="21"/>
  <c r="K36" i="21"/>
  <c r="I36" i="21" s="1"/>
  <c r="C36" i="21"/>
  <c r="B36" i="21"/>
  <c r="AA35" i="21"/>
  <c r="K35" i="21"/>
  <c r="I35" i="21"/>
  <c r="L35" i="21" s="1"/>
  <c r="C35" i="21"/>
  <c r="B35" i="21"/>
  <c r="AA34" i="21"/>
  <c r="K34" i="21"/>
  <c r="I34" i="21" s="1"/>
  <c r="C34" i="21"/>
  <c r="B34" i="21"/>
  <c r="AA33" i="21"/>
  <c r="K33" i="21"/>
  <c r="L33" i="21" s="1"/>
  <c r="I33" i="21"/>
  <c r="C33" i="21"/>
  <c r="B33" i="21"/>
  <c r="AA32" i="21"/>
  <c r="K32" i="21"/>
  <c r="I32" i="21" s="1"/>
  <c r="C32" i="21"/>
  <c r="B32" i="21"/>
  <c r="AA31" i="21"/>
  <c r="K31" i="21"/>
  <c r="L31" i="21" s="1"/>
  <c r="I31" i="21"/>
  <c r="C31" i="21"/>
  <c r="B31" i="21"/>
  <c r="AA30" i="21"/>
  <c r="K30" i="21"/>
  <c r="I30" i="21" s="1"/>
  <c r="C30" i="21"/>
  <c r="B30" i="21"/>
  <c r="AA29" i="21"/>
  <c r="K29" i="21"/>
  <c r="L29" i="21" s="1"/>
  <c r="I29" i="21"/>
  <c r="C29" i="21"/>
  <c r="B29" i="21"/>
  <c r="AA28" i="21"/>
  <c r="K28" i="21"/>
  <c r="I28" i="21" s="1"/>
  <c r="C28" i="21"/>
  <c r="B28" i="21"/>
  <c r="AA27" i="21"/>
  <c r="K27" i="21"/>
  <c r="L27" i="21" s="1"/>
  <c r="I27" i="21"/>
  <c r="C27" i="21"/>
  <c r="B27" i="21"/>
  <c r="AA26" i="21"/>
  <c r="K26" i="21"/>
  <c r="I26" i="21" s="1"/>
  <c r="C26" i="21"/>
  <c r="B26" i="21"/>
  <c r="AA25" i="21"/>
  <c r="K25" i="21"/>
  <c r="L25" i="21" s="1"/>
  <c r="I25" i="21"/>
  <c r="C25" i="21"/>
  <c r="B25" i="21"/>
  <c r="AA24" i="21"/>
  <c r="K24" i="21"/>
  <c r="I24" i="21" s="1"/>
  <c r="C24" i="21"/>
  <c r="B24" i="21"/>
  <c r="AA23" i="21"/>
  <c r="K23" i="21"/>
  <c r="L23" i="21" s="1"/>
  <c r="I23" i="21"/>
  <c r="C23" i="21"/>
  <c r="B23" i="21"/>
  <c r="AA22" i="21"/>
  <c r="K22" i="21"/>
  <c r="I22" i="21" s="1"/>
  <c r="C22" i="21"/>
  <c r="B22" i="21"/>
  <c r="AA21" i="21"/>
  <c r="K21" i="21"/>
  <c r="L21" i="21" s="1"/>
  <c r="I21" i="21"/>
  <c r="C21" i="21"/>
  <c r="B21" i="21"/>
  <c r="AA20" i="21"/>
  <c r="K20" i="21"/>
  <c r="I20" i="21" s="1"/>
  <c r="C20" i="21"/>
  <c r="B20" i="21"/>
  <c r="AA19" i="21"/>
  <c r="K19" i="21"/>
  <c r="L19" i="21" s="1"/>
  <c r="I19" i="21"/>
  <c r="C19" i="21"/>
  <c r="B19" i="21"/>
  <c r="AA18" i="21"/>
  <c r="K18" i="21"/>
  <c r="I18" i="21" s="1"/>
  <c r="C18" i="21"/>
  <c r="B18" i="21"/>
  <c r="AA17" i="21"/>
  <c r="K17" i="21"/>
  <c r="L17" i="21" s="1"/>
  <c r="I17" i="21"/>
  <c r="C17" i="21"/>
  <c r="B17" i="21"/>
  <c r="AA16" i="21"/>
  <c r="K16" i="21"/>
  <c r="I16" i="21" s="1"/>
  <c r="C16" i="21"/>
  <c r="B16" i="21"/>
  <c r="AA15" i="21"/>
  <c r="K15" i="21"/>
  <c r="L15" i="21" s="1"/>
  <c r="I15" i="21"/>
  <c r="C15" i="21"/>
  <c r="B15" i="21"/>
  <c r="AA14" i="21"/>
  <c r="K14" i="21"/>
  <c r="I14" i="21" s="1"/>
  <c r="C14" i="21"/>
  <c r="B14" i="21"/>
  <c r="AA13" i="21"/>
  <c r="K13" i="21"/>
  <c r="L13" i="21" s="1"/>
  <c r="I13" i="21"/>
  <c r="C13" i="21"/>
  <c r="B13" i="21"/>
  <c r="AA12" i="21"/>
  <c r="K12" i="21"/>
  <c r="I12" i="21" s="1"/>
  <c r="C12" i="21"/>
  <c r="B12" i="21"/>
  <c r="AA11" i="21"/>
  <c r="K11" i="21"/>
  <c r="L11" i="21" s="1"/>
  <c r="I11" i="21"/>
  <c r="C11" i="21"/>
  <c r="B11" i="21"/>
  <c r="AA10" i="21"/>
  <c r="K10" i="21"/>
  <c r="I10" i="21" s="1"/>
  <c r="C10" i="21"/>
  <c r="B10" i="21"/>
  <c r="AA9" i="21"/>
  <c r="K9" i="21"/>
  <c r="L9" i="21" s="1"/>
  <c r="I9" i="21"/>
  <c r="C9" i="21"/>
  <c r="B9" i="21"/>
  <c r="AA8" i="21"/>
  <c r="K8" i="21"/>
  <c r="I8" i="21" s="1"/>
  <c r="C8" i="21"/>
  <c r="B8" i="21"/>
  <c r="AA7" i="21"/>
  <c r="K7" i="21"/>
  <c r="L7" i="21" s="1"/>
  <c r="L47" i="21" s="1"/>
  <c r="I7" i="21"/>
  <c r="C7" i="21"/>
  <c r="B7" i="21"/>
  <c r="C5" i="21"/>
  <c r="B5" i="21"/>
  <c r="AA63" i="20"/>
  <c r="K63" i="20"/>
  <c r="I63" i="20"/>
  <c r="C63" i="20"/>
  <c r="B63" i="20"/>
  <c r="AA62" i="20"/>
  <c r="K62" i="20"/>
  <c r="I62" i="20"/>
  <c r="L62" i="20" s="1"/>
  <c r="C62" i="20"/>
  <c r="B62" i="20"/>
  <c r="AA61" i="20"/>
  <c r="K61" i="20"/>
  <c r="I61" i="20"/>
  <c r="L61" i="20" s="1"/>
  <c r="C61" i="20"/>
  <c r="B61" i="20"/>
  <c r="AA60" i="20"/>
  <c r="K60" i="20"/>
  <c r="I60" i="20"/>
  <c r="L60" i="20" s="1"/>
  <c r="C60" i="20"/>
  <c r="B60" i="20"/>
  <c r="AA59" i="20"/>
  <c r="K59" i="20"/>
  <c r="I59" i="20"/>
  <c r="L59" i="20" s="1"/>
  <c r="C59" i="20"/>
  <c r="B59" i="20"/>
  <c r="AA58" i="20"/>
  <c r="K58" i="20"/>
  <c r="I58" i="20" s="1"/>
  <c r="L58" i="20" s="1"/>
  <c r="C58" i="20"/>
  <c r="B58" i="20"/>
  <c r="AA57" i="20"/>
  <c r="K57" i="20"/>
  <c r="I57" i="20"/>
  <c r="L57" i="20" s="1"/>
  <c r="C57" i="20"/>
  <c r="B57" i="20"/>
  <c r="AA56" i="20"/>
  <c r="K56" i="20"/>
  <c r="I56" i="20" s="1"/>
  <c r="L56" i="20" s="1"/>
  <c r="C56" i="20"/>
  <c r="B56" i="20"/>
  <c r="AA55" i="20"/>
  <c r="K55" i="20"/>
  <c r="I55" i="20"/>
  <c r="L55" i="20" s="1"/>
  <c r="C55" i="20"/>
  <c r="B55" i="20"/>
  <c r="AA54" i="20"/>
  <c r="K54" i="20"/>
  <c r="I54" i="20" s="1"/>
  <c r="L54" i="20" s="1"/>
  <c r="C54" i="20"/>
  <c r="B54" i="20"/>
  <c r="AA53" i="20"/>
  <c r="K53" i="20"/>
  <c r="I53" i="20"/>
  <c r="C53" i="20"/>
  <c r="B53" i="20"/>
  <c r="AA52" i="20"/>
  <c r="K52" i="20"/>
  <c r="I52" i="20" s="1"/>
  <c r="L52" i="20" s="1"/>
  <c r="C52" i="20"/>
  <c r="B52" i="20"/>
  <c r="AA51" i="20"/>
  <c r="K51" i="20"/>
  <c r="L51" i="20" s="1"/>
  <c r="I51" i="20"/>
  <c r="C51" i="20"/>
  <c r="B51" i="20"/>
  <c r="AA50" i="20"/>
  <c r="K50" i="20"/>
  <c r="I50" i="20" s="1"/>
  <c r="L50" i="20" s="1"/>
  <c r="C50" i="20"/>
  <c r="B50" i="20"/>
  <c r="L49" i="20"/>
  <c r="C49" i="20"/>
  <c r="B49" i="20"/>
  <c r="W47" i="20"/>
  <c r="V47" i="20"/>
  <c r="U47" i="20"/>
  <c r="T47" i="20"/>
  <c r="S47" i="20"/>
  <c r="R47" i="20"/>
  <c r="Q47" i="20"/>
  <c r="P47" i="20"/>
  <c r="O47" i="20"/>
  <c r="N47" i="20"/>
  <c r="M47" i="20"/>
  <c r="J47" i="20"/>
  <c r="AA46" i="20"/>
  <c r="K46" i="20"/>
  <c r="I46" i="20" s="1"/>
  <c r="C46" i="20"/>
  <c r="B46" i="20"/>
  <c r="AA45" i="20"/>
  <c r="K45" i="20"/>
  <c r="I45" i="20" s="1"/>
  <c r="L45" i="20" s="1"/>
  <c r="C45" i="20"/>
  <c r="B45" i="20"/>
  <c r="AA44" i="20"/>
  <c r="K44" i="20"/>
  <c r="I44" i="20" s="1"/>
  <c r="C44" i="20"/>
  <c r="B44" i="20"/>
  <c r="AA43" i="20"/>
  <c r="K43" i="20"/>
  <c r="I43" i="20" s="1"/>
  <c r="L43" i="20" s="1"/>
  <c r="C43" i="20"/>
  <c r="B43" i="20"/>
  <c r="AA42" i="20"/>
  <c r="K42" i="20"/>
  <c r="I42" i="20" s="1"/>
  <c r="C42" i="20"/>
  <c r="B42" i="20"/>
  <c r="AA41" i="20"/>
  <c r="K41" i="20"/>
  <c r="C41" i="20"/>
  <c r="B41" i="20"/>
  <c r="AA40" i="20"/>
  <c r="K40" i="20"/>
  <c r="I40" i="20" s="1"/>
  <c r="C40" i="20"/>
  <c r="B40" i="20"/>
  <c r="AA39" i="20"/>
  <c r="K39" i="20"/>
  <c r="C39" i="20"/>
  <c r="B39" i="20"/>
  <c r="AA38" i="20"/>
  <c r="K38" i="20"/>
  <c r="I38" i="20" s="1"/>
  <c r="C38" i="20"/>
  <c r="B38" i="20"/>
  <c r="AA37" i="20"/>
  <c r="K37" i="20"/>
  <c r="C37" i="20"/>
  <c r="B37" i="20"/>
  <c r="AA36" i="20"/>
  <c r="K36" i="20"/>
  <c r="I36" i="20" s="1"/>
  <c r="C36" i="20"/>
  <c r="B36" i="20"/>
  <c r="AA35" i="20"/>
  <c r="K35" i="20"/>
  <c r="C35" i="20"/>
  <c r="B35" i="20"/>
  <c r="AA34" i="20"/>
  <c r="K34" i="20"/>
  <c r="I34" i="20" s="1"/>
  <c r="C34" i="20"/>
  <c r="B34" i="20"/>
  <c r="AA33" i="20"/>
  <c r="K33" i="20"/>
  <c r="C33" i="20"/>
  <c r="B33" i="20"/>
  <c r="AA32" i="20"/>
  <c r="K32" i="20"/>
  <c r="I32" i="20" s="1"/>
  <c r="C32" i="20"/>
  <c r="B32" i="20"/>
  <c r="AA31" i="20"/>
  <c r="K31" i="20"/>
  <c r="C31" i="20"/>
  <c r="B31" i="20"/>
  <c r="AA30" i="20"/>
  <c r="K30" i="20"/>
  <c r="I30" i="20" s="1"/>
  <c r="C30" i="20"/>
  <c r="B30" i="20"/>
  <c r="AA29" i="20"/>
  <c r="K29" i="20"/>
  <c r="C29" i="20"/>
  <c r="B29" i="20"/>
  <c r="AA28" i="20"/>
  <c r="K28" i="20"/>
  <c r="I28" i="20" s="1"/>
  <c r="C28" i="20"/>
  <c r="B28" i="20"/>
  <c r="AA27" i="20"/>
  <c r="K27" i="20"/>
  <c r="C27" i="20"/>
  <c r="B27" i="20"/>
  <c r="AA26" i="20"/>
  <c r="K26" i="20"/>
  <c r="I26" i="20" s="1"/>
  <c r="C26" i="20"/>
  <c r="B26" i="20"/>
  <c r="AA25" i="20"/>
  <c r="K25" i="20"/>
  <c r="C25" i="20"/>
  <c r="B25" i="20"/>
  <c r="AA24" i="20"/>
  <c r="K24" i="20"/>
  <c r="I24" i="20" s="1"/>
  <c r="C24" i="20"/>
  <c r="B24" i="20"/>
  <c r="AA23" i="20"/>
  <c r="K23" i="20"/>
  <c r="C23" i="20"/>
  <c r="B23" i="20"/>
  <c r="AA22" i="20"/>
  <c r="K22" i="20"/>
  <c r="I22" i="20" s="1"/>
  <c r="C22" i="20"/>
  <c r="B22" i="20"/>
  <c r="AA21" i="20"/>
  <c r="K21" i="20"/>
  <c r="C21" i="20"/>
  <c r="B21" i="20"/>
  <c r="AA20" i="20"/>
  <c r="K20" i="20"/>
  <c r="I20" i="20" s="1"/>
  <c r="C20" i="20"/>
  <c r="B20" i="20"/>
  <c r="AA19" i="20"/>
  <c r="K19" i="20"/>
  <c r="C19" i="20"/>
  <c r="B19" i="20"/>
  <c r="AA18" i="20"/>
  <c r="K18" i="20"/>
  <c r="I18" i="20" s="1"/>
  <c r="C18" i="20"/>
  <c r="B18" i="20"/>
  <c r="AA17" i="20"/>
  <c r="K17" i="20"/>
  <c r="C17" i="20"/>
  <c r="B17" i="20"/>
  <c r="AA16" i="20"/>
  <c r="K16" i="20"/>
  <c r="I16" i="20" s="1"/>
  <c r="C16" i="20"/>
  <c r="B16" i="20"/>
  <c r="AA15" i="20"/>
  <c r="K15" i="20"/>
  <c r="C15" i="20"/>
  <c r="B15" i="20"/>
  <c r="AA14" i="20"/>
  <c r="K14" i="20"/>
  <c r="I14" i="20" s="1"/>
  <c r="C14" i="20"/>
  <c r="B14" i="20"/>
  <c r="AA13" i="20"/>
  <c r="K13" i="20"/>
  <c r="C13" i="20"/>
  <c r="B13" i="20"/>
  <c r="AA12" i="20"/>
  <c r="K12" i="20"/>
  <c r="I12" i="20" s="1"/>
  <c r="C12" i="20"/>
  <c r="B12" i="20"/>
  <c r="AA11" i="20"/>
  <c r="K11" i="20"/>
  <c r="C11" i="20"/>
  <c r="B11" i="20"/>
  <c r="AA10" i="20"/>
  <c r="K10" i="20"/>
  <c r="I10" i="20" s="1"/>
  <c r="C10" i="20"/>
  <c r="B10" i="20"/>
  <c r="AA9" i="20"/>
  <c r="K9" i="20"/>
  <c r="C9" i="20"/>
  <c r="B9" i="20"/>
  <c r="AA8" i="20"/>
  <c r="K8" i="20"/>
  <c r="I8" i="20" s="1"/>
  <c r="C8" i="20"/>
  <c r="B8" i="20"/>
  <c r="AA7" i="20"/>
  <c r="K7" i="20"/>
  <c r="C7" i="20"/>
  <c r="B7" i="20"/>
  <c r="C5" i="20"/>
  <c r="B5" i="20"/>
  <c r="L63" i="20" l="1"/>
  <c r="L53" i="20"/>
  <c r="I47" i="21"/>
  <c r="L8" i="21"/>
  <c r="L14" i="21"/>
  <c r="L16" i="21"/>
  <c r="L18" i="21"/>
  <c r="L20" i="21"/>
  <c r="L22" i="21"/>
  <c r="L24" i="21"/>
  <c r="L30" i="21"/>
  <c r="L32" i="21"/>
  <c r="L36" i="21"/>
  <c r="L38" i="21"/>
  <c r="L40" i="21"/>
  <c r="K47" i="21"/>
  <c r="L10" i="21"/>
  <c r="L12" i="21"/>
  <c r="L26" i="21"/>
  <c r="L28" i="21"/>
  <c r="L34" i="21"/>
  <c r="L42" i="21"/>
  <c r="L44" i="21"/>
  <c r="L46" i="21"/>
  <c r="L13" i="20"/>
  <c r="L41" i="20"/>
  <c r="L31" i="20"/>
  <c r="I7" i="20"/>
  <c r="L8" i="20"/>
  <c r="I9" i="20"/>
  <c r="L9" i="20" s="1"/>
  <c r="L10" i="20"/>
  <c r="I11" i="20"/>
  <c r="L11" i="20" s="1"/>
  <c r="L12" i="20"/>
  <c r="I13" i="20"/>
  <c r="L14" i="20"/>
  <c r="I15" i="20"/>
  <c r="L15" i="20" s="1"/>
  <c r="L16" i="20"/>
  <c r="I17" i="20"/>
  <c r="L17" i="20" s="1"/>
  <c r="L18" i="20"/>
  <c r="I19" i="20"/>
  <c r="L19" i="20" s="1"/>
  <c r="L20" i="20"/>
  <c r="I21" i="20"/>
  <c r="L21" i="20" s="1"/>
  <c r="L22" i="20"/>
  <c r="I23" i="20"/>
  <c r="L23" i="20" s="1"/>
  <c r="L24" i="20"/>
  <c r="I25" i="20"/>
  <c r="L25" i="20" s="1"/>
  <c r="L26" i="20"/>
  <c r="I27" i="20"/>
  <c r="L27" i="20" s="1"/>
  <c r="L28" i="20"/>
  <c r="I29" i="20"/>
  <c r="L29" i="20" s="1"/>
  <c r="L30" i="20"/>
  <c r="I31" i="20"/>
  <c r="L32" i="20"/>
  <c r="I33" i="20"/>
  <c r="L33" i="20" s="1"/>
  <c r="L34" i="20"/>
  <c r="I35" i="20"/>
  <c r="L35" i="20" s="1"/>
  <c r="L36" i="20"/>
  <c r="I37" i="20"/>
  <c r="L37" i="20" s="1"/>
  <c r="L38" i="20"/>
  <c r="I39" i="20"/>
  <c r="L39" i="20" s="1"/>
  <c r="L40" i="20"/>
  <c r="I41" i="20"/>
  <c r="L42" i="20"/>
  <c r="L44" i="20"/>
  <c r="L46" i="20"/>
  <c r="K47" i="20"/>
  <c r="AA57" i="19"/>
  <c r="K57" i="19"/>
  <c r="I57" i="19" s="1"/>
  <c r="AA56" i="19"/>
  <c r="K56" i="19"/>
  <c r="L56" i="19" s="1"/>
  <c r="I56" i="19"/>
  <c r="AA55" i="19"/>
  <c r="K55" i="19"/>
  <c r="L55" i="19" s="1"/>
  <c r="I55" i="19"/>
  <c r="AA54" i="19"/>
  <c r="K54" i="19"/>
  <c r="I54" i="19"/>
  <c r="AA53" i="19"/>
  <c r="K53" i="19"/>
  <c r="I53" i="19" s="1"/>
  <c r="AA52" i="19"/>
  <c r="K52" i="19"/>
  <c r="I52" i="19"/>
  <c r="AA51" i="19"/>
  <c r="K51" i="19"/>
  <c r="L51" i="19" s="1"/>
  <c r="I51" i="19"/>
  <c r="AA50" i="19"/>
  <c r="K50" i="19"/>
  <c r="L50" i="19" s="1"/>
  <c r="I50" i="19"/>
  <c r="AA18" i="19"/>
  <c r="K18" i="19"/>
  <c r="I18" i="19" s="1"/>
  <c r="AA17" i="19"/>
  <c r="K17" i="19"/>
  <c r="I17" i="19"/>
  <c r="AA16" i="19"/>
  <c r="K16" i="19"/>
  <c r="L16" i="19" s="1"/>
  <c r="I16" i="19"/>
  <c r="AA15" i="19"/>
  <c r="K15" i="19"/>
  <c r="I15" i="19" s="1"/>
  <c r="AA14" i="19"/>
  <c r="K14" i="19"/>
  <c r="I14" i="19" s="1"/>
  <c r="AA13" i="19"/>
  <c r="K13" i="19"/>
  <c r="I13" i="19" s="1"/>
  <c r="AA12" i="19"/>
  <c r="K12" i="19"/>
  <c r="I12" i="19" s="1"/>
  <c r="AA9" i="19"/>
  <c r="K9" i="19"/>
  <c r="I9" i="19" s="1"/>
  <c r="AA8" i="19"/>
  <c r="K8" i="19"/>
  <c r="I8" i="19"/>
  <c r="AA7" i="19"/>
  <c r="K7" i="19"/>
  <c r="I7" i="19"/>
  <c r="AA38" i="19"/>
  <c r="K38" i="19"/>
  <c r="L38" i="19" s="1"/>
  <c r="I38" i="19"/>
  <c r="AA37" i="19"/>
  <c r="K37" i="19"/>
  <c r="L37" i="19" s="1"/>
  <c r="I37" i="19"/>
  <c r="AA36" i="19"/>
  <c r="K36" i="19"/>
  <c r="L36" i="19" s="1"/>
  <c r="I36" i="19"/>
  <c r="AA35" i="19"/>
  <c r="K35" i="19"/>
  <c r="L35" i="19" s="1"/>
  <c r="I35" i="19"/>
  <c r="AA34" i="19"/>
  <c r="K34" i="19"/>
  <c r="L34" i="19" s="1"/>
  <c r="I34" i="19"/>
  <c r="AA33" i="19"/>
  <c r="K33" i="19"/>
  <c r="L33" i="19" s="1"/>
  <c r="I33" i="19"/>
  <c r="AA32" i="19"/>
  <c r="K32" i="19"/>
  <c r="L32" i="19" s="1"/>
  <c r="I32" i="19"/>
  <c r="AA31" i="19"/>
  <c r="K31" i="19"/>
  <c r="L31" i="19" s="1"/>
  <c r="I31" i="19"/>
  <c r="AA30" i="19"/>
  <c r="K30" i="19"/>
  <c r="L30" i="19" s="1"/>
  <c r="I30" i="19"/>
  <c r="AA29" i="19"/>
  <c r="K29" i="19"/>
  <c r="L29" i="19" s="1"/>
  <c r="I29" i="19"/>
  <c r="AA28" i="19"/>
  <c r="K28" i="19"/>
  <c r="L28" i="19" s="1"/>
  <c r="I28" i="19"/>
  <c r="AA27" i="19"/>
  <c r="K27" i="19"/>
  <c r="L27" i="19" s="1"/>
  <c r="I27" i="19"/>
  <c r="AA26" i="19"/>
  <c r="K26" i="19"/>
  <c r="L26" i="19" s="1"/>
  <c r="I26" i="19"/>
  <c r="AA25" i="19"/>
  <c r="K25" i="19"/>
  <c r="I25" i="19" s="1"/>
  <c r="AA24" i="19"/>
  <c r="K24" i="19"/>
  <c r="I24" i="19" s="1"/>
  <c r="AA23" i="19"/>
  <c r="K23" i="19"/>
  <c r="I23" i="19" s="1"/>
  <c r="AA22" i="19"/>
  <c r="K22" i="19"/>
  <c r="I22" i="19" s="1"/>
  <c r="AA21" i="19"/>
  <c r="K21" i="19"/>
  <c r="I21" i="19" s="1"/>
  <c r="AA20" i="19"/>
  <c r="K20" i="19"/>
  <c r="I20" i="19" s="1"/>
  <c r="AA19" i="19"/>
  <c r="K19" i="19"/>
  <c r="I19" i="19"/>
  <c r="AA63" i="19"/>
  <c r="K63" i="19"/>
  <c r="L63" i="19" s="1"/>
  <c r="I63" i="19"/>
  <c r="C63" i="19"/>
  <c r="B63" i="19"/>
  <c r="AA62" i="19"/>
  <c r="L62" i="19"/>
  <c r="K62" i="19"/>
  <c r="I62" i="19"/>
  <c r="C62" i="19"/>
  <c r="B62" i="19"/>
  <c r="AA61" i="19"/>
  <c r="K61" i="19"/>
  <c r="I61" i="19"/>
  <c r="L61" i="19" s="1"/>
  <c r="C61" i="19"/>
  <c r="B61" i="19"/>
  <c r="AA60" i="19"/>
  <c r="L60" i="19"/>
  <c r="K60" i="19"/>
  <c r="I60" i="19"/>
  <c r="C60" i="19"/>
  <c r="B60" i="19"/>
  <c r="AA59" i="19"/>
  <c r="K59" i="19"/>
  <c r="I59" i="19" s="1"/>
  <c r="L59" i="19" s="1"/>
  <c r="C59" i="19"/>
  <c r="B59" i="19"/>
  <c r="AA58" i="19"/>
  <c r="L58" i="19"/>
  <c r="K58" i="19"/>
  <c r="I58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AA49" i="19"/>
  <c r="K49" i="19"/>
  <c r="I49" i="19" s="1"/>
  <c r="L49" i="19" s="1"/>
  <c r="C49" i="19"/>
  <c r="B49" i="19"/>
  <c r="W47" i="19"/>
  <c r="V47" i="19"/>
  <c r="U47" i="19"/>
  <c r="T47" i="19"/>
  <c r="S47" i="19"/>
  <c r="R47" i="19"/>
  <c r="Q47" i="19"/>
  <c r="P47" i="19"/>
  <c r="O47" i="19"/>
  <c r="N47" i="19"/>
  <c r="M47" i="19"/>
  <c r="J47" i="19"/>
  <c r="AA46" i="19"/>
  <c r="K46" i="19"/>
  <c r="I46" i="19" s="1"/>
  <c r="C46" i="19"/>
  <c r="B46" i="19"/>
  <c r="AA45" i="19"/>
  <c r="K45" i="19"/>
  <c r="C45" i="19"/>
  <c r="B45" i="19"/>
  <c r="AA44" i="19"/>
  <c r="K44" i="19"/>
  <c r="I44" i="19" s="1"/>
  <c r="C44" i="19"/>
  <c r="B44" i="19"/>
  <c r="AA43" i="19"/>
  <c r="K43" i="19"/>
  <c r="C43" i="19"/>
  <c r="B43" i="19"/>
  <c r="AA42" i="19"/>
  <c r="K42" i="19"/>
  <c r="I42" i="19" s="1"/>
  <c r="C42" i="19"/>
  <c r="B42" i="19"/>
  <c r="AA41" i="19"/>
  <c r="K41" i="19"/>
  <c r="C41" i="19"/>
  <c r="B41" i="19"/>
  <c r="AA40" i="19"/>
  <c r="K40" i="19"/>
  <c r="I40" i="19" s="1"/>
  <c r="C40" i="19"/>
  <c r="B40" i="19"/>
  <c r="AA39" i="19"/>
  <c r="K39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5" i="19"/>
  <c r="B5" i="19"/>
  <c r="L54" i="19" l="1"/>
  <c r="L25" i="19"/>
  <c r="L24" i="19"/>
  <c r="L23" i="19"/>
  <c r="L22" i="19"/>
  <c r="L53" i="19"/>
  <c r="L21" i="19"/>
  <c r="L20" i="19"/>
  <c r="L19" i="19"/>
  <c r="L18" i="19"/>
  <c r="L17" i="19"/>
  <c r="L15" i="19"/>
  <c r="L14" i="19"/>
  <c r="L52" i="19"/>
  <c r="L13" i="19"/>
  <c r="L12" i="19"/>
  <c r="L9" i="19"/>
  <c r="L8" i="19"/>
  <c r="L7" i="19"/>
  <c r="I47" i="20"/>
  <c r="L7" i="20"/>
  <c r="L47" i="20" s="1"/>
  <c r="L57" i="19"/>
  <c r="L45" i="19"/>
  <c r="I39" i="19"/>
  <c r="L39" i="19" s="1"/>
  <c r="L40" i="19"/>
  <c r="I41" i="19"/>
  <c r="L41" i="19" s="1"/>
  <c r="L42" i="19"/>
  <c r="I43" i="19"/>
  <c r="L43" i="19" s="1"/>
  <c r="L44" i="19"/>
  <c r="I45" i="19"/>
  <c r="L46" i="19"/>
  <c r="K47" i="19"/>
  <c r="I47" i="19" l="1"/>
  <c r="L47" i="19"/>
</calcChain>
</file>

<file path=xl/sharedStrings.xml><?xml version="1.0" encoding="utf-8"?>
<sst xmlns="http://schemas.openxmlformats.org/spreadsheetml/2006/main" count="514" uniqueCount="123">
  <si>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</si>
  <si>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</si>
  <si>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</si>
  <si>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</si>
  <si>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</si>
  <si>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</si>
  <si>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</si>
  <si>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</si>
  <si>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</si>
  <si>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</si>
  <si>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</si>
  <si>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</si>
  <si>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</si>
  <si>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</si>
  <si>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</si>
  <si>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</si>
  <si>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</si>
  <si>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</si>
  <si>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</si>
  <si>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</si>
  <si>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</si>
  <si>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</si>
  <si>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</si>
  <si>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</si>
  <si>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</si>
  <si>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</si>
  <si>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</si>
  <si>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</si>
  <si>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</si>
  <si>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</si>
  <si>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</si>
  <si>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</si>
  <si>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</si>
  <si>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</si>
  <si>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</si>
  <si>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</si>
  <si>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</si>
  <si>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</si>
  <si>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</si>
  <si>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</si>
  <si>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</si>
  <si>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</si>
  <si>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</si>
  <si>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</si>
  <si>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</si>
  <si>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</si>
  <si>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</si>
  <si>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</si>
  <si>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</si>
  <si>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</si>
  <si>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HIC</t>
    <phoneticPr fontId="4" type="noConversion"/>
  </si>
  <si>
    <t>A</t>
    <phoneticPr fontId="4" type="noConversion"/>
  </si>
  <si>
    <t>B/K</t>
    <phoneticPr fontId="4" type="noConversion"/>
  </si>
  <si>
    <t>COVER</t>
    <phoneticPr fontId="4" type="noConversion"/>
  </si>
  <si>
    <t>이은실</t>
  </si>
  <si>
    <t>샘플</t>
    <phoneticPr fontId="4" type="noConversion"/>
  </si>
  <si>
    <t>SGF2030</t>
    <phoneticPr fontId="4" type="noConversion"/>
  </si>
  <si>
    <t>HDB08QL-102C3</t>
    <phoneticPr fontId="4" type="noConversion"/>
  </si>
  <si>
    <t>9월 30일</t>
    <phoneticPr fontId="4" type="noConversion"/>
  </si>
  <si>
    <t>9월 29일</t>
    <phoneticPr fontId="4" type="noConversion"/>
  </si>
  <si>
    <t>9월 28일</t>
    <phoneticPr fontId="4" type="noConversion"/>
  </si>
  <si>
    <t>SST</t>
    <phoneticPr fontId="4" type="noConversion"/>
  </si>
  <si>
    <t>SST</t>
    <phoneticPr fontId="4" type="noConversion"/>
  </si>
  <si>
    <t>BASE</t>
    <phoneticPr fontId="4" type="noConversion"/>
  </si>
  <si>
    <t>K-JR01887-B221AUA</t>
    <phoneticPr fontId="4" type="noConversion"/>
  </si>
  <si>
    <t>B</t>
    <phoneticPr fontId="4" type="noConversion"/>
  </si>
  <si>
    <t>지아</t>
  </si>
  <si>
    <t>SHAFT</t>
    <phoneticPr fontId="4" type="noConversion"/>
  </si>
  <si>
    <t>KR6197-06A</t>
    <phoneticPr fontId="4" type="noConversion"/>
  </si>
  <si>
    <t>JCL3030</t>
    <phoneticPr fontId="4" type="noConversion"/>
  </si>
  <si>
    <t>L/G</t>
    <phoneticPr fontId="4" type="noConversion"/>
  </si>
  <si>
    <t>HDB08QL-102L5</t>
    <phoneticPr fontId="4" type="noConversion"/>
  </si>
  <si>
    <t>A</t>
    <phoneticPr fontId="4" type="noConversion"/>
  </si>
  <si>
    <t>수연</t>
  </si>
  <si>
    <t>STOPPER</t>
    <phoneticPr fontId="4" type="noConversion"/>
  </si>
  <si>
    <t>KR6197-D475PA</t>
    <phoneticPr fontId="4" type="noConversion"/>
  </si>
  <si>
    <t>SF2255</t>
    <phoneticPr fontId="4" type="noConversion"/>
  </si>
  <si>
    <t>CAM</t>
    <phoneticPr fontId="4" type="noConversion"/>
  </si>
  <si>
    <t>A</t>
    <phoneticPr fontId="4" type="noConversion"/>
  </si>
  <si>
    <t>KR6166BB299UA</t>
    <phoneticPr fontId="4" type="noConversion"/>
  </si>
  <si>
    <t>B</t>
    <phoneticPr fontId="4" type="noConversion"/>
  </si>
  <si>
    <t>SLIDER</t>
    <phoneticPr fontId="4" type="noConversion"/>
  </si>
  <si>
    <t>K-JR01887-A221ATA</t>
    <phoneticPr fontId="4" type="noConversion"/>
  </si>
  <si>
    <t>JD4901</t>
    <phoneticPr fontId="4" type="noConversion"/>
  </si>
  <si>
    <t>KR6414-D414PA</t>
    <phoneticPr fontId="4" type="noConversion"/>
  </si>
  <si>
    <t>SF2255</t>
    <phoneticPr fontId="4" type="noConversion"/>
  </si>
  <si>
    <t>STOPPER</t>
    <phoneticPr fontId="4" type="noConversion"/>
  </si>
  <si>
    <t>HDB08NL-78T4</t>
    <phoneticPr fontId="4" type="noConversion"/>
  </si>
  <si>
    <t>HIC</t>
    <phoneticPr fontId="4" type="noConversion"/>
  </si>
  <si>
    <t>EG</t>
    <phoneticPr fontId="4" type="noConversion"/>
  </si>
  <si>
    <t>H</t>
    <phoneticPr fontId="4" type="noConversion"/>
  </si>
  <si>
    <t>F</t>
    <phoneticPr fontId="4" type="noConversion"/>
  </si>
  <si>
    <t>선별</t>
    <phoneticPr fontId="4" type="noConversion"/>
  </si>
  <si>
    <t>박소연</t>
  </si>
  <si>
    <t>AYE</t>
    <phoneticPr fontId="4" type="noConversion"/>
  </si>
  <si>
    <t>NP595-352-012#IN</t>
    <phoneticPr fontId="4" type="noConversion"/>
  </si>
  <si>
    <t>SGP2030R</t>
  </si>
  <si>
    <t>김춘화</t>
  </si>
  <si>
    <t>ADAPTER</t>
    <phoneticPr fontId="4" type="noConversion"/>
  </si>
  <si>
    <t>KR6197-GS153PNB</t>
    <phoneticPr fontId="4" type="noConversion"/>
  </si>
  <si>
    <t>후크파손4EA /게이트 파손 9EA</t>
    <phoneticPr fontId="4" type="noConversion"/>
  </si>
  <si>
    <t>HDB08QL-102T4</t>
    <phoneticPr fontId="4" type="noConversion"/>
  </si>
  <si>
    <t>A</t>
    <phoneticPr fontId="4" type="noConversion"/>
  </si>
  <si>
    <t>HDB08QL-102S2</t>
    <phoneticPr fontId="4" type="noConversion"/>
  </si>
  <si>
    <t>HDB08QL-120B1</t>
    <phoneticPr fontId="4" type="noConversion"/>
  </si>
  <si>
    <t>ADAPTER</t>
    <phoneticPr fontId="4" type="noConversion"/>
  </si>
  <si>
    <t>KR6166-GAB178QA</t>
    <phoneticPr fontId="4" type="noConversion"/>
  </si>
  <si>
    <t>샘플 4 CAV</t>
    <phoneticPr fontId="4" type="noConversion"/>
  </si>
  <si>
    <t>미령</t>
    <phoneticPr fontId="4" type="noConversion"/>
  </si>
  <si>
    <t>MCS</t>
    <phoneticPr fontId="4" type="noConversion"/>
  </si>
  <si>
    <t>STOPPER</t>
    <phoneticPr fontId="4" type="noConversion"/>
  </si>
  <si>
    <t>AMB0443A-KAA-R1</t>
    <phoneticPr fontId="4" type="noConversion"/>
  </si>
  <si>
    <t>A</t>
    <phoneticPr fontId="4" type="noConversion"/>
  </si>
  <si>
    <t>B</t>
    <phoneticPr fontId="4" type="noConversion"/>
  </si>
  <si>
    <t>288C84A-B122D</t>
    <phoneticPr fontId="4" type="noConversion"/>
  </si>
  <si>
    <t>BASE</t>
    <phoneticPr fontId="4" type="noConversion"/>
  </si>
  <si>
    <t>BLUE</t>
    <phoneticPr fontId="4" type="noConversion"/>
  </si>
  <si>
    <t>B/L</t>
    <phoneticPr fontId="4" type="noConversion"/>
  </si>
  <si>
    <t>HR03A-06A1</t>
    <phoneticPr fontId="4" type="noConversion"/>
  </si>
  <si>
    <t>PLATE PUSHER</t>
    <phoneticPr fontId="4" type="noConversion"/>
  </si>
  <si>
    <t>SGF2030</t>
    <phoneticPr fontId="4" type="noConversion"/>
  </si>
  <si>
    <t>N/P</t>
    <phoneticPr fontId="4" type="noConversion"/>
  </si>
  <si>
    <t>미령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</si>
</sst>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1" fillId="0" borderId="16" xfId="0" applyFont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7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0"/>
  </cols>
  <sheetData>
    <row r="3" spans="2:3" ht="15" customHeight="1" x14ac:dyDescent="0.3">
      <c r="B3" s="19" t="s">
        <v>28</v>
      </c>
      <c r="C3" s="19" t="s">
        <v>29</v>
      </c>
    </row>
    <row r="4" spans="2:3" ht="15" customHeight="1" x14ac:dyDescent="0.3">
      <c r="B4" s="21"/>
      <c r="C4" s="21" t="s">
        <v>35</v>
      </c>
    </row>
    <row r="5" spans="2:3" ht="15" customHeight="1" x14ac:dyDescent="0.3">
      <c r="B5" s="21" t="s">
        <v>30</v>
      </c>
      <c r="C5" s="21" t="s">
        <v>31</v>
      </c>
    </row>
    <row r="6" spans="2:3" ht="15" customHeight="1" x14ac:dyDescent="0.3">
      <c r="B6" s="21" t="s">
        <v>32</v>
      </c>
      <c r="C6" s="21" t="s">
        <v>33</v>
      </c>
    </row>
    <row r="7" spans="2:3" ht="15" customHeight="1" x14ac:dyDescent="0.3">
      <c r="B7" s="21" t="s">
        <v>34</v>
      </c>
      <c r="C7" s="21" t="s">
        <v>37</v>
      </c>
    </row>
    <row r="8" spans="2:3" ht="15" customHeight="1" x14ac:dyDescent="0.3">
      <c r="B8" s="21" t="s">
        <v>36</v>
      </c>
      <c r="C8" s="21" t="s">
        <v>39</v>
      </c>
    </row>
    <row r="9" spans="2:3" ht="15" customHeight="1" x14ac:dyDescent="0.3">
      <c r="B9" s="21" t="s">
        <v>38</v>
      </c>
      <c r="C9" s="21" t="s">
        <v>41</v>
      </c>
    </row>
    <row r="10" spans="2:3" ht="15" customHeight="1" x14ac:dyDescent="0.3">
      <c r="B10" s="21" t="s">
        <v>40</v>
      </c>
      <c r="C10" s="21"/>
    </row>
    <row r="11" spans="2:3" ht="15" customHeight="1" x14ac:dyDescent="0.3">
      <c r="B11" s="21" t="s">
        <v>42</v>
      </c>
      <c r="C11" s="21"/>
    </row>
    <row r="12" spans="2:3" ht="15" customHeight="1" x14ac:dyDescent="0.3">
      <c r="B12" s="21" t="s">
        <v>43</v>
      </c>
      <c r="C12" s="21"/>
    </row>
    <row r="13" spans="2:3" ht="15" customHeight="1" x14ac:dyDescent="0.3">
      <c r="B13" s="21" t="s">
        <v>44</v>
      </c>
      <c r="C13" s="21"/>
    </row>
    <row r="14" spans="2:3" ht="15" customHeight="1" x14ac:dyDescent="0.3">
      <c r="B14" s="21" t="s">
        <v>45</v>
      </c>
      <c r="C14" s="21"/>
    </row>
    <row r="15" spans="2:3" ht="15" customHeight="1" x14ac:dyDescent="0.3">
      <c r="B15" s="21" t="s">
        <v>48</v>
      </c>
      <c r="C15" s="21"/>
    </row>
    <row r="16" spans="2:3" ht="15" customHeight="1" x14ac:dyDescent="0.3">
      <c r="B16" s="21" t="s">
        <v>49</v>
      </c>
      <c r="C16" s="21"/>
    </row>
    <row r="17" spans="2:3" ht="15" customHeight="1" x14ac:dyDescent="0.3">
      <c r="B17" s="21"/>
      <c r="C17" s="21"/>
    </row>
    <row r="18" spans="2:3" ht="15" customHeight="1" x14ac:dyDescent="0.3">
      <c r="B18" s="21"/>
      <c r="C18" s="21"/>
    </row>
    <row r="19" spans="2:3" ht="15" customHeight="1" x14ac:dyDescent="0.3">
      <c r="B19" s="21"/>
      <c r="C19" s="21"/>
    </row>
    <row r="20" spans="2:3" ht="15" customHeight="1" x14ac:dyDescent="0.3">
      <c r="B20" s="21"/>
      <c r="C20" s="21"/>
    </row>
    <row r="21" spans="2:3" ht="15" customHeight="1" x14ac:dyDescent="0.3">
      <c r="B21" s="21"/>
      <c r="C21" s="21"/>
    </row>
    <row r="22" spans="2:3" ht="15" customHeight="1" x14ac:dyDescent="0.3">
      <c r="B22" s="21"/>
      <c r="C22" s="21"/>
    </row>
    <row r="23" spans="2:3" ht="15" customHeight="1" x14ac:dyDescent="0.3">
      <c r="B23" s="21"/>
      <c r="C23" s="21"/>
    </row>
    <row r="24" spans="2:3" ht="15" customHeight="1" x14ac:dyDescent="0.3">
      <c r="B24" s="21"/>
      <c r="C24" s="21"/>
    </row>
    <row r="25" spans="2:3" ht="15" customHeight="1" x14ac:dyDescent="0.3">
      <c r="B25" s="21"/>
      <c r="C25" s="2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4146-5DF3-4ACE-9B0D-1D6604C18375}">
  <dimension ref="A1:AC72"/>
  <sheetViews>
    <sheetView zoomScale="85" zoomScaleNormal="85" workbookViewId="0">
      <pane ySplit="6" topLeftCell="A16" activePane="bottomLeft" state="frozen"/>
      <selection activeCell="A4" sqref="A4:AC4"/>
      <selection pane="bottomLeft" activeCell="AA27" sqref="Z27:AA44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25" t="s">
        <v>60</v>
      </c>
      <c r="B1" s="26"/>
      <c r="C1" s="26"/>
      <c r="D1" s="26"/>
      <c r="E1" s="31" t="s">
        <v>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2"/>
    </row>
    <row r="2" spans="1:29" s="1" customFormat="1" ht="13.5" customHeight="1" x14ac:dyDescent="0.3">
      <c r="A2" s="27"/>
      <c r="B2" s="28"/>
      <c r="C2" s="28"/>
      <c r="D2" s="28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4"/>
    </row>
    <row r="3" spans="1:29" s="1" customFormat="1" ht="13.5" customHeight="1" x14ac:dyDescent="0.3">
      <c r="A3" s="29"/>
      <c r="B3" s="30"/>
      <c r="C3" s="30"/>
      <c r="D3" s="30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s="1" customFormat="1" ht="9.9499999999999993" customHeight="1" thickBot="1" x14ac:dyDescent="0.3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</row>
    <row r="5" spans="1:29" s="2" customFormat="1" ht="17.25" thickTop="1" x14ac:dyDescent="0.3">
      <c r="A5" s="40" t="s">
        <v>1</v>
      </c>
      <c r="B5" s="42" t="str">
        <f>MID($A$1,2,1)</f>
        <v>월</v>
      </c>
      <c r="C5" s="42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48" t="s">
        <v>6</v>
      </c>
      <c r="I5" s="40" t="s">
        <v>7</v>
      </c>
      <c r="J5" s="40" t="s">
        <v>8</v>
      </c>
      <c r="K5" s="40" t="s">
        <v>9</v>
      </c>
      <c r="L5" s="49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 t="s">
        <v>12</v>
      </c>
      <c r="Y5" s="44"/>
      <c r="Z5" s="44"/>
      <c r="AA5" s="44" t="s">
        <v>13</v>
      </c>
      <c r="AB5" s="44" t="s">
        <v>14</v>
      </c>
      <c r="AC5" s="46" t="s">
        <v>15</v>
      </c>
    </row>
    <row r="6" spans="1:29" s="2" customFormat="1" ht="17.25" thickBot="1" x14ac:dyDescent="0.35">
      <c r="A6" s="41"/>
      <c r="B6" s="43"/>
      <c r="C6" s="43"/>
      <c r="D6" s="41"/>
      <c r="E6" s="41"/>
      <c r="F6" s="41"/>
      <c r="G6" s="41"/>
      <c r="H6" s="41"/>
      <c r="I6" s="41"/>
      <c r="J6" s="41"/>
      <c r="K6" s="41"/>
      <c r="L6" s="50"/>
      <c r="M6" s="22" t="s">
        <v>16</v>
      </c>
      <c r="N6" s="22" t="s">
        <v>17</v>
      </c>
      <c r="O6" s="22" t="s">
        <v>18</v>
      </c>
      <c r="P6" s="22" t="s">
        <v>19</v>
      </c>
      <c r="Q6" s="22" t="s">
        <v>20</v>
      </c>
      <c r="R6" s="3" t="s">
        <v>21</v>
      </c>
      <c r="S6" s="22" t="s">
        <v>22</v>
      </c>
      <c r="T6" s="3" t="s">
        <v>23</v>
      </c>
      <c r="U6" s="3" t="s">
        <v>46</v>
      </c>
      <c r="V6" s="3" t="s">
        <v>47</v>
      </c>
      <c r="W6" s="22" t="s">
        <v>24</v>
      </c>
      <c r="X6" s="22" t="s">
        <v>25</v>
      </c>
      <c r="Y6" s="22" t="s">
        <v>26</v>
      </c>
      <c r="Z6" s="22" t="s">
        <v>27</v>
      </c>
      <c r="AA6" s="45"/>
      <c r="AB6" s="45"/>
      <c r="AC6" s="45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28</v>
      </c>
      <c r="D7" s="6" t="s">
        <v>62</v>
      </c>
      <c r="E7" s="6" t="s">
        <v>63</v>
      </c>
      <c r="F7" s="6" t="s">
        <v>64</v>
      </c>
      <c r="G7" s="4">
        <v>7301</v>
      </c>
      <c r="H7" s="4" t="s">
        <v>52</v>
      </c>
      <c r="I7" s="7">
        <f t="shared" ref="I7:I18" si="0">J7+K7</f>
        <v>2910</v>
      </c>
      <c r="J7" s="8">
        <v>2910</v>
      </c>
      <c r="K7" s="7">
        <f t="shared" ref="K7:K16" si="1">SUM(M7:W7)</f>
        <v>0</v>
      </c>
      <c r="L7" s="9">
        <f t="shared" ref="L7:L18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20200928</v>
      </c>
      <c r="Y7" s="11">
        <v>13</v>
      </c>
      <c r="Z7" s="5" t="s">
        <v>65</v>
      </c>
      <c r="AA7" s="11" t="str">
        <f t="shared" ref="AA7:AA46" si="3">IF($Z7="A","하선동",IF($Z7="B","이형준",""))</f>
        <v>이형준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9</v>
      </c>
      <c r="C8" s="5" t="str">
        <f t="shared" ref="C8:C46" si="5">MID($A$1,4,2)</f>
        <v>28</v>
      </c>
      <c r="D8" s="6" t="s">
        <v>62</v>
      </c>
      <c r="E8" s="6" t="s">
        <v>67</v>
      </c>
      <c r="F8" s="6" t="s">
        <v>68</v>
      </c>
      <c r="G8" s="4" t="s">
        <v>69</v>
      </c>
      <c r="H8" s="4" t="s">
        <v>52</v>
      </c>
      <c r="I8" s="7">
        <f t="shared" si="0"/>
        <v>73231</v>
      </c>
      <c r="J8" s="8">
        <v>70000</v>
      </c>
      <c r="K8" s="7">
        <f t="shared" si="1"/>
        <v>3231</v>
      </c>
      <c r="L8" s="9">
        <f t="shared" si="2"/>
        <v>4.4120659283636711E-2</v>
      </c>
      <c r="M8" s="10">
        <v>3231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20200925</v>
      </c>
      <c r="Y8" s="11">
        <v>4</v>
      </c>
      <c r="Z8" s="5" t="s">
        <v>65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 t="str">
        <f t="shared" si="4"/>
        <v>9</v>
      </c>
      <c r="C9" s="5" t="str">
        <f t="shared" si="5"/>
        <v>28</v>
      </c>
      <c r="D9" s="6" t="s">
        <v>62</v>
      </c>
      <c r="E9" s="6" t="s">
        <v>74</v>
      </c>
      <c r="F9" s="6" t="s">
        <v>84</v>
      </c>
      <c r="G9" s="4" t="s">
        <v>76</v>
      </c>
      <c r="H9" s="4" t="s">
        <v>52</v>
      </c>
      <c r="I9" s="7">
        <f t="shared" si="0"/>
        <v>1374</v>
      </c>
      <c r="J9" s="8">
        <v>1368</v>
      </c>
      <c r="K9" s="7">
        <f t="shared" si="1"/>
        <v>6</v>
      </c>
      <c r="L9" s="9">
        <f t="shared" si="2"/>
        <v>4.3668122270742356E-3</v>
      </c>
      <c r="M9" s="10"/>
      <c r="N9" s="10"/>
      <c r="O9" s="10"/>
      <c r="P9" s="10"/>
      <c r="Q9" s="10">
        <v>6</v>
      </c>
      <c r="R9" s="10"/>
      <c r="S9" s="10"/>
      <c r="T9" s="10"/>
      <c r="U9" s="10"/>
      <c r="V9" s="10"/>
      <c r="W9" s="10"/>
      <c r="X9" s="11">
        <v>20200927</v>
      </c>
      <c r="Y9" s="11">
        <v>5</v>
      </c>
      <c r="Z9" s="5" t="s">
        <v>72</v>
      </c>
      <c r="AA9" s="11" t="str">
        <f t="shared" si="3"/>
        <v>하선동</v>
      </c>
      <c r="AB9" s="4" t="s">
        <v>73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9</v>
      </c>
      <c r="C10" s="5" t="str">
        <f t="shared" si="5"/>
        <v>28</v>
      </c>
      <c r="D10" s="6" t="s">
        <v>62</v>
      </c>
      <c r="E10" s="6" t="s">
        <v>77</v>
      </c>
      <c r="F10" s="6">
        <v>3107002</v>
      </c>
      <c r="G10" s="4"/>
      <c r="H10" s="4"/>
      <c r="I10" s="7">
        <f t="shared" si="0"/>
        <v>550</v>
      </c>
      <c r="J10" s="8">
        <v>550</v>
      </c>
      <c r="K10" s="7">
        <f t="shared" ref="K10:K11" si="6">SUM(M10:W10)</f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20200928</v>
      </c>
      <c r="Y10" s="11">
        <v>14</v>
      </c>
      <c r="Z10" s="5" t="s">
        <v>78</v>
      </c>
      <c r="AA10" s="11" t="str">
        <f t="shared" si="3"/>
        <v>하선동</v>
      </c>
      <c r="AB10" s="4" t="s">
        <v>73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4"/>
        <v>9</v>
      </c>
      <c r="C11" s="5" t="str">
        <f t="shared" si="5"/>
        <v>28</v>
      </c>
      <c r="D11" s="6" t="s">
        <v>62</v>
      </c>
      <c r="E11" s="6" t="s">
        <v>63</v>
      </c>
      <c r="F11" s="6" t="s">
        <v>79</v>
      </c>
      <c r="G11" s="4">
        <v>7301</v>
      </c>
      <c r="H11" s="4" t="s">
        <v>52</v>
      </c>
      <c r="I11" s="7">
        <f t="shared" si="0"/>
        <v>1808</v>
      </c>
      <c r="J11" s="8">
        <v>1760</v>
      </c>
      <c r="K11" s="7">
        <f t="shared" si="6"/>
        <v>48</v>
      </c>
      <c r="L11" s="9">
        <f t="shared" si="2"/>
        <v>2.6548672566371681E-2</v>
      </c>
      <c r="M11" s="10"/>
      <c r="N11" s="10"/>
      <c r="O11" s="10"/>
      <c r="P11" s="10"/>
      <c r="Q11" s="10"/>
      <c r="R11" s="10"/>
      <c r="S11" s="10"/>
      <c r="T11" s="10">
        <v>48</v>
      </c>
      <c r="U11" s="10"/>
      <c r="V11" s="10"/>
      <c r="W11" s="10"/>
      <c r="X11" s="11">
        <v>20200928</v>
      </c>
      <c r="Y11" s="11">
        <v>3</v>
      </c>
      <c r="Z11" s="5" t="s">
        <v>80</v>
      </c>
      <c r="AA11" s="11" t="str">
        <f t="shared" si="3"/>
        <v>이형준</v>
      </c>
      <c r="AB11" s="4" t="s">
        <v>73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4"/>
        <v>9</v>
      </c>
      <c r="C12" s="5" t="str">
        <f t="shared" si="5"/>
        <v>28</v>
      </c>
      <c r="D12" s="6" t="s">
        <v>62</v>
      </c>
      <c r="E12" s="6" t="s">
        <v>81</v>
      </c>
      <c r="F12" s="6" t="s">
        <v>82</v>
      </c>
      <c r="G12" s="4" t="s">
        <v>83</v>
      </c>
      <c r="H12" s="4" t="s">
        <v>52</v>
      </c>
      <c r="I12" s="7">
        <f t="shared" si="0"/>
        <v>3008</v>
      </c>
      <c r="J12" s="8">
        <v>3000</v>
      </c>
      <c r="K12" s="7">
        <f t="shared" si="1"/>
        <v>8</v>
      </c>
      <c r="L12" s="9">
        <f t="shared" si="2"/>
        <v>2.6595744680851063E-3</v>
      </c>
      <c r="M12" s="10"/>
      <c r="N12" s="10"/>
      <c r="O12" s="10"/>
      <c r="P12" s="10"/>
      <c r="Q12" s="10"/>
      <c r="R12" s="10"/>
      <c r="S12" s="10"/>
      <c r="T12" s="10">
        <v>8</v>
      </c>
      <c r="U12" s="10"/>
      <c r="V12" s="10"/>
      <c r="W12" s="10"/>
      <c r="X12" s="11">
        <v>20200928</v>
      </c>
      <c r="Y12" s="11">
        <v>11</v>
      </c>
      <c r="Z12" s="5" t="s">
        <v>65</v>
      </c>
      <c r="AA12" s="11" t="str">
        <f t="shared" si="3"/>
        <v>이형준</v>
      </c>
      <c r="AB12" s="4" t="s">
        <v>73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4"/>
        <v>9</v>
      </c>
      <c r="C13" s="5" t="str">
        <f t="shared" si="5"/>
        <v>28</v>
      </c>
      <c r="D13" s="6" t="s">
        <v>62</v>
      </c>
      <c r="E13" s="6" t="s">
        <v>74</v>
      </c>
      <c r="F13" s="6" t="s">
        <v>84</v>
      </c>
      <c r="G13" s="4" t="s">
        <v>85</v>
      </c>
      <c r="H13" s="4" t="s">
        <v>52</v>
      </c>
      <c r="I13" s="7">
        <f t="shared" si="0"/>
        <v>2603</v>
      </c>
      <c r="J13" s="8">
        <v>2600</v>
      </c>
      <c r="K13" s="7">
        <f t="shared" si="1"/>
        <v>3</v>
      </c>
      <c r="L13" s="9">
        <f t="shared" si="2"/>
        <v>1.1525163273146369E-3</v>
      </c>
      <c r="M13" s="10"/>
      <c r="N13" s="10"/>
      <c r="O13" s="10"/>
      <c r="P13" s="10"/>
      <c r="Q13" s="10">
        <v>3</v>
      </c>
      <c r="R13" s="10"/>
      <c r="S13" s="10"/>
      <c r="T13" s="10"/>
      <c r="U13" s="10"/>
      <c r="V13" s="10"/>
      <c r="W13" s="10"/>
      <c r="X13" s="11">
        <v>20200928</v>
      </c>
      <c r="Y13" s="11">
        <v>5</v>
      </c>
      <c r="Z13" s="5" t="s">
        <v>65</v>
      </c>
      <c r="AA13" s="11" t="str">
        <f t="shared" si="3"/>
        <v>이형준</v>
      </c>
      <c r="AB13" s="4" t="s">
        <v>73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4"/>
        <v>9</v>
      </c>
      <c r="C14" s="5" t="str">
        <f t="shared" si="5"/>
        <v>28</v>
      </c>
      <c r="D14" s="6" t="s">
        <v>62</v>
      </c>
      <c r="E14" s="6" t="s">
        <v>63</v>
      </c>
      <c r="F14" s="6" t="s">
        <v>79</v>
      </c>
      <c r="G14" s="4">
        <v>7301</v>
      </c>
      <c r="H14" s="4" t="s">
        <v>52</v>
      </c>
      <c r="I14" s="7">
        <f t="shared" si="0"/>
        <v>635</v>
      </c>
      <c r="J14" s="8">
        <v>529</v>
      </c>
      <c r="K14" s="7">
        <f t="shared" si="1"/>
        <v>106</v>
      </c>
      <c r="L14" s="9">
        <f t="shared" si="2"/>
        <v>0.16692913385826771</v>
      </c>
      <c r="M14" s="10">
        <v>100</v>
      </c>
      <c r="N14" s="10"/>
      <c r="O14" s="10">
        <v>6</v>
      </c>
      <c r="P14" s="10"/>
      <c r="Q14" s="10"/>
      <c r="R14" s="10"/>
      <c r="S14" s="10"/>
      <c r="T14" s="10"/>
      <c r="U14" s="10"/>
      <c r="V14" s="10"/>
      <c r="W14" s="10"/>
      <c r="X14" s="11">
        <v>20200927</v>
      </c>
      <c r="Y14" s="11">
        <v>3</v>
      </c>
      <c r="Z14" s="5" t="s">
        <v>72</v>
      </c>
      <c r="AA14" s="11" t="str">
        <f t="shared" si="3"/>
        <v>하선동</v>
      </c>
      <c r="AB14" s="4" t="s">
        <v>93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4"/>
        <v>9</v>
      </c>
      <c r="C15" s="5" t="str">
        <f t="shared" si="5"/>
        <v>28</v>
      </c>
      <c r="D15" s="6" t="s">
        <v>62</v>
      </c>
      <c r="E15" s="6" t="s">
        <v>67</v>
      </c>
      <c r="F15" s="6" t="s">
        <v>68</v>
      </c>
      <c r="G15" s="4" t="s">
        <v>69</v>
      </c>
      <c r="H15" s="4" t="s">
        <v>52</v>
      </c>
      <c r="I15" s="7">
        <f t="shared" si="0"/>
        <v>7394</v>
      </c>
      <c r="J15" s="8">
        <v>6694</v>
      </c>
      <c r="K15" s="7">
        <f t="shared" si="1"/>
        <v>700</v>
      </c>
      <c r="L15" s="9">
        <f t="shared" si="2"/>
        <v>9.4671355152826611E-2</v>
      </c>
      <c r="M15" s="10">
        <v>700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20200928</v>
      </c>
      <c r="Y15" s="11">
        <v>4</v>
      </c>
      <c r="Z15" s="5" t="s">
        <v>72</v>
      </c>
      <c r="AA15" s="11" t="str">
        <f t="shared" si="3"/>
        <v>하선동</v>
      </c>
      <c r="AB15" s="4" t="s">
        <v>93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4"/>
        <v>9</v>
      </c>
      <c r="C16" s="5" t="str">
        <f t="shared" si="5"/>
        <v>28</v>
      </c>
      <c r="D16" s="6" t="s">
        <v>94</v>
      </c>
      <c r="E16" s="6" t="s">
        <v>63</v>
      </c>
      <c r="F16" s="6" t="s">
        <v>95</v>
      </c>
      <c r="G16" s="4" t="s">
        <v>96</v>
      </c>
      <c r="H16" s="4" t="s">
        <v>52</v>
      </c>
      <c r="I16" s="7">
        <f t="shared" si="0"/>
        <v>644</v>
      </c>
      <c r="J16" s="8">
        <v>644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20200928</v>
      </c>
      <c r="Y16" s="11">
        <v>15</v>
      </c>
      <c r="Z16" s="5" t="s">
        <v>72</v>
      </c>
      <c r="AA16" s="11" t="str">
        <f t="shared" si="3"/>
        <v>하선동</v>
      </c>
      <c r="AB16" s="4" t="s">
        <v>93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9</v>
      </c>
      <c r="C17" s="5" t="str">
        <f t="shared" si="5"/>
        <v>28</v>
      </c>
      <c r="D17" s="6" t="s">
        <v>62</v>
      </c>
      <c r="E17" s="6" t="s">
        <v>63</v>
      </c>
      <c r="F17" s="6" t="s">
        <v>64</v>
      </c>
      <c r="G17" s="4">
        <v>7301</v>
      </c>
      <c r="H17" s="4" t="s">
        <v>52</v>
      </c>
      <c r="I17" s="7">
        <f t="shared" si="0"/>
        <v>1834</v>
      </c>
      <c r="J17" s="8">
        <v>1832</v>
      </c>
      <c r="K17" s="7">
        <f t="shared" ref="K17:K18" si="7">SUM(M17:W17)</f>
        <v>2</v>
      </c>
      <c r="L17" s="9">
        <f t="shared" si="2"/>
        <v>1.0905125408942203E-3</v>
      </c>
      <c r="M17" s="10"/>
      <c r="N17" s="10"/>
      <c r="O17" s="10"/>
      <c r="P17" s="10"/>
      <c r="Q17" s="10">
        <v>2</v>
      </c>
      <c r="R17" s="10"/>
      <c r="S17" s="10"/>
      <c r="T17" s="10"/>
      <c r="U17" s="10"/>
      <c r="V17" s="10"/>
      <c r="W17" s="10"/>
      <c r="X17" s="11">
        <v>20200923</v>
      </c>
      <c r="Y17" s="11">
        <v>13</v>
      </c>
      <c r="Z17" s="5" t="s">
        <v>72</v>
      </c>
      <c r="AA17" s="11" t="str">
        <f t="shared" si="3"/>
        <v>하선동</v>
      </c>
      <c r="AB17" s="4" t="s">
        <v>97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9</v>
      </c>
      <c r="C18" s="5" t="str">
        <f t="shared" si="5"/>
        <v>28</v>
      </c>
      <c r="D18" s="6" t="s">
        <v>62</v>
      </c>
      <c r="E18" s="6" t="s">
        <v>63</v>
      </c>
      <c r="F18" s="6" t="s">
        <v>64</v>
      </c>
      <c r="G18" s="4">
        <v>7301</v>
      </c>
      <c r="H18" s="4" t="s">
        <v>52</v>
      </c>
      <c r="I18" s="7">
        <f t="shared" si="0"/>
        <v>634</v>
      </c>
      <c r="J18" s="8">
        <v>630</v>
      </c>
      <c r="K18" s="7">
        <f t="shared" si="7"/>
        <v>4</v>
      </c>
      <c r="L18" s="9">
        <f t="shared" si="2"/>
        <v>6.3091482649842269E-3</v>
      </c>
      <c r="M18" s="10">
        <v>4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20200926</v>
      </c>
      <c r="Y18" s="11">
        <v>13</v>
      </c>
      <c r="Z18" s="5" t="s">
        <v>72</v>
      </c>
      <c r="AA18" s="11" t="str">
        <f t="shared" si="3"/>
        <v>하선동</v>
      </c>
      <c r="AB18" s="4" t="s">
        <v>97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4"/>
        <v>9</v>
      </c>
      <c r="C19" s="5" t="str">
        <f t="shared" si="5"/>
        <v>28</v>
      </c>
      <c r="D19" s="6" t="s">
        <v>62</v>
      </c>
      <c r="E19" s="6" t="s">
        <v>63</v>
      </c>
      <c r="F19" s="6" t="s">
        <v>64</v>
      </c>
      <c r="G19" s="4">
        <v>7301</v>
      </c>
      <c r="H19" s="4" t="s">
        <v>52</v>
      </c>
      <c r="I19" s="7">
        <f t="shared" ref="I19:I38" si="8">J19+K19</f>
        <v>3541</v>
      </c>
      <c r="J19" s="8">
        <v>3514</v>
      </c>
      <c r="K19" s="7">
        <f t="shared" ref="K19:K22" si="9">SUM(M19:W19)</f>
        <v>27</v>
      </c>
      <c r="L19" s="9">
        <f t="shared" ref="L19:L38" si="10">K19/I19</f>
        <v>7.6249646992375035E-3</v>
      </c>
      <c r="M19" s="10">
        <v>27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20200926</v>
      </c>
      <c r="Y19" s="11">
        <v>13</v>
      </c>
      <c r="Z19" s="5" t="s">
        <v>65</v>
      </c>
      <c r="AA19" s="11" t="str">
        <f t="shared" si="3"/>
        <v>이형준</v>
      </c>
      <c r="AB19" s="4" t="s">
        <v>97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9</v>
      </c>
      <c r="C20" s="5" t="str">
        <f t="shared" si="5"/>
        <v>28</v>
      </c>
      <c r="D20" s="6" t="s">
        <v>62</v>
      </c>
      <c r="E20" s="6" t="s">
        <v>63</v>
      </c>
      <c r="F20" s="6" t="s">
        <v>64</v>
      </c>
      <c r="G20" s="4">
        <v>7301</v>
      </c>
      <c r="H20" s="4" t="s">
        <v>52</v>
      </c>
      <c r="I20" s="7">
        <f t="shared" si="8"/>
        <v>2715</v>
      </c>
      <c r="J20" s="8">
        <v>2063</v>
      </c>
      <c r="K20" s="7">
        <f t="shared" si="9"/>
        <v>652</v>
      </c>
      <c r="L20" s="9">
        <f t="shared" si="10"/>
        <v>0.24014732965009208</v>
      </c>
      <c r="M20" s="10">
        <v>2</v>
      </c>
      <c r="N20" s="10"/>
      <c r="O20" s="10"/>
      <c r="P20" s="10"/>
      <c r="Q20" s="10"/>
      <c r="R20" s="10"/>
      <c r="S20" s="10"/>
      <c r="T20" s="10"/>
      <c r="U20" s="10"/>
      <c r="V20" s="10">
        <v>650</v>
      </c>
      <c r="W20" s="10"/>
      <c r="X20" s="11">
        <v>20200928</v>
      </c>
      <c r="Y20" s="11">
        <v>13</v>
      </c>
      <c r="Z20" s="5" t="s">
        <v>72</v>
      </c>
      <c r="AA20" s="11" t="str">
        <f t="shared" si="3"/>
        <v>하선동</v>
      </c>
      <c r="AB20" s="4" t="s">
        <v>97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9</v>
      </c>
      <c r="C21" s="5" t="str">
        <f t="shared" si="5"/>
        <v>28</v>
      </c>
      <c r="D21" s="6" t="s">
        <v>62</v>
      </c>
      <c r="E21" s="6" t="s">
        <v>67</v>
      </c>
      <c r="F21" s="6" t="s">
        <v>68</v>
      </c>
      <c r="G21" s="4" t="s">
        <v>69</v>
      </c>
      <c r="H21" s="4" t="s">
        <v>52</v>
      </c>
      <c r="I21" s="7">
        <f t="shared" si="8"/>
        <v>36367</v>
      </c>
      <c r="J21" s="8">
        <v>35000</v>
      </c>
      <c r="K21" s="7">
        <f t="shared" si="9"/>
        <v>1367</v>
      </c>
      <c r="L21" s="9">
        <f t="shared" si="10"/>
        <v>3.7589023015371079E-2</v>
      </c>
      <c r="M21" s="10">
        <v>1191</v>
      </c>
      <c r="N21" s="10">
        <v>176</v>
      </c>
      <c r="O21" s="10"/>
      <c r="P21" s="10"/>
      <c r="Q21" s="10"/>
      <c r="R21" s="10"/>
      <c r="S21" s="10"/>
      <c r="T21" s="10"/>
      <c r="U21" s="10"/>
      <c r="V21" s="10"/>
      <c r="W21" s="10"/>
      <c r="X21" s="11">
        <v>20200926</v>
      </c>
      <c r="Y21" s="11">
        <v>4</v>
      </c>
      <c r="Z21" s="5" t="s">
        <v>72</v>
      </c>
      <c r="AA21" s="11" t="str">
        <f t="shared" si="3"/>
        <v>하선동</v>
      </c>
      <c r="AB21" s="4" t="s">
        <v>97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9</v>
      </c>
      <c r="C22" s="5" t="str">
        <f t="shared" si="5"/>
        <v>28</v>
      </c>
      <c r="D22" s="6" t="s">
        <v>62</v>
      </c>
      <c r="E22" s="6" t="s">
        <v>81</v>
      </c>
      <c r="F22" s="6" t="s">
        <v>82</v>
      </c>
      <c r="G22" s="4" t="s">
        <v>83</v>
      </c>
      <c r="H22" s="4" t="s">
        <v>52</v>
      </c>
      <c r="I22" s="7">
        <f t="shared" si="8"/>
        <v>2954</v>
      </c>
      <c r="J22" s="8">
        <v>2940</v>
      </c>
      <c r="K22" s="7">
        <f t="shared" si="9"/>
        <v>14</v>
      </c>
      <c r="L22" s="9">
        <f t="shared" si="10"/>
        <v>4.7393364928909956E-3</v>
      </c>
      <c r="M22" s="10"/>
      <c r="N22" s="10"/>
      <c r="O22" s="10"/>
      <c r="P22" s="10"/>
      <c r="Q22" s="10">
        <v>1</v>
      </c>
      <c r="R22" s="10"/>
      <c r="S22" s="10"/>
      <c r="T22" s="10">
        <v>13</v>
      </c>
      <c r="U22" s="10"/>
      <c r="V22" s="10"/>
      <c r="W22" s="10"/>
      <c r="X22" s="11">
        <v>20200926</v>
      </c>
      <c r="Y22" s="11">
        <v>11</v>
      </c>
      <c r="Z22" s="5" t="s">
        <v>65</v>
      </c>
      <c r="AA22" s="11" t="str">
        <f t="shared" si="3"/>
        <v>이형준</v>
      </c>
      <c r="AB22" s="4" t="s">
        <v>54</v>
      </c>
      <c r="AC22" s="12" t="s">
        <v>100</v>
      </c>
    </row>
    <row r="23" spans="1:29" s="13" customFormat="1" ht="20.100000000000001" customHeight="1" x14ac:dyDescent="0.3">
      <c r="A23" s="4">
        <v>17</v>
      </c>
      <c r="B23" s="5" t="str">
        <f t="shared" si="4"/>
        <v>9</v>
      </c>
      <c r="C23" s="5" t="str">
        <f t="shared" si="5"/>
        <v>28</v>
      </c>
      <c r="D23" s="6" t="s">
        <v>62</v>
      </c>
      <c r="E23" s="6" t="s">
        <v>81</v>
      </c>
      <c r="F23" s="6" t="s">
        <v>82</v>
      </c>
      <c r="G23" s="4" t="s">
        <v>83</v>
      </c>
      <c r="H23" s="4" t="s">
        <v>52</v>
      </c>
      <c r="I23" s="7">
        <f t="shared" si="8"/>
        <v>1301</v>
      </c>
      <c r="J23" s="8">
        <v>1300</v>
      </c>
      <c r="K23" s="7">
        <f t="shared" ref="K23:K25" si="11">SUM(M23:W23)</f>
        <v>1</v>
      </c>
      <c r="L23" s="9">
        <f t="shared" si="10"/>
        <v>7.6863950807071484E-4</v>
      </c>
      <c r="M23" s="10"/>
      <c r="N23" s="10"/>
      <c r="O23" s="10"/>
      <c r="P23" s="10"/>
      <c r="Q23" s="10"/>
      <c r="R23" s="10"/>
      <c r="S23" s="10"/>
      <c r="T23" s="10">
        <v>1</v>
      </c>
      <c r="U23" s="10"/>
      <c r="V23" s="10"/>
      <c r="W23" s="10"/>
      <c r="X23" s="11">
        <v>20200926</v>
      </c>
      <c r="Y23" s="11">
        <v>11</v>
      </c>
      <c r="Z23" s="5" t="s">
        <v>72</v>
      </c>
      <c r="AA23" s="11" t="str">
        <f t="shared" si="3"/>
        <v>하선동</v>
      </c>
      <c r="AB23" s="4" t="s">
        <v>54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4"/>
        <v>9</v>
      </c>
      <c r="C24" s="5" t="str">
        <f t="shared" si="5"/>
        <v>28</v>
      </c>
      <c r="D24" s="6" t="s">
        <v>62</v>
      </c>
      <c r="E24" s="6" t="s">
        <v>74</v>
      </c>
      <c r="F24" s="6" t="s">
        <v>75</v>
      </c>
      <c r="G24" s="4" t="s">
        <v>76</v>
      </c>
      <c r="H24" s="4" t="s">
        <v>52</v>
      </c>
      <c r="I24" s="7">
        <f t="shared" si="8"/>
        <v>41830</v>
      </c>
      <c r="J24" s="8">
        <v>40000</v>
      </c>
      <c r="K24" s="7">
        <f t="shared" si="11"/>
        <v>1830</v>
      </c>
      <c r="L24" s="9">
        <f t="shared" si="10"/>
        <v>4.3748505857040404E-2</v>
      </c>
      <c r="M24" s="10">
        <v>1830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>
        <v>20200926</v>
      </c>
      <c r="Y24" s="11">
        <v>4</v>
      </c>
      <c r="Z24" s="5" t="s">
        <v>65</v>
      </c>
      <c r="AA24" s="11" t="str">
        <f t="shared" si="3"/>
        <v>이형준</v>
      </c>
      <c r="AB24" s="4" t="s">
        <v>54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9</v>
      </c>
      <c r="C25" s="5" t="str">
        <f t="shared" si="5"/>
        <v>28</v>
      </c>
      <c r="D25" s="6" t="s">
        <v>62</v>
      </c>
      <c r="E25" s="6" t="s">
        <v>81</v>
      </c>
      <c r="F25" s="6" t="s">
        <v>82</v>
      </c>
      <c r="G25" s="4" t="s">
        <v>83</v>
      </c>
      <c r="H25" s="4" t="s">
        <v>52</v>
      </c>
      <c r="I25" s="7">
        <f t="shared" si="8"/>
        <v>2401</v>
      </c>
      <c r="J25" s="8">
        <v>2390</v>
      </c>
      <c r="K25" s="7">
        <f t="shared" si="11"/>
        <v>11</v>
      </c>
      <c r="L25" s="9">
        <f t="shared" si="10"/>
        <v>4.581424406497293E-3</v>
      </c>
      <c r="M25" s="10"/>
      <c r="N25" s="10"/>
      <c r="O25" s="10"/>
      <c r="P25" s="10"/>
      <c r="Q25" s="10">
        <v>5</v>
      </c>
      <c r="R25" s="10"/>
      <c r="S25" s="10"/>
      <c r="T25" s="10">
        <v>6</v>
      </c>
      <c r="U25" s="10"/>
      <c r="V25" s="10"/>
      <c r="W25" s="10"/>
      <c r="X25" s="11">
        <v>20200928</v>
      </c>
      <c r="Y25" s="11">
        <v>11</v>
      </c>
      <c r="Z25" s="5" t="s">
        <v>72</v>
      </c>
      <c r="AA25" s="11" t="str">
        <f t="shared" si="3"/>
        <v>하선동</v>
      </c>
      <c r="AB25" s="4" t="s">
        <v>54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9</v>
      </c>
      <c r="C26" s="5" t="str">
        <f t="shared" si="5"/>
        <v>28</v>
      </c>
      <c r="D26" s="6"/>
      <c r="E26" s="6"/>
      <c r="F26" s="6"/>
      <c r="G26" s="4"/>
      <c r="H26" s="4"/>
      <c r="I26" s="7">
        <f t="shared" si="8"/>
        <v>0</v>
      </c>
      <c r="J26" s="8"/>
      <c r="K26" s="7">
        <f t="shared" ref="K26:K35" si="12">SUM(M26:W26)</f>
        <v>0</v>
      </c>
      <c r="L26" s="9" t="e">
        <f t="shared" si="10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9</v>
      </c>
      <c r="C27" s="5" t="str">
        <f t="shared" si="5"/>
        <v>28</v>
      </c>
      <c r="D27" s="6"/>
      <c r="E27" s="6"/>
      <c r="F27" s="6"/>
      <c r="G27" s="4"/>
      <c r="H27" s="4"/>
      <c r="I27" s="7">
        <f t="shared" si="8"/>
        <v>0</v>
      </c>
      <c r="J27" s="8"/>
      <c r="K27" s="7">
        <f t="shared" si="12"/>
        <v>0</v>
      </c>
      <c r="L27" s="9" t="e">
        <f t="shared" si="10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4"/>
        <v>9</v>
      </c>
      <c r="C28" s="5" t="str">
        <f t="shared" si="5"/>
        <v>28</v>
      </c>
      <c r="D28" s="6"/>
      <c r="E28" s="15"/>
      <c r="F28" s="4"/>
      <c r="G28" s="4"/>
      <c r="H28" s="4"/>
      <c r="I28" s="7">
        <f t="shared" si="8"/>
        <v>0</v>
      </c>
      <c r="J28" s="8"/>
      <c r="K28" s="7">
        <f t="shared" si="12"/>
        <v>0</v>
      </c>
      <c r="L28" s="9" t="e">
        <f t="shared" si="10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9</v>
      </c>
      <c r="C29" s="5" t="str">
        <f t="shared" si="5"/>
        <v>28</v>
      </c>
      <c r="D29" s="6"/>
      <c r="E29" s="6"/>
      <c r="F29" s="4"/>
      <c r="G29" s="4"/>
      <c r="H29" s="4"/>
      <c r="I29" s="7">
        <f t="shared" si="8"/>
        <v>0</v>
      </c>
      <c r="J29" s="8"/>
      <c r="K29" s="7">
        <f t="shared" si="12"/>
        <v>0</v>
      </c>
      <c r="L29" s="9" t="e">
        <f t="shared" si="10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9</v>
      </c>
      <c r="C30" s="5" t="str">
        <f t="shared" si="5"/>
        <v>28</v>
      </c>
      <c r="D30" s="6"/>
      <c r="E30" s="6"/>
      <c r="F30" s="6"/>
      <c r="G30" s="4"/>
      <c r="H30" s="4"/>
      <c r="I30" s="7">
        <f t="shared" si="8"/>
        <v>0</v>
      </c>
      <c r="J30" s="8"/>
      <c r="K30" s="7">
        <f t="shared" si="12"/>
        <v>0</v>
      </c>
      <c r="L30" s="9" t="e">
        <f t="shared" si="10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9</v>
      </c>
      <c r="C31" s="5" t="str">
        <f t="shared" si="5"/>
        <v>28</v>
      </c>
      <c r="D31" s="6"/>
      <c r="E31" s="4"/>
      <c r="F31" s="4"/>
      <c r="G31" s="4"/>
      <c r="H31" s="4"/>
      <c r="I31" s="7">
        <f t="shared" si="8"/>
        <v>0</v>
      </c>
      <c r="J31" s="8"/>
      <c r="K31" s="7">
        <f t="shared" si="12"/>
        <v>0</v>
      </c>
      <c r="L31" s="9" t="e">
        <f t="shared" si="10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 t="str">
        <f t="shared" si="4"/>
        <v>9</v>
      </c>
      <c r="C32" s="5" t="str">
        <f t="shared" si="5"/>
        <v>28</v>
      </c>
      <c r="D32" s="6"/>
      <c r="E32" s="4"/>
      <c r="F32" s="4"/>
      <c r="G32" s="4"/>
      <c r="H32" s="4"/>
      <c r="I32" s="7">
        <f t="shared" si="8"/>
        <v>0</v>
      </c>
      <c r="J32" s="8"/>
      <c r="K32" s="7">
        <f t="shared" si="12"/>
        <v>0</v>
      </c>
      <c r="L32" s="9" t="e">
        <f t="shared" si="10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9</v>
      </c>
      <c r="C33" s="5" t="str">
        <f t="shared" si="5"/>
        <v>28</v>
      </c>
      <c r="D33" s="6"/>
      <c r="E33" s="6"/>
      <c r="F33" s="6"/>
      <c r="G33" s="4"/>
      <c r="H33" s="4"/>
      <c r="I33" s="7">
        <f t="shared" si="8"/>
        <v>0</v>
      </c>
      <c r="J33" s="8"/>
      <c r="K33" s="7">
        <f t="shared" si="12"/>
        <v>0</v>
      </c>
      <c r="L33" s="9" t="e">
        <f t="shared" si="10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9</v>
      </c>
      <c r="C34" s="5" t="str">
        <f t="shared" si="5"/>
        <v>28</v>
      </c>
      <c r="D34" s="6"/>
      <c r="E34" s="6"/>
      <c r="F34" s="6"/>
      <c r="G34" s="4"/>
      <c r="H34" s="4"/>
      <c r="I34" s="7">
        <f t="shared" si="8"/>
        <v>0</v>
      </c>
      <c r="J34" s="8"/>
      <c r="K34" s="7">
        <f t="shared" si="12"/>
        <v>0</v>
      </c>
      <c r="L34" s="9" t="e">
        <f t="shared" si="10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4"/>
        <v>9</v>
      </c>
      <c r="C35" s="5" t="str">
        <f t="shared" si="5"/>
        <v>28</v>
      </c>
      <c r="D35" s="6"/>
      <c r="E35" s="6"/>
      <c r="F35" s="6"/>
      <c r="G35" s="4"/>
      <c r="H35" s="4"/>
      <c r="I35" s="7">
        <f t="shared" si="8"/>
        <v>0</v>
      </c>
      <c r="J35" s="8"/>
      <c r="K35" s="7">
        <f t="shared" si="12"/>
        <v>0</v>
      </c>
      <c r="L35" s="9" t="e">
        <f t="shared" si="10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9</v>
      </c>
      <c r="C36" s="5" t="str">
        <f t="shared" si="5"/>
        <v>28</v>
      </c>
      <c r="D36" s="6"/>
      <c r="E36" s="6"/>
      <c r="F36" s="6"/>
      <c r="G36" s="4"/>
      <c r="H36" s="4"/>
      <c r="I36" s="7">
        <f t="shared" si="8"/>
        <v>0</v>
      </c>
      <c r="J36" s="8"/>
      <c r="K36" s="7">
        <f t="shared" ref="K36:K38" si="13">SUM(M36:W36)</f>
        <v>0</v>
      </c>
      <c r="L36" s="9" t="e">
        <f t="shared" si="10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9</v>
      </c>
      <c r="C37" s="5" t="str">
        <f t="shared" si="5"/>
        <v>28</v>
      </c>
      <c r="D37" s="6"/>
      <c r="E37" s="6"/>
      <c r="F37" s="6"/>
      <c r="G37" s="4"/>
      <c r="H37" s="4"/>
      <c r="I37" s="7">
        <f t="shared" si="8"/>
        <v>0</v>
      </c>
      <c r="J37" s="8"/>
      <c r="K37" s="7">
        <f t="shared" si="13"/>
        <v>0</v>
      </c>
      <c r="L37" s="9" t="e">
        <f t="shared" si="10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9</v>
      </c>
      <c r="C38" s="5" t="str">
        <f t="shared" si="5"/>
        <v>28</v>
      </c>
      <c r="D38" s="6"/>
      <c r="E38" s="6"/>
      <c r="F38" s="6"/>
      <c r="G38" s="4"/>
      <c r="H38" s="4"/>
      <c r="I38" s="7">
        <f t="shared" si="8"/>
        <v>0</v>
      </c>
      <c r="J38" s="8"/>
      <c r="K38" s="7">
        <f t="shared" si="13"/>
        <v>0</v>
      </c>
      <c r="L38" s="9" t="e">
        <f t="shared" si="10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9</v>
      </c>
      <c r="C39" s="5" t="str">
        <f t="shared" si="5"/>
        <v>28</v>
      </c>
      <c r="D39" s="6"/>
      <c r="E39" s="4"/>
      <c r="F39" s="4"/>
      <c r="G39" s="4"/>
      <c r="H39" s="4"/>
      <c r="I39" s="7">
        <f t="shared" ref="I39:I46" si="14">J39+K39</f>
        <v>0</v>
      </c>
      <c r="J39" s="8"/>
      <c r="K39" s="7">
        <f t="shared" ref="K39:K43" si="15">SUM(M39:W39)</f>
        <v>0</v>
      </c>
      <c r="L39" s="9" t="e">
        <f t="shared" ref="L39:L46" si="16">K39/I39</f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9</v>
      </c>
      <c r="C40" s="5" t="str">
        <f t="shared" si="5"/>
        <v>28</v>
      </c>
      <c r="D40" s="6"/>
      <c r="E40" s="4"/>
      <c r="F40" s="4"/>
      <c r="G40" s="4"/>
      <c r="H40" s="4"/>
      <c r="I40" s="7">
        <f t="shared" si="14"/>
        <v>0</v>
      </c>
      <c r="J40" s="8"/>
      <c r="K40" s="7">
        <f t="shared" si="15"/>
        <v>0</v>
      </c>
      <c r="L40" s="9" t="e">
        <f t="shared" si="16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9</v>
      </c>
      <c r="C41" s="5" t="str">
        <f t="shared" si="5"/>
        <v>28</v>
      </c>
      <c r="D41" s="6"/>
      <c r="E41" s="6"/>
      <c r="F41" s="6"/>
      <c r="G41" s="4"/>
      <c r="H41" s="4"/>
      <c r="I41" s="7">
        <f t="shared" si="14"/>
        <v>0</v>
      </c>
      <c r="J41" s="8"/>
      <c r="K41" s="7">
        <f t="shared" si="15"/>
        <v>0</v>
      </c>
      <c r="L41" s="9" t="e">
        <f t="shared" si="16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9</v>
      </c>
      <c r="C42" s="5" t="str">
        <f t="shared" si="5"/>
        <v>28</v>
      </c>
      <c r="D42" s="6"/>
      <c r="E42" s="6"/>
      <c r="F42" s="6"/>
      <c r="G42" s="4"/>
      <c r="H42" s="4"/>
      <c r="I42" s="7">
        <f t="shared" si="14"/>
        <v>0</v>
      </c>
      <c r="J42" s="8"/>
      <c r="K42" s="7">
        <f t="shared" si="15"/>
        <v>0</v>
      </c>
      <c r="L42" s="9" t="e">
        <f t="shared" si="16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9</v>
      </c>
      <c r="C43" s="5" t="str">
        <f t="shared" si="5"/>
        <v>28</v>
      </c>
      <c r="D43" s="6"/>
      <c r="E43" s="6"/>
      <c r="F43" s="6"/>
      <c r="G43" s="4"/>
      <c r="H43" s="4"/>
      <c r="I43" s="7">
        <f t="shared" si="14"/>
        <v>0</v>
      </c>
      <c r="J43" s="8"/>
      <c r="K43" s="7">
        <f t="shared" si="15"/>
        <v>0</v>
      </c>
      <c r="L43" s="9" t="e">
        <f t="shared" si="16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9</v>
      </c>
      <c r="C44" s="5" t="str">
        <f t="shared" si="5"/>
        <v>28</v>
      </c>
      <c r="D44" s="6"/>
      <c r="E44" s="6"/>
      <c r="F44" s="6"/>
      <c r="G44" s="4"/>
      <c r="H44" s="4"/>
      <c r="I44" s="7">
        <f t="shared" si="14"/>
        <v>0</v>
      </c>
      <c r="J44" s="8"/>
      <c r="K44" s="7">
        <f t="shared" ref="K44:K46" si="17">SUM(M44:W44)</f>
        <v>0</v>
      </c>
      <c r="L44" s="9" t="e">
        <f t="shared" si="16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9</v>
      </c>
      <c r="C45" s="5" t="str">
        <f t="shared" si="5"/>
        <v>28</v>
      </c>
      <c r="D45" s="6"/>
      <c r="E45" s="6"/>
      <c r="F45" s="6"/>
      <c r="G45" s="4"/>
      <c r="H45" s="4"/>
      <c r="I45" s="7">
        <f t="shared" si="14"/>
        <v>0</v>
      </c>
      <c r="J45" s="8"/>
      <c r="K45" s="7">
        <f t="shared" si="17"/>
        <v>0</v>
      </c>
      <c r="L45" s="9" t="e">
        <f t="shared" si="16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9</v>
      </c>
      <c r="C46" s="5" t="str">
        <f t="shared" si="5"/>
        <v>28</v>
      </c>
      <c r="D46" s="6"/>
      <c r="E46" s="6"/>
      <c r="F46" s="6"/>
      <c r="G46" s="4"/>
      <c r="H46" s="4"/>
      <c r="I46" s="7">
        <f t="shared" si="14"/>
        <v>0</v>
      </c>
      <c r="J46" s="8"/>
      <c r="K46" s="7">
        <f t="shared" si="17"/>
        <v>0</v>
      </c>
      <c r="L46" s="9" t="e">
        <f t="shared" si="16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51"/>
      <c r="B47" s="52"/>
      <c r="C47" s="52"/>
      <c r="D47" s="52"/>
      <c r="E47" s="52"/>
      <c r="F47" s="52"/>
      <c r="G47" s="52"/>
      <c r="H47" s="52"/>
      <c r="I47" s="47">
        <f t="shared" ref="I47:W47" si="18">SUM(I7:I46)</f>
        <v>187734</v>
      </c>
      <c r="J47" s="47">
        <f t="shared" si="18"/>
        <v>179724</v>
      </c>
      <c r="K47" s="47">
        <f t="shared" si="18"/>
        <v>8010</v>
      </c>
      <c r="L47" s="47" t="e">
        <f t="shared" si="18"/>
        <v>#DIV/0!</v>
      </c>
      <c r="M47" s="47">
        <f t="shared" si="18"/>
        <v>7085</v>
      </c>
      <c r="N47" s="47">
        <f t="shared" si="18"/>
        <v>176</v>
      </c>
      <c r="O47" s="47">
        <f t="shared" si="18"/>
        <v>6</v>
      </c>
      <c r="P47" s="47">
        <f t="shared" si="18"/>
        <v>0</v>
      </c>
      <c r="Q47" s="47">
        <f t="shared" si="18"/>
        <v>17</v>
      </c>
      <c r="R47" s="47">
        <f t="shared" si="18"/>
        <v>0</v>
      </c>
      <c r="S47" s="47">
        <f t="shared" si="18"/>
        <v>0</v>
      </c>
      <c r="T47" s="47">
        <f t="shared" si="18"/>
        <v>76</v>
      </c>
      <c r="U47" s="47">
        <f t="shared" si="18"/>
        <v>0</v>
      </c>
      <c r="V47" s="47">
        <f t="shared" si="18"/>
        <v>650</v>
      </c>
      <c r="W47" s="47">
        <f t="shared" si="18"/>
        <v>0</v>
      </c>
      <c r="X47" s="53"/>
      <c r="Y47" s="54"/>
      <c r="Z47" s="54"/>
      <c r="AA47" s="54"/>
      <c r="AB47" s="54"/>
      <c r="AC47" s="54"/>
    </row>
    <row r="48" spans="1:29" s="16" customFormat="1" ht="13.5" x14ac:dyDescent="0.3">
      <c r="A48" s="51"/>
      <c r="B48" s="52"/>
      <c r="C48" s="52"/>
      <c r="D48" s="52"/>
      <c r="E48" s="52"/>
      <c r="F48" s="52"/>
      <c r="G48" s="52"/>
      <c r="H48" s="52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54"/>
      <c r="Y48" s="54"/>
      <c r="Z48" s="54"/>
      <c r="AA48" s="54"/>
      <c r="AB48" s="54"/>
      <c r="AC48" s="54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28</v>
      </c>
      <c r="D49" s="6" t="s">
        <v>88</v>
      </c>
      <c r="E49" s="6" t="s">
        <v>70</v>
      </c>
      <c r="F49" s="6" t="s">
        <v>71</v>
      </c>
      <c r="G49" s="4"/>
      <c r="H49" s="4"/>
      <c r="I49" s="7">
        <f t="shared" ref="I49:I63" si="19">J49+K49</f>
        <v>200</v>
      </c>
      <c r="J49" s="8">
        <v>200</v>
      </c>
      <c r="K49" s="7">
        <f t="shared" ref="K49:K63" si="20">SUM(M49:W49)</f>
        <v>0</v>
      </c>
      <c r="L49" s="9">
        <f t="shared" ref="L49:L63" si="2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20200929</v>
      </c>
      <c r="Y49" s="11">
        <v>8</v>
      </c>
      <c r="Z49" s="5" t="s">
        <v>72</v>
      </c>
      <c r="AA49" s="11" t="str">
        <f>IF($Z49="A","하선동",IF($Z49="B","이형준",""))</f>
        <v>하선동</v>
      </c>
      <c r="AB49" s="4" t="s">
        <v>66</v>
      </c>
      <c r="AC49" s="12" t="s">
        <v>55</v>
      </c>
    </row>
    <row r="50" spans="1:29" ht="20.100000000000001" customHeight="1" x14ac:dyDescent="0.3">
      <c r="A50" s="4">
        <v>2</v>
      </c>
      <c r="B50" s="5" t="str">
        <f t="shared" ref="B50:B63" si="22">LEFT($A$1,1)</f>
        <v>9</v>
      </c>
      <c r="C50" s="5" t="str">
        <f t="shared" ref="C50:C63" si="23">MID($A$1,4,2)</f>
        <v>28</v>
      </c>
      <c r="D50" s="6" t="s">
        <v>88</v>
      </c>
      <c r="E50" s="6" t="s">
        <v>86</v>
      </c>
      <c r="F50" s="6" t="s">
        <v>87</v>
      </c>
      <c r="G50" s="4"/>
      <c r="H50" s="4" t="s">
        <v>89</v>
      </c>
      <c r="I50" s="7">
        <f t="shared" ref="I50:I57" si="24">J50+K50</f>
        <v>2460</v>
      </c>
      <c r="J50" s="14">
        <v>2460</v>
      </c>
      <c r="K50" s="7">
        <f t="shared" ref="K50:K57" si="25">SUM(M50:W50)</f>
        <v>0</v>
      </c>
      <c r="L50" s="9">
        <f t="shared" ref="L50:L57" si="26">K50/I50</f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27">IF($Z50="A","하선동",IF($Z50="B","이형준",""))</f>
        <v/>
      </c>
      <c r="AB50" s="4" t="s">
        <v>73</v>
      </c>
      <c r="AC50" s="12" t="s">
        <v>92</v>
      </c>
    </row>
    <row r="51" spans="1:29" ht="20.100000000000001" customHeight="1" x14ac:dyDescent="0.3">
      <c r="A51" s="4">
        <v>3</v>
      </c>
      <c r="B51" s="5" t="str">
        <f t="shared" si="22"/>
        <v>9</v>
      </c>
      <c r="C51" s="5" t="str">
        <f t="shared" si="23"/>
        <v>28</v>
      </c>
      <c r="D51" s="6" t="s">
        <v>88</v>
      </c>
      <c r="E51" s="6" t="s">
        <v>86</v>
      </c>
      <c r="F51" s="6" t="s">
        <v>87</v>
      </c>
      <c r="G51" s="4"/>
      <c r="H51" s="4" t="s">
        <v>90</v>
      </c>
      <c r="I51" s="7">
        <f t="shared" si="24"/>
        <v>1234</v>
      </c>
      <c r="J51" s="8">
        <v>1234</v>
      </c>
      <c r="K51" s="7">
        <f t="shared" si="25"/>
        <v>0</v>
      </c>
      <c r="L51" s="9">
        <f t="shared" si="26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27"/>
        <v/>
      </c>
      <c r="AB51" s="4" t="s">
        <v>73</v>
      </c>
      <c r="AC51" s="12" t="s">
        <v>92</v>
      </c>
    </row>
    <row r="52" spans="1:29" ht="20.100000000000001" customHeight="1" x14ac:dyDescent="0.3">
      <c r="A52" s="4">
        <v>4</v>
      </c>
      <c r="B52" s="5" t="str">
        <f t="shared" si="22"/>
        <v>9</v>
      </c>
      <c r="C52" s="5" t="str">
        <f t="shared" si="23"/>
        <v>28</v>
      </c>
      <c r="D52" s="6" t="s">
        <v>88</v>
      </c>
      <c r="E52" s="6" t="s">
        <v>86</v>
      </c>
      <c r="F52" s="6" t="s">
        <v>87</v>
      </c>
      <c r="G52" s="4"/>
      <c r="H52" s="4" t="s">
        <v>91</v>
      </c>
      <c r="I52" s="7">
        <f t="shared" si="24"/>
        <v>1238</v>
      </c>
      <c r="J52" s="8">
        <v>1238</v>
      </c>
      <c r="K52" s="7">
        <f t="shared" si="25"/>
        <v>0</v>
      </c>
      <c r="L52" s="9">
        <f t="shared" si="26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27"/>
        <v/>
      </c>
      <c r="AB52" s="4" t="s">
        <v>73</v>
      </c>
      <c r="AC52" s="12" t="s">
        <v>92</v>
      </c>
    </row>
    <row r="53" spans="1:29" ht="20.100000000000001" customHeight="1" x14ac:dyDescent="0.3">
      <c r="A53" s="4">
        <v>5</v>
      </c>
      <c r="B53" s="5" t="str">
        <f t="shared" si="22"/>
        <v>9</v>
      </c>
      <c r="C53" s="5" t="str">
        <f t="shared" si="23"/>
        <v>28</v>
      </c>
      <c r="D53" s="6" t="s">
        <v>61</v>
      </c>
      <c r="E53" s="6" t="s">
        <v>98</v>
      </c>
      <c r="F53" s="6" t="s">
        <v>99</v>
      </c>
      <c r="G53" s="4"/>
      <c r="H53" s="4"/>
      <c r="I53" s="7">
        <f t="shared" si="24"/>
        <v>148</v>
      </c>
      <c r="J53" s="8">
        <v>50</v>
      </c>
      <c r="K53" s="7">
        <f t="shared" si="25"/>
        <v>98</v>
      </c>
      <c r="L53" s="9">
        <f t="shared" si="26"/>
        <v>0.66216216216216217</v>
      </c>
      <c r="M53" s="10">
        <v>67</v>
      </c>
      <c r="N53" s="10"/>
      <c r="O53" s="10"/>
      <c r="P53" s="10"/>
      <c r="Q53" s="10"/>
      <c r="R53" s="10">
        <v>8</v>
      </c>
      <c r="S53" s="10">
        <v>23</v>
      </c>
      <c r="T53" s="10"/>
      <c r="U53" s="10"/>
      <c r="V53" s="10"/>
      <c r="W53" s="10"/>
      <c r="X53" s="11">
        <v>20200928</v>
      </c>
      <c r="Y53" s="11">
        <v>12</v>
      </c>
      <c r="Z53" s="5" t="s">
        <v>72</v>
      </c>
      <c r="AA53" s="11" t="str">
        <f t="shared" si="27"/>
        <v>하선동</v>
      </c>
      <c r="AB53" s="4" t="s">
        <v>97</v>
      </c>
      <c r="AC53" s="12"/>
    </row>
    <row r="54" spans="1:29" ht="20.100000000000001" customHeight="1" x14ac:dyDescent="0.3">
      <c r="A54" s="4">
        <v>6</v>
      </c>
      <c r="B54" s="5" t="str">
        <f t="shared" si="22"/>
        <v>9</v>
      </c>
      <c r="C54" s="5" t="str">
        <f t="shared" si="23"/>
        <v>28</v>
      </c>
      <c r="D54" s="6" t="s">
        <v>88</v>
      </c>
      <c r="E54" s="6" t="s">
        <v>86</v>
      </c>
      <c r="F54" s="6" t="s">
        <v>101</v>
      </c>
      <c r="G54" s="4"/>
      <c r="H54" s="4"/>
      <c r="I54" s="7">
        <f t="shared" si="24"/>
        <v>200</v>
      </c>
      <c r="J54" s="8">
        <v>200</v>
      </c>
      <c r="K54" s="7">
        <f t="shared" si="25"/>
        <v>0</v>
      </c>
      <c r="L54" s="9">
        <f t="shared" si="26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>
        <v>20200925</v>
      </c>
      <c r="Y54" s="11">
        <v>7</v>
      </c>
      <c r="Z54" s="5" t="s">
        <v>102</v>
      </c>
      <c r="AA54" s="11" t="str">
        <f t="shared" si="27"/>
        <v>하선동</v>
      </c>
      <c r="AB54" s="4" t="s">
        <v>54</v>
      </c>
      <c r="AC54" s="12" t="s">
        <v>107</v>
      </c>
    </row>
    <row r="55" spans="1:29" ht="20.100000000000001" customHeight="1" x14ac:dyDescent="0.3">
      <c r="A55" s="4">
        <v>7</v>
      </c>
      <c r="B55" s="5" t="str">
        <f t="shared" si="22"/>
        <v>9</v>
      </c>
      <c r="C55" s="5" t="str">
        <f t="shared" si="23"/>
        <v>28</v>
      </c>
      <c r="D55" s="6" t="s">
        <v>50</v>
      </c>
      <c r="E55" s="6" t="s">
        <v>81</v>
      </c>
      <c r="F55" s="6" t="s">
        <v>103</v>
      </c>
      <c r="G55" s="4"/>
      <c r="H55" s="4"/>
      <c r="I55" s="7">
        <f t="shared" si="24"/>
        <v>200</v>
      </c>
      <c r="J55" s="8">
        <v>200</v>
      </c>
      <c r="K55" s="7">
        <f t="shared" si="25"/>
        <v>0</v>
      </c>
      <c r="L55" s="9">
        <f t="shared" si="26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>
        <v>20200924</v>
      </c>
      <c r="Y55" s="11">
        <v>2</v>
      </c>
      <c r="Z55" s="5" t="s">
        <v>102</v>
      </c>
      <c r="AA55" s="11" t="str">
        <f t="shared" si="27"/>
        <v>하선동</v>
      </c>
      <c r="AB55" s="4" t="s">
        <v>54</v>
      </c>
      <c r="AC55" s="12" t="s">
        <v>107</v>
      </c>
    </row>
    <row r="56" spans="1:29" ht="20.100000000000001" customHeight="1" x14ac:dyDescent="0.3">
      <c r="A56" s="4">
        <v>8</v>
      </c>
      <c r="B56" s="5" t="str">
        <f t="shared" si="22"/>
        <v>9</v>
      </c>
      <c r="C56" s="5" t="str">
        <f t="shared" si="23"/>
        <v>28</v>
      </c>
      <c r="D56" s="6" t="s">
        <v>50</v>
      </c>
      <c r="E56" s="6" t="s">
        <v>63</v>
      </c>
      <c r="F56" s="6" t="s">
        <v>104</v>
      </c>
      <c r="G56" s="4"/>
      <c r="H56" s="4"/>
      <c r="I56" s="7">
        <f t="shared" si="24"/>
        <v>0</v>
      </c>
      <c r="J56" s="8"/>
      <c r="K56" s="7">
        <f t="shared" si="25"/>
        <v>0</v>
      </c>
      <c r="L56" s="9" t="e">
        <f t="shared" si="26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>
        <v>20200925</v>
      </c>
      <c r="Y56" s="11">
        <v>7</v>
      </c>
      <c r="Z56" s="5" t="s">
        <v>102</v>
      </c>
      <c r="AA56" s="11" t="str">
        <f t="shared" si="27"/>
        <v>하선동</v>
      </c>
      <c r="AB56" s="4" t="s">
        <v>54</v>
      </c>
      <c r="AC56" s="12" t="s">
        <v>107</v>
      </c>
    </row>
    <row r="57" spans="1:29" ht="20.100000000000001" customHeight="1" x14ac:dyDescent="0.3">
      <c r="A57" s="4">
        <v>9</v>
      </c>
      <c r="B57" s="5" t="str">
        <f t="shared" si="22"/>
        <v>9</v>
      </c>
      <c r="C57" s="5" t="str">
        <f t="shared" si="23"/>
        <v>28</v>
      </c>
      <c r="D57" s="6" t="s">
        <v>61</v>
      </c>
      <c r="E57" s="6" t="s">
        <v>105</v>
      </c>
      <c r="F57" s="6" t="s">
        <v>106</v>
      </c>
      <c r="G57" s="4"/>
      <c r="H57" s="4"/>
      <c r="I57" s="7">
        <f t="shared" si="24"/>
        <v>50</v>
      </c>
      <c r="J57" s="8">
        <v>50</v>
      </c>
      <c r="K57" s="7">
        <f t="shared" si="25"/>
        <v>0</v>
      </c>
      <c r="L57" s="9">
        <f t="shared" si="26"/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>
        <v>20200928</v>
      </c>
      <c r="Y57" s="11">
        <v>2</v>
      </c>
      <c r="Z57" s="5" t="s">
        <v>102</v>
      </c>
      <c r="AA57" s="11" t="str">
        <f t="shared" si="27"/>
        <v>하선동</v>
      </c>
      <c r="AB57" s="4" t="s">
        <v>54</v>
      </c>
      <c r="AC57" s="12" t="s">
        <v>55</v>
      </c>
    </row>
    <row r="58" spans="1:29" ht="20.100000000000001" customHeight="1" x14ac:dyDescent="0.3">
      <c r="A58" s="4">
        <v>10</v>
      </c>
      <c r="B58" s="5" t="str">
        <f t="shared" si="22"/>
        <v>9</v>
      </c>
      <c r="C58" s="5" t="str">
        <f t="shared" si="23"/>
        <v>28</v>
      </c>
      <c r="D58" s="6" t="s">
        <v>50</v>
      </c>
      <c r="E58" s="6" t="s">
        <v>74</v>
      </c>
      <c r="F58" s="6" t="s">
        <v>87</v>
      </c>
      <c r="G58" s="4"/>
      <c r="H58" s="4" t="s">
        <v>89</v>
      </c>
      <c r="I58" s="7">
        <f t="shared" si="19"/>
        <v>10000</v>
      </c>
      <c r="J58" s="8">
        <v>10000</v>
      </c>
      <c r="K58" s="7">
        <f t="shared" si="20"/>
        <v>0</v>
      </c>
      <c r="L58" s="9">
        <f t="shared" si="21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27"/>
        <v/>
      </c>
      <c r="AB58" s="12" t="s">
        <v>108</v>
      </c>
      <c r="AC58" s="12" t="s">
        <v>92</v>
      </c>
    </row>
    <row r="59" spans="1:29" ht="20.100000000000001" customHeight="1" x14ac:dyDescent="0.3">
      <c r="A59" s="4">
        <v>11</v>
      </c>
      <c r="B59" s="5" t="str">
        <f t="shared" si="22"/>
        <v>9</v>
      </c>
      <c r="C59" s="5" t="str">
        <f t="shared" si="23"/>
        <v>28</v>
      </c>
      <c r="D59" s="6" t="s">
        <v>50</v>
      </c>
      <c r="E59" s="6" t="s">
        <v>74</v>
      </c>
      <c r="F59" s="6" t="s">
        <v>87</v>
      </c>
      <c r="G59" s="4"/>
      <c r="H59" s="4" t="s">
        <v>90</v>
      </c>
      <c r="I59" s="7">
        <f t="shared" si="19"/>
        <v>4989</v>
      </c>
      <c r="J59" s="8">
        <v>4971</v>
      </c>
      <c r="K59" s="7">
        <f t="shared" si="20"/>
        <v>18</v>
      </c>
      <c r="L59" s="9">
        <f t="shared" si="21"/>
        <v>3.6079374624173183E-3</v>
      </c>
      <c r="M59" s="10"/>
      <c r="N59" s="10"/>
      <c r="O59" s="10"/>
      <c r="P59" s="10"/>
      <c r="Q59" s="10"/>
      <c r="R59" s="10"/>
      <c r="S59" s="10"/>
      <c r="T59" s="10">
        <v>18</v>
      </c>
      <c r="U59" s="10"/>
      <c r="V59" s="10"/>
      <c r="W59" s="10"/>
      <c r="X59" s="11"/>
      <c r="Y59" s="11"/>
      <c r="Z59" s="5"/>
      <c r="AA59" s="11" t="str">
        <f t="shared" si="27"/>
        <v/>
      </c>
      <c r="AB59" s="12" t="s">
        <v>108</v>
      </c>
      <c r="AC59" s="12" t="s">
        <v>92</v>
      </c>
    </row>
    <row r="60" spans="1:29" ht="20.100000000000001" customHeight="1" x14ac:dyDescent="0.3">
      <c r="A60" s="4">
        <v>12</v>
      </c>
      <c r="B60" s="5" t="str">
        <f t="shared" si="22"/>
        <v>9</v>
      </c>
      <c r="C60" s="5" t="str">
        <f t="shared" si="23"/>
        <v>28</v>
      </c>
      <c r="D60" s="6" t="s">
        <v>50</v>
      </c>
      <c r="E60" s="6" t="s">
        <v>74</v>
      </c>
      <c r="F60" s="6" t="s">
        <v>87</v>
      </c>
      <c r="G60" s="4"/>
      <c r="H60" s="4" t="s">
        <v>91</v>
      </c>
      <c r="I60" s="7">
        <f t="shared" si="19"/>
        <v>4961</v>
      </c>
      <c r="J60" s="8">
        <v>4961</v>
      </c>
      <c r="K60" s="7">
        <f t="shared" si="20"/>
        <v>0</v>
      </c>
      <c r="L60" s="9">
        <f t="shared" si="21"/>
        <v>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27"/>
        <v/>
      </c>
      <c r="AB60" s="12" t="s">
        <v>108</v>
      </c>
      <c r="AC60" s="12" t="s">
        <v>92</v>
      </c>
    </row>
    <row r="61" spans="1:29" ht="20.100000000000001" customHeight="1" x14ac:dyDescent="0.3">
      <c r="A61" s="4">
        <v>13</v>
      </c>
      <c r="B61" s="5" t="str">
        <f t="shared" si="22"/>
        <v>9</v>
      </c>
      <c r="C61" s="5" t="str">
        <f t="shared" si="23"/>
        <v>28</v>
      </c>
      <c r="D61" s="6"/>
      <c r="E61" s="6"/>
      <c r="F61" s="6"/>
      <c r="G61" s="4"/>
      <c r="H61" s="4"/>
      <c r="I61" s="7">
        <f t="shared" si="19"/>
        <v>0</v>
      </c>
      <c r="J61" s="8"/>
      <c r="K61" s="7">
        <f t="shared" si="20"/>
        <v>0</v>
      </c>
      <c r="L61" s="9" t="e">
        <f t="shared" si="2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27"/>
        <v/>
      </c>
      <c r="AB61" s="12"/>
      <c r="AC61" s="12"/>
    </row>
    <row r="62" spans="1:29" ht="20.100000000000001" customHeight="1" x14ac:dyDescent="0.3">
      <c r="A62" s="4">
        <v>14</v>
      </c>
      <c r="B62" s="5" t="str">
        <f t="shared" si="22"/>
        <v>9</v>
      </c>
      <c r="C62" s="5" t="str">
        <f t="shared" si="23"/>
        <v>28</v>
      </c>
      <c r="D62" s="6"/>
      <c r="E62" s="6"/>
      <c r="F62" s="6"/>
      <c r="G62" s="4"/>
      <c r="H62" s="4"/>
      <c r="I62" s="7">
        <f t="shared" si="19"/>
        <v>0</v>
      </c>
      <c r="J62" s="8"/>
      <c r="K62" s="7">
        <f t="shared" si="20"/>
        <v>0</v>
      </c>
      <c r="L62" s="9" t="e">
        <f t="shared" si="2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27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22"/>
        <v>9</v>
      </c>
      <c r="C63" s="5" t="str">
        <f t="shared" si="23"/>
        <v>28</v>
      </c>
      <c r="D63" s="6"/>
      <c r="E63" s="6"/>
      <c r="F63" s="6"/>
      <c r="G63" s="4"/>
      <c r="H63" s="4"/>
      <c r="I63" s="7">
        <f t="shared" si="19"/>
        <v>0</v>
      </c>
      <c r="J63" s="8"/>
      <c r="K63" s="7">
        <f t="shared" si="20"/>
        <v>0</v>
      </c>
      <c r="L63" s="9" t="e">
        <f t="shared" si="2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27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27:AC27 A33:AC46 A28:C29 A30:AA32 D26:AC38 I7:AC9 A7:C26 I12:AA12 AC10:AC12">
    <cfRule type="expression" dxfId="171" priority="117">
      <formula>$L7&gt;0.15</formula>
    </cfRule>
    <cfRule type="expression" dxfId="170" priority="118">
      <formula>AND($L7&gt;0.08,$L7&lt;0.15)</formula>
    </cfRule>
  </conditionalFormatting>
  <conditionalFormatting sqref="A49:AC50 A51:AB52 D50:AC57 A53:AC63">
    <cfRule type="expression" dxfId="169" priority="115">
      <formula>$L49&gt;0.15</formula>
    </cfRule>
    <cfRule type="expression" dxfId="168" priority="116">
      <formula>AND($L49&gt;0.08,$L49&lt;0.15)</formula>
    </cfRule>
  </conditionalFormatting>
  <conditionalFormatting sqref="D26:G26">
    <cfRule type="expression" dxfId="167" priority="71">
      <formula>$L26&gt;0.15</formula>
    </cfRule>
    <cfRule type="expression" dxfId="166" priority="72">
      <formula>AND($L26&gt;0.08,$L26&lt;0.15)</formula>
    </cfRule>
  </conditionalFormatting>
  <conditionalFormatting sqref="H26">
    <cfRule type="expression" dxfId="165" priority="69">
      <formula>$L26&gt;0.15</formula>
    </cfRule>
    <cfRule type="expression" dxfId="164" priority="70">
      <formula>AND($L26&gt;0.08,$L26&lt;0.15)</formula>
    </cfRule>
  </conditionalFormatting>
  <conditionalFormatting sqref="D28:H28">
    <cfRule type="expression" dxfId="163" priority="67">
      <formula>$L28&gt;0.15</formula>
    </cfRule>
    <cfRule type="expression" dxfId="162" priority="68">
      <formula>AND($L28&gt;0.08,$L28&lt;0.15)</formula>
    </cfRule>
  </conditionalFormatting>
  <conditionalFormatting sqref="D29:H29">
    <cfRule type="expression" dxfId="161" priority="65">
      <formula>$L29&gt;0.15</formula>
    </cfRule>
    <cfRule type="expression" dxfId="160" priority="66">
      <formula>AND($L29&gt;0.08,$L29&lt;0.15)</formula>
    </cfRule>
  </conditionalFormatting>
  <conditionalFormatting sqref="I7:AC9 I12:AA13 AC10:AC13 I14:AC25">
    <cfRule type="expression" dxfId="159" priority="63">
      <formula>$L7&gt;0.15</formula>
    </cfRule>
    <cfRule type="expression" dxfId="158" priority="64">
      <formula>AND($L7&gt;0.08,$L7&lt;0.15)</formula>
    </cfRule>
  </conditionalFormatting>
  <conditionalFormatting sqref="D7:H7">
    <cfRule type="expression" dxfId="157" priority="61">
      <formula>$L7&gt;0.15</formula>
    </cfRule>
    <cfRule type="expression" dxfId="156" priority="62">
      <formula>AND($L7&gt;0.08,$L7&lt;0.15)</formula>
    </cfRule>
  </conditionalFormatting>
  <conditionalFormatting sqref="D8:H8">
    <cfRule type="expression" dxfId="155" priority="59">
      <formula>$L8&gt;0.15</formula>
    </cfRule>
    <cfRule type="expression" dxfId="154" priority="60">
      <formula>AND($L8&gt;0.08,$L8&lt;0.15)</formula>
    </cfRule>
  </conditionalFormatting>
  <conditionalFormatting sqref="D9:H9">
    <cfRule type="expression" dxfId="153" priority="57">
      <formula>$L9&gt;0.15</formula>
    </cfRule>
    <cfRule type="expression" dxfId="152" priority="58">
      <formula>AND($L9&gt;0.08,$L9&lt;0.15)</formula>
    </cfRule>
  </conditionalFormatting>
  <conditionalFormatting sqref="D9:H9">
    <cfRule type="expression" dxfId="151" priority="55">
      <formula>$L9&gt;0.15</formula>
    </cfRule>
    <cfRule type="expression" dxfId="150" priority="56">
      <formula>AND($L9&gt;0.08,$L9&lt;0.15)</formula>
    </cfRule>
  </conditionalFormatting>
  <conditionalFormatting sqref="J10:AB10 J11:AA11 AB11:AB13">
    <cfRule type="expression" dxfId="149" priority="53">
      <formula>$L10&gt;0.15</formula>
    </cfRule>
    <cfRule type="expression" dxfId="148" priority="54">
      <formula>AND($L10&gt;0.08,$L10&lt;0.15)</formula>
    </cfRule>
  </conditionalFormatting>
  <conditionalFormatting sqref="J10:AB10 J11:AA11 AB11:AB13">
    <cfRule type="expression" dxfId="147" priority="51">
      <formula>$L10&gt;0.15</formula>
    </cfRule>
    <cfRule type="expression" dxfId="146" priority="52">
      <formula>AND($L10&gt;0.08,$L10&lt;0.15)</formula>
    </cfRule>
  </conditionalFormatting>
  <conditionalFormatting sqref="D10:H10">
    <cfRule type="expression" dxfId="145" priority="49">
      <formula>$L10&gt;0.15</formula>
    </cfRule>
    <cfRule type="expression" dxfId="144" priority="50">
      <formula>AND($L10&gt;0.08,$L10&lt;0.15)</formula>
    </cfRule>
  </conditionalFormatting>
  <conditionalFormatting sqref="I10:I11">
    <cfRule type="expression" dxfId="143" priority="47">
      <formula>$L10&gt;0.15</formula>
    </cfRule>
    <cfRule type="expression" dxfId="142" priority="48">
      <formula>AND($L10&gt;0.08,$L10&lt;0.15)</formula>
    </cfRule>
  </conditionalFormatting>
  <conditionalFormatting sqref="D11:H11">
    <cfRule type="expression" dxfId="141" priority="45">
      <formula>$L11&gt;0.15</formula>
    </cfRule>
    <cfRule type="expression" dxfId="140" priority="46">
      <formula>AND($L11&gt;0.08,$L11&lt;0.15)</formula>
    </cfRule>
  </conditionalFormatting>
  <conditionalFormatting sqref="D12:G12">
    <cfRule type="expression" dxfId="139" priority="43">
      <formula>$L12&gt;0.15</formula>
    </cfRule>
    <cfRule type="expression" dxfId="138" priority="44">
      <formula>AND($L12&gt;0.08,$L12&lt;0.15)</formula>
    </cfRule>
  </conditionalFormatting>
  <conditionalFormatting sqref="H12">
    <cfRule type="expression" dxfId="137" priority="41">
      <formula>$L12&gt;0.15</formula>
    </cfRule>
    <cfRule type="expression" dxfId="136" priority="42">
      <formula>AND($L12&gt;0.08,$L12&lt;0.15)</formula>
    </cfRule>
  </conditionalFormatting>
  <conditionalFormatting sqref="D13:H13">
    <cfRule type="expression" dxfId="135" priority="39">
      <formula>$L13&gt;0.15</formula>
    </cfRule>
    <cfRule type="expression" dxfId="134" priority="40">
      <formula>AND($L13&gt;0.08,$L13&lt;0.15)</formula>
    </cfRule>
  </conditionalFormatting>
  <conditionalFormatting sqref="D13:H13">
    <cfRule type="expression" dxfId="133" priority="37">
      <formula>$L13&gt;0.15</formula>
    </cfRule>
    <cfRule type="expression" dxfId="132" priority="38">
      <formula>AND($L13&gt;0.08,$L13&lt;0.15)</formula>
    </cfRule>
  </conditionalFormatting>
  <conditionalFormatting sqref="D14:H14">
    <cfRule type="expression" dxfId="131" priority="35">
      <formula>$L14&gt;0.15</formula>
    </cfRule>
    <cfRule type="expression" dxfId="130" priority="36">
      <formula>AND($L14&gt;0.08,$L14&lt;0.15)</formula>
    </cfRule>
  </conditionalFormatting>
  <conditionalFormatting sqref="D15:H15">
    <cfRule type="expression" dxfId="129" priority="33">
      <formula>$L15&gt;0.15</formula>
    </cfRule>
    <cfRule type="expression" dxfId="128" priority="34">
      <formula>AND($L15&gt;0.08,$L15&lt;0.15)</formula>
    </cfRule>
  </conditionalFormatting>
  <conditionalFormatting sqref="D16:H16">
    <cfRule type="expression" dxfId="127" priority="31">
      <formula>$L16&gt;0.15</formula>
    </cfRule>
    <cfRule type="expression" dxfId="126" priority="32">
      <formula>AND($L16&gt;0.08,$L16&lt;0.15)</formula>
    </cfRule>
  </conditionalFormatting>
  <conditionalFormatting sqref="D16:H16">
    <cfRule type="expression" dxfId="125" priority="29">
      <formula>$L16&gt;0.15</formula>
    </cfRule>
    <cfRule type="expression" dxfId="124" priority="30">
      <formula>AND($L16&gt;0.08,$L16&lt;0.15)</formula>
    </cfRule>
  </conditionalFormatting>
  <conditionalFormatting sqref="D16:F16">
    <cfRule type="expression" dxfId="123" priority="27">
      <formula>$L16&gt;0.15</formula>
    </cfRule>
    <cfRule type="expression" dxfId="122" priority="28">
      <formula>AND($L16&gt;0.08,$L16&lt;0.15)</formula>
    </cfRule>
  </conditionalFormatting>
  <conditionalFormatting sqref="D17:H17">
    <cfRule type="expression" dxfId="121" priority="25">
      <formula>$L17&gt;0.15</formula>
    </cfRule>
    <cfRule type="expression" dxfId="120" priority="26">
      <formula>AND($L17&gt;0.08,$L17&lt;0.15)</formula>
    </cfRule>
  </conditionalFormatting>
  <conditionalFormatting sqref="D18:H18">
    <cfRule type="expression" dxfId="119" priority="23">
      <formula>$L18&gt;0.15</formula>
    </cfRule>
    <cfRule type="expression" dxfId="118" priority="24">
      <formula>AND($L18&gt;0.08,$L18&lt;0.15)</formula>
    </cfRule>
  </conditionalFormatting>
  <conditionalFormatting sqref="D19:H19">
    <cfRule type="expression" dxfId="117" priority="21">
      <formula>$L19&gt;0.15</formula>
    </cfRule>
    <cfRule type="expression" dxfId="116" priority="22">
      <formula>AND($L19&gt;0.08,$L19&lt;0.15)</formula>
    </cfRule>
  </conditionalFormatting>
  <conditionalFormatting sqref="D20:H20">
    <cfRule type="expression" dxfId="115" priority="19">
      <formula>$L20&gt;0.15</formula>
    </cfRule>
    <cfRule type="expression" dxfId="114" priority="20">
      <formula>AND($L20&gt;0.08,$L20&lt;0.15)</formula>
    </cfRule>
  </conditionalFormatting>
  <conditionalFormatting sqref="D21:H21">
    <cfRule type="expression" dxfId="113" priority="17">
      <formula>$L21&gt;0.15</formula>
    </cfRule>
    <cfRule type="expression" dxfId="112" priority="18">
      <formula>AND($L21&gt;0.08,$L21&lt;0.15)</formula>
    </cfRule>
  </conditionalFormatting>
  <conditionalFormatting sqref="D22:G22">
    <cfRule type="expression" dxfId="111" priority="15">
      <formula>$L22&gt;0.15</formula>
    </cfRule>
    <cfRule type="expression" dxfId="110" priority="16">
      <formula>AND($L22&gt;0.08,$L22&lt;0.15)</formula>
    </cfRule>
  </conditionalFormatting>
  <conditionalFormatting sqref="H22">
    <cfRule type="expression" dxfId="109" priority="13">
      <formula>$L22&gt;0.15</formula>
    </cfRule>
    <cfRule type="expression" dxfId="108" priority="14">
      <formula>AND($L22&gt;0.08,$L22&lt;0.15)</formula>
    </cfRule>
  </conditionalFormatting>
  <conditionalFormatting sqref="D23:G23">
    <cfRule type="expression" dxfId="107" priority="11">
      <formula>$L23&gt;0.15</formula>
    </cfRule>
    <cfRule type="expression" dxfId="106" priority="12">
      <formula>AND($L23&gt;0.08,$L23&lt;0.15)</formula>
    </cfRule>
  </conditionalFormatting>
  <conditionalFormatting sqref="H23">
    <cfRule type="expression" dxfId="105" priority="9">
      <formula>$L23&gt;0.15</formula>
    </cfRule>
    <cfRule type="expression" dxfId="104" priority="10">
      <formula>AND($L23&gt;0.08,$L23&lt;0.15)</formula>
    </cfRule>
  </conditionalFormatting>
  <conditionalFormatting sqref="D24:H24">
    <cfRule type="expression" dxfId="103" priority="7">
      <formula>$L24&gt;0.15</formula>
    </cfRule>
    <cfRule type="expression" dxfId="102" priority="8">
      <formula>AND($L24&gt;0.08,$L24&lt;0.15)</formula>
    </cfRule>
  </conditionalFormatting>
  <conditionalFormatting sqref="D24:H24">
    <cfRule type="expression" dxfId="101" priority="5">
      <formula>$L24&gt;0.15</formula>
    </cfRule>
    <cfRule type="expression" dxfId="100" priority="6">
      <formula>AND($L24&gt;0.08,$L24&lt;0.15)</formula>
    </cfRule>
  </conditionalFormatting>
  <conditionalFormatting sqref="D25:G25">
    <cfRule type="expression" dxfId="99" priority="3">
      <formula>$L25&gt;0.15</formula>
    </cfRule>
    <cfRule type="expression" dxfId="98" priority="4">
      <formula>AND($L25&gt;0.08,$L25&lt;0.15)</formula>
    </cfRule>
  </conditionalFormatting>
  <conditionalFormatting sqref="H25">
    <cfRule type="expression" dxfId="97" priority="1">
      <formula>$L25&gt;0.15</formula>
    </cfRule>
    <cfRule type="expression" dxfId="96" priority="2">
      <formula>AND($L25&gt;0.08,$L25&lt;0.15)</formula>
    </cfRule>
  </conditionalFormatting>
  <dataValidations count="3">
    <dataValidation type="list" allowBlank="1" showInputMessage="1" showErrorMessage="1" sqref="Z49:Z63 Z7:Z46" xr:uid="{4148851B-5E21-484C-AF87-B2D2ACAB87E3}">
      <formula1>"A, B"</formula1>
    </dataValidation>
    <dataValidation type="whole" allowBlank="1" showInputMessage="1" showErrorMessage="1" errorTitle="입력값이 올바르지 않습니다." error="숫자만 쓰세요!" sqref="M49:W63 M7:W46" xr:uid="{A51378C9-AF49-4C6E-ADAF-65EAE4057215}">
      <formula1>0</formula1>
      <formula2>20000</formula2>
    </dataValidation>
    <dataValidation allowBlank="1" showInputMessage="1" showErrorMessage="1" prompt="수식 계산_x000a_수치 입력 금지" sqref="K49:K63 K7:K46" xr:uid="{D8F6F259-B32F-4014-957D-6A80A685C6FA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6095D03-77A7-48D1-81F2-ED57ED814682}">
          <x14:formula1>
            <xm:f>데이터!$C$4:$C$11</xm:f>
          </x14:formula1>
          <xm:sqref>AB14:AB46 AB7:AB9 AB49:AB57 AB62:AB63</xm:sqref>
        </x14:dataValidation>
        <x14:dataValidation type="list" allowBlank="1" showInputMessage="1" showErrorMessage="1" xr:uid="{679D76A3-35FE-4A5D-8E62-7F7736D6F00C}">
          <x14:formula1>
            <xm:f>데이터!$B$4:$B$17</xm:f>
          </x14:formula1>
          <xm:sqref>D26:D46 D49:D63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B5DE-FDF1-451F-AF5E-7A9E3E1B61C6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S18" sqref="S18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25" t="s">
        <v>59</v>
      </c>
      <c r="B1" s="26"/>
      <c r="C1" s="26"/>
      <c r="D1" s="26"/>
      <c r="E1" s="31" t="s">
        <v>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2"/>
    </row>
    <row r="2" spans="1:29" s="1" customFormat="1" ht="13.5" customHeight="1" x14ac:dyDescent="0.3">
      <c r="A2" s="27"/>
      <c r="B2" s="28"/>
      <c r="C2" s="28"/>
      <c r="D2" s="28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4"/>
    </row>
    <row r="3" spans="1:29" s="1" customFormat="1" ht="13.5" customHeight="1" x14ac:dyDescent="0.3">
      <c r="A3" s="29"/>
      <c r="B3" s="30"/>
      <c r="C3" s="30"/>
      <c r="D3" s="30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s="1" customFormat="1" ht="9.9499999999999993" customHeight="1" thickBot="1" x14ac:dyDescent="0.3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</row>
    <row r="5" spans="1:29" s="2" customFormat="1" ht="17.25" thickTop="1" x14ac:dyDescent="0.3">
      <c r="A5" s="40" t="s">
        <v>1</v>
      </c>
      <c r="B5" s="42" t="str">
        <f>MID($A$1,2,1)</f>
        <v>월</v>
      </c>
      <c r="C5" s="42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48" t="s">
        <v>6</v>
      </c>
      <c r="I5" s="40" t="s">
        <v>7</v>
      </c>
      <c r="J5" s="40" t="s">
        <v>8</v>
      </c>
      <c r="K5" s="40" t="s">
        <v>9</v>
      </c>
      <c r="L5" s="49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 t="s">
        <v>12</v>
      </c>
      <c r="Y5" s="44"/>
      <c r="Z5" s="44"/>
      <c r="AA5" s="44" t="s">
        <v>13</v>
      </c>
      <c r="AB5" s="44" t="s">
        <v>14</v>
      </c>
      <c r="AC5" s="46" t="s">
        <v>15</v>
      </c>
    </row>
    <row r="6" spans="1:29" s="2" customFormat="1" ht="17.25" thickBot="1" x14ac:dyDescent="0.35">
      <c r="A6" s="41"/>
      <c r="B6" s="43"/>
      <c r="C6" s="43"/>
      <c r="D6" s="41"/>
      <c r="E6" s="41"/>
      <c r="F6" s="41"/>
      <c r="G6" s="41"/>
      <c r="H6" s="41"/>
      <c r="I6" s="41"/>
      <c r="J6" s="41"/>
      <c r="K6" s="41"/>
      <c r="L6" s="50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45"/>
      <c r="AB6" s="45"/>
      <c r="AC6" s="45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29</v>
      </c>
      <c r="D7" s="6" t="s">
        <v>109</v>
      </c>
      <c r="E7" s="6" t="s">
        <v>110</v>
      </c>
      <c r="F7" s="6" t="s">
        <v>111</v>
      </c>
      <c r="G7" s="4">
        <v>7301</v>
      </c>
      <c r="H7" s="4"/>
      <c r="I7" s="7">
        <f t="shared" ref="I7:I46" si="0">J7+K7</f>
        <v>855</v>
      </c>
      <c r="J7" s="8">
        <v>855</v>
      </c>
      <c r="K7" s="7">
        <f t="shared" ref="K7:K16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20200929</v>
      </c>
      <c r="Y7" s="11">
        <v>14</v>
      </c>
      <c r="Z7" s="5" t="s">
        <v>112</v>
      </c>
      <c r="AA7" s="11" t="str">
        <f t="shared" ref="AA7:AA46" si="3">IF($Z7="A","하선동",IF($Z7="B","이형준",""))</f>
        <v>하선동</v>
      </c>
      <c r="AB7" s="4" t="s">
        <v>66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9</v>
      </c>
      <c r="C8" s="5" t="str">
        <f t="shared" ref="C8:C46" si="5">MID($A$1,4,2)</f>
        <v>29</v>
      </c>
      <c r="D8" s="6" t="s">
        <v>109</v>
      </c>
      <c r="E8" s="6" t="s">
        <v>110</v>
      </c>
      <c r="F8" s="6" t="s">
        <v>111</v>
      </c>
      <c r="G8" s="4">
        <v>7301</v>
      </c>
      <c r="H8" s="4"/>
      <c r="I8" s="7">
        <f t="shared" si="0"/>
        <v>1488</v>
      </c>
      <c r="J8" s="8">
        <v>1487</v>
      </c>
      <c r="K8" s="7">
        <f t="shared" si="1"/>
        <v>1</v>
      </c>
      <c r="L8" s="9">
        <f t="shared" si="2"/>
        <v>6.7204301075268823E-4</v>
      </c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1">
        <v>20200924</v>
      </c>
      <c r="Y8" s="11">
        <v>14</v>
      </c>
      <c r="Z8" s="5" t="s">
        <v>113</v>
      </c>
      <c r="AA8" s="11" t="str">
        <f t="shared" si="3"/>
        <v>이형준</v>
      </c>
      <c r="AB8" s="4" t="s">
        <v>66</v>
      </c>
      <c r="AC8" s="12"/>
    </row>
    <row r="9" spans="1:29" s="13" customFormat="1" ht="20.100000000000001" customHeight="1" x14ac:dyDescent="0.3">
      <c r="A9" s="4">
        <v>3</v>
      </c>
      <c r="B9" s="5" t="str">
        <f t="shared" si="4"/>
        <v>9</v>
      </c>
      <c r="C9" s="5" t="str">
        <f t="shared" si="5"/>
        <v>29</v>
      </c>
      <c r="D9" s="6" t="s">
        <v>43</v>
      </c>
      <c r="E9" s="15" t="s">
        <v>115</v>
      </c>
      <c r="F9" s="4" t="s">
        <v>114</v>
      </c>
      <c r="G9" s="4" t="s">
        <v>116</v>
      </c>
      <c r="H9" s="4" t="s">
        <v>117</v>
      </c>
      <c r="I9" s="7">
        <f t="shared" si="0"/>
        <v>102</v>
      </c>
      <c r="J9" s="8">
        <v>100</v>
      </c>
      <c r="K9" s="7">
        <f t="shared" si="1"/>
        <v>2</v>
      </c>
      <c r="L9" s="9">
        <f t="shared" si="2"/>
        <v>1.9607843137254902E-2</v>
      </c>
      <c r="M9" s="10"/>
      <c r="N9" s="10"/>
      <c r="O9" s="10"/>
      <c r="P9" s="10"/>
      <c r="Q9" s="10">
        <v>2</v>
      </c>
      <c r="R9" s="10"/>
      <c r="S9" s="10"/>
      <c r="T9" s="10"/>
      <c r="U9" s="10"/>
      <c r="V9" s="10"/>
      <c r="W9" s="10"/>
      <c r="X9" s="11">
        <v>20200929</v>
      </c>
      <c r="Y9" s="11">
        <v>9</v>
      </c>
      <c r="Z9" s="5" t="s">
        <v>112</v>
      </c>
      <c r="AA9" s="11" t="str">
        <f t="shared" si="3"/>
        <v>하선동</v>
      </c>
      <c r="AB9" s="4" t="s">
        <v>66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9</v>
      </c>
      <c r="C10" s="5" t="str">
        <f t="shared" si="5"/>
        <v>29</v>
      </c>
      <c r="D10" s="6" t="s">
        <v>94</v>
      </c>
      <c r="E10" s="6" t="s">
        <v>63</v>
      </c>
      <c r="F10" s="6" t="s">
        <v>95</v>
      </c>
      <c r="G10" s="4" t="s">
        <v>96</v>
      </c>
      <c r="H10" s="4" t="s">
        <v>52</v>
      </c>
      <c r="I10" s="7">
        <f t="shared" si="0"/>
        <v>672</v>
      </c>
      <c r="J10" s="8">
        <v>672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20200929</v>
      </c>
      <c r="Y10" s="11">
        <v>15</v>
      </c>
      <c r="Z10" s="5" t="s">
        <v>112</v>
      </c>
      <c r="AA10" s="11" t="str">
        <f t="shared" si="3"/>
        <v>하선동</v>
      </c>
      <c r="AB10" s="4" t="s">
        <v>73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4"/>
        <v>9</v>
      </c>
      <c r="C11" s="5" t="str">
        <f t="shared" si="5"/>
        <v>29</v>
      </c>
      <c r="D11" s="6" t="s">
        <v>94</v>
      </c>
      <c r="E11" s="6" t="s">
        <v>63</v>
      </c>
      <c r="F11" s="6" t="s">
        <v>95</v>
      </c>
      <c r="G11" s="4" t="s">
        <v>96</v>
      </c>
      <c r="H11" s="4" t="s">
        <v>52</v>
      </c>
      <c r="I11" s="7">
        <f t="shared" si="0"/>
        <v>2400</v>
      </c>
      <c r="J11" s="8">
        <v>2400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20200928</v>
      </c>
      <c r="Y11" s="11">
        <v>15</v>
      </c>
      <c r="Z11" s="5" t="s">
        <v>113</v>
      </c>
      <c r="AA11" s="11" t="str">
        <f t="shared" si="3"/>
        <v>이형준</v>
      </c>
      <c r="AB11" s="4" t="s">
        <v>73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4"/>
        <v>9</v>
      </c>
      <c r="C12" s="5" t="str">
        <f t="shared" si="5"/>
        <v>29</v>
      </c>
      <c r="D12" s="6" t="s">
        <v>61</v>
      </c>
      <c r="E12" s="6" t="s">
        <v>63</v>
      </c>
      <c r="F12" s="6" t="s">
        <v>79</v>
      </c>
      <c r="G12" s="4">
        <v>7301</v>
      </c>
      <c r="H12" s="4" t="s">
        <v>52</v>
      </c>
      <c r="I12" s="7">
        <f t="shared" si="0"/>
        <v>1334</v>
      </c>
      <c r="J12" s="8">
        <v>1330</v>
      </c>
      <c r="K12" s="7">
        <f t="shared" si="1"/>
        <v>4</v>
      </c>
      <c r="L12" s="9">
        <f t="shared" si="2"/>
        <v>2.9985007496251873E-3</v>
      </c>
      <c r="M12" s="10">
        <v>4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20200929</v>
      </c>
      <c r="Y12" s="11">
        <v>3</v>
      </c>
      <c r="Z12" s="5" t="s">
        <v>113</v>
      </c>
      <c r="AA12" s="11" t="str">
        <f t="shared" si="3"/>
        <v>이형준</v>
      </c>
      <c r="AB12" s="4" t="s">
        <v>73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4"/>
        <v>9</v>
      </c>
      <c r="C13" s="5" t="str">
        <f t="shared" si="5"/>
        <v>29</v>
      </c>
      <c r="D13" s="6" t="s">
        <v>61</v>
      </c>
      <c r="E13" s="6" t="s">
        <v>81</v>
      </c>
      <c r="F13" s="6" t="s">
        <v>82</v>
      </c>
      <c r="G13" s="4" t="s">
        <v>83</v>
      </c>
      <c r="H13" s="4" t="s">
        <v>52</v>
      </c>
      <c r="I13" s="7">
        <f t="shared" si="0"/>
        <v>3918</v>
      </c>
      <c r="J13" s="8">
        <v>3910</v>
      </c>
      <c r="K13" s="7">
        <f t="shared" si="1"/>
        <v>8</v>
      </c>
      <c r="L13" s="9">
        <f t="shared" si="2"/>
        <v>2.0418580908626851E-3</v>
      </c>
      <c r="M13" s="10"/>
      <c r="N13" s="10"/>
      <c r="O13" s="10"/>
      <c r="P13" s="10"/>
      <c r="Q13" s="10"/>
      <c r="R13" s="10"/>
      <c r="S13" s="10"/>
      <c r="T13" s="10">
        <v>8</v>
      </c>
      <c r="U13" s="10"/>
      <c r="V13" s="10"/>
      <c r="W13" s="10"/>
      <c r="X13" s="11">
        <v>20200929</v>
      </c>
      <c r="Y13" s="11">
        <v>11</v>
      </c>
      <c r="Z13" s="5" t="s">
        <v>113</v>
      </c>
      <c r="AA13" s="11" t="str">
        <f t="shared" si="3"/>
        <v>이형준</v>
      </c>
      <c r="AB13" s="4" t="s">
        <v>73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4"/>
        <v>9</v>
      </c>
      <c r="C14" s="5" t="str">
        <f t="shared" si="5"/>
        <v>29</v>
      </c>
      <c r="D14" s="6" t="s">
        <v>50</v>
      </c>
      <c r="E14" s="6" t="s">
        <v>119</v>
      </c>
      <c r="F14" s="6" t="s">
        <v>118</v>
      </c>
      <c r="G14" s="4" t="s">
        <v>120</v>
      </c>
      <c r="H14" s="4" t="s">
        <v>121</v>
      </c>
      <c r="I14" s="7">
        <f t="shared" si="0"/>
        <v>4000</v>
      </c>
      <c r="J14" s="8">
        <v>4000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20200929</v>
      </c>
      <c r="Y14" s="11">
        <v>6</v>
      </c>
      <c r="Z14" s="5" t="s">
        <v>112</v>
      </c>
      <c r="AA14" s="11" t="str">
        <f t="shared" si="3"/>
        <v>하선동</v>
      </c>
      <c r="AB14" s="4" t="s">
        <v>73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4"/>
        <v>9</v>
      </c>
      <c r="C15" s="5" t="str">
        <f t="shared" si="5"/>
        <v>29</v>
      </c>
      <c r="D15" s="6" t="s">
        <v>50</v>
      </c>
      <c r="E15" s="6" t="s">
        <v>119</v>
      </c>
      <c r="F15" s="6" t="s">
        <v>118</v>
      </c>
      <c r="G15" s="4" t="s">
        <v>120</v>
      </c>
      <c r="H15" s="4" t="s">
        <v>121</v>
      </c>
      <c r="I15" s="7">
        <f t="shared" si="0"/>
        <v>6300</v>
      </c>
      <c r="J15" s="8">
        <v>6300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20200929</v>
      </c>
      <c r="Y15" s="11">
        <v>6</v>
      </c>
      <c r="Z15" s="5" t="s">
        <v>113</v>
      </c>
      <c r="AA15" s="11" t="str">
        <f t="shared" si="3"/>
        <v>이형준</v>
      </c>
      <c r="AB15" s="4" t="s">
        <v>73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4"/>
        <v>9</v>
      </c>
      <c r="C16" s="5" t="str">
        <f t="shared" si="5"/>
        <v>29</v>
      </c>
      <c r="D16" s="6" t="s">
        <v>61</v>
      </c>
      <c r="E16" s="6" t="s">
        <v>63</v>
      </c>
      <c r="F16" s="6" t="s">
        <v>64</v>
      </c>
      <c r="G16" s="4">
        <v>7301</v>
      </c>
      <c r="H16" s="4" t="s">
        <v>52</v>
      </c>
      <c r="I16" s="7">
        <f t="shared" si="0"/>
        <v>2427</v>
      </c>
      <c r="J16" s="8">
        <v>2427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20200929</v>
      </c>
      <c r="Y16" s="11">
        <v>13</v>
      </c>
      <c r="Z16" s="5" t="s">
        <v>113</v>
      </c>
      <c r="AA16" s="11" t="str">
        <f t="shared" si="3"/>
        <v>이형준</v>
      </c>
      <c r="AB16" s="4" t="s">
        <v>73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9</v>
      </c>
      <c r="C17" s="5" t="str">
        <f t="shared" si="5"/>
        <v>29</v>
      </c>
      <c r="D17" s="6" t="s">
        <v>61</v>
      </c>
      <c r="E17" s="6" t="s">
        <v>74</v>
      </c>
      <c r="F17" s="6" t="s">
        <v>84</v>
      </c>
      <c r="G17" s="4" t="s">
        <v>76</v>
      </c>
      <c r="H17" s="4" t="s">
        <v>52</v>
      </c>
      <c r="I17" s="7">
        <f t="shared" si="0"/>
        <v>2229</v>
      </c>
      <c r="J17" s="8">
        <v>2229</v>
      </c>
      <c r="K17" s="7">
        <f t="shared" ref="K17:K18" si="6">SUM(M17:W17)</f>
        <v>0</v>
      </c>
      <c r="L17" s="9">
        <f t="shared" si="2"/>
        <v>0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20200929</v>
      </c>
      <c r="Y17" s="11">
        <v>5</v>
      </c>
      <c r="Z17" s="5" t="s">
        <v>112</v>
      </c>
      <c r="AA17" s="11" t="str">
        <f t="shared" si="3"/>
        <v>하선동</v>
      </c>
      <c r="AB17" s="4" t="s">
        <v>93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9</v>
      </c>
      <c r="C18" s="5" t="str">
        <f t="shared" si="5"/>
        <v>29</v>
      </c>
      <c r="D18" s="6" t="s">
        <v>61</v>
      </c>
      <c r="E18" s="6" t="s">
        <v>63</v>
      </c>
      <c r="F18" s="6" t="s">
        <v>79</v>
      </c>
      <c r="G18" s="4">
        <v>7301</v>
      </c>
      <c r="H18" s="4" t="s">
        <v>52</v>
      </c>
      <c r="I18" s="7">
        <f t="shared" si="0"/>
        <v>681</v>
      </c>
      <c r="J18" s="8">
        <v>653</v>
      </c>
      <c r="K18" s="7">
        <f t="shared" si="6"/>
        <v>28</v>
      </c>
      <c r="L18" s="9">
        <f t="shared" si="2"/>
        <v>4.1116005873715125E-2</v>
      </c>
      <c r="M18" s="10">
        <v>28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>
        <v>20200929</v>
      </c>
      <c r="Y18" s="11">
        <v>3</v>
      </c>
      <c r="Z18" s="5" t="s">
        <v>112</v>
      </c>
      <c r="AA18" s="11" t="str">
        <f t="shared" si="3"/>
        <v>하선동</v>
      </c>
      <c r="AB18" s="4" t="s">
        <v>93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4"/>
        <v>9</v>
      </c>
      <c r="C19" s="5" t="str">
        <f t="shared" si="5"/>
        <v>29</v>
      </c>
      <c r="D19" s="6" t="s">
        <v>61</v>
      </c>
      <c r="E19" s="6" t="s">
        <v>63</v>
      </c>
      <c r="F19" s="6" t="s">
        <v>79</v>
      </c>
      <c r="G19" s="4">
        <v>7301</v>
      </c>
      <c r="H19" s="4" t="s">
        <v>52</v>
      </c>
      <c r="I19" s="7">
        <f t="shared" si="0"/>
        <v>1470</v>
      </c>
      <c r="J19" s="8">
        <v>1339</v>
      </c>
      <c r="K19" s="7">
        <f t="shared" ref="K19:K46" si="7">SUM(M19:W19)</f>
        <v>131</v>
      </c>
      <c r="L19" s="9">
        <f t="shared" si="2"/>
        <v>8.9115646258503406E-2</v>
      </c>
      <c r="M19" s="10">
        <v>131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20200929</v>
      </c>
      <c r="Y19" s="11">
        <v>3</v>
      </c>
      <c r="Z19" s="5" t="s">
        <v>112</v>
      </c>
      <c r="AA19" s="11" t="str">
        <f t="shared" si="3"/>
        <v>하선동</v>
      </c>
      <c r="AB19" s="4" t="s">
        <v>93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9</v>
      </c>
      <c r="C20" s="5" t="str">
        <f t="shared" si="5"/>
        <v>29</v>
      </c>
      <c r="D20" s="6" t="s">
        <v>61</v>
      </c>
      <c r="E20" s="6" t="s">
        <v>63</v>
      </c>
      <c r="F20" s="6" t="s">
        <v>64</v>
      </c>
      <c r="G20" s="4">
        <v>7301</v>
      </c>
      <c r="H20" s="4" t="s">
        <v>52</v>
      </c>
      <c r="I20" s="7">
        <f t="shared" si="0"/>
        <v>2071</v>
      </c>
      <c r="J20" s="8">
        <v>2071</v>
      </c>
      <c r="K20" s="7">
        <f t="shared" si="7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20200923</v>
      </c>
      <c r="Y20" s="11">
        <v>13</v>
      </c>
      <c r="Z20" s="5" t="s">
        <v>112</v>
      </c>
      <c r="AA20" s="11" t="str">
        <f t="shared" si="3"/>
        <v>하선동</v>
      </c>
      <c r="AB20" s="4" t="s">
        <v>97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9</v>
      </c>
      <c r="C21" s="5" t="str">
        <f t="shared" si="5"/>
        <v>29</v>
      </c>
      <c r="D21" s="6" t="s">
        <v>61</v>
      </c>
      <c r="E21" s="6" t="s">
        <v>81</v>
      </c>
      <c r="F21" s="6" t="s">
        <v>82</v>
      </c>
      <c r="G21" s="4" t="s">
        <v>83</v>
      </c>
      <c r="H21" s="4" t="s">
        <v>52</v>
      </c>
      <c r="I21" s="7">
        <f t="shared" si="0"/>
        <v>1720</v>
      </c>
      <c r="J21" s="8">
        <v>1716</v>
      </c>
      <c r="K21" s="7">
        <f t="shared" si="7"/>
        <v>4</v>
      </c>
      <c r="L21" s="9">
        <f t="shared" si="2"/>
        <v>2.3255813953488372E-3</v>
      </c>
      <c r="M21" s="10"/>
      <c r="N21" s="10"/>
      <c r="O21" s="10"/>
      <c r="P21" s="10"/>
      <c r="Q21" s="10"/>
      <c r="R21" s="10"/>
      <c r="S21" s="10"/>
      <c r="T21" s="10">
        <v>4</v>
      </c>
      <c r="U21" s="10"/>
      <c r="V21" s="10"/>
      <c r="W21" s="10"/>
      <c r="X21" s="11">
        <v>20200929</v>
      </c>
      <c r="Y21" s="11">
        <v>11</v>
      </c>
      <c r="Z21" s="5" t="s">
        <v>112</v>
      </c>
      <c r="AA21" s="11" t="str">
        <f t="shared" si="3"/>
        <v>하선동</v>
      </c>
      <c r="AB21" s="4" t="s">
        <v>97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9</v>
      </c>
      <c r="C22" s="5" t="str">
        <f t="shared" si="5"/>
        <v>29</v>
      </c>
      <c r="D22" s="6" t="s">
        <v>61</v>
      </c>
      <c r="E22" s="6" t="s">
        <v>77</v>
      </c>
      <c r="F22" s="6">
        <v>3107002</v>
      </c>
      <c r="G22" s="4"/>
      <c r="H22" s="4"/>
      <c r="I22" s="7">
        <f t="shared" si="0"/>
        <v>1198</v>
      </c>
      <c r="J22" s="8">
        <v>1195</v>
      </c>
      <c r="K22" s="7">
        <f t="shared" si="7"/>
        <v>3</v>
      </c>
      <c r="L22" s="9">
        <f t="shared" si="2"/>
        <v>2.5041736227045075E-3</v>
      </c>
      <c r="M22" s="10">
        <v>3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20200928</v>
      </c>
      <c r="Y22" s="11">
        <v>14</v>
      </c>
      <c r="Z22" s="5" t="s">
        <v>112</v>
      </c>
      <c r="AA22" s="11" t="str">
        <f t="shared" si="3"/>
        <v>하선동</v>
      </c>
      <c r="AB22" s="4" t="s">
        <v>54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4"/>
        <v>9</v>
      </c>
      <c r="C23" s="5" t="str">
        <f t="shared" si="5"/>
        <v>29</v>
      </c>
      <c r="D23" s="6" t="s">
        <v>61</v>
      </c>
      <c r="E23" s="6" t="s">
        <v>77</v>
      </c>
      <c r="F23" s="6">
        <v>3107002</v>
      </c>
      <c r="G23" s="4"/>
      <c r="H23" s="4"/>
      <c r="I23" s="7">
        <f t="shared" si="0"/>
        <v>2350</v>
      </c>
      <c r="J23" s="8">
        <v>2350</v>
      </c>
      <c r="K23" s="7">
        <f t="shared" si="7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20200928</v>
      </c>
      <c r="Y23" s="11">
        <v>14</v>
      </c>
      <c r="Z23" s="5" t="s">
        <v>113</v>
      </c>
      <c r="AA23" s="11" t="str">
        <f t="shared" si="3"/>
        <v>이형준</v>
      </c>
      <c r="AB23" s="4" t="s">
        <v>54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4"/>
        <v>9</v>
      </c>
      <c r="C24" s="5" t="str">
        <f t="shared" si="5"/>
        <v>29</v>
      </c>
      <c r="D24" s="6" t="s">
        <v>61</v>
      </c>
      <c r="E24" s="6" t="s">
        <v>67</v>
      </c>
      <c r="F24" s="6" t="s">
        <v>68</v>
      </c>
      <c r="G24" s="4" t="s">
        <v>69</v>
      </c>
      <c r="H24" s="4" t="s">
        <v>52</v>
      </c>
      <c r="I24" s="7">
        <f t="shared" si="0"/>
        <v>10120</v>
      </c>
      <c r="J24" s="8">
        <v>10000</v>
      </c>
      <c r="K24" s="7">
        <f t="shared" si="7"/>
        <v>120</v>
      </c>
      <c r="L24" s="9">
        <f t="shared" si="2"/>
        <v>1.1857707509881422E-2</v>
      </c>
      <c r="M24" s="10">
        <v>100</v>
      </c>
      <c r="N24" s="10">
        <v>20</v>
      </c>
      <c r="O24" s="10"/>
      <c r="P24" s="10"/>
      <c r="Q24" s="10"/>
      <c r="R24" s="10"/>
      <c r="S24" s="10"/>
      <c r="T24" s="10"/>
      <c r="U24" s="10"/>
      <c r="V24" s="10"/>
      <c r="W24" s="10"/>
      <c r="X24" s="11">
        <v>20200928</v>
      </c>
      <c r="Y24" s="11">
        <v>4</v>
      </c>
      <c r="Z24" s="5" t="s">
        <v>113</v>
      </c>
      <c r="AA24" s="11" t="str">
        <f t="shared" si="3"/>
        <v>이형준</v>
      </c>
      <c r="AB24" s="4" t="s">
        <v>54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9</v>
      </c>
      <c r="C25" s="5" t="str">
        <f t="shared" si="5"/>
        <v>29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7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3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9</v>
      </c>
      <c r="C26" s="5" t="str">
        <f t="shared" si="5"/>
        <v>29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7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9</v>
      </c>
      <c r="C27" s="5" t="str">
        <f t="shared" si="5"/>
        <v>29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7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4"/>
        <v>9</v>
      </c>
      <c r="C28" s="5" t="str">
        <f t="shared" si="5"/>
        <v>29</v>
      </c>
      <c r="D28" s="6"/>
      <c r="E28" s="15"/>
      <c r="F28" s="4"/>
      <c r="G28" s="4"/>
      <c r="H28" s="4"/>
      <c r="I28" s="7">
        <f t="shared" si="0"/>
        <v>0</v>
      </c>
      <c r="J28" s="8"/>
      <c r="K28" s="7">
        <f t="shared" si="7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9</v>
      </c>
      <c r="C29" s="5" t="str">
        <f t="shared" si="5"/>
        <v>29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7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9</v>
      </c>
      <c r="C30" s="5" t="str">
        <f t="shared" si="5"/>
        <v>29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7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9</v>
      </c>
      <c r="C31" s="5" t="str">
        <f t="shared" si="5"/>
        <v>29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 t="str">
        <f t="shared" si="4"/>
        <v>9</v>
      </c>
      <c r="C32" s="5" t="str">
        <f t="shared" si="5"/>
        <v>29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9</v>
      </c>
      <c r="C33" s="5" t="str">
        <f t="shared" si="5"/>
        <v>29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9</v>
      </c>
      <c r="C34" s="5" t="str">
        <f t="shared" si="5"/>
        <v>29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4"/>
        <v>9</v>
      </c>
      <c r="C35" s="5" t="str">
        <f t="shared" si="5"/>
        <v>29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9</v>
      </c>
      <c r="C36" s="5" t="str">
        <f t="shared" si="5"/>
        <v>29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9</v>
      </c>
      <c r="C37" s="5" t="str">
        <f t="shared" si="5"/>
        <v>29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9</v>
      </c>
      <c r="C38" s="5" t="str">
        <f t="shared" si="5"/>
        <v>29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9</v>
      </c>
      <c r="C39" s="5" t="str">
        <f t="shared" si="5"/>
        <v>29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9</v>
      </c>
      <c r="C40" s="5" t="str">
        <f t="shared" si="5"/>
        <v>29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9</v>
      </c>
      <c r="C41" s="5" t="str">
        <f t="shared" si="5"/>
        <v>29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9</v>
      </c>
      <c r="C42" s="5" t="str">
        <f t="shared" si="5"/>
        <v>29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9</v>
      </c>
      <c r="C43" s="5" t="str">
        <f t="shared" si="5"/>
        <v>29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9</v>
      </c>
      <c r="C44" s="5" t="str">
        <f t="shared" si="5"/>
        <v>29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9</v>
      </c>
      <c r="C45" s="5" t="str">
        <f t="shared" si="5"/>
        <v>29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9</v>
      </c>
      <c r="C46" s="5" t="str">
        <f t="shared" si="5"/>
        <v>29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51"/>
      <c r="B47" s="52"/>
      <c r="C47" s="52"/>
      <c r="D47" s="52"/>
      <c r="E47" s="52"/>
      <c r="F47" s="52"/>
      <c r="G47" s="52"/>
      <c r="H47" s="52"/>
      <c r="I47" s="47">
        <f t="shared" ref="I47:W47" si="8">SUM(I7:I46)</f>
        <v>45335</v>
      </c>
      <c r="J47" s="47">
        <f t="shared" si="8"/>
        <v>45034</v>
      </c>
      <c r="K47" s="47">
        <f t="shared" si="8"/>
        <v>301</v>
      </c>
      <c r="L47" s="47" t="e">
        <f t="shared" si="8"/>
        <v>#DIV/0!</v>
      </c>
      <c r="M47" s="47">
        <f t="shared" si="8"/>
        <v>266</v>
      </c>
      <c r="N47" s="47">
        <f t="shared" si="8"/>
        <v>20</v>
      </c>
      <c r="O47" s="47">
        <f t="shared" si="8"/>
        <v>0</v>
      </c>
      <c r="P47" s="47">
        <f t="shared" si="8"/>
        <v>0</v>
      </c>
      <c r="Q47" s="47">
        <f t="shared" si="8"/>
        <v>3</v>
      </c>
      <c r="R47" s="47">
        <f t="shared" si="8"/>
        <v>0</v>
      </c>
      <c r="S47" s="47">
        <f t="shared" si="8"/>
        <v>0</v>
      </c>
      <c r="T47" s="47">
        <f t="shared" si="8"/>
        <v>12</v>
      </c>
      <c r="U47" s="47">
        <f t="shared" si="8"/>
        <v>0</v>
      </c>
      <c r="V47" s="47">
        <f t="shared" si="8"/>
        <v>0</v>
      </c>
      <c r="W47" s="47">
        <f t="shared" si="8"/>
        <v>0</v>
      </c>
      <c r="X47" s="53"/>
      <c r="Y47" s="54"/>
      <c r="Z47" s="54"/>
      <c r="AA47" s="54"/>
      <c r="AB47" s="54"/>
      <c r="AC47" s="54"/>
    </row>
    <row r="48" spans="1:29" s="16" customFormat="1" ht="13.5" x14ac:dyDescent="0.3">
      <c r="A48" s="51"/>
      <c r="B48" s="52"/>
      <c r="C48" s="52"/>
      <c r="D48" s="52"/>
      <c r="E48" s="52"/>
      <c r="F48" s="52"/>
      <c r="G48" s="52"/>
      <c r="H48" s="52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54"/>
      <c r="Y48" s="54"/>
      <c r="Z48" s="54"/>
      <c r="AA48" s="54"/>
      <c r="AB48" s="54"/>
      <c r="AC48" s="54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29</v>
      </c>
      <c r="D49" s="6" t="s">
        <v>50</v>
      </c>
      <c r="E49" s="6" t="s">
        <v>74</v>
      </c>
      <c r="F49" s="6" t="s">
        <v>87</v>
      </c>
      <c r="G49" s="4"/>
      <c r="H49" s="24" t="s">
        <v>89</v>
      </c>
      <c r="I49" s="7">
        <f t="shared" ref="I49:I63" si="9">J49+K49</f>
        <v>2274</v>
      </c>
      <c r="J49" s="8">
        <v>2274</v>
      </c>
      <c r="K49" s="7"/>
      <c r="L49" s="9">
        <f t="shared" ref="L49:L63" si="10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/>
      <c r="Y49" s="11"/>
      <c r="Z49" s="5"/>
      <c r="AA49" s="11"/>
      <c r="AB49" s="4" t="s">
        <v>73</v>
      </c>
      <c r="AC49" s="12" t="s">
        <v>92</v>
      </c>
    </row>
    <row r="50" spans="1:29" ht="20.100000000000001" customHeight="1" x14ac:dyDescent="0.3">
      <c r="A50" s="4">
        <v>2</v>
      </c>
      <c r="B50" s="5" t="str">
        <f t="shared" ref="B50:B63" si="11">LEFT($A$1,1)</f>
        <v>9</v>
      </c>
      <c r="C50" s="5" t="str">
        <f t="shared" ref="C50:C63" si="12">MID($A$1,4,2)</f>
        <v>29</v>
      </c>
      <c r="D50" s="6" t="s">
        <v>50</v>
      </c>
      <c r="E50" s="6" t="s">
        <v>74</v>
      </c>
      <c r="F50" s="6" t="s">
        <v>87</v>
      </c>
      <c r="G50" s="4"/>
      <c r="H50" s="24" t="s">
        <v>90</v>
      </c>
      <c r="I50" s="7">
        <f t="shared" si="9"/>
        <v>1141</v>
      </c>
      <c r="J50" s="14">
        <v>1141</v>
      </c>
      <c r="K50" s="7">
        <f t="shared" ref="K50:K63" si="13">SUM(M50:W50)</f>
        <v>0</v>
      </c>
      <c r="L50" s="9">
        <f t="shared" si="10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 t="s">
        <v>73</v>
      </c>
      <c r="AC50" s="12" t="s">
        <v>92</v>
      </c>
    </row>
    <row r="51" spans="1:29" ht="20.100000000000001" customHeight="1" x14ac:dyDescent="0.3">
      <c r="A51" s="4">
        <v>3</v>
      </c>
      <c r="B51" s="5" t="str">
        <f t="shared" si="11"/>
        <v>9</v>
      </c>
      <c r="C51" s="5" t="str">
        <f t="shared" si="12"/>
        <v>29</v>
      </c>
      <c r="D51" s="6" t="s">
        <v>50</v>
      </c>
      <c r="E51" s="6" t="s">
        <v>74</v>
      </c>
      <c r="F51" s="6" t="s">
        <v>87</v>
      </c>
      <c r="G51" s="4"/>
      <c r="H51" s="24" t="s">
        <v>91</v>
      </c>
      <c r="I51" s="7">
        <f t="shared" si="9"/>
        <v>1151</v>
      </c>
      <c r="J51" s="8">
        <v>1151</v>
      </c>
      <c r="K51" s="7">
        <f t="shared" si="13"/>
        <v>0</v>
      </c>
      <c r="L51" s="9">
        <f t="shared" si="10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4"/>
        <v/>
      </c>
      <c r="AB51" s="4" t="s">
        <v>73</v>
      </c>
      <c r="AC51" s="12" t="s">
        <v>92</v>
      </c>
    </row>
    <row r="52" spans="1:29" ht="20.100000000000001" customHeight="1" x14ac:dyDescent="0.3">
      <c r="A52" s="4">
        <v>4</v>
      </c>
      <c r="B52" s="5" t="str">
        <f t="shared" si="11"/>
        <v>9</v>
      </c>
      <c r="C52" s="5" t="str">
        <f t="shared" si="12"/>
        <v>29</v>
      </c>
      <c r="D52" s="6" t="s">
        <v>50</v>
      </c>
      <c r="E52" s="6" t="s">
        <v>74</v>
      </c>
      <c r="F52" s="6" t="s">
        <v>87</v>
      </c>
      <c r="G52" s="4"/>
      <c r="H52" s="24" t="s">
        <v>89</v>
      </c>
      <c r="I52" s="7">
        <f t="shared" si="9"/>
        <v>2000</v>
      </c>
      <c r="J52" s="8">
        <v>2000</v>
      </c>
      <c r="K52" s="7">
        <f t="shared" si="13"/>
        <v>0</v>
      </c>
      <c r="L52" s="9">
        <f t="shared" si="10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 t="s">
        <v>93</v>
      </c>
      <c r="AC52" s="12" t="s">
        <v>92</v>
      </c>
    </row>
    <row r="53" spans="1:29" ht="20.100000000000001" customHeight="1" x14ac:dyDescent="0.3">
      <c r="A53" s="4">
        <v>5</v>
      </c>
      <c r="B53" s="5" t="str">
        <f t="shared" si="11"/>
        <v>9</v>
      </c>
      <c r="C53" s="5" t="str">
        <f t="shared" si="12"/>
        <v>29</v>
      </c>
      <c r="D53" s="6" t="s">
        <v>50</v>
      </c>
      <c r="E53" s="6" t="s">
        <v>74</v>
      </c>
      <c r="F53" s="6" t="s">
        <v>87</v>
      </c>
      <c r="G53" s="4"/>
      <c r="H53" s="24" t="s">
        <v>90</v>
      </c>
      <c r="I53" s="7">
        <f t="shared" si="9"/>
        <v>1000</v>
      </c>
      <c r="J53" s="8">
        <v>1000</v>
      </c>
      <c r="K53" s="7">
        <f t="shared" si="13"/>
        <v>0</v>
      </c>
      <c r="L53" s="9">
        <f t="shared" si="10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 t="s">
        <v>93</v>
      </c>
      <c r="AC53" s="12" t="s">
        <v>92</v>
      </c>
    </row>
    <row r="54" spans="1:29" ht="20.100000000000001" customHeight="1" x14ac:dyDescent="0.3">
      <c r="A54" s="4">
        <v>6</v>
      </c>
      <c r="B54" s="5" t="str">
        <f t="shared" si="11"/>
        <v>9</v>
      </c>
      <c r="C54" s="5" t="str">
        <f t="shared" si="12"/>
        <v>29</v>
      </c>
      <c r="D54" s="6" t="s">
        <v>50</v>
      </c>
      <c r="E54" s="6" t="s">
        <v>74</v>
      </c>
      <c r="F54" s="6" t="s">
        <v>87</v>
      </c>
      <c r="G54" s="4"/>
      <c r="H54" s="24" t="s">
        <v>91</v>
      </c>
      <c r="I54" s="7">
        <f t="shared" si="9"/>
        <v>967</v>
      </c>
      <c r="J54" s="8">
        <v>967</v>
      </c>
      <c r="K54" s="7">
        <f t="shared" si="13"/>
        <v>0</v>
      </c>
      <c r="L54" s="9">
        <f t="shared" si="10"/>
        <v>0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 t="s">
        <v>93</v>
      </c>
      <c r="AC54" s="12" t="s">
        <v>92</v>
      </c>
    </row>
    <row r="55" spans="1:29" ht="20.100000000000001" customHeight="1" x14ac:dyDescent="0.3">
      <c r="A55" s="4">
        <v>7</v>
      </c>
      <c r="B55" s="5" t="str">
        <f t="shared" si="11"/>
        <v>9</v>
      </c>
      <c r="C55" s="5" t="str">
        <f t="shared" si="12"/>
        <v>29</v>
      </c>
      <c r="D55" s="6" t="s">
        <v>50</v>
      </c>
      <c r="E55" s="6" t="s">
        <v>74</v>
      </c>
      <c r="F55" s="6" t="s">
        <v>87</v>
      </c>
      <c r="G55" s="4"/>
      <c r="H55" s="24" t="s">
        <v>89</v>
      </c>
      <c r="I55" s="7">
        <f t="shared" si="9"/>
        <v>5000</v>
      </c>
      <c r="J55" s="8">
        <v>5000</v>
      </c>
      <c r="K55" s="7">
        <f t="shared" si="13"/>
        <v>0</v>
      </c>
      <c r="L55" s="9">
        <f t="shared" si="10"/>
        <v>0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 t="s">
        <v>97</v>
      </c>
      <c r="AC55" s="12" t="s">
        <v>92</v>
      </c>
    </row>
    <row r="56" spans="1:29" ht="20.100000000000001" customHeight="1" x14ac:dyDescent="0.3">
      <c r="A56" s="4">
        <v>8</v>
      </c>
      <c r="B56" s="5" t="str">
        <f t="shared" si="11"/>
        <v>9</v>
      </c>
      <c r="C56" s="5" t="str">
        <f t="shared" si="12"/>
        <v>29</v>
      </c>
      <c r="D56" s="6" t="s">
        <v>50</v>
      </c>
      <c r="E56" s="6" t="s">
        <v>74</v>
      </c>
      <c r="F56" s="6" t="s">
        <v>87</v>
      </c>
      <c r="G56" s="4"/>
      <c r="H56" s="24" t="s">
        <v>90</v>
      </c>
      <c r="I56" s="7">
        <f t="shared" si="9"/>
        <v>3000</v>
      </c>
      <c r="J56" s="8">
        <v>3000</v>
      </c>
      <c r="K56" s="7">
        <f t="shared" si="13"/>
        <v>0</v>
      </c>
      <c r="L56" s="9">
        <f t="shared" si="10"/>
        <v>0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 t="s">
        <v>97</v>
      </c>
      <c r="AC56" s="12" t="s">
        <v>92</v>
      </c>
    </row>
    <row r="57" spans="1:29" ht="20.100000000000001" customHeight="1" x14ac:dyDescent="0.3">
      <c r="A57" s="4">
        <v>9</v>
      </c>
      <c r="B57" s="5" t="str">
        <f t="shared" si="11"/>
        <v>9</v>
      </c>
      <c r="C57" s="5" t="str">
        <f t="shared" si="12"/>
        <v>29</v>
      </c>
      <c r="D57" s="6" t="s">
        <v>50</v>
      </c>
      <c r="E57" s="6" t="s">
        <v>74</v>
      </c>
      <c r="F57" s="6" t="s">
        <v>87</v>
      </c>
      <c r="G57" s="4"/>
      <c r="H57" s="24" t="s">
        <v>91</v>
      </c>
      <c r="I57" s="7">
        <f t="shared" si="9"/>
        <v>3000</v>
      </c>
      <c r="J57" s="8">
        <v>3000</v>
      </c>
      <c r="K57" s="7">
        <f t="shared" si="13"/>
        <v>0</v>
      </c>
      <c r="L57" s="9">
        <f t="shared" si="10"/>
        <v>0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 t="s">
        <v>97</v>
      </c>
      <c r="AC57" s="12" t="s">
        <v>92</v>
      </c>
    </row>
    <row r="58" spans="1:29" ht="20.100000000000001" customHeight="1" x14ac:dyDescent="0.3">
      <c r="A58" s="4">
        <v>10</v>
      </c>
      <c r="B58" s="5" t="str">
        <f t="shared" si="11"/>
        <v>9</v>
      </c>
      <c r="C58" s="5" t="str">
        <f t="shared" si="12"/>
        <v>29</v>
      </c>
      <c r="D58" s="6" t="s">
        <v>50</v>
      </c>
      <c r="E58" s="6" t="s">
        <v>74</v>
      </c>
      <c r="F58" s="6" t="s">
        <v>87</v>
      </c>
      <c r="G58" s="4"/>
      <c r="H58" s="24" t="s">
        <v>89</v>
      </c>
      <c r="I58" s="7">
        <f t="shared" si="9"/>
        <v>10000</v>
      </c>
      <c r="J58" s="8">
        <v>10000</v>
      </c>
      <c r="K58" s="7">
        <f t="shared" si="13"/>
        <v>0</v>
      </c>
      <c r="L58" s="9">
        <f t="shared" si="10"/>
        <v>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12" t="s">
        <v>122</v>
      </c>
      <c r="AC58" s="12" t="s">
        <v>92</v>
      </c>
    </row>
    <row r="59" spans="1:29" ht="20.100000000000001" customHeight="1" x14ac:dyDescent="0.3">
      <c r="A59" s="4">
        <v>11</v>
      </c>
      <c r="B59" s="5" t="str">
        <f t="shared" si="11"/>
        <v>9</v>
      </c>
      <c r="C59" s="5" t="str">
        <f t="shared" si="12"/>
        <v>29</v>
      </c>
      <c r="D59" s="6" t="s">
        <v>50</v>
      </c>
      <c r="E59" s="6" t="s">
        <v>74</v>
      </c>
      <c r="F59" s="6" t="s">
        <v>87</v>
      </c>
      <c r="G59" s="4"/>
      <c r="H59" s="24" t="s">
        <v>90</v>
      </c>
      <c r="I59" s="7">
        <f t="shared" si="9"/>
        <v>5000</v>
      </c>
      <c r="J59" s="8">
        <v>5000</v>
      </c>
      <c r="K59" s="7">
        <f t="shared" si="13"/>
        <v>0</v>
      </c>
      <c r="L59" s="9">
        <f t="shared" si="10"/>
        <v>0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12" t="s">
        <v>122</v>
      </c>
      <c r="AC59" s="12" t="s">
        <v>92</v>
      </c>
    </row>
    <row r="60" spans="1:29" ht="20.100000000000001" customHeight="1" x14ac:dyDescent="0.3">
      <c r="A60" s="4">
        <v>12</v>
      </c>
      <c r="B60" s="5" t="str">
        <f t="shared" si="11"/>
        <v>9</v>
      </c>
      <c r="C60" s="5" t="str">
        <f t="shared" si="12"/>
        <v>29</v>
      </c>
      <c r="D60" s="6" t="s">
        <v>50</v>
      </c>
      <c r="E60" s="6" t="s">
        <v>74</v>
      </c>
      <c r="F60" s="6" t="s">
        <v>87</v>
      </c>
      <c r="G60" s="4"/>
      <c r="H60" s="24" t="s">
        <v>91</v>
      </c>
      <c r="I60" s="7">
        <f t="shared" si="9"/>
        <v>6000</v>
      </c>
      <c r="J60" s="8">
        <v>6000</v>
      </c>
      <c r="K60" s="7">
        <f t="shared" si="13"/>
        <v>0</v>
      </c>
      <c r="L60" s="9">
        <f t="shared" si="10"/>
        <v>0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12" t="s">
        <v>122</v>
      </c>
      <c r="AC60" s="12" t="s">
        <v>92</v>
      </c>
    </row>
    <row r="61" spans="1:29" ht="20.100000000000001" customHeight="1" x14ac:dyDescent="0.3">
      <c r="A61" s="4">
        <v>13</v>
      </c>
      <c r="B61" s="5" t="str">
        <f t="shared" si="11"/>
        <v>9</v>
      </c>
      <c r="C61" s="5" t="str">
        <f t="shared" si="12"/>
        <v>29</v>
      </c>
      <c r="D61" s="6"/>
      <c r="E61" s="6" t="s">
        <v>74</v>
      </c>
      <c r="F61" s="6" t="s">
        <v>87</v>
      </c>
      <c r="G61" s="4"/>
      <c r="H61" s="24" t="s">
        <v>89</v>
      </c>
      <c r="I61" s="7">
        <f t="shared" si="9"/>
        <v>3510</v>
      </c>
      <c r="J61" s="8">
        <v>3510</v>
      </c>
      <c r="K61" s="7">
        <f t="shared" si="13"/>
        <v>0</v>
      </c>
      <c r="L61" s="9">
        <f t="shared" si="10"/>
        <v>0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 t="s">
        <v>54</v>
      </c>
      <c r="AC61" s="12" t="s">
        <v>92</v>
      </c>
    </row>
    <row r="62" spans="1:29" ht="20.100000000000001" customHeight="1" x14ac:dyDescent="0.3">
      <c r="A62" s="4">
        <v>14</v>
      </c>
      <c r="B62" s="5" t="str">
        <f t="shared" si="11"/>
        <v>9</v>
      </c>
      <c r="C62" s="5" t="str">
        <f t="shared" si="12"/>
        <v>29</v>
      </c>
      <c r="D62" s="6"/>
      <c r="E62" s="6" t="s">
        <v>74</v>
      </c>
      <c r="F62" s="6" t="s">
        <v>87</v>
      </c>
      <c r="G62" s="4"/>
      <c r="H62" s="24" t="s">
        <v>90</v>
      </c>
      <c r="I62" s="7">
        <f t="shared" si="9"/>
        <v>1460</v>
      </c>
      <c r="J62" s="8">
        <v>1460</v>
      </c>
      <c r="K62" s="7">
        <f t="shared" si="13"/>
        <v>0</v>
      </c>
      <c r="L62" s="9">
        <f t="shared" si="10"/>
        <v>0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 t="s">
        <v>54</v>
      </c>
      <c r="AC62" s="12" t="s">
        <v>92</v>
      </c>
    </row>
    <row r="63" spans="1:29" ht="20.100000000000001" customHeight="1" x14ac:dyDescent="0.3">
      <c r="A63" s="4">
        <v>15</v>
      </c>
      <c r="B63" s="5" t="str">
        <f t="shared" si="11"/>
        <v>9</v>
      </c>
      <c r="C63" s="5" t="str">
        <f t="shared" si="12"/>
        <v>29</v>
      </c>
      <c r="D63" s="6"/>
      <c r="E63" s="6" t="s">
        <v>74</v>
      </c>
      <c r="F63" s="6" t="s">
        <v>87</v>
      </c>
      <c r="G63" s="4"/>
      <c r="H63" s="24" t="s">
        <v>91</v>
      </c>
      <c r="I63" s="7">
        <f t="shared" si="9"/>
        <v>1460</v>
      </c>
      <c r="J63" s="8">
        <v>1460</v>
      </c>
      <c r="K63" s="7">
        <f t="shared" si="13"/>
        <v>0</v>
      </c>
      <c r="L63" s="9">
        <f t="shared" si="10"/>
        <v>0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 t="s">
        <v>54</v>
      </c>
      <c r="AC63" s="12" t="s">
        <v>92</v>
      </c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A8:C8 I8:AC8 A9:AC9 D26:AC26 A27:AC46 A10:C26 I10:AC10 I11:AA12 AC11:AC12 AB11:AB16">
    <cfRule type="expression" dxfId="95" priority="79">
      <formula>$L7&gt;0.15</formula>
    </cfRule>
    <cfRule type="expression" dxfId="94" priority="80">
      <formula>AND($L7&gt;0.08,$L7&lt;0.15)</formula>
    </cfRule>
  </conditionalFormatting>
  <conditionalFormatting sqref="A61:D63 A49:C60 I49:AB63">
    <cfRule type="expression" dxfId="93" priority="77">
      <formula>$L49&gt;0.15</formula>
    </cfRule>
    <cfRule type="expression" dxfId="92" priority="78">
      <formula>AND($L49&gt;0.08,$L49&lt;0.15)</formula>
    </cfRule>
  </conditionalFormatting>
  <conditionalFormatting sqref="D8:H8">
    <cfRule type="expression" dxfId="91" priority="75">
      <formula>$L8&gt;0.15</formula>
    </cfRule>
    <cfRule type="expression" dxfId="90" priority="76">
      <formula>AND($L8&gt;0.08,$L8&lt;0.15)</formula>
    </cfRule>
  </conditionalFormatting>
  <conditionalFormatting sqref="D26:G26">
    <cfRule type="expression" dxfId="89" priority="73">
      <formula>$L26&gt;0.15</formula>
    </cfRule>
    <cfRule type="expression" dxfId="88" priority="74">
      <formula>AND($L26&gt;0.08,$L26&lt;0.15)</formula>
    </cfRule>
  </conditionalFormatting>
  <conditionalFormatting sqref="H26">
    <cfRule type="expression" dxfId="87" priority="71">
      <formula>$L26&gt;0.15</formula>
    </cfRule>
    <cfRule type="expression" dxfId="86" priority="72">
      <formula>AND($L26&gt;0.08,$L26&lt;0.15)</formula>
    </cfRule>
  </conditionalFormatting>
  <conditionalFormatting sqref="D28:H28">
    <cfRule type="expression" dxfId="85" priority="69">
      <formula>$L28&gt;0.15</formula>
    </cfRule>
    <cfRule type="expression" dxfId="84" priority="70">
      <formula>AND($L28&gt;0.08,$L28&lt;0.15)</formula>
    </cfRule>
  </conditionalFormatting>
  <conditionalFormatting sqref="D29:H29">
    <cfRule type="expression" dxfId="83" priority="67">
      <formula>$L29&gt;0.15</formula>
    </cfRule>
    <cfRule type="expression" dxfId="82" priority="68">
      <formula>AND($L29&gt;0.08,$L29&lt;0.15)</formula>
    </cfRule>
  </conditionalFormatting>
  <conditionalFormatting sqref="D7:AC9 I10:AC10 D14:AA15 D25:AC25 I16:AA16 I11:AA13 AB11:AC16 I17:AC22 G23:AA23 I24:AA24 AB23:AC24">
    <cfRule type="expression" dxfId="81" priority="65">
      <formula>$L7&gt;0.15</formula>
    </cfRule>
    <cfRule type="expression" dxfId="80" priority="66">
      <formula>AND($L7&gt;0.08,$L7&lt;0.15)</formula>
    </cfRule>
  </conditionalFormatting>
  <conditionalFormatting sqref="D8:F8">
    <cfRule type="expression" dxfId="79" priority="63">
      <formula>$L8&gt;0.15</formula>
    </cfRule>
    <cfRule type="expression" dxfId="78" priority="64">
      <formula>AND($L8&gt;0.08,$L8&lt;0.15)</formula>
    </cfRule>
  </conditionalFormatting>
  <conditionalFormatting sqref="D10:H10">
    <cfRule type="expression" dxfId="77" priority="61">
      <formula>$L10&gt;0.15</formula>
    </cfRule>
    <cfRule type="expression" dxfId="76" priority="62">
      <formula>AND($L10&gt;0.08,$L10&lt;0.15)</formula>
    </cfRule>
  </conditionalFormatting>
  <conditionalFormatting sqref="D10:H10">
    <cfRule type="expression" dxfId="75" priority="59">
      <formula>$L10&gt;0.15</formula>
    </cfRule>
    <cfRule type="expression" dxfId="74" priority="60">
      <formula>AND($L10&gt;0.08,$L10&lt;0.15)</formula>
    </cfRule>
  </conditionalFormatting>
  <conditionalFormatting sqref="D10:F10">
    <cfRule type="expression" dxfId="73" priority="57">
      <formula>$L10&gt;0.15</formula>
    </cfRule>
    <cfRule type="expression" dxfId="72" priority="58">
      <formula>AND($L10&gt;0.08,$L10&lt;0.15)</formula>
    </cfRule>
  </conditionalFormatting>
  <conditionalFormatting sqref="D11:H11">
    <cfRule type="expression" dxfId="71" priority="55">
      <formula>$L11&gt;0.15</formula>
    </cfRule>
    <cfRule type="expression" dxfId="70" priority="56">
      <formula>AND($L11&gt;0.08,$L11&lt;0.15)</formula>
    </cfRule>
  </conditionalFormatting>
  <conditionalFormatting sqref="D11:H11">
    <cfRule type="expression" dxfId="69" priority="53">
      <formula>$L11&gt;0.15</formula>
    </cfRule>
    <cfRule type="expression" dxfId="68" priority="54">
      <formula>AND($L11&gt;0.08,$L11&lt;0.15)</formula>
    </cfRule>
  </conditionalFormatting>
  <conditionalFormatting sqref="D11:F11">
    <cfRule type="expression" dxfId="67" priority="51">
      <formula>$L11&gt;0.15</formula>
    </cfRule>
    <cfRule type="expression" dxfId="66" priority="52">
      <formula>AND($L11&gt;0.08,$L11&lt;0.15)</formula>
    </cfRule>
  </conditionalFormatting>
  <conditionalFormatting sqref="D12:H12">
    <cfRule type="expression" dxfId="65" priority="49">
      <formula>$L12&gt;0.15</formula>
    </cfRule>
    <cfRule type="expression" dxfId="64" priority="50">
      <formula>AND($L12&gt;0.08,$L12&lt;0.15)</formula>
    </cfRule>
  </conditionalFormatting>
  <conditionalFormatting sqref="D13:G13">
    <cfRule type="expression" dxfId="63" priority="47">
      <formula>$L13&gt;0.15</formula>
    </cfRule>
    <cfRule type="expression" dxfId="62" priority="48">
      <formula>AND($L13&gt;0.08,$L13&lt;0.15)</formula>
    </cfRule>
  </conditionalFormatting>
  <conditionalFormatting sqref="H13">
    <cfRule type="expression" dxfId="61" priority="45">
      <formula>$L13&gt;0.15</formula>
    </cfRule>
    <cfRule type="expression" dxfId="60" priority="46">
      <formula>AND($L13&gt;0.08,$L13&lt;0.15)</formula>
    </cfRule>
  </conditionalFormatting>
  <conditionalFormatting sqref="D16:H16">
    <cfRule type="expression" dxfId="59" priority="43">
      <formula>$L16&gt;0.15</formula>
    </cfRule>
    <cfRule type="expression" dxfId="58" priority="44">
      <formula>AND($L16&gt;0.08,$L16&lt;0.15)</formula>
    </cfRule>
  </conditionalFormatting>
  <conditionalFormatting sqref="D49:H51">
    <cfRule type="expression" dxfId="57" priority="41">
      <formula>$L49&gt;0.15</formula>
    </cfRule>
    <cfRule type="expression" dxfId="56" priority="42">
      <formula>AND($L49&gt;0.08,$L49&lt;0.15)</formula>
    </cfRule>
  </conditionalFormatting>
  <conditionalFormatting sqref="AC49:AC51">
    <cfRule type="expression" dxfId="55" priority="39">
      <formula>$L49&gt;0.15</formula>
    </cfRule>
    <cfRule type="expression" dxfId="54" priority="40">
      <formula>AND($L49&gt;0.08,$L49&lt;0.15)</formula>
    </cfRule>
  </conditionalFormatting>
  <conditionalFormatting sqref="D17">
    <cfRule type="expression" dxfId="53" priority="37">
      <formula>$L17&gt;0.15</formula>
    </cfRule>
    <cfRule type="expression" dxfId="52" priority="38">
      <formula>AND($L17&gt;0.08,$L17&lt;0.15)</formula>
    </cfRule>
  </conditionalFormatting>
  <conditionalFormatting sqref="D17">
    <cfRule type="expression" dxfId="51" priority="35">
      <formula>$L17&gt;0.15</formula>
    </cfRule>
    <cfRule type="expression" dxfId="50" priority="36">
      <formula>AND($L17&gt;0.08,$L17&lt;0.15)</formula>
    </cfRule>
  </conditionalFormatting>
  <conditionalFormatting sqref="E17:H17">
    <cfRule type="expression" dxfId="49" priority="33">
      <formula>$L17&gt;0.15</formula>
    </cfRule>
    <cfRule type="expression" dxfId="48" priority="34">
      <formula>AND($L17&gt;0.08,$L17&lt;0.15)</formula>
    </cfRule>
  </conditionalFormatting>
  <conditionalFormatting sqref="E17:H17">
    <cfRule type="expression" dxfId="47" priority="31">
      <formula>$L17&gt;0.15</formula>
    </cfRule>
    <cfRule type="expression" dxfId="46" priority="32">
      <formula>AND($L17&gt;0.08,$L17&lt;0.15)</formula>
    </cfRule>
  </conditionalFormatting>
  <conditionalFormatting sqref="D18:H18">
    <cfRule type="expression" dxfId="45" priority="29">
      <formula>$L18&gt;0.15</formula>
    </cfRule>
    <cfRule type="expression" dxfId="44" priority="30">
      <formula>AND($L18&gt;0.08,$L18&lt;0.15)</formula>
    </cfRule>
  </conditionalFormatting>
  <conditionalFormatting sqref="D19:H19">
    <cfRule type="expression" dxfId="43" priority="27">
      <formula>$L19&gt;0.15</formula>
    </cfRule>
    <cfRule type="expression" dxfId="42" priority="28">
      <formula>AND($L19&gt;0.08,$L19&lt;0.15)</formula>
    </cfRule>
  </conditionalFormatting>
  <conditionalFormatting sqref="D52:H54">
    <cfRule type="expression" dxfId="41" priority="25">
      <formula>$L52&gt;0.15</formula>
    </cfRule>
    <cfRule type="expression" dxfId="40" priority="26">
      <formula>AND($L52&gt;0.08,$L52&lt;0.15)</formula>
    </cfRule>
  </conditionalFormatting>
  <conditionalFormatting sqref="AC52:AC54">
    <cfRule type="expression" dxfId="39" priority="23">
      <formula>$L52&gt;0.15</formula>
    </cfRule>
    <cfRule type="expression" dxfId="38" priority="24">
      <formula>AND($L52&gt;0.08,$L52&lt;0.15)</formula>
    </cfRule>
  </conditionalFormatting>
  <conditionalFormatting sqref="D20:H20">
    <cfRule type="expression" dxfId="37" priority="21">
      <formula>$L20&gt;0.15</formula>
    </cfRule>
    <cfRule type="expression" dxfId="36" priority="22">
      <formula>AND($L20&gt;0.08,$L20&lt;0.15)</formula>
    </cfRule>
  </conditionalFormatting>
  <conditionalFormatting sqref="D21:G21">
    <cfRule type="expression" dxfId="35" priority="19">
      <formula>$L21&gt;0.15</formula>
    </cfRule>
    <cfRule type="expression" dxfId="34" priority="20">
      <formula>AND($L21&gt;0.08,$L21&lt;0.15)</formula>
    </cfRule>
  </conditionalFormatting>
  <conditionalFormatting sqref="H21">
    <cfRule type="expression" dxfId="33" priority="17">
      <formula>$L21&gt;0.15</formula>
    </cfRule>
    <cfRule type="expression" dxfId="32" priority="18">
      <formula>AND($L21&gt;0.08,$L21&lt;0.15)</formula>
    </cfRule>
  </conditionalFormatting>
  <conditionalFormatting sqref="D55:H57">
    <cfRule type="expression" dxfId="31" priority="15">
      <formula>$L55&gt;0.15</formula>
    </cfRule>
    <cfRule type="expression" dxfId="30" priority="16">
      <formula>AND($L55&gt;0.08,$L55&lt;0.15)</formula>
    </cfRule>
  </conditionalFormatting>
  <conditionalFormatting sqref="AC55:AC57">
    <cfRule type="expression" dxfId="29" priority="13">
      <formula>$L55&gt;0.15</formula>
    </cfRule>
    <cfRule type="expression" dxfId="28" priority="14">
      <formula>AND($L55&gt;0.08,$L55&lt;0.15)</formula>
    </cfRule>
  </conditionalFormatting>
  <conditionalFormatting sqref="AC58:AC63">
    <cfRule type="expression" dxfId="27" priority="11">
      <formula>$L58&gt;0.15</formula>
    </cfRule>
    <cfRule type="expression" dxfId="26" priority="12">
      <formula>AND($L58&gt;0.08,$L58&lt;0.15)</formula>
    </cfRule>
  </conditionalFormatting>
  <conditionalFormatting sqref="D58:H60">
    <cfRule type="expression" dxfId="25" priority="9">
      <formula>$L58&gt;0.15</formula>
    </cfRule>
    <cfRule type="expression" dxfId="24" priority="10">
      <formula>AND($L58&gt;0.08,$L58&lt;0.15)</formula>
    </cfRule>
  </conditionalFormatting>
  <conditionalFormatting sqref="E61:H63">
    <cfRule type="expression" dxfId="23" priority="7">
      <formula>$L61&gt;0.15</formula>
    </cfRule>
    <cfRule type="expression" dxfId="22" priority="8">
      <formula>AND($L61&gt;0.08,$L61&lt;0.15)</formula>
    </cfRule>
  </conditionalFormatting>
  <conditionalFormatting sqref="D22:H22">
    <cfRule type="expression" dxfId="21" priority="5">
      <formula>$L22&gt;0.15</formula>
    </cfRule>
    <cfRule type="expression" dxfId="20" priority="6">
      <formula>AND($L22&gt;0.08,$L22&lt;0.15)</formula>
    </cfRule>
  </conditionalFormatting>
  <conditionalFormatting sqref="D23:F23">
    <cfRule type="expression" dxfId="19" priority="3">
      <formula>$L23&gt;0.15</formula>
    </cfRule>
    <cfRule type="expression" dxfId="18" priority="4">
      <formula>AND($L23&gt;0.08,$L23&lt;0.15)</formula>
    </cfRule>
  </conditionalFormatting>
  <conditionalFormatting sqref="D24:H24">
    <cfRule type="expression" dxfId="17" priority="1">
      <formula>$L24&gt;0.15</formula>
    </cfRule>
    <cfRule type="expression" dxfId="16" priority="2">
      <formula>AND($L24&gt;0.08,$L24&lt;0.15)</formula>
    </cfRule>
  </conditionalFormatting>
  <dataValidations count="3">
    <dataValidation allowBlank="1" showInputMessage="1" showErrorMessage="1" prompt="수식 계산_x000a_수치 입력 금지" sqref="K7:K46 K49:K63" xr:uid="{5C077D0D-AC3D-42E9-97EF-D34659029F5C}"/>
    <dataValidation type="whole" allowBlank="1" showInputMessage="1" showErrorMessage="1" errorTitle="입력값이 올바르지 않습니다." error="숫자만 쓰세요!" sqref="M7:W46 M49:W63" xr:uid="{9CF7B280-59A5-4B5E-92F2-A73B20744D94}">
      <formula1>0</formula1>
      <formula2>20000</formula2>
    </dataValidation>
    <dataValidation type="list" allowBlank="1" showInputMessage="1" showErrorMessage="1" sqref="Z7:Z46 Z49:Z63" xr:uid="{CD965880-2D84-4E58-80C7-F12D11B4DF79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FDFD14-7C16-493D-ABAE-D487F72B50A9}">
          <x14:formula1>
            <xm:f>데이터!$B$4:$B$17</xm:f>
          </x14:formula1>
          <xm:sqref>D49:D63 D7:D9 D14:D15 D25:D46</xm:sqref>
        </x14:dataValidation>
        <x14:dataValidation type="list" allowBlank="1" showInputMessage="1" showErrorMessage="1" xr:uid="{E3234EF7-B438-4F17-8B45-98A0930F2DF4}">
          <x14:formula1>
            <xm:f>데이터!$C$4:$C$11</xm:f>
          </x14:formula1>
          <xm:sqref>AB61:AB63 AB49:AB57 AB7:AB46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1D91-9D31-4A63-950D-A6523AF6219E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G15" sqref="G15"/>
    </sheetView>
  </sheetViews>
  <sheetFormatPr defaultRowHeight="16.5" x14ac:dyDescent="0.3"/>
  <cols>
    <col min="1" max="1" width="6.75" style="17" customWidth="1"/>
    <col min="2" max="2" width="6.25" style="17" customWidth="1"/>
    <col min="3" max="3" width="6.75" style="17" customWidth="1"/>
    <col min="4" max="4" width="8.125" style="17" customWidth="1"/>
    <col min="5" max="5" width="19" style="17" customWidth="1"/>
    <col min="6" max="6" width="22.75" style="17" customWidth="1"/>
    <col min="7" max="8" width="7.875" style="17" customWidth="1"/>
    <col min="9" max="9" width="6.625" style="17" customWidth="1"/>
    <col min="10" max="10" width="7.5" style="17" bestFit="1" customWidth="1"/>
    <col min="11" max="11" width="6.625" style="17" customWidth="1"/>
    <col min="12" max="12" width="7.875" style="18" customWidth="1"/>
    <col min="13" max="23" width="5.875" style="17" customWidth="1"/>
    <col min="24" max="24" width="9.875" style="17" customWidth="1"/>
    <col min="25" max="26" width="5.375" style="17" customWidth="1"/>
    <col min="27" max="27" width="9" style="17" customWidth="1"/>
    <col min="28" max="28" width="10.25" style="17" customWidth="1"/>
    <col min="29" max="29" width="33.75" style="17" bestFit="1" customWidth="1"/>
    <col min="30" max="16384" width="9" style="17"/>
  </cols>
  <sheetData>
    <row r="1" spans="1:29" s="1" customFormat="1" ht="13.5" customHeight="1" x14ac:dyDescent="0.3">
      <c r="A1" s="25" t="s">
        <v>58</v>
      </c>
      <c r="B1" s="26"/>
      <c r="C1" s="26"/>
      <c r="D1" s="26"/>
      <c r="E1" s="31" t="s">
        <v>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2"/>
    </row>
    <row r="2" spans="1:29" s="1" customFormat="1" ht="13.5" customHeight="1" x14ac:dyDescent="0.3">
      <c r="A2" s="27"/>
      <c r="B2" s="28"/>
      <c r="C2" s="28"/>
      <c r="D2" s="28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4"/>
    </row>
    <row r="3" spans="1:29" s="1" customFormat="1" ht="13.5" customHeight="1" x14ac:dyDescent="0.3">
      <c r="A3" s="29"/>
      <c r="B3" s="30"/>
      <c r="C3" s="30"/>
      <c r="D3" s="30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6"/>
    </row>
    <row r="4" spans="1:29" s="1" customFormat="1" ht="9.9499999999999993" customHeight="1" thickBot="1" x14ac:dyDescent="0.3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9"/>
    </row>
    <row r="5" spans="1:29" s="2" customFormat="1" ht="17.25" thickTop="1" x14ac:dyDescent="0.3">
      <c r="A5" s="40" t="s">
        <v>1</v>
      </c>
      <c r="B5" s="42" t="str">
        <f>MID($A$1,2,1)</f>
        <v>월</v>
      </c>
      <c r="C5" s="42" t="str">
        <f>RIGHT($A$1,1)</f>
        <v>일</v>
      </c>
      <c r="D5" s="40" t="s">
        <v>2</v>
      </c>
      <c r="E5" s="40" t="s">
        <v>3</v>
      </c>
      <c r="F5" s="40" t="s">
        <v>4</v>
      </c>
      <c r="G5" s="40" t="s">
        <v>5</v>
      </c>
      <c r="H5" s="48" t="s">
        <v>6</v>
      </c>
      <c r="I5" s="40" t="s">
        <v>7</v>
      </c>
      <c r="J5" s="40" t="s">
        <v>8</v>
      </c>
      <c r="K5" s="40" t="s">
        <v>9</v>
      </c>
      <c r="L5" s="49" t="s">
        <v>10</v>
      </c>
      <c r="M5" s="44" t="s">
        <v>11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 t="s">
        <v>12</v>
      </c>
      <c r="Y5" s="44"/>
      <c r="Z5" s="44"/>
      <c r="AA5" s="44" t="s">
        <v>13</v>
      </c>
      <c r="AB5" s="44" t="s">
        <v>14</v>
      </c>
      <c r="AC5" s="46" t="s">
        <v>15</v>
      </c>
    </row>
    <row r="6" spans="1:29" s="2" customFormat="1" ht="17.25" thickBot="1" x14ac:dyDescent="0.35">
      <c r="A6" s="41"/>
      <c r="B6" s="43"/>
      <c r="C6" s="43"/>
      <c r="D6" s="41"/>
      <c r="E6" s="41"/>
      <c r="F6" s="41"/>
      <c r="G6" s="41"/>
      <c r="H6" s="41"/>
      <c r="I6" s="41"/>
      <c r="J6" s="41"/>
      <c r="K6" s="41"/>
      <c r="L6" s="50"/>
      <c r="M6" s="23" t="s">
        <v>16</v>
      </c>
      <c r="N6" s="23" t="s">
        <v>17</v>
      </c>
      <c r="O6" s="23" t="s">
        <v>18</v>
      </c>
      <c r="P6" s="23" t="s">
        <v>19</v>
      </c>
      <c r="Q6" s="23" t="s">
        <v>20</v>
      </c>
      <c r="R6" s="3" t="s">
        <v>21</v>
      </c>
      <c r="S6" s="23" t="s">
        <v>22</v>
      </c>
      <c r="T6" s="3" t="s">
        <v>23</v>
      </c>
      <c r="U6" s="3" t="s">
        <v>46</v>
      </c>
      <c r="V6" s="3" t="s">
        <v>47</v>
      </c>
      <c r="W6" s="23" t="s">
        <v>24</v>
      </c>
      <c r="X6" s="23" t="s">
        <v>25</v>
      </c>
      <c r="Y6" s="23" t="s">
        <v>26</v>
      </c>
      <c r="Z6" s="23" t="s">
        <v>27</v>
      </c>
      <c r="AA6" s="45"/>
      <c r="AB6" s="45"/>
      <c r="AC6" s="45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30</v>
      </c>
      <c r="D7" s="6"/>
      <c r="E7" s="6"/>
      <c r="F7" s="6"/>
      <c r="G7" s="4"/>
      <c r="H7" s="4"/>
      <c r="I7" s="7">
        <f t="shared" ref="I7:I46" si="0">J7+K7</f>
        <v>0</v>
      </c>
      <c r="J7" s="8"/>
      <c r="K7" s="7">
        <f t="shared" ref="K7:K16" si="1">SUM(M7:W7)</f>
        <v>0</v>
      </c>
      <c r="L7" s="9" t="e">
        <f t="shared" ref="L7:L46" si="2">K7/I7</f>
        <v>#DIV/0!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/>
      <c r="Y7" s="11"/>
      <c r="Z7" s="5"/>
      <c r="AA7" s="11" t="str">
        <f t="shared" ref="AA7:AA46" si="3">IF($Z7="A","하선동",IF($Z7="B","이형준",""))</f>
        <v/>
      </c>
      <c r="AB7" s="4"/>
      <c r="AC7" s="12"/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9</v>
      </c>
      <c r="C8" s="5" t="str">
        <f t="shared" ref="C8:C46" si="5">MID($A$1,4,2)</f>
        <v>30</v>
      </c>
      <c r="D8" s="6"/>
      <c r="E8" s="6"/>
      <c r="F8" s="6"/>
      <c r="G8" s="4"/>
      <c r="H8" s="4"/>
      <c r="I8" s="7">
        <f t="shared" si="0"/>
        <v>0</v>
      </c>
      <c r="J8" s="8"/>
      <c r="K8" s="7">
        <f t="shared" si="1"/>
        <v>0</v>
      </c>
      <c r="L8" s="9" t="e">
        <f t="shared" si="2"/>
        <v>#DIV/0!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/>
      <c r="Y8" s="11"/>
      <c r="Z8" s="5"/>
      <c r="AA8" s="11" t="str">
        <f t="shared" si="3"/>
        <v/>
      </c>
      <c r="AB8" s="4"/>
      <c r="AC8" s="12"/>
    </row>
    <row r="9" spans="1:29" s="13" customFormat="1" ht="20.100000000000001" customHeight="1" x14ac:dyDescent="0.3">
      <c r="A9" s="4">
        <v>3</v>
      </c>
      <c r="B9" s="5" t="str">
        <f t="shared" si="4"/>
        <v>9</v>
      </c>
      <c r="C9" s="5" t="str">
        <f t="shared" si="5"/>
        <v>30</v>
      </c>
      <c r="D9" s="6"/>
      <c r="E9" s="15"/>
      <c r="F9" s="4"/>
      <c r="G9" s="4"/>
      <c r="H9" s="4"/>
      <c r="I9" s="7">
        <f t="shared" si="0"/>
        <v>0</v>
      </c>
      <c r="J9" s="8"/>
      <c r="K9" s="7">
        <f t="shared" si="1"/>
        <v>0</v>
      </c>
      <c r="L9" s="9" t="e">
        <f t="shared" si="2"/>
        <v>#DIV/0!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/>
      <c r="Y9" s="11"/>
      <c r="Z9" s="5"/>
      <c r="AA9" s="11" t="str">
        <f t="shared" si="3"/>
        <v/>
      </c>
      <c r="AB9" s="4"/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9</v>
      </c>
      <c r="C10" s="5" t="str">
        <f t="shared" si="5"/>
        <v>30</v>
      </c>
      <c r="D10" s="6"/>
      <c r="E10" s="6"/>
      <c r="F10" s="4"/>
      <c r="G10" s="4"/>
      <c r="H10" s="4"/>
      <c r="I10" s="7">
        <f t="shared" si="0"/>
        <v>0</v>
      </c>
      <c r="J10" s="8"/>
      <c r="K10" s="7">
        <f t="shared" si="1"/>
        <v>0</v>
      </c>
      <c r="L10" s="9" t="e">
        <f t="shared" si="2"/>
        <v>#DIV/0!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  <c r="Y10" s="11"/>
      <c r="Z10" s="5"/>
      <c r="AA10" s="11" t="str">
        <f t="shared" si="3"/>
        <v/>
      </c>
      <c r="AB10" s="4"/>
      <c r="AC10" s="12"/>
    </row>
    <row r="11" spans="1:29" s="13" customFormat="1" ht="20.100000000000001" customHeight="1" x14ac:dyDescent="0.3">
      <c r="A11" s="4">
        <v>5</v>
      </c>
      <c r="B11" s="5" t="str">
        <f t="shared" si="4"/>
        <v>9</v>
      </c>
      <c r="C11" s="5" t="str">
        <f t="shared" si="5"/>
        <v>30</v>
      </c>
      <c r="D11" s="6"/>
      <c r="E11" s="6"/>
      <c r="F11" s="6"/>
      <c r="G11" s="4"/>
      <c r="H11" s="4"/>
      <c r="I11" s="7">
        <f t="shared" si="0"/>
        <v>0</v>
      </c>
      <c r="J11" s="8"/>
      <c r="K11" s="7">
        <f t="shared" si="1"/>
        <v>0</v>
      </c>
      <c r="L11" s="9" t="e">
        <f t="shared" si="2"/>
        <v>#DIV/0!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  <c r="Z11" s="5"/>
      <c r="AA11" s="11" t="str">
        <f t="shared" si="3"/>
        <v/>
      </c>
      <c r="AB11" s="4"/>
      <c r="AC11" s="12"/>
    </row>
    <row r="12" spans="1:29" s="13" customFormat="1" ht="20.100000000000001" customHeight="1" x14ac:dyDescent="0.3">
      <c r="A12" s="4">
        <v>6</v>
      </c>
      <c r="B12" s="5" t="str">
        <f t="shared" si="4"/>
        <v>9</v>
      </c>
      <c r="C12" s="5" t="str">
        <f t="shared" si="5"/>
        <v>30</v>
      </c>
      <c r="D12" s="6"/>
      <c r="E12" s="4"/>
      <c r="F12" s="4"/>
      <c r="G12" s="4"/>
      <c r="H12" s="4"/>
      <c r="I12" s="7">
        <f t="shared" si="0"/>
        <v>0</v>
      </c>
      <c r="J12" s="8"/>
      <c r="K12" s="7">
        <f t="shared" si="1"/>
        <v>0</v>
      </c>
      <c r="L12" s="9" t="e">
        <f t="shared" si="2"/>
        <v>#DIV/0!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/>
      <c r="Y12" s="11"/>
      <c r="Z12" s="5"/>
      <c r="AA12" s="11" t="str">
        <f t="shared" si="3"/>
        <v/>
      </c>
      <c r="AB12" s="4"/>
      <c r="AC12" s="12"/>
    </row>
    <row r="13" spans="1:29" s="13" customFormat="1" ht="20.100000000000001" customHeight="1" x14ac:dyDescent="0.3">
      <c r="A13" s="4">
        <v>7</v>
      </c>
      <c r="B13" s="5" t="str">
        <f t="shared" si="4"/>
        <v>9</v>
      </c>
      <c r="C13" s="5" t="str">
        <f t="shared" si="5"/>
        <v>30</v>
      </c>
      <c r="D13" s="6"/>
      <c r="E13" s="4"/>
      <c r="F13" s="4"/>
      <c r="G13" s="4"/>
      <c r="H13" s="4"/>
      <c r="I13" s="7">
        <f t="shared" si="0"/>
        <v>0</v>
      </c>
      <c r="J13" s="8"/>
      <c r="K13" s="7">
        <f t="shared" si="1"/>
        <v>0</v>
      </c>
      <c r="L13" s="9" t="e">
        <f t="shared" si="2"/>
        <v>#DIV/0!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/>
      <c r="Y13" s="11"/>
      <c r="Z13" s="5"/>
      <c r="AA13" s="11" t="str">
        <f t="shared" si="3"/>
        <v/>
      </c>
      <c r="AB13" s="4"/>
      <c r="AC13" s="12"/>
    </row>
    <row r="14" spans="1:29" s="13" customFormat="1" ht="20.100000000000001" customHeight="1" x14ac:dyDescent="0.3">
      <c r="A14" s="4">
        <v>8</v>
      </c>
      <c r="B14" s="5" t="str">
        <f t="shared" si="4"/>
        <v>9</v>
      </c>
      <c r="C14" s="5" t="str">
        <f t="shared" si="5"/>
        <v>30</v>
      </c>
      <c r="D14" s="6"/>
      <c r="E14" s="6"/>
      <c r="F14" s="6"/>
      <c r="G14" s="4"/>
      <c r="H14" s="4"/>
      <c r="I14" s="7">
        <f t="shared" si="0"/>
        <v>0</v>
      </c>
      <c r="J14" s="8"/>
      <c r="K14" s="7">
        <f t="shared" si="1"/>
        <v>0</v>
      </c>
      <c r="L14" s="9" t="e">
        <f t="shared" si="2"/>
        <v>#DIV/0!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/>
      <c r="Y14" s="11"/>
      <c r="Z14" s="5"/>
      <c r="AA14" s="11" t="str">
        <f t="shared" si="3"/>
        <v/>
      </c>
      <c r="AB14" s="4"/>
      <c r="AC14" s="12"/>
    </row>
    <row r="15" spans="1:29" s="13" customFormat="1" ht="20.100000000000001" customHeight="1" x14ac:dyDescent="0.3">
      <c r="A15" s="4">
        <v>9</v>
      </c>
      <c r="B15" s="5" t="str">
        <f t="shared" si="4"/>
        <v>9</v>
      </c>
      <c r="C15" s="5" t="str">
        <f t="shared" si="5"/>
        <v>30</v>
      </c>
      <c r="D15" s="6"/>
      <c r="E15" s="6"/>
      <c r="F15" s="6"/>
      <c r="G15" s="4"/>
      <c r="H15" s="4"/>
      <c r="I15" s="7">
        <f t="shared" si="0"/>
        <v>0</v>
      </c>
      <c r="J15" s="8"/>
      <c r="K15" s="7">
        <f t="shared" si="1"/>
        <v>0</v>
      </c>
      <c r="L15" s="9" t="e">
        <f t="shared" si="2"/>
        <v>#DIV/0!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/>
      <c r="Y15" s="11"/>
      <c r="Z15" s="5"/>
      <c r="AA15" s="11" t="str">
        <f t="shared" si="3"/>
        <v/>
      </c>
      <c r="AB15" s="4"/>
      <c r="AC15" s="12"/>
    </row>
    <row r="16" spans="1:29" s="13" customFormat="1" ht="20.100000000000001" customHeight="1" x14ac:dyDescent="0.3">
      <c r="A16" s="4">
        <v>10</v>
      </c>
      <c r="B16" s="5" t="str">
        <f t="shared" si="4"/>
        <v>9</v>
      </c>
      <c r="C16" s="5" t="str">
        <f t="shared" si="5"/>
        <v>30</v>
      </c>
      <c r="D16" s="6"/>
      <c r="E16" s="6"/>
      <c r="F16" s="6"/>
      <c r="G16" s="4"/>
      <c r="H16" s="4"/>
      <c r="I16" s="7">
        <f t="shared" si="0"/>
        <v>0</v>
      </c>
      <c r="J16" s="8"/>
      <c r="K16" s="7">
        <f t="shared" si="1"/>
        <v>0</v>
      </c>
      <c r="L16" s="9" t="e">
        <f t="shared" si="2"/>
        <v>#DIV/0!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/>
      <c r="Y16" s="11"/>
      <c r="Z16" s="5"/>
      <c r="AA16" s="11" t="str">
        <f t="shared" si="3"/>
        <v/>
      </c>
      <c r="AB16" s="4"/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9</v>
      </c>
      <c r="C17" s="5" t="str">
        <f t="shared" si="5"/>
        <v>30</v>
      </c>
      <c r="D17" s="6"/>
      <c r="E17" s="6"/>
      <c r="F17" s="6"/>
      <c r="G17" s="4"/>
      <c r="H17" s="4"/>
      <c r="I17" s="7">
        <f t="shared" si="0"/>
        <v>0</v>
      </c>
      <c r="J17" s="8"/>
      <c r="K17" s="7">
        <f t="shared" ref="K17:K18" si="6">SUM(M17:W17)</f>
        <v>0</v>
      </c>
      <c r="L17" s="9" t="e">
        <f t="shared" si="2"/>
        <v>#DIV/0!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5"/>
      <c r="AA17" s="11" t="str">
        <f t="shared" si="3"/>
        <v/>
      </c>
      <c r="AB17" s="4"/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9</v>
      </c>
      <c r="C18" s="5" t="str">
        <f t="shared" si="5"/>
        <v>30</v>
      </c>
      <c r="D18" s="6"/>
      <c r="E18" s="6"/>
      <c r="F18" s="6"/>
      <c r="G18" s="4"/>
      <c r="H18" s="4"/>
      <c r="I18" s="7">
        <f t="shared" si="0"/>
        <v>0</v>
      </c>
      <c r="J18" s="8"/>
      <c r="K18" s="7">
        <f t="shared" si="6"/>
        <v>0</v>
      </c>
      <c r="L18" s="9" t="e">
        <f t="shared" si="2"/>
        <v>#DIV/0!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5"/>
      <c r="AA18" s="11" t="str">
        <f t="shared" si="3"/>
        <v/>
      </c>
      <c r="AB18" s="4"/>
      <c r="AC18" s="12"/>
    </row>
    <row r="19" spans="1:29" s="13" customFormat="1" ht="20.100000000000001" customHeight="1" x14ac:dyDescent="0.3">
      <c r="A19" s="4">
        <v>13</v>
      </c>
      <c r="B19" s="5" t="str">
        <f t="shared" si="4"/>
        <v>9</v>
      </c>
      <c r="C19" s="5" t="str">
        <f t="shared" si="5"/>
        <v>30</v>
      </c>
      <c r="D19" s="6"/>
      <c r="E19" s="4"/>
      <c r="F19" s="4"/>
      <c r="G19" s="4"/>
      <c r="H19" s="4"/>
      <c r="I19" s="7">
        <f t="shared" si="0"/>
        <v>0</v>
      </c>
      <c r="J19" s="8"/>
      <c r="K19" s="7">
        <f t="shared" ref="K19:K46" si="7">SUM(M19:W19)</f>
        <v>0</v>
      </c>
      <c r="L19" s="9" t="e">
        <f t="shared" si="2"/>
        <v>#DIV/0!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5"/>
      <c r="AA19" s="11" t="str">
        <f t="shared" si="3"/>
        <v/>
      </c>
      <c r="AB19" s="4"/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9</v>
      </c>
      <c r="C20" s="5" t="str">
        <f t="shared" si="5"/>
        <v>30</v>
      </c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si="7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5"/>
      <c r="AA20" s="11" t="str">
        <f t="shared" si="3"/>
        <v/>
      </c>
      <c r="AB20" s="4"/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9</v>
      </c>
      <c r="C21" s="5" t="str">
        <f t="shared" si="5"/>
        <v>30</v>
      </c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7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5"/>
      <c r="AA21" s="11" t="str">
        <f t="shared" si="3"/>
        <v/>
      </c>
      <c r="AB21" s="4"/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9</v>
      </c>
      <c r="C22" s="5" t="str">
        <f t="shared" si="5"/>
        <v>30</v>
      </c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7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5"/>
      <c r="AA22" s="11" t="str">
        <f t="shared" si="3"/>
        <v/>
      </c>
      <c r="AB22" s="4"/>
      <c r="AC22" s="12"/>
    </row>
    <row r="23" spans="1:29" s="13" customFormat="1" ht="20.100000000000001" customHeight="1" x14ac:dyDescent="0.3">
      <c r="A23" s="4">
        <v>17</v>
      </c>
      <c r="B23" s="5" t="str">
        <f t="shared" si="4"/>
        <v>9</v>
      </c>
      <c r="C23" s="5" t="str">
        <f t="shared" si="5"/>
        <v>30</v>
      </c>
      <c r="D23" s="6"/>
      <c r="E23" s="6"/>
      <c r="F23" s="6"/>
      <c r="G23" s="4"/>
      <c r="H23" s="4"/>
      <c r="I23" s="7">
        <f t="shared" si="0"/>
        <v>0</v>
      </c>
      <c r="J23" s="8"/>
      <c r="K23" s="7">
        <f t="shared" si="7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5"/>
      <c r="AA23" s="11" t="str">
        <f t="shared" si="3"/>
        <v/>
      </c>
      <c r="AB23" s="4"/>
      <c r="AC23" s="12"/>
    </row>
    <row r="24" spans="1:29" s="13" customFormat="1" ht="20.100000000000001" customHeight="1" x14ac:dyDescent="0.3">
      <c r="A24" s="4">
        <v>18</v>
      </c>
      <c r="B24" s="5" t="str">
        <f t="shared" si="4"/>
        <v>9</v>
      </c>
      <c r="C24" s="5" t="str">
        <f t="shared" si="5"/>
        <v>30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7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 t="str">
        <f t="shared" si="3"/>
        <v/>
      </c>
      <c r="AB24" s="4"/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9</v>
      </c>
      <c r="C25" s="5" t="str">
        <f t="shared" si="5"/>
        <v>30</v>
      </c>
      <c r="D25" s="6"/>
      <c r="E25" s="6"/>
      <c r="F25" s="6"/>
      <c r="G25" s="4"/>
      <c r="H25" s="4"/>
      <c r="I25" s="7">
        <f t="shared" si="0"/>
        <v>0</v>
      </c>
      <c r="J25" s="8"/>
      <c r="K25" s="7">
        <f t="shared" si="7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 t="str">
        <f t="shared" si="3"/>
        <v/>
      </c>
      <c r="AB25" s="4"/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9</v>
      </c>
      <c r="C26" s="5" t="str">
        <f t="shared" si="5"/>
        <v>30</v>
      </c>
      <c r="D26" s="6"/>
      <c r="E26" s="6"/>
      <c r="F26" s="6"/>
      <c r="G26" s="4"/>
      <c r="H26" s="4"/>
      <c r="I26" s="7">
        <f t="shared" si="0"/>
        <v>0</v>
      </c>
      <c r="J26" s="8"/>
      <c r="K26" s="7">
        <f t="shared" si="7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 t="str">
        <f t="shared" si="3"/>
        <v/>
      </c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9</v>
      </c>
      <c r="C27" s="5" t="str">
        <f t="shared" si="5"/>
        <v>30</v>
      </c>
      <c r="D27" s="6"/>
      <c r="E27" s="6"/>
      <c r="F27" s="6"/>
      <c r="G27" s="4"/>
      <c r="H27" s="4"/>
      <c r="I27" s="7">
        <f t="shared" si="0"/>
        <v>0</v>
      </c>
      <c r="J27" s="8"/>
      <c r="K27" s="7">
        <f t="shared" si="7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3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4"/>
        <v>9</v>
      </c>
      <c r="C28" s="5" t="str">
        <f t="shared" si="5"/>
        <v>30</v>
      </c>
      <c r="D28" s="6"/>
      <c r="E28" s="15"/>
      <c r="F28" s="4"/>
      <c r="G28" s="4"/>
      <c r="H28" s="4"/>
      <c r="I28" s="7">
        <f t="shared" si="0"/>
        <v>0</v>
      </c>
      <c r="J28" s="8"/>
      <c r="K28" s="7">
        <f t="shared" si="7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3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9</v>
      </c>
      <c r="C29" s="5" t="str">
        <f t="shared" si="5"/>
        <v>30</v>
      </c>
      <c r="D29" s="6"/>
      <c r="E29" s="6"/>
      <c r="F29" s="4"/>
      <c r="G29" s="4"/>
      <c r="H29" s="4"/>
      <c r="I29" s="7">
        <f t="shared" si="0"/>
        <v>0</v>
      </c>
      <c r="J29" s="8"/>
      <c r="K29" s="7">
        <f t="shared" si="7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3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9</v>
      </c>
      <c r="C30" s="5" t="str">
        <f t="shared" si="5"/>
        <v>30</v>
      </c>
      <c r="D30" s="6"/>
      <c r="E30" s="6"/>
      <c r="F30" s="6"/>
      <c r="G30" s="4"/>
      <c r="H30" s="4"/>
      <c r="I30" s="7">
        <f t="shared" si="0"/>
        <v>0</v>
      </c>
      <c r="J30" s="8"/>
      <c r="K30" s="7">
        <f t="shared" si="7"/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3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9</v>
      </c>
      <c r="C31" s="5" t="str">
        <f t="shared" si="5"/>
        <v>30</v>
      </c>
      <c r="D31" s="6"/>
      <c r="E31" s="4"/>
      <c r="F31" s="4"/>
      <c r="G31" s="4"/>
      <c r="H31" s="4"/>
      <c r="I31" s="7">
        <f t="shared" si="0"/>
        <v>0</v>
      </c>
      <c r="J31" s="8"/>
      <c r="K31" s="7">
        <f t="shared" si="7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3"/>
        <v/>
      </c>
      <c r="AB31" s="4"/>
      <c r="AC31" s="12"/>
    </row>
    <row r="32" spans="1:29" s="13" customFormat="1" ht="20.100000000000001" customHeight="1" x14ac:dyDescent="0.3">
      <c r="A32" s="4">
        <v>26</v>
      </c>
      <c r="B32" s="5" t="str">
        <f t="shared" si="4"/>
        <v>9</v>
      </c>
      <c r="C32" s="5" t="str">
        <f t="shared" si="5"/>
        <v>30</v>
      </c>
      <c r="D32" s="6"/>
      <c r="E32" s="4"/>
      <c r="F32" s="4"/>
      <c r="G32" s="4"/>
      <c r="H32" s="4"/>
      <c r="I32" s="7">
        <f t="shared" si="0"/>
        <v>0</v>
      </c>
      <c r="J32" s="8"/>
      <c r="K32" s="7">
        <f t="shared" si="7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3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9</v>
      </c>
      <c r="C33" s="5" t="str">
        <f t="shared" si="5"/>
        <v>30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7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3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9</v>
      </c>
      <c r="C34" s="5" t="str">
        <f t="shared" si="5"/>
        <v>30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7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3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4"/>
        <v>9</v>
      </c>
      <c r="C35" s="5" t="str">
        <f t="shared" si="5"/>
        <v>30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7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3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9</v>
      </c>
      <c r="C36" s="5" t="str">
        <f t="shared" si="5"/>
        <v>30</v>
      </c>
      <c r="D36" s="6"/>
      <c r="E36" s="6"/>
      <c r="F36" s="6"/>
      <c r="G36" s="4"/>
      <c r="H36" s="4"/>
      <c r="I36" s="7">
        <f t="shared" si="0"/>
        <v>0</v>
      </c>
      <c r="J36" s="8"/>
      <c r="K36" s="7">
        <f t="shared" si="7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3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9</v>
      </c>
      <c r="C37" s="5" t="str">
        <f t="shared" si="5"/>
        <v>30</v>
      </c>
      <c r="D37" s="6"/>
      <c r="E37" s="6"/>
      <c r="F37" s="6"/>
      <c r="G37" s="4"/>
      <c r="H37" s="4"/>
      <c r="I37" s="7">
        <f t="shared" si="0"/>
        <v>0</v>
      </c>
      <c r="J37" s="8"/>
      <c r="K37" s="7">
        <f t="shared" si="7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3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9</v>
      </c>
      <c r="C38" s="5" t="str">
        <f t="shared" si="5"/>
        <v>30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7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3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9</v>
      </c>
      <c r="C39" s="5" t="str">
        <f t="shared" si="5"/>
        <v>30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7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3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9</v>
      </c>
      <c r="C40" s="5" t="str">
        <f t="shared" si="5"/>
        <v>30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7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3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9</v>
      </c>
      <c r="C41" s="5" t="str">
        <f t="shared" si="5"/>
        <v>30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7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3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9</v>
      </c>
      <c r="C42" s="5" t="str">
        <f t="shared" si="5"/>
        <v>30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7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3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9</v>
      </c>
      <c r="C43" s="5" t="str">
        <f t="shared" si="5"/>
        <v>30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7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3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9</v>
      </c>
      <c r="C44" s="5" t="str">
        <f t="shared" si="5"/>
        <v>30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si="7"/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3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9</v>
      </c>
      <c r="C45" s="5" t="str">
        <f t="shared" si="5"/>
        <v>30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3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9</v>
      </c>
      <c r="C46" s="5" t="str">
        <f t="shared" si="5"/>
        <v>30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3"/>
        <v/>
      </c>
      <c r="AB46" s="4"/>
      <c r="AC46" s="12"/>
    </row>
    <row r="47" spans="1:29" s="16" customFormat="1" ht="13.5" x14ac:dyDescent="0.3">
      <c r="A47" s="51"/>
      <c r="B47" s="52"/>
      <c r="C47" s="52"/>
      <c r="D47" s="52"/>
      <c r="E47" s="52"/>
      <c r="F47" s="52"/>
      <c r="G47" s="52"/>
      <c r="H47" s="52"/>
      <c r="I47" s="47">
        <f t="shared" ref="I47:W47" si="8">SUM(I7:I46)</f>
        <v>0</v>
      </c>
      <c r="J47" s="47">
        <f t="shared" si="8"/>
        <v>0</v>
      </c>
      <c r="K47" s="47">
        <f t="shared" si="8"/>
        <v>0</v>
      </c>
      <c r="L47" s="47" t="e">
        <f t="shared" si="8"/>
        <v>#DIV/0!</v>
      </c>
      <c r="M47" s="47">
        <f t="shared" si="8"/>
        <v>0</v>
      </c>
      <c r="N47" s="47">
        <f t="shared" si="8"/>
        <v>0</v>
      </c>
      <c r="O47" s="47">
        <f t="shared" si="8"/>
        <v>0</v>
      </c>
      <c r="P47" s="47">
        <f t="shared" si="8"/>
        <v>0</v>
      </c>
      <c r="Q47" s="47">
        <f t="shared" si="8"/>
        <v>0</v>
      </c>
      <c r="R47" s="47">
        <f t="shared" si="8"/>
        <v>0</v>
      </c>
      <c r="S47" s="47">
        <f t="shared" si="8"/>
        <v>0</v>
      </c>
      <c r="T47" s="47">
        <f t="shared" si="8"/>
        <v>0</v>
      </c>
      <c r="U47" s="47">
        <f t="shared" si="8"/>
        <v>0</v>
      </c>
      <c r="V47" s="47">
        <f t="shared" si="8"/>
        <v>0</v>
      </c>
      <c r="W47" s="47">
        <f t="shared" si="8"/>
        <v>0</v>
      </c>
      <c r="X47" s="53"/>
      <c r="Y47" s="54"/>
      <c r="Z47" s="54"/>
      <c r="AA47" s="54"/>
      <c r="AB47" s="54"/>
      <c r="AC47" s="54"/>
    </row>
    <row r="48" spans="1:29" s="16" customFormat="1" ht="13.5" x14ac:dyDescent="0.3">
      <c r="A48" s="51"/>
      <c r="B48" s="52"/>
      <c r="C48" s="52"/>
      <c r="D48" s="52"/>
      <c r="E48" s="52"/>
      <c r="F48" s="52"/>
      <c r="G48" s="52"/>
      <c r="H48" s="52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54"/>
      <c r="Y48" s="54"/>
      <c r="Z48" s="54"/>
      <c r="AA48" s="54"/>
      <c r="AB48" s="54"/>
      <c r="AC48" s="54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30</v>
      </c>
      <c r="D49" s="6" t="s">
        <v>50</v>
      </c>
      <c r="E49" s="6" t="s">
        <v>53</v>
      </c>
      <c r="F49" s="6" t="s">
        <v>57</v>
      </c>
      <c r="G49" s="4" t="s">
        <v>56</v>
      </c>
      <c r="H49" s="4" t="s">
        <v>52</v>
      </c>
      <c r="I49" s="7">
        <f t="shared" ref="I49:I63" si="9">J49+K49</f>
        <v>411</v>
      </c>
      <c r="J49" s="8">
        <v>200</v>
      </c>
      <c r="K49" s="7">
        <f t="shared" ref="K49:K63" si="10">SUM(M49:W49)</f>
        <v>211</v>
      </c>
      <c r="L49" s="9">
        <f t="shared" ref="L49:L63" si="11">K49/I49</f>
        <v>0.51338199513381999</v>
      </c>
      <c r="M49" s="10">
        <v>200</v>
      </c>
      <c r="N49" s="10"/>
      <c r="O49" s="10"/>
      <c r="P49" s="10"/>
      <c r="Q49" s="10"/>
      <c r="R49" s="10"/>
      <c r="S49" s="10">
        <v>11</v>
      </c>
      <c r="T49" s="10"/>
      <c r="U49" s="10"/>
      <c r="V49" s="10"/>
      <c r="W49" s="10"/>
      <c r="X49" s="11">
        <v>20200925</v>
      </c>
      <c r="Y49" s="11">
        <v>2</v>
      </c>
      <c r="Z49" s="5" t="s">
        <v>51</v>
      </c>
      <c r="AA49" s="11" t="str">
        <f>IF($Z49="A","하선동",IF($Z49="B","이형준",""))</f>
        <v>하선동</v>
      </c>
      <c r="AB49" s="4" t="s">
        <v>54</v>
      </c>
      <c r="AC49" s="12" t="s">
        <v>55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30</v>
      </c>
      <c r="D50" s="6"/>
      <c r="E50" s="6"/>
      <c r="F50" s="6"/>
      <c r="G50" s="4"/>
      <c r="H50" s="4"/>
      <c r="I50" s="7">
        <f t="shared" si="9"/>
        <v>0</v>
      </c>
      <c r="J50" s="14"/>
      <c r="K50" s="7">
        <f t="shared" si="10"/>
        <v>0</v>
      </c>
      <c r="L50" s="9" t="e">
        <f t="shared" si="11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30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11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30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30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30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30</v>
      </c>
      <c r="D55" s="6"/>
      <c r="E55" s="6"/>
      <c r="F55" s="6"/>
      <c r="G55" s="4"/>
      <c r="H55" s="4"/>
      <c r="I55" s="7">
        <f t="shared" si="9"/>
        <v>0</v>
      </c>
      <c r="J55" s="8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30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30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30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30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30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30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30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30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AC7 A8:C8 I8:AC8 A9:AC12 A13:C26 D26:AC26 A27:AC46">
    <cfRule type="expression" dxfId="15" priority="15">
      <formula>$L7&gt;0.15</formula>
    </cfRule>
    <cfRule type="expression" dxfId="14" priority="16">
      <formula>AND($L7&gt;0.08,$L7&lt;0.15)</formula>
    </cfRule>
  </conditionalFormatting>
  <conditionalFormatting sqref="A49:AC63">
    <cfRule type="expression" dxfId="13" priority="13">
      <formula>$L49&gt;0.15</formula>
    </cfRule>
    <cfRule type="expression" dxfId="12" priority="14">
      <formula>AND($L49&gt;0.08,$L49&lt;0.15)</formula>
    </cfRule>
  </conditionalFormatting>
  <conditionalFormatting sqref="D8:H8">
    <cfRule type="expression" dxfId="11" priority="11">
      <formula>$L8&gt;0.15</formula>
    </cfRule>
    <cfRule type="expression" dxfId="10" priority="12">
      <formula>AND($L8&gt;0.08,$L8&lt;0.15)</formula>
    </cfRule>
  </conditionalFormatting>
  <conditionalFormatting sqref="D26:G26">
    <cfRule type="expression" dxfId="9" priority="9">
      <formula>$L26&gt;0.15</formula>
    </cfRule>
    <cfRule type="expression" dxfId="8" priority="10">
      <formula>AND($L26&gt;0.08,$L26&lt;0.15)</formula>
    </cfRule>
  </conditionalFormatting>
  <conditionalFormatting sqref="H26">
    <cfRule type="expression" dxfId="7" priority="7">
      <formula>$L26&gt;0.15</formula>
    </cfRule>
    <cfRule type="expression" dxfId="6" priority="8">
      <formula>AND($L26&gt;0.08,$L26&lt;0.15)</formula>
    </cfRule>
  </conditionalFormatting>
  <conditionalFormatting sqref="D28:H28">
    <cfRule type="expression" dxfId="5" priority="5">
      <formula>$L28&gt;0.15</formula>
    </cfRule>
    <cfRule type="expression" dxfId="4" priority="6">
      <formula>AND($L28&gt;0.08,$L28&lt;0.15)</formula>
    </cfRule>
  </conditionalFormatting>
  <conditionalFormatting sqref="D29:H29">
    <cfRule type="expression" dxfId="3" priority="3">
      <formula>$L29&gt;0.15</formula>
    </cfRule>
    <cfRule type="expression" dxfId="2" priority="4">
      <formula>AND($L29&gt;0.08,$L29&lt;0.15)</formula>
    </cfRule>
  </conditionalFormatting>
  <conditionalFormatting sqref="D7:AC25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type="list" allowBlank="1" showInputMessage="1" showErrorMessage="1" sqref="Z7:Z46 Z49:Z63" xr:uid="{D8F8FC7D-8B5A-4E5B-84BC-FBE787196FA8}">
      <formula1>"A, B"</formula1>
    </dataValidation>
    <dataValidation type="whole" allowBlank="1" showInputMessage="1" showErrorMessage="1" errorTitle="입력값이 올바르지 않습니다." error="숫자만 쓰세요!" sqref="M7:W46 M49:W63" xr:uid="{BA9FF899-7AE2-428B-BCD9-34A3C1A8ACE4}">
      <formula1>0</formula1>
      <formula2>20000</formula2>
    </dataValidation>
    <dataValidation allowBlank="1" showInputMessage="1" showErrorMessage="1" prompt="수식 계산_x000a_수치 입력 금지" sqref="K7:K46 K49:K63" xr:uid="{0F01B4EA-4CBA-4776-A15A-EA2944765084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81B681-E79C-47EE-8591-807D0B4882DD}">
          <x14:formula1>
            <xm:f>데이터!$C$4:$C$11</xm:f>
          </x14:formula1>
          <xm:sqref>AB7:AB46 AB49:AB63</xm:sqref>
        </x14:dataValidation>
        <x14:dataValidation type="list" allowBlank="1" showInputMessage="1" showErrorMessage="1" xr:uid="{88018B2E-4F78-480A-B2A9-3292085D8E00}">
          <x14:formula1>
            <xm:f>데이터!$B$4:$B$17</xm:f>
          </x14:formula1>
          <xm:sqref>D7:D46 D49:D63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데이터</vt:lpstr>
      <vt:lpstr>9월28일</vt:lpstr>
      <vt:lpstr>9월29일 </vt:lpstr>
      <vt:lpstr>9월30일</vt:lpstr>
      <vt:lpstr>'9월28일'!Print_Area</vt:lpstr>
      <vt:lpstr>'9월29일 '!Print_Area</vt:lpstr>
      <vt:lpstr>'9월30일'!Print_Area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2020-10-06T01:57:55Z</dcterms:modified>
</cp:coreProperties>
</file>