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firstSheet="4" activeTab="14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V34" i="79"/>
  <c r="U34" i="79"/>
  <c r="L34" i="79"/>
  <c r="K34" i="79"/>
  <c r="V33" i="79"/>
  <c r="U33" i="79"/>
  <c r="L33" i="79"/>
  <c r="K33" i="79"/>
  <c r="V32" i="79"/>
  <c r="U32" i="79"/>
  <c r="L32" i="79"/>
  <c r="K32" i="79"/>
  <c r="V31" i="79"/>
  <c r="U31" i="79"/>
  <c r="L31" i="79"/>
  <c r="K31" i="79"/>
  <c r="I31" i="79"/>
  <c r="V30" i="79"/>
  <c r="V29" i="79"/>
  <c r="V28" i="79"/>
  <c r="U27" i="79"/>
  <c r="V27" i="79" s="1"/>
  <c r="L27" i="79"/>
  <c r="K27" i="79"/>
  <c r="U26" i="79"/>
  <c r="V26" i="79" s="1"/>
  <c r="L26" i="79"/>
  <c r="K26" i="79"/>
  <c r="U25" i="79"/>
  <c r="V25" i="79" s="1"/>
  <c r="L25" i="79"/>
  <c r="K25" i="79"/>
  <c r="U24" i="79"/>
  <c r="V24" i="79" s="1"/>
  <c r="L24" i="79"/>
  <c r="K24" i="79"/>
  <c r="I24" i="79"/>
  <c r="V23" i="79"/>
  <c r="V22" i="79"/>
  <c r="V21" i="79"/>
  <c r="U20" i="79"/>
  <c r="V20" i="79" s="1"/>
  <c r="L20" i="79"/>
  <c r="K20" i="79"/>
  <c r="U19" i="79"/>
  <c r="V19" i="79" s="1"/>
  <c r="L19" i="79"/>
  <c r="K19" i="79"/>
  <c r="U18" i="79"/>
  <c r="V18" i="79" s="1"/>
  <c r="L18" i="79"/>
  <c r="K18" i="79"/>
  <c r="U17" i="79"/>
  <c r="V17" i="79" s="1"/>
  <c r="L17" i="79"/>
  <c r="K17" i="79"/>
  <c r="I17" i="79"/>
  <c r="V16" i="79"/>
  <c r="V15" i="79"/>
  <c r="X14" i="79" a="1"/>
  <c r="X14" i="79" s="1"/>
  <c r="V14" i="79"/>
  <c r="X13" i="79" a="1"/>
  <c r="X13" i="79" s="1"/>
  <c r="U13" i="79"/>
  <c r="V13" i="79" s="1"/>
  <c r="L13" i="79"/>
  <c r="K13" i="79"/>
  <c r="U12" i="79"/>
  <c r="V12" i="79" s="1"/>
  <c r="L12" i="79"/>
  <c r="K12" i="79"/>
  <c r="U11" i="79"/>
  <c r="V11" i="79" s="1"/>
  <c r="L11" i="79"/>
  <c r="K11" i="79"/>
  <c r="U10" i="79"/>
  <c r="V10" i="79" s="1"/>
  <c r="L10" i="79"/>
  <c r="K10" i="79"/>
  <c r="I10" i="79"/>
  <c r="Y5" i="79"/>
  <c r="L5" i="79"/>
  <c r="Z5" i="79" s="1"/>
  <c r="K5" i="79"/>
  <c r="D146" i="76"/>
  <c r="C146" i="76"/>
  <c r="B146" i="76"/>
  <c r="F145" i="76"/>
  <c r="F146" i="76" s="1"/>
  <c r="B144" i="76"/>
  <c r="B147" i="76" s="1"/>
  <c r="F143" i="76"/>
  <c r="C125" i="76"/>
  <c r="B125" i="76"/>
  <c r="E124" i="76"/>
  <c r="D124" i="76"/>
  <c r="E123" i="76"/>
  <c r="D123" i="76"/>
  <c r="E122" i="76"/>
  <c r="D122" i="76"/>
  <c r="A102" i="76"/>
  <c r="A106" i="76" s="1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20" i="76"/>
  <c r="A16" i="76"/>
  <c r="G90" i="63"/>
  <c r="G87" i="63"/>
  <c r="F87" i="63"/>
  <c r="G84" i="63"/>
  <c r="F84" i="63"/>
  <c r="E84" i="63"/>
  <c r="A63" i="63"/>
  <c r="A82" i="63" s="1"/>
  <c r="F52" i="63"/>
  <c r="D52" i="63"/>
  <c r="B52" i="63"/>
  <c r="F48" i="63"/>
  <c r="D48" i="63"/>
  <c r="B48" i="63"/>
  <c r="A46" i="63"/>
  <c r="F44" i="63"/>
  <c r="D44" i="63"/>
  <c r="B44" i="63"/>
  <c r="L35" i="63"/>
  <c r="A54" i="63" s="1"/>
  <c r="I35" i="63"/>
  <c r="M35" i="63" s="1"/>
  <c r="H35" i="63"/>
  <c r="A50" i="63" s="1"/>
  <c r="G35" i="63"/>
  <c r="F35" i="63"/>
  <c r="A35" i="63"/>
  <c r="A43" i="63" s="1"/>
  <c r="A15" i="63"/>
  <c r="A20" i="63" s="1"/>
  <c r="A118" i="62"/>
  <c r="G113" i="62"/>
  <c r="F113" i="62"/>
  <c r="E113" i="62"/>
  <c r="D113" i="62"/>
  <c r="C113" i="62"/>
  <c r="B113" i="62"/>
  <c r="G97" i="62"/>
  <c r="F97" i="62"/>
  <c r="C97" i="62"/>
  <c r="B97" i="62"/>
  <c r="G96" i="62"/>
  <c r="F96" i="62"/>
  <c r="E96" i="62"/>
  <c r="E97" i="62" s="1"/>
  <c r="D96" i="62"/>
  <c r="D97" i="62" s="1"/>
  <c r="C96" i="62"/>
  <c r="B96" i="62"/>
  <c r="A91" i="62"/>
  <c r="A80" i="62"/>
  <c r="G79" i="62"/>
  <c r="F79" i="62"/>
  <c r="E79" i="62"/>
  <c r="D79" i="62"/>
  <c r="A79" i="62"/>
  <c r="A78" i="62"/>
  <c r="E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D72" i="62"/>
  <c r="F68" i="62"/>
  <c r="F80" i="62" s="1"/>
  <c r="E68" i="62"/>
  <c r="E80" i="62" s="1"/>
  <c r="E66" i="62"/>
  <c r="E78" i="62" s="1"/>
  <c r="G65" i="62"/>
  <c r="G77" i="62" s="1"/>
  <c r="F65" i="62"/>
  <c r="F77" i="62" s="1"/>
  <c r="E65" i="62"/>
  <c r="A61" i="62"/>
  <c r="A73" i="62" s="1"/>
  <c r="E48" i="62"/>
  <c r="F48" i="62" s="1"/>
  <c r="G48" i="62" s="1"/>
  <c r="G39" i="62"/>
  <c r="F39" i="62"/>
  <c r="E39" i="62"/>
  <c r="D39" i="62"/>
  <c r="C39" i="62"/>
  <c r="B39" i="62"/>
  <c r="A39" i="62"/>
  <c r="A38" i="62"/>
  <c r="A37" i="62"/>
  <c r="A53" i="62" s="1"/>
  <c r="G19" i="62"/>
  <c r="F19" i="62"/>
  <c r="E19" i="62"/>
  <c r="C19" i="62"/>
  <c r="B19" i="62"/>
  <c r="D18" i="62"/>
  <c r="D19" i="62" s="1"/>
  <c r="C18" i="62"/>
  <c r="G156" i="57"/>
  <c r="F156" i="57"/>
  <c r="E156" i="57"/>
  <c r="D156" i="57"/>
  <c r="C156" i="57"/>
  <c r="B156" i="57"/>
  <c r="I126" i="57"/>
  <c r="M126" i="57" s="1"/>
  <c r="H126" i="57"/>
  <c r="L126" i="57" s="1"/>
  <c r="G126" i="57"/>
  <c r="K126" i="57" s="1"/>
  <c r="F126" i="57"/>
  <c r="J126" i="57" s="1"/>
  <c r="A125" i="57"/>
  <c r="F110" i="57"/>
  <c r="G110" i="57" s="1"/>
  <c r="C110" i="57"/>
  <c r="D110" i="57" s="1"/>
  <c r="E110" i="57" s="1"/>
  <c r="G109" i="57"/>
  <c r="C109" i="57"/>
  <c r="D109" i="57" s="1"/>
  <c r="E109" i="57" s="1"/>
  <c r="F109" i="57" s="1"/>
  <c r="D108" i="57"/>
  <c r="E108" i="57" s="1"/>
  <c r="F108" i="57" s="1"/>
  <c r="G108" i="57" s="1"/>
  <c r="C108" i="57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A92" i="57"/>
  <c r="F91" i="57"/>
  <c r="F96" i="57" s="1"/>
  <c r="G91" i="57" s="1"/>
  <c r="G96" i="57" s="1"/>
  <c r="E91" i="57"/>
  <c r="E96" i="57" s="1"/>
  <c r="A91" i="57"/>
  <c r="E85" i="57"/>
  <c r="E86" i="57" s="1"/>
  <c r="A79" i="57"/>
  <c r="A90" i="57" s="1"/>
  <c r="F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G73" i="57" s="1"/>
  <c r="F68" i="57"/>
  <c r="E68" i="57"/>
  <c r="E73" i="57" s="1"/>
  <c r="A68" i="57"/>
  <c r="G66" i="57"/>
  <c r="E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F61" i="57"/>
  <c r="F66" i="57" s="1"/>
  <c r="E61" i="57"/>
  <c r="A61" i="57"/>
  <c r="G59" i="57"/>
  <c r="F59" i="57"/>
  <c r="E59" i="57"/>
  <c r="A59" i="57"/>
  <c r="A40" i="57"/>
  <c r="F33" i="57"/>
  <c r="G32" i="57"/>
  <c r="G33" i="57" s="1"/>
  <c r="F32" i="57"/>
  <c r="E32" i="57"/>
  <c r="E33" i="57" s="1"/>
  <c r="D32" i="57"/>
  <c r="D33" i="57" s="1"/>
  <c r="C32" i="57"/>
  <c r="C33" i="57" s="1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28" i="57"/>
  <c r="A17" i="57"/>
  <c r="B214" i="48"/>
  <c r="G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I208" i="48"/>
  <c r="E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A184" i="48"/>
  <c r="G181" i="48"/>
  <c r="G214" i="48" s="1"/>
  <c r="I180" i="48"/>
  <c r="I213" i="48" s="1"/>
  <c r="H180" i="48"/>
  <c r="H213" i="48" s="1"/>
  <c r="G180" i="48"/>
  <c r="F180" i="48"/>
  <c r="F213" i="48" s="1"/>
  <c r="E180" i="48"/>
  <c r="E213" i="48" s="1"/>
  <c r="D180" i="48"/>
  <c r="D213" i="48" s="1"/>
  <c r="I175" i="48"/>
  <c r="I181" i="48" s="1"/>
  <c r="I214" i="48" s="1"/>
  <c r="H175" i="48"/>
  <c r="H208" i="48" s="1"/>
  <c r="G175" i="48"/>
  <c r="G208" i="48" s="1"/>
  <c r="F175" i="48"/>
  <c r="F181" i="48" s="1"/>
  <c r="F214" i="48" s="1"/>
  <c r="E175" i="48"/>
  <c r="E181" i="48" s="1"/>
  <c r="E214" i="48" s="1"/>
  <c r="D175" i="48"/>
  <c r="D208" i="48" s="1"/>
  <c r="B153" i="48"/>
  <c r="B186" i="48" s="1"/>
  <c r="A151" i="48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75" i="48"/>
  <c r="B112" i="48" s="1"/>
  <c r="A73" i="48"/>
  <c r="A110" i="48" s="1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A32" i="82"/>
  <c r="G31" i="82"/>
  <c r="F31" i="82"/>
  <c r="E31" i="82"/>
  <c r="D31" i="82"/>
  <c r="C31" i="82"/>
  <c r="B31" i="82"/>
  <c r="A29" i="82"/>
  <c r="E27" i="82"/>
  <c r="G22" i="82"/>
  <c r="F22" i="82"/>
  <c r="B22" i="82"/>
  <c r="G21" i="82"/>
  <c r="F21" i="82"/>
  <c r="E21" i="82"/>
  <c r="E22" i="82" s="1"/>
  <c r="D21" i="82"/>
  <c r="D22" i="82" s="1"/>
  <c r="C21" i="82"/>
  <c r="C22" i="82" s="1"/>
  <c r="B21" i="82"/>
  <c r="A21" i="82"/>
  <c r="G20" i="82"/>
  <c r="F20" i="82"/>
  <c r="C20" i="82"/>
  <c r="G19" i="82"/>
  <c r="F19" i="82"/>
  <c r="E19" i="82"/>
  <c r="E20" i="82" s="1"/>
  <c r="D19" i="82"/>
  <c r="D20" i="82" s="1"/>
  <c r="C19" i="82"/>
  <c r="B19" i="82"/>
  <c r="A19" i="82"/>
  <c r="A30" i="82" s="1"/>
  <c r="B18" i="82"/>
  <c r="B20" i="82" s="1"/>
  <c r="G17" i="82"/>
  <c r="F17" i="82"/>
  <c r="E28" i="82" s="1"/>
  <c r="E17" i="82"/>
  <c r="D17" i="82"/>
  <c r="C17" i="82"/>
  <c r="B28" i="82" s="1"/>
  <c r="B17" i="82"/>
  <c r="A17" i="82"/>
  <c r="A28" i="82" s="1"/>
  <c r="G16" i="82"/>
  <c r="G27" i="82" s="1"/>
  <c r="F16" i="82"/>
  <c r="F27" i="82" s="1"/>
  <c r="E16" i="82"/>
  <c r="D16" i="82"/>
  <c r="D27" i="82" s="1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G61" i="40"/>
  <c r="C61" i="40"/>
  <c r="F60" i="40"/>
  <c r="B60" i="40"/>
  <c r="E59" i="40"/>
  <c r="D58" i="40"/>
  <c r="A57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B40" i="40"/>
  <c r="G37" i="40"/>
  <c r="D37" i="40"/>
  <c r="C37" i="40"/>
  <c r="G36" i="40"/>
  <c r="F36" i="40"/>
  <c r="F61" i="40" s="1"/>
  <c r="E36" i="40"/>
  <c r="E37" i="40" s="1"/>
  <c r="D36" i="40"/>
  <c r="D61" i="40" s="1"/>
  <c r="C36" i="40"/>
  <c r="B36" i="40"/>
  <c r="B61" i="40" s="1"/>
  <c r="G35" i="40"/>
  <c r="G60" i="40" s="1"/>
  <c r="F35" i="40"/>
  <c r="E35" i="40"/>
  <c r="E60" i="40" s="1"/>
  <c r="D35" i="40"/>
  <c r="D60" i="40" s="1"/>
  <c r="C35" i="40"/>
  <c r="C60" i="40" s="1"/>
  <c r="B35" i="40"/>
  <c r="G34" i="40"/>
  <c r="G59" i="40" s="1"/>
  <c r="F34" i="40"/>
  <c r="F59" i="40" s="1"/>
  <c r="E34" i="40"/>
  <c r="D34" i="40"/>
  <c r="D59" i="40" s="1"/>
  <c r="C34" i="40"/>
  <c r="C59" i="40" s="1"/>
  <c r="B34" i="40"/>
  <c r="B59" i="40" s="1"/>
  <c r="G33" i="40"/>
  <c r="G58" i="40" s="1"/>
  <c r="F33" i="40"/>
  <c r="F58" i="40" s="1"/>
  <c r="E33" i="40"/>
  <c r="E58" i="40" s="1"/>
  <c r="D33" i="40"/>
  <c r="C33" i="40"/>
  <c r="C58" i="40" s="1"/>
  <c r="B33" i="40"/>
  <c r="B58" i="40" s="1"/>
  <c r="A32" i="40"/>
  <c r="A26" i="40"/>
  <c r="A51" i="40" s="1"/>
  <c r="A25" i="40"/>
  <c r="A50" i="40" s="1"/>
  <c r="A24" i="40"/>
  <c r="A49" i="40" s="1"/>
  <c r="A23" i="40"/>
  <c r="A28" i="40" s="1"/>
  <c r="E16" i="40"/>
  <c r="B16" i="40"/>
  <c r="B15" i="40"/>
  <c r="F206" i="38"/>
  <c r="B206" i="38"/>
  <c r="E205" i="38"/>
  <c r="D204" i="38"/>
  <c r="G203" i="38"/>
  <c r="C203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A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E181" i="38"/>
  <c r="E206" i="38" s="1"/>
  <c r="D181" i="38"/>
  <c r="D206" i="38" s="1"/>
  <c r="C181" i="38"/>
  <c r="C206" i="38" s="1"/>
  <c r="B181" i="38"/>
  <c r="G180" i="38"/>
  <c r="G205" i="38" s="1"/>
  <c r="F180" i="38"/>
  <c r="F205" i="38" s="1"/>
  <c r="E180" i="38"/>
  <c r="D180" i="38"/>
  <c r="D205" i="38" s="1"/>
  <c r="C180" i="38"/>
  <c r="C205" i="38" s="1"/>
  <c r="B180" i="38"/>
  <c r="B205" i="38" s="1"/>
  <c r="G179" i="38"/>
  <c r="G204" i="38" s="1"/>
  <c r="F179" i="38"/>
  <c r="F204" i="38" s="1"/>
  <c r="E179" i="38"/>
  <c r="E204" i="38" s="1"/>
  <c r="D179" i="38"/>
  <c r="C179" i="38"/>
  <c r="C204" i="38" s="1"/>
  <c r="B179" i="38"/>
  <c r="B204" i="38" s="1"/>
  <c r="G178" i="38"/>
  <c r="F178" i="38"/>
  <c r="F203" i="38" s="1"/>
  <c r="E178" i="38"/>
  <c r="E203" i="38" s="1"/>
  <c r="D178" i="38"/>
  <c r="D203" i="38" s="1"/>
  <c r="C178" i="38"/>
  <c r="B178" i="38"/>
  <c r="B203" i="38" s="1"/>
  <c r="A177" i="38"/>
  <c r="A202" i="38" s="1"/>
  <c r="A171" i="38"/>
  <c r="A176" i="38" s="1"/>
  <c r="A170" i="38"/>
  <c r="A195" i="38" s="1"/>
  <c r="A169" i="38"/>
  <c r="A194" i="38" s="1"/>
  <c r="A168" i="38"/>
  <c r="A193" i="38" s="1"/>
  <c r="E161" i="38"/>
  <c r="B161" i="38"/>
  <c r="B160" i="38"/>
  <c r="B185" i="38" s="1"/>
  <c r="E149" i="38"/>
  <c r="G148" i="38"/>
  <c r="G149" i="38" s="1"/>
  <c r="F148" i="38"/>
  <c r="F149" i="38" s="1"/>
  <c r="E148" i="38"/>
  <c r="D148" i="38"/>
  <c r="C148" i="38"/>
  <c r="C149" i="38" s="1"/>
  <c r="B148" i="38"/>
  <c r="A148" i="38"/>
  <c r="D147" i="38"/>
  <c r="G146" i="38"/>
  <c r="G147" i="38" s="1"/>
  <c r="F146" i="38"/>
  <c r="F147" i="38" s="1"/>
  <c r="E146" i="38"/>
  <c r="E147" i="38" s="1"/>
  <c r="D146" i="38"/>
  <c r="C146" i="38"/>
  <c r="C147" i="38" s="1"/>
  <c r="B146" i="38"/>
  <c r="A146" i="38"/>
  <c r="D145" i="38"/>
  <c r="G144" i="38"/>
  <c r="G145" i="38" s="1"/>
  <c r="F144" i="38"/>
  <c r="F145" i="38" s="1"/>
  <c r="E144" i="38"/>
  <c r="E145" i="38" s="1"/>
  <c r="D144" i="38"/>
  <c r="C144" i="38"/>
  <c r="C145" i="38" s="1"/>
  <c r="B144" i="38"/>
  <c r="A144" i="38"/>
  <c r="D143" i="38"/>
  <c r="G142" i="38"/>
  <c r="G143" i="38" s="1"/>
  <c r="F142" i="38"/>
  <c r="F143" i="38" s="1"/>
  <c r="E142" i="38"/>
  <c r="E143" i="38" s="1"/>
  <c r="D142" i="38"/>
  <c r="C142" i="38"/>
  <c r="C143" i="38" s="1"/>
  <c r="B142" i="38"/>
  <c r="A142" i="38"/>
  <c r="D141" i="38"/>
  <c r="G140" i="38"/>
  <c r="G141" i="38" s="1"/>
  <c r="F140" i="38"/>
  <c r="F141" i="38" s="1"/>
  <c r="E140" i="38"/>
  <c r="E141" i="38" s="1"/>
  <c r="D140" i="38"/>
  <c r="C140" i="38"/>
  <c r="C141" i="38" s="1"/>
  <c r="B140" i="38"/>
  <c r="A140" i="38"/>
  <c r="D139" i="38"/>
  <c r="G138" i="38"/>
  <c r="G139" i="38" s="1"/>
  <c r="F138" i="38"/>
  <c r="F139" i="38" s="1"/>
  <c r="E138" i="38"/>
  <c r="E139" i="38" s="1"/>
  <c r="D138" i="38"/>
  <c r="D150" i="38" s="1"/>
  <c r="C138" i="38"/>
  <c r="C139" i="38" s="1"/>
  <c r="B138" i="38"/>
  <c r="B150" i="38" s="1"/>
  <c r="A138" i="38"/>
  <c r="G132" i="38"/>
  <c r="G153" i="38" s="1"/>
  <c r="F132" i="38"/>
  <c r="F152" i="38" s="1"/>
  <c r="E132" i="38"/>
  <c r="E152" i="38" s="1"/>
  <c r="D132" i="38"/>
  <c r="D153" i="38" s="1"/>
  <c r="C132" i="38"/>
  <c r="C153" i="38" s="1"/>
  <c r="B132" i="38"/>
  <c r="B152" i="38" s="1"/>
  <c r="F129" i="38"/>
  <c r="B129" i="38"/>
  <c r="G128" i="38"/>
  <c r="G129" i="38" s="1"/>
  <c r="F128" i="38"/>
  <c r="E128" i="38"/>
  <c r="E129" i="38" s="1"/>
  <c r="D128" i="38"/>
  <c r="D129" i="38" s="1"/>
  <c r="C128" i="38"/>
  <c r="C129" i="38" s="1"/>
  <c r="B128" i="38"/>
  <c r="A128" i="38"/>
  <c r="A135" i="38" s="1"/>
  <c r="E121" i="38"/>
  <c r="B121" i="38"/>
  <c r="A121" i="38"/>
  <c r="A137" i="38" s="1"/>
  <c r="B120" i="38"/>
  <c r="B136" i="38" s="1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A107" i="38"/>
  <c r="B106" i="38"/>
  <c r="A106" i="38"/>
  <c r="G95" i="38"/>
  <c r="G107" i="38" s="1"/>
  <c r="F95" i="38"/>
  <c r="F107" i="38" s="1"/>
  <c r="E95" i="38"/>
  <c r="E107" i="38" s="1"/>
  <c r="D95" i="38"/>
  <c r="D107" i="38" s="1"/>
  <c r="C95" i="38"/>
  <c r="C107" i="38" s="1"/>
  <c r="B95" i="38"/>
  <c r="G94" i="38"/>
  <c r="G106" i="38" s="1"/>
  <c r="F94" i="38"/>
  <c r="F106" i="38" s="1"/>
  <c r="E94" i="38"/>
  <c r="E106" i="38" s="1"/>
  <c r="D94" i="38"/>
  <c r="D106" i="38" s="1"/>
  <c r="C94" i="38"/>
  <c r="C106" i="38" s="1"/>
  <c r="E93" i="38"/>
  <c r="B93" i="38"/>
  <c r="A93" i="38"/>
  <c r="A105" i="38" s="1"/>
  <c r="B92" i="38"/>
  <c r="B104" i="38" s="1"/>
  <c r="A83" i="38"/>
  <c r="A84" i="38" s="1"/>
  <c r="A81" i="38"/>
  <c r="A82" i="38" s="1"/>
  <c r="G74" i="38"/>
  <c r="G83" i="38" s="1"/>
  <c r="F74" i="38"/>
  <c r="E74" i="38"/>
  <c r="E83" i="38" s="1"/>
  <c r="D74" i="38"/>
  <c r="D83" i="38" s="1"/>
  <c r="C74" i="38"/>
  <c r="C83" i="38" s="1"/>
  <c r="B74" i="38"/>
  <c r="E71" i="38"/>
  <c r="B71" i="38"/>
  <c r="A71" i="38"/>
  <c r="A79" i="38" s="1"/>
  <c r="B70" i="38"/>
  <c r="B78" i="38" s="1"/>
  <c r="G63" i="38"/>
  <c r="F63" i="38"/>
  <c r="E63" i="38"/>
  <c r="D63" i="38"/>
  <c r="C63" i="38"/>
  <c r="B63" i="38"/>
  <c r="G62" i="38"/>
  <c r="F62" i="38"/>
  <c r="E62" i="38"/>
  <c r="D62" i="38"/>
  <c r="C62" i="38"/>
  <c r="B62" i="38"/>
  <c r="G61" i="38"/>
  <c r="F61" i="38"/>
  <c r="E61" i="38"/>
  <c r="D61" i="38"/>
  <c r="C61" i="38"/>
  <c r="B61" i="38"/>
  <c r="G60" i="38"/>
  <c r="F60" i="38"/>
  <c r="E60" i="38"/>
  <c r="D60" i="38"/>
  <c r="C60" i="38"/>
  <c r="B60" i="38"/>
  <c r="A60" i="38"/>
  <c r="G59" i="38"/>
  <c r="G64" i="38" s="1"/>
  <c r="F59" i="38"/>
  <c r="F64" i="38" s="1"/>
  <c r="E59" i="38"/>
  <c r="E64" i="38" s="1"/>
  <c r="D59" i="38"/>
  <c r="D64" i="38" s="1"/>
  <c r="C59" i="38"/>
  <c r="C64" i="38" s="1"/>
  <c r="B59" i="38"/>
  <c r="B64" i="38" s="1"/>
  <c r="A55" i="38"/>
  <c r="A51" i="38"/>
  <c r="A63" i="38" s="1"/>
  <c r="A50" i="38"/>
  <c r="A62" i="38" s="1"/>
  <c r="A49" i="38"/>
  <c r="A61" i="38" s="1"/>
  <c r="A47" i="38"/>
  <c r="A59" i="38" s="1"/>
  <c r="E44" i="38"/>
  <c r="B44" i="38"/>
  <c r="A44" i="38"/>
  <c r="A57" i="38" s="1"/>
  <c r="B43" i="38"/>
  <c r="B56" i="38" s="1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F32" i="38"/>
  <c r="E32" i="38"/>
  <c r="D32" i="38"/>
  <c r="C32" i="38"/>
  <c r="B32" i="38"/>
  <c r="A32" i="38"/>
  <c r="G31" i="38"/>
  <c r="G35" i="38" s="1"/>
  <c r="F31" i="38"/>
  <c r="F35" i="38" s="1"/>
  <c r="E31" i="38"/>
  <c r="E35" i="38" s="1"/>
  <c r="D31" i="38"/>
  <c r="D35" i="38" s="1"/>
  <c r="C31" i="38"/>
  <c r="C35" i="38" s="1"/>
  <c r="B31" i="38"/>
  <c r="B35" i="38" s="1"/>
  <c r="A31" i="38"/>
  <c r="G18" i="38"/>
  <c r="G24" i="38" s="1"/>
  <c r="F18" i="38"/>
  <c r="F24" i="38" s="1"/>
  <c r="E18" i="38"/>
  <c r="E24" i="38" s="1"/>
  <c r="D18" i="38"/>
  <c r="D24" i="38" s="1"/>
  <c r="C18" i="38"/>
  <c r="C24" i="38" s="1"/>
  <c r="B18" i="38"/>
  <c r="B24" i="38" s="1"/>
  <c r="A18" i="38"/>
  <c r="A28" i="38" s="1"/>
  <c r="E16" i="38"/>
  <c r="B16" i="38"/>
  <c r="A16" i="38"/>
  <c r="A30" i="38" s="1"/>
  <c r="B15" i="38"/>
  <c r="B29" i="38" s="1"/>
  <c r="A179" i="37"/>
  <c r="A178" i="37"/>
  <c r="E177" i="37"/>
  <c r="D177" i="37"/>
  <c r="A177" i="37"/>
  <c r="E176" i="37"/>
  <c r="D176" i="37"/>
  <c r="A176" i="37"/>
  <c r="E175" i="37"/>
  <c r="D175" i="37"/>
  <c r="A175" i="37"/>
  <c r="N174" i="37"/>
  <c r="N179" i="37" s="1"/>
  <c r="M174" i="37"/>
  <c r="M179" i="37" s="1"/>
  <c r="L174" i="37"/>
  <c r="L179" i="37" s="1"/>
  <c r="E174" i="37"/>
  <c r="K174" i="37" s="1"/>
  <c r="K179" i="37" s="1"/>
  <c r="D174" i="37"/>
  <c r="A174" i="37"/>
  <c r="N173" i="37"/>
  <c r="N178" i="37" s="1"/>
  <c r="M173" i="37"/>
  <c r="M178" i="37" s="1"/>
  <c r="L173" i="37"/>
  <c r="L178" i="37" s="1"/>
  <c r="K173" i="37"/>
  <c r="K178" i="37" s="1"/>
  <c r="F173" i="37"/>
  <c r="E173" i="37"/>
  <c r="F175" i="37" s="1"/>
  <c r="L175" i="37" s="1"/>
  <c r="L180" i="37" s="1"/>
  <c r="D173" i="37"/>
  <c r="A173" i="37"/>
  <c r="A172" i="37"/>
  <c r="J172" i="37" s="1"/>
  <c r="B161" i="37"/>
  <c r="B162" i="37" s="1"/>
  <c r="B159" i="37"/>
  <c r="B160" i="37" s="1"/>
  <c r="B158" i="37"/>
  <c r="G156" i="37"/>
  <c r="F156" i="37"/>
  <c r="D156" i="37"/>
  <c r="B156" i="37"/>
  <c r="E151" i="37"/>
  <c r="E161" i="37" s="1"/>
  <c r="E162" i="37" s="1"/>
  <c r="E150" i="37"/>
  <c r="E159" i="37" s="1"/>
  <c r="E160" i="37" s="1"/>
  <c r="E149" i="37"/>
  <c r="E158" i="37" s="1"/>
  <c r="G148" i="37"/>
  <c r="G157" i="37" s="1"/>
  <c r="E147" i="37"/>
  <c r="E156" i="37" s="1"/>
  <c r="G146" i="37"/>
  <c r="G155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F99" i="37" s="1"/>
  <c r="F97" i="37"/>
  <c r="E95" i="37"/>
  <c r="D95" i="37"/>
  <c r="A95" i="37"/>
  <c r="E94" i="37"/>
  <c r="D94" i="37"/>
  <c r="A94" i="37"/>
  <c r="E93" i="37"/>
  <c r="D93" i="37"/>
  <c r="A93" i="37"/>
  <c r="R92" i="37"/>
  <c r="R97" i="37" s="1"/>
  <c r="Q92" i="37"/>
  <c r="Q97" i="37" s="1"/>
  <c r="P92" i="37"/>
  <c r="P97" i="37" s="1"/>
  <c r="O92" i="37"/>
  <c r="O97" i="37" s="1"/>
  <c r="N92" i="37"/>
  <c r="N97" i="37" s="1"/>
  <c r="M92" i="37"/>
  <c r="M97" i="37" s="1"/>
  <c r="L92" i="37"/>
  <c r="L97" i="37" s="1"/>
  <c r="K92" i="37"/>
  <c r="K97" i="37" s="1"/>
  <c r="E92" i="37"/>
  <c r="L91" i="37" s="1"/>
  <c r="D92" i="37"/>
  <c r="A92" i="37"/>
  <c r="O91" i="37"/>
  <c r="N91" i="37"/>
  <c r="M91" i="37"/>
  <c r="K91" i="37"/>
  <c r="E91" i="37"/>
  <c r="D91" i="37"/>
  <c r="A91" i="37"/>
  <c r="O90" i="37"/>
  <c r="N90" i="37"/>
  <c r="M90" i="37"/>
  <c r="L90" i="37"/>
  <c r="K90" i="37"/>
  <c r="F90" i="37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G54" i="37"/>
  <c r="F54" i="37"/>
  <c r="E54" i="37"/>
  <c r="D54" i="37"/>
  <c r="G53" i="37"/>
  <c r="F53" i="37"/>
  <c r="E53" i="37"/>
  <c r="D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G29" i="37"/>
  <c r="G77" i="37" s="1"/>
  <c r="F29" i="37"/>
  <c r="F77" i="37" s="1"/>
  <c r="A28" i="37"/>
  <c r="A34" i="37" s="1"/>
  <c r="A27" i="37"/>
  <c r="A54" i="37" s="1"/>
  <c r="A26" i="37"/>
  <c r="A74" i="37" s="1"/>
  <c r="A25" i="37"/>
  <c r="A31" i="37" s="1"/>
  <c r="M21" i="37"/>
  <c r="L21" i="37"/>
  <c r="K21" i="37"/>
  <c r="G703" i="36"/>
  <c r="F703" i="36"/>
  <c r="E703" i="36"/>
  <c r="A703" i="36"/>
  <c r="G702" i="36"/>
  <c r="F702" i="36"/>
  <c r="E702" i="36"/>
  <c r="A702" i="36"/>
  <c r="G701" i="36"/>
  <c r="G706" i="36" s="1"/>
  <c r="F701" i="36"/>
  <c r="F705" i="36" s="1"/>
  <c r="E701" i="36"/>
  <c r="E705" i="36" s="1"/>
  <c r="A701" i="36"/>
  <c r="A698" i="36"/>
  <c r="A683" i="36"/>
  <c r="A700" i="36" s="1"/>
  <c r="A673" i="36"/>
  <c r="E668" i="36"/>
  <c r="E669" i="36" s="1"/>
  <c r="D668" i="36"/>
  <c r="D669" i="36" s="1"/>
  <c r="C668" i="36"/>
  <c r="C669" i="36" s="1"/>
  <c r="A666" i="36"/>
  <c r="E661" i="36"/>
  <c r="E662" i="36" s="1"/>
  <c r="D661" i="36"/>
  <c r="D662" i="36" s="1"/>
  <c r="C661" i="36"/>
  <c r="C662" i="36" s="1"/>
  <c r="A659" i="36"/>
  <c r="E654" i="36"/>
  <c r="E655" i="36" s="1"/>
  <c r="D654" i="36"/>
  <c r="D655" i="36" s="1"/>
  <c r="C654" i="36"/>
  <c r="C655" i="36" s="1"/>
  <c r="E653" i="36"/>
  <c r="D653" i="36"/>
  <c r="C653" i="36"/>
  <c r="C667" i="36" s="1"/>
  <c r="A652" i="36"/>
  <c r="E647" i="36"/>
  <c r="E648" i="36" s="1"/>
  <c r="D647" i="36"/>
  <c r="D648" i="36" s="1"/>
  <c r="C647" i="36"/>
  <c r="C648" i="36" s="1"/>
  <c r="E646" i="36"/>
  <c r="D646" i="36"/>
  <c r="C646" i="36"/>
  <c r="A645" i="36"/>
  <c r="A672" i="36" s="1"/>
  <c r="E640" i="36"/>
  <c r="E641" i="36" s="1"/>
  <c r="D640" i="36"/>
  <c r="D641" i="36" s="1"/>
  <c r="C640" i="36"/>
  <c r="C641" i="36" s="1"/>
  <c r="E639" i="36"/>
  <c r="E660" i="36" s="1"/>
  <c r="D639" i="36"/>
  <c r="D660" i="36" s="1"/>
  <c r="C639" i="36"/>
  <c r="A638" i="36"/>
  <c r="E633" i="36"/>
  <c r="E634" i="36" s="1"/>
  <c r="D633" i="36"/>
  <c r="D634" i="36" s="1"/>
  <c r="C633" i="36"/>
  <c r="C634" i="36" s="1"/>
  <c r="E632" i="36"/>
  <c r="D632" i="36"/>
  <c r="C632" i="36"/>
  <c r="A631" i="36"/>
  <c r="E628" i="36"/>
  <c r="D628" i="36"/>
  <c r="C628" i="36"/>
  <c r="B628" i="36"/>
  <c r="A612" i="36"/>
  <c r="G598" i="36"/>
  <c r="F598" i="36"/>
  <c r="F601" i="36" s="1"/>
  <c r="E598" i="36"/>
  <c r="D598" i="36"/>
  <c r="C598" i="36"/>
  <c r="B598" i="36"/>
  <c r="B601" i="36" s="1"/>
  <c r="A598" i="36"/>
  <c r="G597" i="36"/>
  <c r="F597" i="36"/>
  <c r="E597" i="36"/>
  <c r="E601" i="36" s="1"/>
  <c r="D597" i="36"/>
  <c r="C597" i="36"/>
  <c r="B597" i="36"/>
  <c r="A597" i="36"/>
  <c r="G596" i="36"/>
  <c r="G601" i="36" s="1"/>
  <c r="F596" i="36"/>
  <c r="F602" i="36" s="1"/>
  <c r="E596" i="36"/>
  <c r="E602" i="36" s="1"/>
  <c r="D596" i="36"/>
  <c r="D601" i="36" s="1"/>
  <c r="C596" i="36"/>
  <c r="C601" i="36" s="1"/>
  <c r="B596" i="36"/>
  <c r="B602" i="36" s="1"/>
  <c r="A596" i="36"/>
  <c r="G595" i="36"/>
  <c r="F595" i="36"/>
  <c r="E595" i="36"/>
  <c r="J595" i="36" s="1"/>
  <c r="A587" i="36" s="1"/>
  <c r="D595" i="36"/>
  <c r="I595" i="36" s="1"/>
  <c r="C595" i="36"/>
  <c r="B595" i="36"/>
  <c r="A595" i="36"/>
  <c r="G594" i="36"/>
  <c r="F594" i="36"/>
  <c r="E594" i="36"/>
  <c r="J594" i="36" s="1"/>
  <c r="D594" i="36"/>
  <c r="I594" i="36" s="1"/>
  <c r="C594" i="36"/>
  <c r="B594" i="36"/>
  <c r="J593" i="36"/>
  <c r="I593" i="36"/>
  <c r="A591" i="36"/>
  <c r="A573" i="36"/>
  <c r="E566" i="36"/>
  <c r="E565" i="36"/>
  <c r="G563" i="36"/>
  <c r="F563" i="36"/>
  <c r="E563" i="36"/>
  <c r="A563" i="36"/>
  <c r="G562" i="36"/>
  <c r="F562" i="36"/>
  <c r="E562" i="36"/>
  <c r="A562" i="36"/>
  <c r="G561" i="36"/>
  <c r="G565" i="36" s="1"/>
  <c r="F561" i="36"/>
  <c r="F565" i="36" s="1"/>
  <c r="E561" i="36"/>
  <c r="E567" i="36" s="1"/>
  <c r="A561" i="36"/>
  <c r="A560" i="36"/>
  <c r="A558" i="36"/>
  <c r="A543" i="36"/>
  <c r="G531" i="36"/>
  <c r="G534" i="36" s="1"/>
  <c r="F531" i="36"/>
  <c r="E531" i="36"/>
  <c r="D531" i="36"/>
  <c r="C531" i="36"/>
  <c r="C534" i="36" s="1"/>
  <c r="B531" i="36"/>
  <c r="A531" i="36"/>
  <c r="G530" i="36"/>
  <c r="F530" i="36"/>
  <c r="E530" i="36"/>
  <c r="D530" i="36"/>
  <c r="C530" i="36"/>
  <c r="B530" i="36"/>
  <c r="A530" i="36"/>
  <c r="G529" i="36"/>
  <c r="G535" i="36" s="1"/>
  <c r="F529" i="36"/>
  <c r="F535" i="36" s="1"/>
  <c r="E529" i="36"/>
  <c r="E534" i="36" s="1"/>
  <c r="D529" i="36"/>
  <c r="D534" i="36" s="1"/>
  <c r="C529" i="36"/>
  <c r="C535" i="36" s="1"/>
  <c r="B529" i="36"/>
  <c r="B535" i="36" s="1"/>
  <c r="A529" i="36"/>
  <c r="G528" i="36"/>
  <c r="F528" i="36"/>
  <c r="E528" i="36"/>
  <c r="J528" i="36" s="1"/>
  <c r="A520" i="36" s="1"/>
  <c r="D528" i="36"/>
  <c r="I528" i="36" s="1"/>
  <c r="C528" i="36"/>
  <c r="B528" i="36"/>
  <c r="A528" i="36"/>
  <c r="B527" i="36"/>
  <c r="J526" i="36"/>
  <c r="I526" i="36"/>
  <c r="A524" i="36"/>
  <c r="A506" i="36"/>
  <c r="C498" i="36"/>
  <c r="F497" i="36"/>
  <c r="B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7" i="36" s="1"/>
  <c r="G493" i="36"/>
  <c r="G497" i="36" s="1"/>
  <c r="F493" i="36"/>
  <c r="F499" i="36" s="1"/>
  <c r="E493" i="36"/>
  <c r="E498" i="36" s="1"/>
  <c r="D493" i="36"/>
  <c r="D497" i="36" s="1"/>
  <c r="C493" i="36"/>
  <c r="C497" i="36" s="1"/>
  <c r="B493" i="36"/>
  <c r="B499" i="36" s="1"/>
  <c r="A493" i="36"/>
  <c r="J491" i="36"/>
  <c r="I491" i="36"/>
  <c r="A489" i="36"/>
  <c r="A473" i="36"/>
  <c r="G466" i="36"/>
  <c r="F465" i="36"/>
  <c r="G463" i="36"/>
  <c r="F463" i="36"/>
  <c r="E463" i="36"/>
  <c r="A463" i="36"/>
  <c r="G462" i="36"/>
  <c r="F462" i="36"/>
  <c r="E462" i="36"/>
  <c r="A462" i="36"/>
  <c r="G461" i="36"/>
  <c r="G465" i="36" s="1"/>
  <c r="F461" i="36"/>
  <c r="F467" i="36" s="1"/>
  <c r="E461" i="36"/>
  <c r="E466" i="36" s="1"/>
  <c r="A461" i="36"/>
  <c r="G445" i="36"/>
  <c r="G460" i="36" s="1"/>
  <c r="F445" i="36"/>
  <c r="F460" i="36" s="1"/>
  <c r="E445" i="36"/>
  <c r="E460" i="36" s="1"/>
  <c r="A445" i="36"/>
  <c r="A458" i="36" s="1"/>
  <c r="A443" i="36"/>
  <c r="A460" i="36" s="1"/>
  <c r="G433" i="36"/>
  <c r="F433" i="36"/>
  <c r="E433" i="36"/>
  <c r="E436" i="36" s="1"/>
  <c r="D433" i="36"/>
  <c r="C433" i="36"/>
  <c r="B433" i="36"/>
  <c r="A433" i="36"/>
  <c r="G432" i="36"/>
  <c r="F432" i="36"/>
  <c r="E432" i="36"/>
  <c r="D432" i="36"/>
  <c r="C432" i="36"/>
  <c r="B432" i="36"/>
  <c r="A432" i="36"/>
  <c r="G431" i="36"/>
  <c r="G436" i="36" s="1"/>
  <c r="F431" i="36"/>
  <c r="F436" i="36" s="1"/>
  <c r="E431" i="36"/>
  <c r="E437" i="36" s="1"/>
  <c r="D431" i="36"/>
  <c r="D437" i="36" s="1"/>
  <c r="C431" i="36"/>
  <c r="C436" i="36" s="1"/>
  <c r="B431" i="36"/>
  <c r="B436" i="36" s="1"/>
  <c r="A431" i="36"/>
  <c r="G430" i="36"/>
  <c r="J430" i="36" s="1"/>
  <c r="F430" i="36"/>
  <c r="E430" i="36"/>
  <c r="D430" i="36"/>
  <c r="I430" i="36" s="1"/>
  <c r="C430" i="36"/>
  <c r="B430" i="36"/>
  <c r="J429" i="36"/>
  <c r="I429" i="36"/>
  <c r="A427" i="36"/>
  <c r="A411" i="36"/>
  <c r="F405" i="36"/>
  <c r="E405" i="36"/>
  <c r="E404" i="36"/>
  <c r="E403" i="36"/>
  <c r="G401" i="36"/>
  <c r="F401" i="36"/>
  <c r="E401" i="36"/>
  <c r="A401" i="36"/>
  <c r="G400" i="36"/>
  <c r="F400" i="36"/>
  <c r="E400" i="36"/>
  <c r="A400" i="36"/>
  <c r="G399" i="36"/>
  <c r="G404" i="36" s="1"/>
  <c r="F399" i="36"/>
  <c r="F403" i="36" s="1"/>
  <c r="E399" i="36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0" i="36"/>
  <c r="F370" i="36"/>
  <c r="E370" i="36"/>
  <c r="D370" i="36"/>
  <c r="C370" i="36"/>
  <c r="B370" i="36"/>
  <c r="A370" i="36"/>
  <c r="G369" i="36"/>
  <c r="G373" i="36" s="1"/>
  <c r="F369" i="36"/>
  <c r="E369" i="36"/>
  <c r="D369" i="36"/>
  <c r="C369" i="36"/>
  <c r="C373" i="36" s="1"/>
  <c r="B369" i="36"/>
  <c r="A369" i="36"/>
  <c r="G368" i="36"/>
  <c r="G374" i="36" s="1"/>
  <c r="F368" i="36"/>
  <c r="F374" i="36" s="1"/>
  <c r="E368" i="36"/>
  <c r="E373" i="36" s="1"/>
  <c r="D368" i="36"/>
  <c r="D373" i="36" s="1"/>
  <c r="C368" i="36"/>
  <c r="C374" i="36" s="1"/>
  <c r="B368" i="36"/>
  <c r="B374" i="36" s="1"/>
  <c r="A368" i="36"/>
  <c r="G367" i="36"/>
  <c r="J367" i="36" s="1"/>
  <c r="F367" i="36"/>
  <c r="E367" i="36"/>
  <c r="D367" i="36"/>
  <c r="I367" i="36" s="1"/>
  <c r="C367" i="36"/>
  <c r="B367" i="36"/>
  <c r="J366" i="36"/>
  <c r="I366" i="36"/>
  <c r="A364" i="36"/>
  <c r="A348" i="36"/>
  <c r="E341" i="36"/>
  <c r="J341" i="36" s="1"/>
  <c r="O341" i="36" s="1"/>
  <c r="T341" i="36" s="1"/>
  <c r="Y341" i="36" s="1"/>
  <c r="AD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G331" i="36"/>
  <c r="AD342" i="36" s="1"/>
  <c r="F331" i="36"/>
  <c r="Y342" i="36" s="1"/>
  <c r="E331" i="36"/>
  <c r="T342" i="36" s="1"/>
  <c r="D331" i="36"/>
  <c r="O342" i="36" s="1"/>
  <c r="C331" i="36"/>
  <c r="J342" i="36" s="1"/>
  <c r="B331" i="36"/>
  <c r="E342" i="36" s="1"/>
  <c r="A331" i="36"/>
  <c r="G330" i="36"/>
  <c r="AC342" i="36" s="1"/>
  <c r="F330" i="36"/>
  <c r="X342" i="36" s="1"/>
  <c r="E330" i="36"/>
  <c r="S342" i="36" s="1"/>
  <c r="D330" i="36"/>
  <c r="N342" i="36" s="1"/>
  <c r="C330" i="36"/>
  <c r="I342" i="36" s="1"/>
  <c r="B330" i="36"/>
  <c r="D342" i="36" s="1"/>
  <c r="A330" i="36"/>
  <c r="G329" i="36"/>
  <c r="G335" i="36" s="1"/>
  <c r="F329" i="36"/>
  <c r="W342" i="36" s="1"/>
  <c r="E329" i="36"/>
  <c r="E334" i="36" s="1"/>
  <c r="D329" i="36"/>
  <c r="M342" i="36" s="1"/>
  <c r="C329" i="36"/>
  <c r="C335" i="36" s="1"/>
  <c r="B329" i="36"/>
  <c r="C342" i="36" s="1"/>
  <c r="A329" i="36"/>
  <c r="G328" i="36"/>
  <c r="J328" i="36" s="1"/>
  <c r="F328" i="36"/>
  <c r="E328" i="36"/>
  <c r="D328" i="36"/>
  <c r="I328" i="36" s="1"/>
  <c r="C328" i="36"/>
  <c r="B328" i="36"/>
  <c r="A328" i="36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V342" i="36" s="1"/>
  <c r="E303" i="36"/>
  <c r="E311" i="36" s="1"/>
  <c r="E327" i="36" s="1"/>
  <c r="Q342" i="36" s="1"/>
  <c r="D303" i="36"/>
  <c r="D311" i="36" s="1"/>
  <c r="D327" i="36" s="1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B341" i="36" s="1"/>
  <c r="G341" i="36" s="1"/>
  <c r="L341" i="36" s="1"/>
  <c r="Q341" i="36" s="1"/>
  <c r="V341" i="36" s="1"/>
  <c r="AA341" i="36" s="1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G283" i="36"/>
  <c r="AD294" i="36" s="1"/>
  <c r="F283" i="36"/>
  <c r="Y294" i="36" s="1"/>
  <c r="E283" i="36"/>
  <c r="T294" i="36" s="1"/>
  <c r="D283" i="36"/>
  <c r="O294" i="36" s="1"/>
  <c r="C283" i="36"/>
  <c r="J294" i="36" s="1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G286" i="36" s="1"/>
  <c r="F281" i="36"/>
  <c r="F286" i="36" s="1"/>
  <c r="E281" i="36"/>
  <c r="E287" i="36" s="1"/>
  <c r="D281" i="36"/>
  <c r="D287" i="36" s="1"/>
  <c r="C281" i="36"/>
  <c r="C286" i="36" s="1"/>
  <c r="B281" i="36"/>
  <c r="B286" i="36" s="1"/>
  <c r="A281" i="36"/>
  <c r="G280" i="36"/>
  <c r="F280" i="36"/>
  <c r="E280" i="36"/>
  <c r="J280" i="36" s="1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B293" i="36" s="1"/>
  <c r="G293" i="36" s="1"/>
  <c r="L293" i="36" s="1"/>
  <c r="Q293" i="36" s="1"/>
  <c r="V293" i="36" s="1"/>
  <c r="AA293" i="36" s="1"/>
  <c r="G244" i="36"/>
  <c r="G243" i="36"/>
  <c r="G241" i="36"/>
  <c r="F241" i="36"/>
  <c r="E241" i="36"/>
  <c r="A241" i="36"/>
  <c r="G240" i="36"/>
  <c r="F240" i="36"/>
  <c r="E240" i="36"/>
  <c r="A240" i="36"/>
  <c r="G239" i="36"/>
  <c r="G245" i="36" s="1"/>
  <c r="F239" i="36"/>
  <c r="F245" i="36" s="1"/>
  <c r="E239" i="36"/>
  <c r="E244" i="36" s="1"/>
  <c r="A239" i="36"/>
  <c r="A236" i="36"/>
  <c r="A221" i="36"/>
  <c r="A238" i="36" s="1"/>
  <c r="E212" i="36"/>
  <c r="G210" i="36"/>
  <c r="F210" i="36"/>
  <c r="E210" i="36"/>
  <c r="G209" i="36"/>
  <c r="F209" i="36"/>
  <c r="E209" i="36"/>
  <c r="G208" i="36"/>
  <c r="G212" i="36" s="1"/>
  <c r="F208" i="36"/>
  <c r="F214" i="36" s="1"/>
  <c r="E208" i="36"/>
  <c r="E213" i="36" s="1"/>
  <c r="A192" i="36"/>
  <c r="B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H183" i="36" s="1"/>
  <c r="G179" i="36"/>
  <c r="G183" i="36" s="1"/>
  <c r="F179" i="36"/>
  <c r="F185" i="36" s="1"/>
  <c r="E179" i="36"/>
  <c r="E184" i="36" s="1"/>
  <c r="D179" i="36"/>
  <c r="D183" i="36" s="1"/>
  <c r="C179" i="36"/>
  <c r="C183" i="36" s="1"/>
  <c r="B179" i="36"/>
  <c r="B185" i="36" s="1"/>
  <c r="A179" i="36"/>
  <c r="H178" i="36"/>
  <c r="G178" i="36"/>
  <c r="J178" i="36" s="1"/>
  <c r="F178" i="36"/>
  <c r="E178" i="36"/>
  <c r="D178" i="36"/>
  <c r="I178" i="36" s="1"/>
  <c r="C178" i="36"/>
  <c r="B178" i="36"/>
  <c r="A178" i="36"/>
  <c r="H177" i="36"/>
  <c r="H175" i="36"/>
  <c r="A174" i="36"/>
  <c r="E160" i="36"/>
  <c r="B160" i="36"/>
  <c r="B159" i="36"/>
  <c r="B175" i="36" s="1"/>
  <c r="A158" i="36"/>
  <c r="G145" i="36"/>
  <c r="F145" i="36"/>
  <c r="F148" i="36" s="1"/>
  <c r="E145" i="36"/>
  <c r="D145" i="36"/>
  <c r="C145" i="36"/>
  <c r="B145" i="36"/>
  <c r="B148" i="36" s="1"/>
  <c r="A145" i="36"/>
  <c r="G144" i="36"/>
  <c r="F144" i="36"/>
  <c r="E144" i="36"/>
  <c r="E148" i="36" s="1"/>
  <c r="D144" i="36"/>
  <c r="C144" i="36"/>
  <c r="B144" i="36"/>
  <c r="A144" i="36"/>
  <c r="G143" i="36"/>
  <c r="G148" i="36" s="1"/>
  <c r="F143" i="36"/>
  <c r="F149" i="36" s="1"/>
  <c r="E143" i="36"/>
  <c r="E149" i="36" s="1"/>
  <c r="D143" i="36"/>
  <c r="D148" i="36" s="1"/>
  <c r="C143" i="36"/>
  <c r="C148" i="36" s="1"/>
  <c r="B143" i="36"/>
  <c r="B149" i="36" s="1"/>
  <c r="A143" i="36"/>
  <c r="G142" i="36"/>
  <c r="F142" i="36"/>
  <c r="E142" i="36"/>
  <c r="J142" i="36" s="1"/>
  <c r="D142" i="36"/>
  <c r="I142" i="36" s="1"/>
  <c r="C142" i="36"/>
  <c r="B142" i="36"/>
  <c r="A142" i="36"/>
  <c r="E122" i="36"/>
  <c r="B122" i="36"/>
  <c r="B121" i="36"/>
  <c r="B139" i="36" s="1"/>
  <c r="A120" i="36"/>
  <c r="G104" i="36"/>
  <c r="G107" i="36" s="1"/>
  <c r="F104" i="36"/>
  <c r="E104" i="36"/>
  <c r="D104" i="36"/>
  <c r="C104" i="36"/>
  <c r="C107" i="36" s="1"/>
  <c r="B104" i="36"/>
  <c r="A104" i="36"/>
  <c r="G103" i="36"/>
  <c r="F103" i="36"/>
  <c r="F107" i="36" s="1"/>
  <c r="E103" i="36"/>
  <c r="D103" i="36"/>
  <c r="C103" i="36"/>
  <c r="B103" i="36"/>
  <c r="B107" i="36" s="1"/>
  <c r="A103" i="36"/>
  <c r="G102" i="36"/>
  <c r="G108" i="36" s="1"/>
  <c r="F102" i="36"/>
  <c r="F108" i="36" s="1"/>
  <c r="E102" i="36"/>
  <c r="E107" i="36" s="1"/>
  <c r="D102" i="36"/>
  <c r="D107" i="36" s="1"/>
  <c r="C102" i="36"/>
  <c r="C108" i="36" s="1"/>
  <c r="B102" i="36"/>
  <c r="B108" i="36" s="1"/>
  <c r="A102" i="36"/>
  <c r="G101" i="36"/>
  <c r="F101" i="36"/>
  <c r="E101" i="36"/>
  <c r="J101" i="36" s="1"/>
  <c r="D101" i="36"/>
  <c r="I101" i="36" s="1"/>
  <c r="C101" i="36"/>
  <c r="B101" i="36"/>
  <c r="A101" i="36"/>
  <c r="A97" i="36"/>
  <c r="E82" i="36"/>
  <c r="B82" i="36"/>
  <c r="B81" i="36"/>
  <c r="B98" i="36" s="1"/>
  <c r="A80" i="36"/>
  <c r="G69" i="36"/>
  <c r="G72" i="36" s="1"/>
  <c r="F69" i="36"/>
  <c r="E69" i="36"/>
  <c r="D69" i="36"/>
  <c r="C69" i="36"/>
  <c r="C72" i="36" s="1"/>
  <c r="B69" i="36"/>
  <c r="A69" i="36"/>
  <c r="G68" i="36"/>
  <c r="F68" i="36"/>
  <c r="F72" i="36" s="1"/>
  <c r="E68" i="36"/>
  <c r="D68" i="36"/>
  <c r="C68" i="36"/>
  <c r="B68" i="36"/>
  <c r="B72" i="36" s="1"/>
  <c r="A68" i="36"/>
  <c r="G67" i="36"/>
  <c r="G73" i="36" s="1"/>
  <c r="F67" i="36"/>
  <c r="F73" i="36" s="1"/>
  <c r="E67" i="36"/>
  <c r="E72" i="36" s="1"/>
  <c r="D67" i="36"/>
  <c r="D72" i="36" s="1"/>
  <c r="C67" i="36"/>
  <c r="C73" i="36" s="1"/>
  <c r="B67" i="36"/>
  <c r="B73" i="36" s="1"/>
  <c r="A67" i="36"/>
  <c r="G66" i="36"/>
  <c r="F66" i="36"/>
  <c r="E66" i="36"/>
  <c r="J66" i="36" s="1"/>
  <c r="D66" i="36"/>
  <c r="I66" i="36" s="1"/>
  <c r="C66" i="36"/>
  <c r="B66" i="36"/>
  <c r="A66" i="36"/>
  <c r="B63" i="36"/>
  <c r="E47" i="36"/>
  <c r="B47" i="36"/>
  <c r="B46" i="36"/>
  <c r="A45" i="36"/>
  <c r="A65" i="36" s="1"/>
  <c r="F39" i="36"/>
  <c r="G38" i="36"/>
  <c r="F38" i="36"/>
  <c r="F37" i="36"/>
  <c r="G35" i="36"/>
  <c r="F35" i="36"/>
  <c r="E35" i="36"/>
  <c r="A35" i="36"/>
  <c r="G34" i="36"/>
  <c r="F34" i="36"/>
  <c r="E34" i="36"/>
  <c r="A34" i="36"/>
  <c r="G33" i="36"/>
  <c r="G37" i="36" s="1"/>
  <c r="F33" i="36"/>
  <c r="E33" i="36"/>
  <c r="E38" i="36" s="1"/>
  <c r="A33" i="36"/>
  <c r="A16" i="36"/>
  <c r="A32" i="36" s="1"/>
  <c r="A87" i="35"/>
  <c r="A86" i="35"/>
  <c r="A84" i="35"/>
  <c r="F83" i="35"/>
  <c r="B83" i="35"/>
  <c r="A82" i="35"/>
  <c r="A81" i="35"/>
  <c r="G80" i="35"/>
  <c r="C80" i="35"/>
  <c r="F79" i="35"/>
  <c r="B79" i="35"/>
  <c r="A77" i="35"/>
  <c r="A73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E86" i="35" s="1"/>
  <c r="D67" i="35"/>
  <c r="D86" i="35" s="1"/>
  <c r="C67" i="35"/>
  <c r="C86" i="35" s="1"/>
  <c r="B67" i="35"/>
  <c r="B86" i="35" s="1"/>
  <c r="A67" i="35"/>
  <c r="G66" i="35"/>
  <c r="G83" i="35" s="1"/>
  <c r="F66" i="35"/>
  <c r="E66" i="35"/>
  <c r="E83" i="35" s="1"/>
  <c r="D66" i="35"/>
  <c r="D83" i="35" s="1"/>
  <c r="C66" i="35"/>
  <c r="C83" i="35" s="1"/>
  <c r="B66" i="35"/>
  <c r="A66" i="35"/>
  <c r="A83" i="35" s="1"/>
  <c r="G65" i="35"/>
  <c r="F65" i="35"/>
  <c r="F80" i="35" s="1"/>
  <c r="E65" i="35"/>
  <c r="E80" i="35" s="1"/>
  <c r="D65" i="35"/>
  <c r="D80" i="35" s="1"/>
  <c r="C65" i="35"/>
  <c r="B65" i="35"/>
  <c r="B80" i="35" s="1"/>
  <c r="A65" i="35"/>
  <c r="A80" i="35" s="1"/>
  <c r="G64" i="35"/>
  <c r="G79" i="35" s="1"/>
  <c r="F64" i="35"/>
  <c r="E64" i="35"/>
  <c r="E79" i="35" s="1"/>
  <c r="D64" i="35"/>
  <c r="D79" i="35" s="1"/>
  <c r="C64" i="35"/>
  <c r="C79" i="35" s="1"/>
  <c r="B64" i="35"/>
  <c r="A64" i="35"/>
  <c r="A79" i="35" s="1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A76" i="35" s="1"/>
  <c r="E61" i="35"/>
  <c r="B61" i="35"/>
  <c r="A61" i="35"/>
  <c r="B60" i="35"/>
  <c r="B72" i="35" s="1"/>
  <c r="A59" i="35"/>
  <c r="A71" i="35" s="1"/>
  <c r="A48" i="35"/>
  <c r="D45" i="35"/>
  <c r="G44" i="35"/>
  <c r="C44" i="35"/>
  <c r="G41" i="35"/>
  <c r="C41" i="35"/>
  <c r="F40" i="35"/>
  <c r="B40" i="35"/>
  <c r="E39" i="35"/>
  <c r="A39" i="35"/>
  <c r="D38" i="35"/>
  <c r="D35" i="35"/>
  <c r="B31" i="35"/>
  <c r="G26" i="35"/>
  <c r="G45" i="35" s="1"/>
  <c r="F26" i="35"/>
  <c r="F45" i="35" s="1"/>
  <c r="E26" i="35"/>
  <c r="E45" i="35" s="1"/>
  <c r="D26" i="35"/>
  <c r="C26" i="35"/>
  <c r="C45" i="35" s="1"/>
  <c r="B26" i="35"/>
  <c r="B45" i="35" s="1"/>
  <c r="A26" i="35"/>
  <c r="A45" i="35" s="1"/>
  <c r="G25" i="35"/>
  <c r="F25" i="35"/>
  <c r="F44" i="35" s="1"/>
  <c r="E25" i="35"/>
  <c r="E44" i="35" s="1"/>
  <c r="D25" i="35"/>
  <c r="D44" i="35" s="1"/>
  <c r="C25" i="35"/>
  <c r="B25" i="35"/>
  <c r="B44" i="35" s="1"/>
  <c r="A25" i="35"/>
  <c r="A44" i="35" s="1"/>
  <c r="G23" i="35"/>
  <c r="F23" i="35"/>
  <c r="F41" i="35" s="1"/>
  <c r="E23" i="35"/>
  <c r="E41" i="35" s="1"/>
  <c r="D23" i="35"/>
  <c r="D41" i="35" s="1"/>
  <c r="C23" i="35"/>
  <c r="B23" i="35"/>
  <c r="B41" i="35" s="1"/>
  <c r="A23" i="35"/>
  <c r="A41" i="35" s="1"/>
  <c r="G22" i="35"/>
  <c r="G40" i="35" s="1"/>
  <c r="F22" i="35"/>
  <c r="E22" i="35"/>
  <c r="E40" i="35" s="1"/>
  <c r="D22" i="35"/>
  <c r="D40" i="35" s="1"/>
  <c r="C22" i="35"/>
  <c r="C40" i="35" s="1"/>
  <c r="B22" i="35"/>
  <c r="A22" i="35"/>
  <c r="A40" i="35" s="1"/>
  <c r="G21" i="35"/>
  <c r="G39" i="35" s="1"/>
  <c r="F21" i="35"/>
  <c r="F39" i="35" s="1"/>
  <c r="E21" i="35"/>
  <c r="D21" i="35"/>
  <c r="D39" i="35" s="1"/>
  <c r="C21" i="35"/>
  <c r="C39" i="35" s="1"/>
  <c r="B21" i="35"/>
  <c r="B39" i="35" s="1"/>
  <c r="A21" i="35"/>
  <c r="G20" i="35"/>
  <c r="G38" i="35" s="1"/>
  <c r="F20" i="35"/>
  <c r="F38" i="35" s="1"/>
  <c r="E20" i="35"/>
  <c r="E38" i="35" s="1"/>
  <c r="D20" i="35"/>
  <c r="C20" i="35"/>
  <c r="C38" i="35" s="1"/>
  <c r="B20" i="35"/>
  <c r="B38" i="35" s="1"/>
  <c r="A20" i="35"/>
  <c r="A38" i="35" s="1"/>
  <c r="G19" i="35"/>
  <c r="G35" i="35" s="1"/>
  <c r="F19" i="35"/>
  <c r="F35" i="35" s="1"/>
  <c r="E19" i="35"/>
  <c r="E35" i="35" s="1"/>
  <c r="D19" i="35"/>
  <c r="C19" i="35"/>
  <c r="C35" i="35" s="1"/>
  <c r="B19" i="35"/>
  <c r="B35" i="35" s="1"/>
  <c r="A19" i="35"/>
  <c r="A35" i="35" s="1"/>
  <c r="E17" i="35"/>
  <c r="B17" i="35"/>
  <c r="B16" i="35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73" i="23"/>
  <c r="A183" i="23" s="1"/>
  <c r="A172" i="23"/>
  <c r="A193" i="23" s="1"/>
  <c r="A171" i="23"/>
  <c r="A170" i="23"/>
  <c r="A191" i="23" s="1"/>
  <c r="A169" i="23"/>
  <c r="A190" i="23" s="1"/>
  <c r="A168" i="23"/>
  <c r="A179" i="23" s="1"/>
  <c r="E167" i="23"/>
  <c r="B167" i="23"/>
  <c r="B166" i="23"/>
  <c r="F148" i="23"/>
  <c r="A133" i="23"/>
  <c r="A123" i="23"/>
  <c r="A121" i="23"/>
  <c r="A106" i="23"/>
  <c r="A135" i="23" s="1"/>
  <c r="A105" i="23"/>
  <c r="A134" i="23" s="1"/>
  <c r="A104" i="23"/>
  <c r="A103" i="23"/>
  <c r="A132" i="23" s="1"/>
  <c r="A101" i="23"/>
  <c r="A119" i="23" s="1"/>
  <c r="E100" i="23"/>
  <c r="B100" i="23"/>
  <c r="A100" i="23"/>
  <c r="A129" i="23" s="1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E18" i="23"/>
  <c r="B18" i="23"/>
  <c r="A18" i="23"/>
  <c r="B17" i="23"/>
  <c r="B25" i="23" s="1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41" i="80"/>
  <c r="A56" i="80" s="1"/>
  <c r="G33" i="80"/>
  <c r="F33" i="80"/>
  <c r="E33" i="80"/>
  <c r="D33" i="80"/>
  <c r="C33" i="80"/>
  <c r="B33" i="80"/>
  <c r="A33" i="80"/>
  <c r="A32" i="80"/>
  <c r="A31" i="80"/>
  <c r="A30" i="80"/>
  <c r="G29" i="80"/>
  <c r="F29" i="80"/>
  <c r="E29" i="80"/>
  <c r="D29" i="80"/>
  <c r="C29" i="80"/>
  <c r="A29" i="80"/>
  <c r="A17" i="80"/>
  <c r="A28" i="80" s="1"/>
  <c r="B371" i="78"/>
  <c r="A367" i="78"/>
  <c r="A374" i="78" s="1"/>
  <c r="A346" i="78"/>
  <c r="D343" i="78"/>
  <c r="G341" i="78"/>
  <c r="G343" i="78" s="1"/>
  <c r="F341" i="78"/>
  <c r="F343" i="78" s="1"/>
  <c r="E341" i="78"/>
  <c r="E343" i="78" s="1"/>
  <c r="D341" i="78"/>
  <c r="C341" i="78"/>
  <c r="C343" i="78" s="1"/>
  <c r="B341" i="78"/>
  <c r="B343" i="78" s="1"/>
  <c r="B322" i="78"/>
  <c r="C321" i="78"/>
  <c r="D321" i="78" s="1"/>
  <c r="B303" i="78"/>
  <c r="A300" i="78"/>
  <c r="A306" i="78" s="1"/>
  <c r="B291" i="78"/>
  <c r="C290" i="78"/>
  <c r="E289" i="78"/>
  <c r="D289" i="78"/>
  <c r="E288" i="78"/>
  <c r="D288" i="78"/>
  <c r="C288" i="78"/>
  <c r="E287" i="78"/>
  <c r="D287" i="78"/>
  <c r="C287" i="78"/>
  <c r="E286" i="78"/>
  <c r="D286" i="78"/>
  <c r="C286" i="78"/>
  <c r="C285" i="78"/>
  <c r="A284" i="78"/>
  <c r="A294" i="78" s="1"/>
  <c r="E269" i="78"/>
  <c r="C269" i="78"/>
  <c r="E268" i="78"/>
  <c r="C268" i="78"/>
  <c r="C267" i="78"/>
  <c r="A265" i="78"/>
  <c r="A274" i="78" s="1"/>
  <c r="C215" i="78"/>
  <c r="F196" i="78"/>
  <c r="E196" i="78"/>
  <c r="E215" i="78" s="1"/>
  <c r="D196" i="78"/>
  <c r="D215" i="78" s="1"/>
  <c r="C196" i="78"/>
  <c r="B196" i="78"/>
  <c r="B215" i="78" s="1"/>
  <c r="A179" i="78"/>
  <c r="A173" i="78"/>
  <c r="H158" i="78"/>
  <c r="G48" i="80" s="1"/>
  <c r="G63" i="80" s="1"/>
  <c r="G158" i="78"/>
  <c r="F48" i="80" s="1"/>
  <c r="F63" i="80" s="1"/>
  <c r="F158" i="78"/>
  <c r="E48" i="80" s="1"/>
  <c r="E63" i="80" s="1"/>
  <c r="E158" i="78"/>
  <c r="D48" i="80" s="1"/>
  <c r="D63" i="80" s="1"/>
  <c r="D158" i="78"/>
  <c r="C48" i="80" s="1"/>
  <c r="C63" i="80" s="1"/>
  <c r="C158" i="78"/>
  <c r="B48" i="80" s="1"/>
  <c r="B63" i="80" s="1"/>
  <c r="H157" i="78"/>
  <c r="E197" i="78" s="1"/>
  <c r="G157" i="78"/>
  <c r="F157" i="78"/>
  <c r="E179" i="78" s="1"/>
  <c r="E157" i="78"/>
  <c r="D157" i="78"/>
  <c r="D159" i="78" s="1"/>
  <c r="C49" i="80" s="1"/>
  <c r="C64" i="80" s="1"/>
  <c r="C157" i="78"/>
  <c r="E173" i="78" s="1"/>
  <c r="A157" i="78"/>
  <c r="H155" i="78"/>
  <c r="G46" i="80" s="1"/>
  <c r="G61" i="80" s="1"/>
  <c r="G155" i="78"/>
  <c r="F46" i="80" s="1"/>
  <c r="F61" i="80" s="1"/>
  <c r="F155" i="78"/>
  <c r="E46" i="80" s="1"/>
  <c r="E61" i="80" s="1"/>
  <c r="E155" i="78"/>
  <c r="D46" i="80" s="1"/>
  <c r="D61" i="80" s="1"/>
  <c r="D155" i="78"/>
  <c r="C46" i="80" s="1"/>
  <c r="C61" i="80" s="1"/>
  <c r="C155" i="78"/>
  <c r="B46" i="80" s="1"/>
  <c r="B61" i="80" s="1"/>
  <c r="H154" i="78"/>
  <c r="G154" i="78"/>
  <c r="G156" i="78" s="1"/>
  <c r="F47" i="80" s="1"/>
  <c r="F62" i="80" s="1"/>
  <c r="F154" i="78"/>
  <c r="D179" i="78" s="1"/>
  <c r="E154" i="78"/>
  <c r="D190" i="78" s="1"/>
  <c r="D154" i="78"/>
  <c r="D156" i="78" s="1"/>
  <c r="C47" i="80" s="1"/>
  <c r="C62" i="80" s="1"/>
  <c r="C154" i="78"/>
  <c r="D173" i="78" s="1"/>
  <c r="A154" i="78"/>
  <c r="H152" i="78"/>
  <c r="G44" i="80" s="1"/>
  <c r="G59" i="80" s="1"/>
  <c r="G152" i="78"/>
  <c r="F44" i="80" s="1"/>
  <c r="F59" i="80" s="1"/>
  <c r="F152" i="78"/>
  <c r="E44" i="80" s="1"/>
  <c r="E59" i="80" s="1"/>
  <c r="E152" i="78"/>
  <c r="D44" i="80" s="1"/>
  <c r="D59" i="80" s="1"/>
  <c r="D152" i="78"/>
  <c r="C44" i="80" s="1"/>
  <c r="C59" i="80" s="1"/>
  <c r="C152" i="78"/>
  <c r="B44" i="80" s="1"/>
  <c r="B59" i="80" s="1"/>
  <c r="H151" i="78"/>
  <c r="G151" i="78"/>
  <c r="G153" i="78" s="1"/>
  <c r="F45" i="80" s="1"/>
  <c r="F60" i="80" s="1"/>
  <c r="F151" i="78"/>
  <c r="F153" i="78" s="1"/>
  <c r="E151" i="78"/>
  <c r="C190" i="78" s="1"/>
  <c r="D151" i="78"/>
  <c r="C151" i="78"/>
  <c r="C173" i="78" s="1"/>
  <c r="A151" i="78"/>
  <c r="H149" i="78"/>
  <c r="G42" i="80" s="1"/>
  <c r="G57" i="80" s="1"/>
  <c r="G149" i="78"/>
  <c r="F42" i="80" s="1"/>
  <c r="F57" i="80" s="1"/>
  <c r="F149" i="78"/>
  <c r="E42" i="80" s="1"/>
  <c r="E57" i="80" s="1"/>
  <c r="E149" i="78"/>
  <c r="D42" i="80" s="1"/>
  <c r="D57" i="80" s="1"/>
  <c r="D149" i="78"/>
  <c r="C42" i="80" s="1"/>
  <c r="C57" i="80" s="1"/>
  <c r="C149" i="78"/>
  <c r="B42" i="80" s="1"/>
  <c r="B57" i="80" s="1"/>
  <c r="H148" i="78"/>
  <c r="B197" i="78" s="1"/>
  <c r="G148" i="78"/>
  <c r="F148" i="78"/>
  <c r="B179" i="78" s="1"/>
  <c r="E148" i="78"/>
  <c r="B172" i="78" s="1"/>
  <c r="D148" i="78"/>
  <c r="C148" i="78"/>
  <c r="B173" i="78" s="1"/>
  <c r="A148" i="78"/>
  <c r="A147" i="78"/>
  <c r="A189" i="78" s="1"/>
  <c r="A202" i="78" s="1"/>
  <c r="G113" i="78"/>
  <c r="G115" i="78" s="1"/>
  <c r="F113" i="78"/>
  <c r="G161" i="78" s="1"/>
  <c r="E113" i="78"/>
  <c r="F161" i="78" s="1"/>
  <c r="D113" i="78"/>
  <c r="E161" i="78" s="1"/>
  <c r="C113" i="78"/>
  <c r="C115" i="78" s="1"/>
  <c r="B113" i="78"/>
  <c r="C161" i="78" s="1"/>
  <c r="G111" i="78"/>
  <c r="F111" i="78"/>
  <c r="E111" i="78"/>
  <c r="D111" i="78"/>
  <c r="C111" i="78"/>
  <c r="B111" i="78"/>
  <c r="A111" i="78"/>
  <c r="A112" i="78" s="1"/>
  <c r="J110" i="78"/>
  <c r="I110" i="78"/>
  <c r="A110" i="78"/>
  <c r="G108" i="78"/>
  <c r="F108" i="78"/>
  <c r="E108" i="78"/>
  <c r="D108" i="78"/>
  <c r="C108" i="78"/>
  <c r="B108" i="78"/>
  <c r="A108" i="78"/>
  <c r="A109" i="78" s="1"/>
  <c r="J107" i="78"/>
  <c r="I107" i="78"/>
  <c r="A107" i="78"/>
  <c r="G105" i="78"/>
  <c r="F105" i="78"/>
  <c r="E105" i="78"/>
  <c r="D105" i="78"/>
  <c r="C105" i="78"/>
  <c r="B105" i="78"/>
  <c r="J104" i="78"/>
  <c r="I104" i="78"/>
  <c r="A104" i="78"/>
  <c r="A105" i="78" s="1"/>
  <c r="A106" i="78" s="1"/>
  <c r="G102" i="78"/>
  <c r="F102" i="78"/>
  <c r="E102" i="78"/>
  <c r="D102" i="78"/>
  <c r="C102" i="78"/>
  <c r="B102" i="78"/>
  <c r="J101" i="78"/>
  <c r="I101" i="78"/>
  <c r="A101" i="78"/>
  <c r="A102" i="78" s="1"/>
  <c r="A103" i="78" s="1"/>
  <c r="A100" i="78"/>
  <c r="A117" i="78" s="1"/>
  <c r="A74" i="78"/>
  <c r="A73" i="78"/>
  <c r="A72" i="78"/>
  <c r="A71" i="78"/>
  <c r="G53" i="78"/>
  <c r="H160" i="78" s="1"/>
  <c r="F53" i="78"/>
  <c r="G160" i="78" s="1"/>
  <c r="G164" i="78" s="1"/>
  <c r="E53" i="78"/>
  <c r="F160" i="78" s="1"/>
  <c r="D53" i="78"/>
  <c r="D54" i="78" s="1"/>
  <c r="C53" i="78"/>
  <c r="D160" i="78" s="1"/>
  <c r="D164" i="78" s="1"/>
  <c r="B53" i="78"/>
  <c r="C160" i="78" s="1"/>
  <c r="G52" i="78"/>
  <c r="G74" i="78" s="1"/>
  <c r="F52" i="78"/>
  <c r="F74" i="78" s="1"/>
  <c r="E52" i="78"/>
  <c r="E74" i="78" s="1"/>
  <c r="D52" i="78"/>
  <c r="D74" i="78" s="1"/>
  <c r="C52" i="78"/>
  <c r="C74" i="78" s="1"/>
  <c r="J51" i="78"/>
  <c r="I51" i="78"/>
  <c r="G50" i="78"/>
  <c r="G73" i="78" s="1"/>
  <c r="F50" i="78"/>
  <c r="F73" i="78" s="1"/>
  <c r="E50" i="78"/>
  <c r="E73" i="78" s="1"/>
  <c r="D50" i="78"/>
  <c r="D73" i="78" s="1"/>
  <c r="C50" i="78"/>
  <c r="C73" i="78" s="1"/>
  <c r="J49" i="78"/>
  <c r="I49" i="78"/>
  <c r="G48" i="78"/>
  <c r="G72" i="78" s="1"/>
  <c r="F48" i="78"/>
  <c r="F72" i="78" s="1"/>
  <c r="E48" i="78"/>
  <c r="E72" i="78" s="1"/>
  <c r="D48" i="78"/>
  <c r="D72" i="78" s="1"/>
  <c r="C48" i="78"/>
  <c r="C72" i="78" s="1"/>
  <c r="J47" i="78"/>
  <c r="I47" i="78"/>
  <c r="G46" i="78"/>
  <c r="G71" i="78" s="1"/>
  <c r="F46" i="78"/>
  <c r="F71" i="78" s="1"/>
  <c r="E46" i="78"/>
  <c r="E71" i="78" s="1"/>
  <c r="I71" i="78" s="1"/>
  <c r="D46" i="78"/>
  <c r="D71" i="78" s="1"/>
  <c r="C46" i="78"/>
  <c r="C71" i="78" s="1"/>
  <c r="J45" i="78"/>
  <c r="I45" i="78"/>
  <c r="A44" i="78"/>
  <c r="A56" i="78" s="1"/>
  <c r="B34" i="78"/>
  <c r="C31" i="78"/>
  <c r="B31" i="78"/>
  <c r="B30" i="78"/>
  <c r="C30" i="78" s="1"/>
  <c r="C29" i="78"/>
  <c r="B29" i="78"/>
  <c r="B28" i="78"/>
  <c r="C28" i="78" s="1"/>
  <c r="C27" i="78"/>
  <c r="C32" i="78" s="1"/>
  <c r="B27" i="78"/>
  <c r="B23" i="78"/>
  <c r="E20" i="78"/>
  <c r="E21" i="78" s="1"/>
  <c r="E22" i="78" s="1"/>
  <c r="E19" i="78"/>
  <c r="A16" i="78"/>
  <c r="A35" i="78" s="1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J81" i="1"/>
  <c r="H81" i="1"/>
  <c r="F81" i="1"/>
  <c r="C161" i="36" s="1"/>
  <c r="C177" i="36" s="1"/>
  <c r="D78" i="1"/>
  <c r="D77" i="1"/>
  <c r="J76" i="1"/>
  <c r="H76" i="1"/>
  <c r="F76" i="1"/>
  <c r="D76" i="1"/>
  <c r="J75" i="1"/>
  <c r="I75" i="1"/>
  <c r="H75" i="1"/>
  <c r="G75" i="1"/>
  <c r="F75" i="1"/>
  <c r="E75" i="1"/>
  <c r="D74" i="1"/>
  <c r="A60" i="23" s="1"/>
  <c r="D73" i="1"/>
  <c r="D72" i="1"/>
  <c r="J71" i="1"/>
  <c r="H71" i="1"/>
  <c r="F71" i="1"/>
  <c r="D71" i="1"/>
  <c r="J70" i="1"/>
  <c r="B270" i="78" s="1"/>
  <c r="I70" i="1"/>
  <c r="F109" i="78" s="1"/>
  <c r="H70" i="1"/>
  <c r="G70" i="1"/>
  <c r="F70" i="1"/>
  <c r="C106" i="78" s="1"/>
  <c r="E70" i="1"/>
  <c r="D70" i="1"/>
  <c r="H69" i="1"/>
  <c r="E69" i="1"/>
  <c r="B44" i="78" s="1"/>
  <c r="D69" i="1"/>
  <c r="E68" i="1"/>
  <c r="J57" i="1"/>
  <c r="I57" i="1"/>
  <c r="H57" i="1"/>
  <c r="G57" i="1"/>
  <c r="F57" i="1"/>
  <c r="E57" i="1"/>
  <c r="J53" i="1"/>
  <c r="I53" i="1"/>
  <c r="H53" i="1"/>
  <c r="G53" i="1"/>
  <c r="F53" i="1"/>
  <c r="E53" i="1"/>
  <c r="J51" i="1"/>
  <c r="I51" i="1"/>
  <c r="H51" i="1"/>
  <c r="G51" i="1"/>
  <c r="F51" i="1"/>
  <c r="E51" i="1"/>
  <c r="H49" i="1"/>
  <c r="G49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I47" i="1"/>
  <c r="H47" i="1"/>
  <c r="G47" i="1"/>
  <c r="F47" i="1"/>
  <c r="E47" i="1"/>
  <c r="I43" i="1"/>
  <c r="F43" i="1"/>
  <c r="D43" i="1"/>
  <c r="F42" i="1"/>
  <c r="J30" i="1"/>
  <c r="I30" i="1"/>
  <c r="I76" i="1" s="1"/>
  <c r="H30" i="1"/>
  <c r="G30" i="1"/>
  <c r="G76" i="1" s="1"/>
  <c r="F30" i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I27" i="1"/>
  <c r="H27" i="1"/>
  <c r="G27" i="1"/>
  <c r="F27" i="1"/>
  <c r="E27" i="1"/>
  <c r="J25" i="1"/>
  <c r="I25" i="1"/>
  <c r="H25" i="1"/>
  <c r="G25" i="1"/>
  <c r="F25" i="1"/>
  <c r="E25" i="1"/>
  <c r="J23" i="1"/>
  <c r="I23" i="1"/>
  <c r="H23" i="1"/>
  <c r="G23" i="1"/>
  <c r="F23" i="1"/>
  <c r="E23" i="1"/>
  <c r="J21" i="1"/>
  <c r="I21" i="1"/>
  <c r="H21" i="1"/>
  <c r="G21" i="1"/>
  <c r="F21" i="1"/>
  <c r="E21" i="1"/>
  <c r="H19" i="1"/>
  <c r="H72" i="1" s="1"/>
  <c r="G19" i="1"/>
  <c r="G72" i="1" s="1"/>
  <c r="J18" i="1"/>
  <c r="J33" i="1" s="1"/>
  <c r="I18" i="1"/>
  <c r="I71" i="1" s="1"/>
  <c r="H18" i="1"/>
  <c r="H33" i="1" s="1"/>
  <c r="G18" i="1"/>
  <c r="G71" i="1" s="1"/>
  <c r="F18" i="1"/>
  <c r="F33" i="1" s="1"/>
  <c r="E18" i="1"/>
  <c r="E71" i="1" s="1"/>
  <c r="J17" i="1"/>
  <c r="I17" i="1"/>
  <c r="H17" i="1"/>
  <c r="G17" i="1"/>
  <c r="F17" i="1"/>
  <c r="E17" i="1"/>
  <c r="I13" i="1"/>
  <c r="F13" i="1"/>
  <c r="D13" i="1"/>
  <c r="F12" i="1"/>
  <c r="J77" i="1" l="1"/>
  <c r="J31" i="1"/>
  <c r="J34" i="1"/>
  <c r="J78" i="1" s="1"/>
  <c r="I72" i="78"/>
  <c r="F179" i="78"/>
  <c r="F164" i="78"/>
  <c r="D50" i="80"/>
  <c r="D65" i="80" s="1"/>
  <c r="E165" i="78"/>
  <c r="C216" i="78"/>
  <c r="F194" i="36"/>
  <c r="F207" i="36" s="1"/>
  <c r="F123" i="36"/>
  <c r="F141" i="36" s="1"/>
  <c r="F107" i="23"/>
  <c r="F62" i="23"/>
  <c r="C164" i="78"/>
  <c r="E50" i="80"/>
  <c r="E65" i="80" s="1"/>
  <c r="F165" i="78"/>
  <c r="F162" i="78"/>
  <c r="D216" i="78"/>
  <c r="C150" i="37"/>
  <c r="D24" i="37"/>
  <c r="B640" i="36"/>
  <c r="D20" i="23"/>
  <c r="D29" i="23" s="1"/>
  <c r="D48" i="23"/>
  <c r="B123" i="36"/>
  <c r="B141" i="36" s="1"/>
  <c r="B107" i="23"/>
  <c r="B62" i="23"/>
  <c r="C270" i="78"/>
  <c r="H34" i="1"/>
  <c r="H78" i="1" s="1"/>
  <c r="H77" i="1"/>
  <c r="H31" i="1"/>
  <c r="E685" i="36"/>
  <c r="E700" i="36" s="1"/>
  <c r="E102" i="23"/>
  <c r="E49" i="23"/>
  <c r="I74" i="78"/>
  <c r="F178" i="78"/>
  <c r="H164" i="78"/>
  <c r="B50" i="80"/>
  <c r="B65" i="80" s="1"/>
  <c r="C165" i="78"/>
  <c r="C162" i="78"/>
  <c r="F50" i="80"/>
  <c r="F65" i="80" s="1"/>
  <c r="G165" i="78"/>
  <c r="G162" i="78"/>
  <c r="F51" i="80" s="1"/>
  <c r="F66" i="80" s="1"/>
  <c r="E45" i="80"/>
  <c r="E60" i="80" s="1"/>
  <c r="F77" i="1"/>
  <c r="F31" i="1"/>
  <c r="F34" i="1"/>
  <c r="F78" i="1" s="1"/>
  <c r="D49" i="23"/>
  <c r="D102" i="23"/>
  <c r="B633" i="36"/>
  <c r="B20" i="23"/>
  <c r="B29" i="23" s="1"/>
  <c r="B48" i="23"/>
  <c r="B115" i="78"/>
  <c r="F20" i="23"/>
  <c r="F29" i="23" s="1"/>
  <c r="F48" i="23"/>
  <c r="F115" i="78"/>
  <c r="D123" i="36"/>
  <c r="D141" i="36" s="1"/>
  <c r="I141" i="36" s="1"/>
  <c r="D62" i="23"/>
  <c r="D107" i="23"/>
  <c r="I73" i="78"/>
  <c r="C92" i="38"/>
  <c r="C104" i="38" s="1"/>
  <c r="C120" i="38"/>
  <c r="C136" i="38" s="1"/>
  <c r="C70" i="38"/>
  <c r="C78" i="38" s="1"/>
  <c r="C43" i="38"/>
  <c r="C56" i="38" s="1"/>
  <c r="C15" i="38"/>
  <c r="C29" i="38" s="1"/>
  <c r="C46" i="36"/>
  <c r="C63" i="36" s="1"/>
  <c r="C16" i="35"/>
  <c r="C31" i="35" s="1"/>
  <c r="C159" i="36"/>
  <c r="C175" i="36" s="1"/>
  <c r="C121" i="36"/>
  <c r="C139" i="36" s="1"/>
  <c r="C81" i="36"/>
  <c r="C98" i="36" s="1"/>
  <c r="C99" i="23"/>
  <c r="C17" i="23"/>
  <c r="C25" i="23" s="1"/>
  <c r="C43" i="23"/>
  <c r="F121" i="38"/>
  <c r="E137" i="38" s="1"/>
  <c r="F71" i="38"/>
  <c r="E79" i="38" s="1"/>
  <c r="F44" i="38"/>
  <c r="E57" i="38" s="1"/>
  <c r="F16" i="38"/>
  <c r="E30" i="38" s="1"/>
  <c r="F93" i="38"/>
  <c r="E105" i="38" s="1"/>
  <c r="F160" i="36"/>
  <c r="E176" i="36" s="1"/>
  <c r="F122" i="36"/>
  <c r="E140" i="36" s="1"/>
  <c r="F82" i="36"/>
  <c r="E99" i="36" s="1"/>
  <c r="F47" i="36"/>
  <c r="E64" i="36" s="1"/>
  <c r="F17" i="35"/>
  <c r="F32" i="35" s="1"/>
  <c r="F44" i="23"/>
  <c r="F100" i="23"/>
  <c r="F18" i="23"/>
  <c r="F26" i="23" s="1"/>
  <c r="D101" i="23"/>
  <c r="D47" i="23"/>
  <c r="B103" i="23"/>
  <c r="B51" i="23"/>
  <c r="D83" i="36"/>
  <c r="D100" i="36" s="1"/>
  <c r="D104" i="23"/>
  <c r="D53" i="23"/>
  <c r="B55" i="23"/>
  <c r="B105" i="23"/>
  <c r="F55" i="23"/>
  <c r="F105" i="23"/>
  <c r="D106" i="23"/>
  <c r="D57" i="23"/>
  <c r="E33" i="1"/>
  <c r="I33" i="1"/>
  <c r="F161" i="38"/>
  <c r="E186" i="38" s="1"/>
  <c r="F16" i="40"/>
  <c r="E41" i="40" s="1"/>
  <c r="F302" i="36"/>
  <c r="F254" i="36"/>
  <c r="F61" i="35"/>
  <c r="F73" i="35" s="1"/>
  <c r="F167" i="23"/>
  <c r="F207" i="23"/>
  <c r="D168" i="23"/>
  <c r="D210" i="23"/>
  <c r="D212" i="23"/>
  <c r="D169" i="23"/>
  <c r="B170" i="23"/>
  <c r="B214" i="23"/>
  <c r="D216" i="23"/>
  <c r="D171" i="23"/>
  <c r="I54" i="1"/>
  <c r="B220" i="23"/>
  <c r="B172" i="23"/>
  <c r="F220" i="23"/>
  <c r="F172" i="23"/>
  <c r="E76" i="76"/>
  <c r="E57" i="76"/>
  <c r="E40" i="76"/>
  <c r="E37" i="62"/>
  <c r="E102" i="76"/>
  <c r="E111" i="62"/>
  <c r="E91" i="62"/>
  <c r="E16" i="62"/>
  <c r="E16" i="76"/>
  <c r="E153" i="57"/>
  <c r="E17" i="57"/>
  <c r="G153" i="48"/>
  <c r="G186" i="48" s="1"/>
  <c r="E103" i="57"/>
  <c r="D17" i="48"/>
  <c r="E17" i="49"/>
  <c r="G75" i="48"/>
  <c r="E475" i="36"/>
  <c r="E350" i="36"/>
  <c r="E508" i="36"/>
  <c r="E614" i="36"/>
  <c r="E413" i="36"/>
  <c r="E575" i="36"/>
  <c r="E41" i="80"/>
  <c r="E17" i="80"/>
  <c r="E319" i="78"/>
  <c r="E340" i="78"/>
  <c r="C367" i="78"/>
  <c r="B64" i="63"/>
  <c r="C36" i="63"/>
  <c r="B112" i="62"/>
  <c r="B40" i="62"/>
  <c r="B43" i="62" s="1"/>
  <c r="B103" i="76"/>
  <c r="B21" i="49"/>
  <c r="B131" i="38"/>
  <c r="B154" i="38" s="1"/>
  <c r="B72" i="38"/>
  <c r="B80" i="38" s="1"/>
  <c r="B17" i="38"/>
  <c r="B661" i="36"/>
  <c r="B662" i="36" s="1"/>
  <c r="B632" i="36"/>
  <c r="B255" i="36"/>
  <c r="B263" i="36" s="1"/>
  <c r="B279" i="36" s="1"/>
  <c r="B294" i="36" s="1"/>
  <c r="B18" i="35"/>
  <c r="B33" i="35" s="1"/>
  <c r="B36" i="35" s="1"/>
  <c r="B62" i="35"/>
  <c r="B74" i="35" s="1"/>
  <c r="B77" i="35" s="1"/>
  <c r="B45" i="23"/>
  <c r="B19" i="23"/>
  <c r="B27" i="23" s="1"/>
  <c r="B22" i="80"/>
  <c r="C48" i="23"/>
  <c r="C20" i="23"/>
  <c r="C29" i="23" s="1"/>
  <c r="B654" i="36"/>
  <c r="G48" i="23"/>
  <c r="G20" i="23"/>
  <c r="G29" i="23" s="1"/>
  <c r="A36" i="37"/>
  <c r="A78" i="37" s="1"/>
  <c r="A97" i="37"/>
  <c r="A49" i="35"/>
  <c r="A21" i="23"/>
  <c r="A31" i="23" s="1"/>
  <c r="A32" i="23" s="1"/>
  <c r="A59" i="23"/>
  <c r="A194" i="36"/>
  <c r="A205" i="36" s="1"/>
  <c r="A123" i="36"/>
  <c r="A138" i="36" s="1"/>
  <c r="A107" i="23"/>
  <c r="C71" i="38"/>
  <c r="B79" i="38" s="1"/>
  <c r="C44" i="38"/>
  <c r="B57" i="38" s="1"/>
  <c r="C16" i="38"/>
  <c r="B30" i="38" s="1"/>
  <c r="C93" i="38"/>
  <c r="B105" i="38" s="1"/>
  <c r="C121" i="38"/>
  <c r="B137" i="38" s="1"/>
  <c r="C160" i="36"/>
  <c r="B176" i="36" s="1"/>
  <c r="C122" i="36"/>
  <c r="B140" i="36" s="1"/>
  <c r="C82" i="36"/>
  <c r="B99" i="36" s="1"/>
  <c r="C47" i="36"/>
  <c r="B64" i="36" s="1"/>
  <c r="C17" i="35"/>
  <c r="C32" i="35" s="1"/>
  <c r="C100" i="23"/>
  <c r="C18" i="23"/>
  <c r="C26" i="23" s="1"/>
  <c r="C44" i="23"/>
  <c r="B47" i="23"/>
  <c r="B101" i="23"/>
  <c r="F47" i="23"/>
  <c r="F101" i="23"/>
  <c r="E19" i="1"/>
  <c r="E72" i="1" s="1"/>
  <c r="I19" i="1"/>
  <c r="I72" i="1" s="1"/>
  <c r="D103" i="23"/>
  <c r="D51" i="23"/>
  <c r="B83" i="36"/>
  <c r="B100" i="36" s="1"/>
  <c r="B104" i="23"/>
  <c r="B53" i="23"/>
  <c r="F83" i="36"/>
  <c r="F100" i="36" s="1"/>
  <c r="F104" i="23"/>
  <c r="F53" i="23"/>
  <c r="D55" i="23"/>
  <c r="D105" i="23"/>
  <c r="B106" i="23"/>
  <c r="B57" i="23"/>
  <c r="F106" i="23"/>
  <c r="F57" i="23"/>
  <c r="G33" i="1"/>
  <c r="C16" i="40"/>
  <c r="B41" i="40" s="1"/>
  <c r="C161" i="38"/>
  <c r="B186" i="38" s="1"/>
  <c r="C254" i="36"/>
  <c r="C302" i="36"/>
  <c r="C167" i="23"/>
  <c r="C207" i="23"/>
  <c r="C61" i="35"/>
  <c r="C73" i="35" s="1"/>
  <c r="B210" i="23"/>
  <c r="B168" i="23"/>
  <c r="F210" i="23"/>
  <c r="F168" i="23"/>
  <c r="E49" i="1"/>
  <c r="I49" i="1"/>
  <c r="D214" i="23"/>
  <c r="D170" i="23"/>
  <c r="B171" i="23"/>
  <c r="B216" i="23"/>
  <c r="F171" i="23"/>
  <c r="F216" i="23"/>
  <c r="G54" i="1"/>
  <c r="D172" i="23"/>
  <c r="D220" i="23"/>
  <c r="B15" i="76"/>
  <c r="B75" i="76"/>
  <c r="B34" i="63"/>
  <c r="B101" i="76"/>
  <c r="B63" i="63"/>
  <c r="B110" i="62"/>
  <c r="B36" i="62"/>
  <c r="B15" i="62"/>
  <c r="B56" i="76"/>
  <c r="B102" i="57"/>
  <c r="B16" i="57"/>
  <c r="B27" i="57" s="1"/>
  <c r="D152" i="48"/>
  <c r="D185" i="48" s="1"/>
  <c r="B39" i="76"/>
  <c r="B16" i="49"/>
  <c r="B27" i="49" s="1"/>
  <c r="B152" i="57"/>
  <c r="D74" i="48"/>
  <c r="D111" i="48" s="1"/>
  <c r="B90" i="62"/>
  <c r="B574" i="36"/>
  <c r="B474" i="36"/>
  <c r="B349" i="36"/>
  <c r="A630" i="36"/>
  <c r="B507" i="36"/>
  <c r="A629" i="36"/>
  <c r="B613" i="36"/>
  <c r="B412" i="36"/>
  <c r="B318" i="78"/>
  <c r="B40" i="80"/>
  <c r="B55" i="80" s="1"/>
  <c r="B16" i="80"/>
  <c r="B27" i="80" s="1"/>
  <c r="B339" i="78"/>
  <c r="F69" i="1"/>
  <c r="D103" i="76"/>
  <c r="D112" i="62"/>
  <c r="D40" i="62"/>
  <c r="K36" i="63"/>
  <c r="D64" i="63"/>
  <c r="D21" i="49"/>
  <c r="D22" i="49" s="1"/>
  <c r="D72" i="38"/>
  <c r="D80" i="38" s="1"/>
  <c r="D17" i="38"/>
  <c r="D18" i="37"/>
  <c r="C149" i="37"/>
  <c r="D131" i="38"/>
  <c r="D154" i="38" s="1"/>
  <c r="B639" i="36"/>
  <c r="B660" i="36" s="1"/>
  <c r="D509" i="36"/>
  <c r="D527" i="36" s="1"/>
  <c r="I527" i="36" s="1"/>
  <c r="D255" i="36"/>
  <c r="D263" i="36" s="1"/>
  <c r="D279" i="36" s="1"/>
  <c r="D62" i="35"/>
  <c r="D74" i="35" s="1"/>
  <c r="D18" i="35"/>
  <c r="D33" i="35" s="1"/>
  <c r="D19" i="23"/>
  <c r="D27" i="23" s="1"/>
  <c r="D22" i="80"/>
  <c r="D45" i="23"/>
  <c r="A128" i="37"/>
  <c r="A150" i="37"/>
  <c r="A24" i="37"/>
  <c r="A20" i="23"/>
  <c r="A29" i="23" s="1"/>
  <c r="A30" i="23" s="1"/>
  <c r="A36" i="35"/>
  <c r="A48" i="23"/>
  <c r="E24" i="37"/>
  <c r="F150" i="37"/>
  <c r="F159" i="37" s="1"/>
  <c r="B647" i="36"/>
  <c r="E20" i="23"/>
  <c r="E29" i="23" s="1"/>
  <c r="E48" i="23"/>
  <c r="B38" i="62"/>
  <c r="B44" i="62" s="1"/>
  <c r="B73" i="38"/>
  <c r="B81" i="38" s="1"/>
  <c r="B82" i="38" s="1"/>
  <c r="B97" i="38"/>
  <c r="B109" i="38" s="1"/>
  <c r="B45" i="38"/>
  <c r="B52" i="38" s="1"/>
  <c r="B24" i="35"/>
  <c r="B48" i="35" s="1"/>
  <c r="B61" i="23"/>
  <c r="F38" i="62"/>
  <c r="E30" i="48"/>
  <c r="E58" i="48" s="1"/>
  <c r="F73" i="38"/>
  <c r="F81" i="38" s="1"/>
  <c r="F97" i="38"/>
  <c r="F109" i="38" s="1"/>
  <c r="F45" i="38"/>
  <c r="F52" i="38" s="1"/>
  <c r="F24" i="35"/>
  <c r="F48" i="35" s="1"/>
  <c r="F61" i="23"/>
  <c r="C123" i="36"/>
  <c r="C141" i="36" s="1"/>
  <c r="C107" i="23"/>
  <c r="C62" i="23"/>
  <c r="G194" i="36"/>
  <c r="G207" i="36" s="1"/>
  <c r="G123" i="36"/>
  <c r="G141" i="36" s="1"/>
  <c r="G107" i="23"/>
  <c r="G62" i="23"/>
  <c r="A131" i="37"/>
  <c r="A48" i="36"/>
  <c r="A62" i="36" s="1"/>
  <c r="A18" i="36"/>
  <c r="A30" i="36" s="1"/>
  <c r="A64" i="23"/>
  <c r="A108" i="23"/>
  <c r="G223" i="36"/>
  <c r="G238" i="36" s="1"/>
  <c r="G161" i="36"/>
  <c r="G177" i="36" s="1"/>
  <c r="G13" i="1"/>
  <c r="C101" i="23"/>
  <c r="C119" i="23" s="1"/>
  <c r="C47" i="23"/>
  <c r="G101" i="23"/>
  <c r="G119" i="23" s="1"/>
  <c r="G47" i="23"/>
  <c r="F19" i="1"/>
  <c r="F72" i="1" s="1"/>
  <c r="J19" i="1"/>
  <c r="J72" i="1" s="1"/>
  <c r="E103" i="23"/>
  <c r="E51" i="23"/>
  <c r="C83" i="36"/>
  <c r="C100" i="36" s="1"/>
  <c r="C104" i="23"/>
  <c r="C53" i="23"/>
  <c r="G83" i="36"/>
  <c r="G100" i="36" s="1"/>
  <c r="G104" i="23"/>
  <c r="G53" i="23"/>
  <c r="E105" i="23"/>
  <c r="E55" i="23"/>
  <c r="C106" i="23"/>
  <c r="C57" i="23"/>
  <c r="G106" i="23"/>
  <c r="G57" i="23"/>
  <c r="G43" i="1"/>
  <c r="C210" i="23"/>
  <c r="C168" i="23"/>
  <c r="C179" i="23" s="1"/>
  <c r="G210" i="23"/>
  <c r="G168" i="23"/>
  <c r="G179" i="23" s="1"/>
  <c r="F49" i="1"/>
  <c r="J49" i="1"/>
  <c r="E170" i="23"/>
  <c r="E214" i="23"/>
  <c r="C171" i="23"/>
  <c r="C216" i="23"/>
  <c r="G171" i="23"/>
  <c r="G216" i="23"/>
  <c r="H54" i="1"/>
  <c r="E220" i="23"/>
  <c r="E172" i="23"/>
  <c r="F68" i="1"/>
  <c r="A62" i="63"/>
  <c r="A40" i="62"/>
  <c r="A21" i="49"/>
  <c r="A32" i="49" s="1"/>
  <c r="A127" i="37"/>
  <c r="A18" i="37"/>
  <c r="A72" i="38"/>
  <c r="A80" i="38" s="1"/>
  <c r="A17" i="38"/>
  <c r="A36" i="38" s="1"/>
  <c r="A149" i="37"/>
  <c r="A255" i="36"/>
  <c r="A18" i="35"/>
  <c r="A33" i="35" s="1"/>
  <c r="A62" i="35"/>
  <c r="A74" i="35" s="1"/>
  <c r="A19" i="23"/>
  <c r="A27" i="23" s="1"/>
  <c r="A45" i="23"/>
  <c r="E17" i="63"/>
  <c r="E103" i="76"/>
  <c r="E112" i="62"/>
  <c r="E40" i="62"/>
  <c r="E21" i="49"/>
  <c r="E22" i="49" s="1"/>
  <c r="E18" i="37"/>
  <c r="B668" i="36"/>
  <c r="B669" i="36" s="1"/>
  <c r="E131" i="38"/>
  <c r="E154" i="38" s="1"/>
  <c r="E72" i="38"/>
  <c r="E80" i="38" s="1"/>
  <c r="E17" i="38"/>
  <c r="F149" i="37"/>
  <c r="F158" i="37" s="1"/>
  <c r="E509" i="36"/>
  <c r="E527" i="36" s="1"/>
  <c r="E255" i="36"/>
  <c r="E263" i="36" s="1"/>
  <c r="E279" i="36" s="1"/>
  <c r="Q294" i="36" s="1"/>
  <c r="E545" i="36"/>
  <c r="E560" i="36" s="1"/>
  <c r="B646" i="36"/>
  <c r="E18" i="35"/>
  <c r="E33" i="35" s="1"/>
  <c r="E62" i="35"/>
  <c r="E74" i="35" s="1"/>
  <c r="E19" i="23"/>
  <c r="E27" i="23" s="1"/>
  <c r="E28" i="23" s="1"/>
  <c r="E22" i="80"/>
  <c r="C303" i="78"/>
  <c r="C302" i="78" s="1"/>
  <c r="E45" i="23"/>
  <c r="C38" i="62"/>
  <c r="C97" i="38"/>
  <c r="C109" i="38" s="1"/>
  <c r="C45" i="38"/>
  <c r="C52" i="38" s="1"/>
  <c r="C73" i="38"/>
  <c r="C81" i="38" s="1"/>
  <c r="C61" i="23"/>
  <c r="C24" i="35"/>
  <c r="C48" i="35" s="1"/>
  <c r="G38" i="62"/>
  <c r="F30" i="48"/>
  <c r="F58" i="48" s="1"/>
  <c r="G97" i="38"/>
  <c r="G109" i="38" s="1"/>
  <c r="G45" i="38"/>
  <c r="G52" i="38" s="1"/>
  <c r="G73" i="38"/>
  <c r="G81" i="38" s="1"/>
  <c r="G24" i="35"/>
  <c r="G48" i="35" s="1"/>
  <c r="G61" i="23"/>
  <c r="B18" i="48"/>
  <c r="B46" i="48" s="1"/>
  <c r="A98" i="37"/>
  <c r="A151" i="37"/>
  <c r="A130" i="37"/>
  <c r="A30" i="37"/>
  <c r="A56" i="37" s="1"/>
  <c r="A42" i="35"/>
  <c r="A63" i="23"/>
  <c r="A22" i="23"/>
  <c r="A33" i="23" s="1"/>
  <c r="A34" i="23" s="1"/>
  <c r="G81" i="1"/>
  <c r="D161" i="36" s="1"/>
  <c r="D177" i="36" s="1"/>
  <c r="E44" i="78"/>
  <c r="J53" i="78"/>
  <c r="E54" i="78"/>
  <c r="E70" i="78"/>
  <c r="D75" i="78"/>
  <c r="B100" i="78"/>
  <c r="C103" i="78"/>
  <c r="G103" i="78"/>
  <c r="B106" i="78"/>
  <c r="F106" i="78"/>
  <c r="E109" i="78"/>
  <c r="D112" i="78"/>
  <c r="B114" i="78"/>
  <c r="F114" i="78"/>
  <c r="D115" i="78"/>
  <c r="C147" i="78"/>
  <c r="D150" i="78"/>
  <c r="C43" i="80" s="1"/>
  <c r="C58" i="80" s="1"/>
  <c r="H150" i="78"/>
  <c r="G43" i="80" s="1"/>
  <c r="G58" i="80" s="1"/>
  <c r="E153" i="78"/>
  <c r="D45" i="80" s="1"/>
  <c r="D60" i="80" s="1"/>
  <c r="F156" i="78"/>
  <c r="C159" i="78"/>
  <c r="G159" i="78"/>
  <c r="F49" i="80" s="1"/>
  <c r="F64" i="80" s="1"/>
  <c r="E160" i="78"/>
  <c r="F173" i="78" s="1"/>
  <c r="C172" i="78"/>
  <c r="E178" i="78"/>
  <c r="C179" i="78"/>
  <c r="E190" i="78"/>
  <c r="D191" i="78"/>
  <c r="C197" i="78"/>
  <c r="F197" i="78" s="1"/>
  <c r="B198" i="78"/>
  <c r="B210" i="78"/>
  <c r="E216" i="78"/>
  <c r="D322" i="78"/>
  <c r="E321" i="78"/>
  <c r="B35" i="78"/>
  <c r="B54" i="78"/>
  <c r="F54" i="78"/>
  <c r="E75" i="78"/>
  <c r="B99" i="78"/>
  <c r="D103" i="78"/>
  <c r="G106" i="78"/>
  <c r="B109" i="78"/>
  <c r="E112" i="78"/>
  <c r="C114" i="78"/>
  <c r="G114" i="78"/>
  <c r="E115" i="78"/>
  <c r="C146" i="78"/>
  <c r="E150" i="78"/>
  <c r="D43" i="80" s="1"/>
  <c r="D58" i="80" s="1"/>
  <c r="C156" i="78"/>
  <c r="H159" i="78"/>
  <c r="G49" i="80" s="1"/>
  <c r="G64" i="80" s="1"/>
  <c r="D161" i="78"/>
  <c r="H161" i="78"/>
  <c r="D172" i="78"/>
  <c r="B178" i="78"/>
  <c r="B190" i="78"/>
  <c r="F190" i="78" s="1"/>
  <c r="E191" i="78"/>
  <c r="A196" i="78"/>
  <c r="D197" i="78"/>
  <c r="C198" i="78"/>
  <c r="C210" i="78"/>
  <c r="B216" i="78"/>
  <c r="B266" i="78"/>
  <c r="B271" i="78" s="1"/>
  <c r="F103" i="23"/>
  <c r="F51" i="23"/>
  <c r="C15" i="40"/>
  <c r="C40" i="40" s="1"/>
  <c r="C160" i="38"/>
  <c r="C185" i="38" s="1"/>
  <c r="C253" i="36"/>
  <c r="H292" i="36" s="1"/>
  <c r="C301" i="36"/>
  <c r="H340" i="36" s="1"/>
  <c r="C206" i="23"/>
  <c r="C60" i="35"/>
  <c r="C72" i="35" s="1"/>
  <c r="C166" i="23"/>
  <c r="F170" i="23"/>
  <c r="F214" i="23"/>
  <c r="E54" i="1"/>
  <c r="F103" i="76"/>
  <c r="F112" i="62"/>
  <c r="F40" i="62"/>
  <c r="F43" i="62" s="1"/>
  <c r="F21" i="49"/>
  <c r="F22" i="49" s="1"/>
  <c r="F17" i="63"/>
  <c r="F131" i="38"/>
  <c r="F154" i="38" s="1"/>
  <c r="F72" i="38"/>
  <c r="F80" i="38" s="1"/>
  <c r="F17" i="38"/>
  <c r="F545" i="36"/>
  <c r="F560" i="36" s="1"/>
  <c r="F509" i="36"/>
  <c r="F527" i="36" s="1"/>
  <c r="F255" i="36"/>
  <c r="F263" i="36" s="1"/>
  <c r="F279" i="36" s="1"/>
  <c r="V294" i="36" s="1"/>
  <c r="F18" i="35"/>
  <c r="F33" i="35" s="1"/>
  <c r="F62" i="35"/>
  <c r="F74" i="35" s="1"/>
  <c r="D303" i="78"/>
  <c r="D302" i="78" s="1"/>
  <c r="F45" i="23"/>
  <c r="F19" i="23"/>
  <c r="F27" i="23" s="1"/>
  <c r="F28" i="23" s="1"/>
  <c r="F22" i="80"/>
  <c r="D38" i="62"/>
  <c r="D44" i="62" s="1"/>
  <c r="D97" i="38"/>
  <c r="D109" i="38" s="1"/>
  <c r="D45" i="38"/>
  <c r="D52" i="38" s="1"/>
  <c r="D73" i="38"/>
  <c r="D81" i="38" s="1"/>
  <c r="D82" i="38" s="1"/>
  <c r="D96" i="37"/>
  <c r="P90" i="37" s="1"/>
  <c r="D24" i="35"/>
  <c r="D48" i="35" s="1"/>
  <c r="D61" i="23"/>
  <c r="E194" i="36"/>
  <c r="E207" i="36" s="1"/>
  <c r="E123" i="36"/>
  <c r="E141" i="36" s="1"/>
  <c r="E62" i="23"/>
  <c r="E107" i="23"/>
  <c r="E161" i="36"/>
  <c r="E177" i="36" s="1"/>
  <c r="E223" i="36"/>
  <c r="E238" i="36" s="1"/>
  <c r="B32" i="78"/>
  <c r="G12" i="1"/>
  <c r="A82" i="23" s="1"/>
  <c r="A148" i="37"/>
  <c r="A157" i="37" s="1"/>
  <c r="A89" i="37"/>
  <c r="J89" i="37" s="1"/>
  <c r="A126" i="37"/>
  <c r="A17" i="37"/>
  <c r="A17" i="35"/>
  <c r="A32" i="35" s="1"/>
  <c r="A143" i="23"/>
  <c r="A44" i="23"/>
  <c r="A81" i="23"/>
  <c r="J13" i="1"/>
  <c r="E101" i="23"/>
  <c r="E119" i="23" s="1"/>
  <c r="E47" i="23"/>
  <c r="C103" i="23"/>
  <c r="C51" i="23"/>
  <c r="G103" i="23"/>
  <c r="G51" i="23"/>
  <c r="E83" i="36"/>
  <c r="E100" i="36" s="1"/>
  <c r="E53" i="23"/>
  <c r="E104" i="23"/>
  <c r="C55" i="23"/>
  <c r="C105" i="23"/>
  <c r="G55" i="23"/>
  <c r="G105" i="23"/>
  <c r="E106" i="23"/>
  <c r="E57" i="23"/>
  <c r="G42" i="1"/>
  <c r="A207" i="23"/>
  <c r="A167" i="23"/>
  <c r="J43" i="1"/>
  <c r="E168" i="23"/>
  <c r="E179" i="23" s="1"/>
  <c r="E210" i="23"/>
  <c r="E212" i="23"/>
  <c r="E169" i="23"/>
  <c r="E190" i="23" s="1"/>
  <c r="C214" i="23"/>
  <c r="C170" i="23"/>
  <c r="G214" i="23"/>
  <c r="G170" i="23"/>
  <c r="E216" i="23"/>
  <c r="E171" i="23"/>
  <c r="F54" i="1"/>
  <c r="J54" i="1"/>
  <c r="C172" i="23"/>
  <c r="C220" i="23"/>
  <c r="G172" i="23"/>
  <c r="G220" i="23"/>
  <c r="B102" i="76"/>
  <c r="B40" i="76"/>
  <c r="B76" i="76"/>
  <c r="B16" i="76"/>
  <c r="B111" i="62"/>
  <c r="B91" i="62"/>
  <c r="B16" i="62"/>
  <c r="B57" i="76"/>
  <c r="B153" i="57"/>
  <c r="B37" i="62"/>
  <c r="B103" i="57"/>
  <c r="B17" i="57"/>
  <c r="D75" i="48"/>
  <c r="D112" i="48" s="1"/>
  <c r="B17" i="49"/>
  <c r="B28" i="49" s="1"/>
  <c r="D153" i="48"/>
  <c r="D186" i="48" s="1"/>
  <c r="B508" i="36"/>
  <c r="B614" i="36"/>
  <c r="B413" i="36"/>
  <c r="B575" i="36"/>
  <c r="B475" i="36"/>
  <c r="B350" i="36"/>
  <c r="B340" i="78"/>
  <c r="B41" i="80"/>
  <c r="B17" i="80"/>
  <c r="B319" i="78"/>
  <c r="I69" i="1"/>
  <c r="C112" i="62"/>
  <c r="C114" i="62" s="1"/>
  <c r="C40" i="62"/>
  <c r="C43" i="62" s="1"/>
  <c r="C103" i="76"/>
  <c r="G36" i="63"/>
  <c r="C64" i="63"/>
  <c r="C21" i="49"/>
  <c r="C22" i="49" s="1"/>
  <c r="C131" i="38"/>
  <c r="C154" i="38" s="1"/>
  <c r="C72" i="38"/>
  <c r="C80" i="38" s="1"/>
  <c r="C17" i="38"/>
  <c r="C509" i="36"/>
  <c r="C527" i="36" s="1"/>
  <c r="C255" i="36"/>
  <c r="C263" i="36" s="1"/>
  <c r="C279" i="36" s="1"/>
  <c r="G294" i="36" s="1"/>
  <c r="C62" i="35"/>
  <c r="C74" i="35" s="1"/>
  <c r="C18" i="35"/>
  <c r="C33" i="35" s="1"/>
  <c r="C45" i="23"/>
  <c r="C19" i="23"/>
  <c r="C27" i="23" s="1"/>
  <c r="C28" i="23" s="1"/>
  <c r="C22" i="80"/>
  <c r="G112" i="62"/>
  <c r="G114" i="62" s="1"/>
  <c r="G40" i="62"/>
  <c r="G43" i="62" s="1"/>
  <c r="G17" i="63"/>
  <c r="G103" i="76"/>
  <c r="G21" i="49"/>
  <c r="G22" i="49" s="1"/>
  <c r="G131" i="38"/>
  <c r="G154" i="38" s="1"/>
  <c r="G72" i="38"/>
  <c r="G80" i="38" s="1"/>
  <c r="G17" i="38"/>
  <c r="G509" i="36"/>
  <c r="G527" i="36" s="1"/>
  <c r="J527" i="36" s="1"/>
  <c r="A521" i="36" s="1"/>
  <c r="G255" i="36"/>
  <c r="G263" i="36" s="1"/>
  <c r="G279" i="36" s="1"/>
  <c r="B653" i="36"/>
  <c r="B667" i="36" s="1"/>
  <c r="G545" i="36"/>
  <c r="G560" i="36" s="1"/>
  <c r="G62" i="35"/>
  <c r="G74" i="35" s="1"/>
  <c r="G18" i="35"/>
  <c r="G33" i="35" s="1"/>
  <c r="G45" i="23"/>
  <c r="G19" i="23"/>
  <c r="G27" i="23" s="1"/>
  <c r="G22" i="80"/>
  <c r="E303" i="78"/>
  <c r="E302" i="78" s="1"/>
  <c r="A129" i="37"/>
  <c r="A102" i="23"/>
  <c r="A131" i="23" s="1"/>
  <c r="A49" i="23"/>
  <c r="E38" i="62"/>
  <c r="E44" i="62" s="1"/>
  <c r="D30" i="48"/>
  <c r="D58" i="48" s="1"/>
  <c r="E45" i="38"/>
  <c r="E52" i="38" s="1"/>
  <c r="E73" i="38"/>
  <c r="E81" i="38" s="1"/>
  <c r="E82" i="38" s="1"/>
  <c r="E96" i="37"/>
  <c r="P91" i="37" s="1"/>
  <c r="E97" i="38"/>
  <c r="E109" i="38" s="1"/>
  <c r="E24" i="35"/>
  <c r="E48" i="35" s="1"/>
  <c r="E61" i="23"/>
  <c r="E81" i="1"/>
  <c r="B161" i="36" s="1"/>
  <c r="B177" i="36" s="1"/>
  <c r="I81" i="1"/>
  <c r="B43" i="78"/>
  <c r="C54" i="78"/>
  <c r="G54" i="78"/>
  <c r="F75" i="78"/>
  <c r="E103" i="78"/>
  <c r="D106" i="78"/>
  <c r="C109" i="78"/>
  <c r="G109" i="78"/>
  <c r="B112" i="78"/>
  <c r="F112" i="78"/>
  <c r="I113" i="78"/>
  <c r="D114" i="78"/>
  <c r="F150" i="78"/>
  <c r="C153" i="78"/>
  <c r="H156" i="78"/>
  <c r="G47" i="80" s="1"/>
  <c r="G62" i="80" s="1"/>
  <c r="E159" i="78"/>
  <c r="D49" i="80" s="1"/>
  <c r="D64" i="80" s="1"/>
  <c r="E172" i="78"/>
  <c r="C178" i="78"/>
  <c r="B191" i="78"/>
  <c r="D198" i="78"/>
  <c r="D210" i="78"/>
  <c r="I53" i="78"/>
  <c r="C75" i="78"/>
  <c r="G75" i="78"/>
  <c r="E100" i="78"/>
  <c r="B103" i="78"/>
  <c r="F103" i="78"/>
  <c r="E106" i="78"/>
  <c r="D109" i="78"/>
  <c r="C112" i="78"/>
  <c r="G112" i="78"/>
  <c r="J113" i="78"/>
  <c r="E114" i="78"/>
  <c r="F147" i="78"/>
  <c r="C150" i="78"/>
  <c r="G150" i="78"/>
  <c r="F43" i="80" s="1"/>
  <c r="F58" i="80" s="1"/>
  <c r="D153" i="78"/>
  <c r="C45" i="80" s="1"/>
  <c r="C60" i="80" s="1"/>
  <c r="H153" i="78"/>
  <c r="G45" i="80" s="1"/>
  <c r="G60" i="80" s="1"/>
  <c r="E156" i="78"/>
  <c r="D47" i="80" s="1"/>
  <c r="D62" i="80" s="1"/>
  <c r="F159" i="78"/>
  <c r="D178" i="78"/>
  <c r="C191" i="78"/>
  <c r="E198" i="78"/>
  <c r="C322" i="78"/>
  <c r="A117" i="23"/>
  <c r="A181" i="23"/>
  <c r="A192" i="23"/>
  <c r="A120" i="23"/>
  <c r="A122" i="23"/>
  <c r="A180" i="23"/>
  <c r="A182" i="23"/>
  <c r="A194" i="23"/>
  <c r="E37" i="36"/>
  <c r="G39" i="36"/>
  <c r="D71" i="36"/>
  <c r="D73" i="36"/>
  <c r="I73" i="36" s="1"/>
  <c r="D106" i="36"/>
  <c r="D108" i="36"/>
  <c r="I108" i="36" s="1"/>
  <c r="C147" i="36"/>
  <c r="G147" i="36"/>
  <c r="C149" i="36"/>
  <c r="G149" i="36"/>
  <c r="J149" i="36" s="1"/>
  <c r="J327" i="36"/>
  <c r="AA342" i="36"/>
  <c r="E71" i="36"/>
  <c r="E73" i="36"/>
  <c r="J73" i="36" s="1"/>
  <c r="E106" i="36"/>
  <c r="E108" i="36"/>
  <c r="J108" i="36" s="1"/>
  <c r="D147" i="36"/>
  <c r="D149" i="36"/>
  <c r="I149" i="36" s="1"/>
  <c r="I327" i="36"/>
  <c r="L342" i="36"/>
  <c r="C631" i="36"/>
  <c r="E39" i="36"/>
  <c r="B71" i="36"/>
  <c r="F71" i="36"/>
  <c r="B106" i="36"/>
  <c r="F106" i="36"/>
  <c r="E147" i="36"/>
  <c r="C71" i="36"/>
  <c r="G71" i="36"/>
  <c r="C106" i="36"/>
  <c r="G106" i="36"/>
  <c r="B147" i="36"/>
  <c r="F147" i="36"/>
  <c r="E631" i="36"/>
  <c r="E183" i="36"/>
  <c r="B184" i="36"/>
  <c r="F184" i="36"/>
  <c r="C185" i="36"/>
  <c r="G185" i="36"/>
  <c r="F213" i="36"/>
  <c r="G214" i="36"/>
  <c r="E243" i="36"/>
  <c r="F244" i="36"/>
  <c r="B285" i="36"/>
  <c r="F285" i="36"/>
  <c r="D286" i="36"/>
  <c r="B287" i="36"/>
  <c r="I287" i="36" s="1"/>
  <c r="F287" i="36"/>
  <c r="C294" i="36"/>
  <c r="H294" i="36"/>
  <c r="M294" i="36"/>
  <c r="R294" i="36"/>
  <c r="W294" i="36"/>
  <c r="AB294" i="36"/>
  <c r="D333" i="36"/>
  <c r="B334" i="36"/>
  <c r="F334" i="36"/>
  <c r="D335" i="36"/>
  <c r="D372" i="36"/>
  <c r="B373" i="36"/>
  <c r="F373" i="36"/>
  <c r="D374" i="36"/>
  <c r="I374" i="36" s="1"/>
  <c r="G403" i="36"/>
  <c r="B435" i="36"/>
  <c r="F435" i="36"/>
  <c r="D436" i="36"/>
  <c r="B437" i="36"/>
  <c r="I437" i="36" s="1"/>
  <c r="F437" i="36"/>
  <c r="E465" i="36"/>
  <c r="F466" i="36"/>
  <c r="G467" i="36"/>
  <c r="E497" i="36"/>
  <c r="B498" i="36"/>
  <c r="F498" i="36"/>
  <c r="C499" i="36"/>
  <c r="G499" i="36"/>
  <c r="D533" i="36"/>
  <c r="B534" i="36"/>
  <c r="F534" i="36"/>
  <c r="D535" i="36"/>
  <c r="I535" i="36" s="1"/>
  <c r="F567" i="36"/>
  <c r="C600" i="36"/>
  <c r="G600" i="36"/>
  <c r="C602" i="36"/>
  <c r="G602" i="36"/>
  <c r="J602" i="36" s="1"/>
  <c r="A586" i="36" s="1"/>
  <c r="C36" i="38"/>
  <c r="G36" i="38"/>
  <c r="D84" i="38"/>
  <c r="F183" i="36"/>
  <c r="C184" i="36"/>
  <c r="G184" i="36"/>
  <c r="D185" i="36"/>
  <c r="I185" i="36" s="1"/>
  <c r="H185" i="36"/>
  <c r="F212" i="36"/>
  <c r="G213" i="36"/>
  <c r="F243" i="36"/>
  <c r="C285" i="36"/>
  <c r="G285" i="36"/>
  <c r="E286" i="36"/>
  <c r="C287" i="36"/>
  <c r="G287" i="36"/>
  <c r="J287" i="36" s="1"/>
  <c r="E333" i="36"/>
  <c r="C334" i="36"/>
  <c r="G334" i="36"/>
  <c r="E335" i="36"/>
  <c r="J335" i="36" s="1"/>
  <c r="E372" i="36"/>
  <c r="E374" i="36"/>
  <c r="J374" i="36" s="1"/>
  <c r="C435" i="36"/>
  <c r="G435" i="36"/>
  <c r="C437" i="36"/>
  <c r="G437" i="36"/>
  <c r="J437" i="36" s="1"/>
  <c r="G498" i="36"/>
  <c r="D499" i="36"/>
  <c r="I499" i="36" s="1"/>
  <c r="H499" i="36"/>
  <c r="E533" i="36"/>
  <c r="E535" i="36"/>
  <c r="J535" i="36" s="1"/>
  <c r="A519" i="36" s="1"/>
  <c r="F566" i="36"/>
  <c r="G567" i="36"/>
  <c r="A588" i="36"/>
  <c r="D600" i="36"/>
  <c r="D602" i="36"/>
  <c r="I602" i="36" s="1"/>
  <c r="A60" i="37"/>
  <c r="A40" i="37"/>
  <c r="A82" i="37" s="1"/>
  <c r="D36" i="38"/>
  <c r="E84" i="38"/>
  <c r="D184" i="36"/>
  <c r="H184" i="36"/>
  <c r="E185" i="36"/>
  <c r="E214" i="36"/>
  <c r="E245" i="36"/>
  <c r="D285" i="36"/>
  <c r="B333" i="36"/>
  <c r="F333" i="36"/>
  <c r="D334" i="36"/>
  <c r="B335" i="36"/>
  <c r="F335" i="36"/>
  <c r="H342" i="36"/>
  <c r="R342" i="36"/>
  <c r="AB342" i="36"/>
  <c r="B372" i="36"/>
  <c r="F372" i="36"/>
  <c r="F404" i="36"/>
  <c r="G405" i="36"/>
  <c r="D435" i="36"/>
  <c r="E467" i="36"/>
  <c r="D498" i="36"/>
  <c r="H498" i="36"/>
  <c r="E499" i="36"/>
  <c r="B533" i="36"/>
  <c r="F533" i="36"/>
  <c r="G566" i="36"/>
  <c r="E600" i="36"/>
  <c r="D667" i="36"/>
  <c r="A57" i="37"/>
  <c r="A37" i="37"/>
  <c r="A79" i="37" s="1"/>
  <c r="E36" i="38"/>
  <c r="B75" i="38"/>
  <c r="E285" i="36"/>
  <c r="C333" i="36"/>
  <c r="G333" i="36"/>
  <c r="C372" i="36"/>
  <c r="G372" i="36"/>
  <c r="E435" i="36"/>
  <c r="C533" i="36"/>
  <c r="G533" i="36"/>
  <c r="B600" i="36"/>
  <c r="F600" i="36"/>
  <c r="B631" i="36"/>
  <c r="C660" i="36"/>
  <c r="E667" i="36"/>
  <c r="B36" i="38"/>
  <c r="F36" i="38"/>
  <c r="C84" i="38"/>
  <c r="G84" i="38"/>
  <c r="B100" i="38"/>
  <c r="G705" i="36"/>
  <c r="E707" i="36"/>
  <c r="A32" i="37"/>
  <c r="A55" i="37"/>
  <c r="A75" i="37"/>
  <c r="F174" i="37"/>
  <c r="K175" i="37" s="1"/>
  <c r="K180" i="37" s="1"/>
  <c r="C75" i="38"/>
  <c r="G75" i="38"/>
  <c r="B83" i="38"/>
  <c r="B84" i="38" s="1"/>
  <c r="F83" i="38"/>
  <c r="F84" i="38" s="1"/>
  <c r="C100" i="38"/>
  <c r="G100" i="38"/>
  <c r="D149" i="38"/>
  <c r="A150" i="38"/>
  <c r="E150" i="38"/>
  <c r="C152" i="38"/>
  <c r="G152" i="38"/>
  <c r="E153" i="38"/>
  <c r="E706" i="36"/>
  <c r="F707" i="36"/>
  <c r="A33" i="37"/>
  <c r="A52" i="37"/>
  <c r="A76" i="37"/>
  <c r="G149" i="37"/>
  <c r="G158" i="37" s="1"/>
  <c r="D75" i="38"/>
  <c r="D100" i="38"/>
  <c r="F150" i="38"/>
  <c r="D152" i="38"/>
  <c r="B153" i="38"/>
  <c r="F153" i="38"/>
  <c r="A201" i="38"/>
  <c r="A181" i="38"/>
  <c r="A206" i="38" s="1"/>
  <c r="F706" i="36"/>
  <c r="G707" i="36"/>
  <c r="A53" i="37"/>
  <c r="A73" i="37"/>
  <c r="F176" i="37"/>
  <c r="M175" i="37" s="1"/>
  <c r="M180" i="37" s="1"/>
  <c r="F177" i="37"/>
  <c r="N175" i="37" s="1"/>
  <c r="N180" i="37" s="1"/>
  <c r="E75" i="38"/>
  <c r="E100" i="38"/>
  <c r="B107" i="38"/>
  <c r="C150" i="38"/>
  <c r="G150" i="38"/>
  <c r="A173" i="38"/>
  <c r="G150" i="37"/>
  <c r="G159" i="37" s="1"/>
  <c r="F100" i="38"/>
  <c r="A174" i="38"/>
  <c r="A53" i="40"/>
  <c r="A33" i="40"/>
  <c r="A58" i="40" s="1"/>
  <c r="A29" i="40"/>
  <c r="B37" i="40"/>
  <c r="F37" i="40"/>
  <c r="E61" i="40"/>
  <c r="F208" i="48"/>
  <c r="Y14" i="79"/>
  <c r="Z14" i="79"/>
  <c r="A30" i="40"/>
  <c r="H181" i="48"/>
  <c r="H214" i="48" s="1"/>
  <c r="F80" i="57"/>
  <c r="F85" i="57" s="1"/>
  <c r="A31" i="40"/>
  <c r="D181" i="48"/>
  <c r="D214" i="48" s="1"/>
  <c r="E114" i="62"/>
  <c r="Z13" i="79"/>
  <c r="Y13" i="79"/>
  <c r="A175" i="38"/>
  <c r="E43" i="62"/>
  <c r="E46" i="62" s="1"/>
  <c r="F46" i="62" s="1"/>
  <c r="G46" i="62" s="1"/>
  <c r="K35" i="63"/>
  <c r="D43" i="62"/>
  <c r="D114" i="62"/>
  <c r="B47" i="62"/>
  <c r="C47" i="62" s="1"/>
  <c r="D47" i="62" s="1"/>
  <c r="B114" i="62"/>
  <c r="I113" i="62"/>
  <c r="F114" i="62"/>
  <c r="X29" i="79" a="1"/>
  <c r="X29" i="79" s="1"/>
  <c r="X22" i="79" a="1"/>
  <c r="X22" i="79" s="1"/>
  <c r="X15" i="79" a="1"/>
  <c r="X15" i="79" s="1"/>
  <c r="X28" i="79" a="1"/>
  <c r="X28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20" i="79" a="1"/>
  <c r="X20" i="79" s="1"/>
  <c r="X19" i="79" a="1"/>
  <c r="X19" i="79" s="1"/>
  <c r="X18" i="79" a="1"/>
  <c r="X18" i="79" s="1"/>
  <c r="X30" i="79" a="1"/>
  <c r="X30" i="79" s="1"/>
  <c r="X23" i="79" a="1"/>
  <c r="X23" i="79" s="1"/>
  <c r="X16" i="79" a="1"/>
  <c r="X16" i="79" s="1"/>
  <c r="X17" i="79" a="1"/>
  <c r="X17" i="79" s="1"/>
  <c r="X12" i="79" a="1"/>
  <c r="X12" i="79" s="1"/>
  <c r="X21" i="79" a="1"/>
  <c r="X21" i="79" s="1"/>
  <c r="X11" i="79" a="1"/>
  <c r="X11" i="79" s="1"/>
  <c r="X10" i="79" a="1"/>
  <c r="X10" i="79" s="1"/>
  <c r="F66" i="62"/>
  <c r="F78" i="62" s="1"/>
  <c r="G68" i="62"/>
  <c r="G80" i="62" s="1"/>
  <c r="G66" i="62"/>
  <c r="G78" i="62" s="1"/>
  <c r="C144" i="76"/>
  <c r="D144" i="76"/>
  <c r="D147" i="76" s="1"/>
  <c r="J35" i="63"/>
  <c r="Z11" i="79" l="1"/>
  <c r="Y11" i="79"/>
  <c r="Z16" i="79"/>
  <c r="Y16" i="79"/>
  <c r="Z19" i="79"/>
  <c r="Y19" i="79"/>
  <c r="Z26" i="79"/>
  <c r="Y26" i="79"/>
  <c r="Z33" i="79"/>
  <c r="Y33" i="79"/>
  <c r="Z22" i="79"/>
  <c r="Y22" i="79"/>
  <c r="A200" i="38"/>
  <c r="A180" i="38"/>
  <c r="A205" i="38" s="1"/>
  <c r="A199" i="38"/>
  <c r="A179" i="38"/>
  <c r="A204" i="38" s="1"/>
  <c r="F178" i="37"/>
  <c r="E43" i="80"/>
  <c r="E58" i="80" s="1"/>
  <c r="B180" i="78"/>
  <c r="G28" i="23"/>
  <c r="J27" i="23"/>
  <c r="D18" i="80"/>
  <c r="C75" i="35"/>
  <c r="C77" i="35"/>
  <c r="I36" i="63"/>
  <c r="H36" i="63"/>
  <c r="B49" i="63"/>
  <c r="F102" i="76"/>
  <c r="F40" i="76"/>
  <c r="F111" i="62"/>
  <c r="F91" i="62"/>
  <c r="F16" i="62"/>
  <c r="F76" i="76"/>
  <c r="F16" i="76"/>
  <c r="F153" i="57"/>
  <c r="F57" i="76"/>
  <c r="F103" i="57"/>
  <c r="E17" i="48"/>
  <c r="D45" i="48" s="1"/>
  <c r="F17" i="49"/>
  <c r="F17" i="57"/>
  <c r="E28" i="57" s="1"/>
  <c r="H75" i="48"/>
  <c r="F37" i="62"/>
  <c r="H153" i="48"/>
  <c r="F508" i="36"/>
  <c r="F614" i="36"/>
  <c r="F413" i="36"/>
  <c r="F575" i="36"/>
  <c r="F475" i="36"/>
  <c r="F350" i="36"/>
  <c r="F340" i="78"/>
  <c r="D367" i="78"/>
  <c r="F41" i="80"/>
  <c r="E56" i="80" s="1"/>
  <c r="F17" i="80"/>
  <c r="E28" i="80" s="1"/>
  <c r="F319" i="78"/>
  <c r="F70" i="78"/>
  <c r="F44" i="78"/>
  <c r="G147" i="78"/>
  <c r="F100" i="78"/>
  <c r="E192" i="23"/>
  <c r="E181" i="23"/>
  <c r="C191" i="23"/>
  <c r="C180" i="23"/>
  <c r="G134" i="23"/>
  <c r="G122" i="23"/>
  <c r="E133" i="23"/>
  <c r="E121" i="23"/>
  <c r="G132" i="23"/>
  <c r="G120" i="23"/>
  <c r="F191" i="23"/>
  <c r="F180" i="23"/>
  <c r="B47" i="80"/>
  <c r="B62" i="80" s="1"/>
  <c r="D174" i="78"/>
  <c r="B49" i="80"/>
  <c r="B64" i="80" s="1"/>
  <c r="E174" i="78"/>
  <c r="F18" i="80"/>
  <c r="C75" i="76"/>
  <c r="C101" i="76"/>
  <c r="C15" i="76"/>
  <c r="C63" i="63"/>
  <c r="C110" i="62"/>
  <c r="C36" i="62"/>
  <c r="C15" i="62"/>
  <c r="C56" i="76"/>
  <c r="C39" i="76"/>
  <c r="C90" i="62"/>
  <c r="F34" i="63"/>
  <c r="E74" i="48"/>
  <c r="E111" i="48" s="1"/>
  <c r="C152" i="57"/>
  <c r="C16" i="57"/>
  <c r="C27" i="57" s="1"/>
  <c r="C102" i="57"/>
  <c r="E152" i="48"/>
  <c r="E185" i="48" s="1"/>
  <c r="C16" i="49"/>
  <c r="C27" i="49" s="1"/>
  <c r="C474" i="36"/>
  <c r="C349" i="36"/>
  <c r="C507" i="36"/>
  <c r="C613" i="36"/>
  <c r="C412" i="36"/>
  <c r="C574" i="36"/>
  <c r="C318" i="78"/>
  <c r="C40" i="80"/>
  <c r="C55" i="80" s="1"/>
  <c r="C16" i="80"/>
  <c r="C27" i="80" s="1"/>
  <c r="C339" i="78"/>
  <c r="C43" i="78"/>
  <c r="D146" i="78"/>
  <c r="C99" i="78"/>
  <c r="C69" i="78"/>
  <c r="D16" i="40"/>
  <c r="D161" i="38"/>
  <c r="D171" i="37"/>
  <c r="D254" i="36"/>
  <c r="D302" i="36"/>
  <c r="D207" i="23"/>
  <c r="D61" i="35"/>
  <c r="D167" i="23"/>
  <c r="C135" i="23"/>
  <c r="C123" i="23"/>
  <c r="G133" i="23"/>
  <c r="G121" i="23"/>
  <c r="C49" i="23"/>
  <c r="C102" i="23"/>
  <c r="A136" i="23"/>
  <c r="A124" i="23"/>
  <c r="F82" i="38"/>
  <c r="F160" i="37"/>
  <c r="D77" i="35"/>
  <c r="D75" i="35"/>
  <c r="A65" i="63"/>
  <c r="A84" i="63" s="1"/>
  <c r="B69" i="63"/>
  <c r="D180" i="23"/>
  <c r="D191" i="23"/>
  <c r="F179" i="23"/>
  <c r="D122" i="23"/>
  <c r="D134" i="23"/>
  <c r="F119" i="23"/>
  <c r="C30" i="23"/>
  <c r="I112" i="62"/>
  <c r="I100" i="36"/>
  <c r="D119" i="23"/>
  <c r="C128" i="23"/>
  <c r="C116" i="23"/>
  <c r="F30" i="23"/>
  <c r="B634" i="36"/>
  <c r="F32" i="1"/>
  <c r="F74" i="1" s="1"/>
  <c r="F73" i="1"/>
  <c r="B51" i="80"/>
  <c r="B66" i="80" s="1"/>
  <c r="D72" i="37"/>
  <c r="D51" i="37"/>
  <c r="L45" i="37"/>
  <c r="L19" i="37"/>
  <c r="D29" i="37"/>
  <c r="D77" i="37" s="1"/>
  <c r="E51" i="80"/>
  <c r="E66" i="80" s="1"/>
  <c r="Y21" i="79"/>
  <c r="Z21" i="79"/>
  <c r="Y23" i="79"/>
  <c r="Z23" i="79"/>
  <c r="Z20" i="79"/>
  <c r="Y20" i="79"/>
  <c r="Z27" i="79"/>
  <c r="Y27" i="79"/>
  <c r="Z34" i="79"/>
  <c r="Y34" i="79"/>
  <c r="Z29" i="79"/>
  <c r="Y29" i="79"/>
  <c r="A56" i="40"/>
  <c r="A36" i="40"/>
  <c r="A61" i="40" s="1"/>
  <c r="A35" i="40"/>
  <c r="A60" i="40" s="1"/>
  <c r="A55" i="40"/>
  <c r="A34" i="40"/>
  <c r="A59" i="40" s="1"/>
  <c r="A54" i="40"/>
  <c r="A58" i="37"/>
  <c r="A38" i="37"/>
  <c r="A80" i="37" s="1"/>
  <c r="J499" i="36"/>
  <c r="E49" i="80"/>
  <c r="E64" i="80" s="1"/>
  <c r="E180" i="78"/>
  <c r="D217" i="78"/>
  <c r="D199" i="78"/>
  <c r="D218" i="78" s="1"/>
  <c r="F223" i="36"/>
  <c r="F238" i="36" s="1"/>
  <c r="F161" i="36"/>
  <c r="C193" i="23"/>
  <c r="C182" i="23"/>
  <c r="D15" i="40"/>
  <c r="D40" i="40" s="1"/>
  <c r="D160" i="38"/>
  <c r="D185" i="38" s="1"/>
  <c r="D172" i="37"/>
  <c r="D301" i="36"/>
  <c r="M340" i="36" s="1"/>
  <c r="D253" i="36"/>
  <c r="M292" i="36" s="1"/>
  <c r="D60" i="35"/>
  <c r="D72" i="35" s="1"/>
  <c r="D206" i="23"/>
  <c r="D166" i="23"/>
  <c r="H42" i="1"/>
  <c r="G71" i="38"/>
  <c r="G44" i="38"/>
  <c r="G16" i="38"/>
  <c r="G93" i="38"/>
  <c r="G121" i="38"/>
  <c r="G160" i="36"/>
  <c r="G122" i="36"/>
  <c r="G82" i="36"/>
  <c r="G47" i="36"/>
  <c r="G100" i="23"/>
  <c r="G18" i="23"/>
  <c r="G17" i="35"/>
  <c r="G44" i="23"/>
  <c r="J69" i="1"/>
  <c r="G18" i="80"/>
  <c r="F23" i="80"/>
  <c r="F75" i="35"/>
  <c r="F77" i="35"/>
  <c r="C176" i="23"/>
  <c r="C187" i="23"/>
  <c r="F132" i="23"/>
  <c r="F120" i="23"/>
  <c r="E211" i="78"/>
  <c r="E192" i="78"/>
  <c r="E212" i="78" s="1"/>
  <c r="G50" i="80"/>
  <c r="G65" i="80" s="1"/>
  <c r="H165" i="78"/>
  <c r="H162" i="78"/>
  <c r="G51" i="80" s="1"/>
  <c r="G66" i="80" s="1"/>
  <c r="D211" i="78"/>
  <c r="D192" i="78"/>
  <c r="D212" i="78" s="1"/>
  <c r="E47" i="80"/>
  <c r="E62" i="80" s="1"/>
  <c r="D180" i="78"/>
  <c r="C44" i="62"/>
  <c r="K20" i="37"/>
  <c r="E66" i="37"/>
  <c r="K46" i="37"/>
  <c r="E46" i="37"/>
  <c r="E90" i="37"/>
  <c r="E182" i="23"/>
  <c r="E193" i="23"/>
  <c r="G181" i="23"/>
  <c r="G192" i="23"/>
  <c r="E180" i="23"/>
  <c r="E191" i="23"/>
  <c r="J100" i="36"/>
  <c r="C147" i="37"/>
  <c r="D16" i="37"/>
  <c r="D93" i="38"/>
  <c r="D121" i="38"/>
  <c r="D71" i="38"/>
  <c r="D44" i="38"/>
  <c r="D16" i="38"/>
  <c r="D88" i="37"/>
  <c r="D122" i="36"/>
  <c r="D82" i="36"/>
  <c r="D47" i="36"/>
  <c r="D17" i="35"/>
  <c r="D160" i="36"/>
  <c r="D100" i="23"/>
  <c r="D18" i="23"/>
  <c r="D44" i="23"/>
  <c r="G69" i="1"/>
  <c r="E72" i="37"/>
  <c r="E51" i="37"/>
  <c r="L46" i="37"/>
  <c r="E29" i="37"/>
  <c r="E77" i="37" s="1"/>
  <c r="L20" i="37"/>
  <c r="A72" i="37"/>
  <c r="A51" i="37"/>
  <c r="E18" i="80"/>
  <c r="E23" i="80" s="1"/>
  <c r="D23" i="80"/>
  <c r="L294" i="36"/>
  <c r="I279" i="36"/>
  <c r="C158" i="37"/>
  <c r="D149" i="37"/>
  <c r="D158" i="37" s="1"/>
  <c r="F181" i="23"/>
  <c r="F192" i="23"/>
  <c r="F123" i="23"/>
  <c r="F135" i="23"/>
  <c r="D132" i="23"/>
  <c r="D120" i="23"/>
  <c r="G30" i="23"/>
  <c r="J29" i="23"/>
  <c r="B81" i="35"/>
  <c r="B78" i="35"/>
  <c r="B45" i="63"/>
  <c r="D36" i="63"/>
  <c r="E36" i="63"/>
  <c r="D135" i="23"/>
  <c r="D123" i="23"/>
  <c r="D131" i="23"/>
  <c r="G38" i="63"/>
  <c r="C22" i="23"/>
  <c r="C33" i="23" s="1"/>
  <c r="C34" i="23" s="1"/>
  <c r="C63" i="23"/>
  <c r="H32" i="1"/>
  <c r="H74" i="1" s="1"/>
  <c r="H73" i="1"/>
  <c r="C159" i="37"/>
  <c r="C160" i="37" s="1"/>
  <c r="D150" i="37"/>
  <c r="D159" i="37" s="1"/>
  <c r="G18" i="36"/>
  <c r="G32" i="36" s="1"/>
  <c r="G48" i="36"/>
  <c r="G65" i="36" s="1"/>
  <c r="G64" i="23"/>
  <c r="G108" i="23"/>
  <c r="C147" i="76"/>
  <c r="F147" i="76" s="1"/>
  <c r="G147" i="76" s="1"/>
  <c r="F144" i="76"/>
  <c r="Z12" i="79"/>
  <c r="Y12" i="79"/>
  <c r="Z30" i="79"/>
  <c r="Y30" i="79"/>
  <c r="Z24" i="79"/>
  <c r="Y24" i="79"/>
  <c r="Z31" i="79"/>
  <c r="Y31" i="79"/>
  <c r="Y28" i="79"/>
  <c r="Z28" i="79"/>
  <c r="J185" i="36"/>
  <c r="E217" i="78"/>
  <c r="E199" i="78"/>
  <c r="E218" i="78" s="1"/>
  <c r="B43" i="80"/>
  <c r="B58" i="80" s="1"/>
  <c r="B174" i="78"/>
  <c r="B192" i="78"/>
  <c r="B212" i="78" s="1"/>
  <c r="F191" i="78"/>
  <c r="F192" i="78" s="1"/>
  <c r="B211" i="78"/>
  <c r="P96" i="37"/>
  <c r="G36" i="35"/>
  <c r="G34" i="35"/>
  <c r="AA294" i="36"/>
  <c r="J279" i="36"/>
  <c r="G19" i="49"/>
  <c r="G20" i="49" s="1"/>
  <c r="G217" i="23"/>
  <c r="J58" i="1"/>
  <c r="J55" i="1"/>
  <c r="G218" i="23" s="1"/>
  <c r="G191" i="23"/>
  <c r="G180" i="23"/>
  <c r="G16" i="40"/>
  <c r="G161" i="38"/>
  <c r="G254" i="36"/>
  <c r="G302" i="36"/>
  <c r="G167" i="23"/>
  <c r="G207" i="23"/>
  <c r="G61" i="35"/>
  <c r="C122" i="23"/>
  <c r="C134" i="23"/>
  <c r="C132" i="23"/>
  <c r="C120" i="23"/>
  <c r="A65" i="37"/>
  <c r="A45" i="37"/>
  <c r="D92" i="38"/>
  <c r="D104" i="38" s="1"/>
  <c r="D120" i="38"/>
  <c r="D136" i="38" s="1"/>
  <c r="B148" i="37"/>
  <c r="D89" i="37"/>
  <c r="D70" i="38"/>
  <c r="D78" i="38" s="1"/>
  <c r="D43" i="38"/>
  <c r="D56" i="38" s="1"/>
  <c r="D15" i="38"/>
  <c r="D29" i="38" s="1"/>
  <c r="D17" i="37"/>
  <c r="D16" i="35"/>
  <c r="D31" i="35" s="1"/>
  <c r="D159" i="36"/>
  <c r="D175" i="36" s="1"/>
  <c r="I176" i="36" s="1"/>
  <c r="D121" i="36"/>
  <c r="D139" i="36" s="1"/>
  <c r="I140" i="36" s="1"/>
  <c r="D81" i="36"/>
  <c r="D98" i="36" s="1"/>
  <c r="I99" i="36" s="1"/>
  <c r="D46" i="36"/>
  <c r="D63" i="36" s="1"/>
  <c r="I64" i="36" s="1"/>
  <c r="D43" i="23"/>
  <c r="D99" i="23"/>
  <c r="D17" i="23"/>
  <c r="D25" i="23" s="1"/>
  <c r="I26" i="23" s="1"/>
  <c r="H12" i="1"/>
  <c r="G68" i="1"/>
  <c r="F36" i="35"/>
  <c r="F34" i="35"/>
  <c r="B19" i="49"/>
  <c r="B18" i="49" s="1"/>
  <c r="B217" i="23"/>
  <c r="E58" i="1"/>
  <c r="E55" i="1"/>
  <c r="B218" i="23" s="1"/>
  <c r="C217" i="78"/>
  <c r="C199" i="78"/>
  <c r="C218" i="78" s="1"/>
  <c r="C50" i="80"/>
  <c r="C65" i="80" s="1"/>
  <c r="D165" i="78"/>
  <c r="D162" i="78"/>
  <c r="C51" i="80" s="1"/>
  <c r="C66" i="80" s="1"/>
  <c r="D29" i="78"/>
  <c r="D30" i="78"/>
  <c r="D31" i="78"/>
  <c r="D27" i="78"/>
  <c r="D28" i="78"/>
  <c r="F172" i="78"/>
  <c r="E164" i="78"/>
  <c r="I177" i="36"/>
  <c r="C82" i="38"/>
  <c r="E77" i="35"/>
  <c r="E75" i="35"/>
  <c r="G212" i="23"/>
  <c r="G169" i="23"/>
  <c r="G190" i="23" s="1"/>
  <c r="G135" i="23"/>
  <c r="G123" i="23"/>
  <c r="E134" i="23"/>
  <c r="E122" i="23"/>
  <c r="E132" i="23"/>
  <c r="E120" i="23"/>
  <c r="J177" i="36"/>
  <c r="F44" i="62"/>
  <c r="E30" i="23"/>
  <c r="I27" i="23"/>
  <c r="D28" i="23"/>
  <c r="D90" i="37"/>
  <c r="E20" i="37"/>
  <c r="E21" i="37"/>
  <c r="D22" i="37"/>
  <c r="D66" i="37"/>
  <c r="D46" i="37"/>
  <c r="K45" i="37"/>
  <c r="K19" i="37"/>
  <c r="E19" i="37"/>
  <c r="D70" i="63"/>
  <c r="G83" i="63"/>
  <c r="D72" i="63"/>
  <c r="D71" i="63"/>
  <c r="D631" i="36"/>
  <c r="A45" i="63"/>
  <c r="A44" i="63"/>
  <c r="D182" i="23"/>
  <c r="D193" i="23"/>
  <c r="F212" i="23"/>
  <c r="F169" i="23"/>
  <c r="F190" i="23" s="1"/>
  <c r="C188" i="23"/>
  <c r="C177" i="23"/>
  <c r="F685" i="36"/>
  <c r="F700" i="36" s="1"/>
  <c r="F102" i="23"/>
  <c r="F131" i="23" s="1"/>
  <c r="F49" i="23"/>
  <c r="C129" i="23"/>
  <c r="C117" i="23"/>
  <c r="C18" i="80"/>
  <c r="C23" i="80" s="1"/>
  <c r="B18" i="80"/>
  <c r="B23" i="80" s="1"/>
  <c r="B42" i="35"/>
  <c r="B37" i="35"/>
  <c r="H103" i="76"/>
  <c r="B70" i="63"/>
  <c r="E83" i="63"/>
  <c r="F193" i="23"/>
  <c r="F182" i="23"/>
  <c r="F19" i="49"/>
  <c r="F20" i="49" s="1"/>
  <c r="F217" i="23"/>
  <c r="I58" i="1"/>
  <c r="I55" i="1"/>
  <c r="F218" i="23" s="1"/>
  <c r="D179" i="23"/>
  <c r="I77" i="1"/>
  <c r="I34" i="1"/>
  <c r="I78" i="1" s="1"/>
  <c r="I31" i="1"/>
  <c r="F134" i="23"/>
  <c r="F122" i="23"/>
  <c r="E129" i="23"/>
  <c r="E117" i="23"/>
  <c r="C180" i="78"/>
  <c r="D18" i="48"/>
  <c r="E98" i="37"/>
  <c r="E30" i="37"/>
  <c r="F151" i="37"/>
  <c r="E63" i="23"/>
  <c r="E22" i="23"/>
  <c r="E33" i="23" s="1"/>
  <c r="E34" i="23" s="1"/>
  <c r="I29" i="23"/>
  <c r="D30" i="23"/>
  <c r="J32" i="1"/>
  <c r="J74" i="1" s="1"/>
  <c r="J73" i="1"/>
  <c r="Z10" i="79"/>
  <c r="X8" i="79"/>
  <c r="Y10" i="79"/>
  <c r="Z17" i="79"/>
  <c r="Y17" i="79"/>
  <c r="Z18" i="79"/>
  <c r="Y18" i="79"/>
  <c r="Z25" i="79"/>
  <c r="Y25" i="79"/>
  <c r="Z32" i="79"/>
  <c r="Y32" i="79"/>
  <c r="Y15" i="79"/>
  <c r="Z15" i="79"/>
  <c r="I114" i="62"/>
  <c r="G80" i="57"/>
  <c r="G85" i="57" s="1"/>
  <c r="G86" i="57" s="1"/>
  <c r="F86" i="57"/>
  <c r="A198" i="38"/>
  <c r="A178" i="38"/>
  <c r="A203" i="38" s="1"/>
  <c r="A59" i="37"/>
  <c r="A39" i="37"/>
  <c r="A81" i="37" s="1"/>
  <c r="I335" i="36"/>
  <c r="C211" i="78"/>
  <c r="C192" i="78"/>
  <c r="C212" i="78" s="1"/>
  <c r="B45" i="80"/>
  <c r="B60" i="80" s="1"/>
  <c r="C174" i="78"/>
  <c r="G23" i="80"/>
  <c r="G75" i="35"/>
  <c r="G77" i="35"/>
  <c r="C36" i="35"/>
  <c r="C34" i="35"/>
  <c r="F83" i="63"/>
  <c r="C70" i="63"/>
  <c r="C71" i="63"/>
  <c r="G193" i="23"/>
  <c r="G182" i="23"/>
  <c r="C19" i="49"/>
  <c r="C20" i="49" s="1"/>
  <c r="C217" i="23"/>
  <c r="F58" i="1"/>
  <c r="F55" i="1"/>
  <c r="C218" i="23" s="1"/>
  <c r="A177" i="23"/>
  <c r="A188" i="23"/>
  <c r="E123" i="23"/>
  <c r="E135" i="23"/>
  <c r="D268" i="78"/>
  <c r="D269" i="78"/>
  <c r="C266" i="78"/>
  <c r="E267" i="78"/>
  <c r="D267" i="78"/>
  <c r="I75" i="78"/>
  <c r="E322" i="78"/>
  <c r="F321" i="78"/>
  <c r="B217" i="78"/>
  <c r="B199" i="78"/>
  <c r="B218" i="78" s="1"/>
  <c r="F198" i="78"/>
  <c r="F199" i="78" s="1"/>
  <c r="G82" i="38"/>
  <c r="G44" i="62"/>
  <c r="E34" i="35"/>
  <c r="E36" i="35"/>
  <c r="A66" i="37"/>
  <c r="A46" i="37"/>
  <c r="A90" i="37"/>
  <c r="A75" i="63"/>
  <c r="A81" i="63"/>
  <c r="A95" i="63"/>
  <c r="E19" i="49"/>
  <c r="E20" i="49" s="1"/>
  <c r="E178" i="37"/>
  <c r="O174" i="37" s="1"/>
  <c r="O179" i="37" s="1"/>
  <c r="E217" i="23"/>
  <c r="H58" i="1"/>
  <c r="H55" i="1"/>
  <c r="E218" i="23" s="1"/>
  <c r="C181" i="23"/>
  <c r="C192" i="23"/>
  <c r="C212" i="23"/>
  <c r="C169" i="23"/>
  <c r="C133" i="23"/>
  <c r="C121" i="23"/>
  <c r="G685" i="36"/>
  <c r="G700" i="36" s="1"/>
  <c r="G49" i="23"/>
  <c r="G102" i="23"/>
  <c r="G131" i="23" s="1"/>
  <c r="J141" i="36"/>
  <c r="B648" i="36"/>
  <c r="D34" i="35"/>
  <c r="D36" i="35"/>
  <c r="L36" i="63"/>
  <c r="M36" i="63"/>
  <c r="B53" i="63"/>
  <c r="C57" i="76"/>
  <c r="C16" i="76"/>
  <c r="C153" i="57"/>
  <c r="C40" i="76"/>
  <c r="C37" i="62"/>
  <c r="C91" i="62"/>
  <c r="C17" i="57"/>
  <c r="B28" i="57" s="1"/>
  <c r="E153" i="48"/>
  <c r="C76" i="76"/>
  <c r="C16" i="62"/>
  <c r="E75" i="48"/>
  <c r="C17" i="49"/>
  <c r="C102" i="76"/>
  <c r="C111" i="62"/>
  <c r="C103" i="57"/>
  <c r="C614" i="36"/>
  <c r="C413" i="36"/>
  <c r="C575" i="36"/>
  <c r="C475" i="36"/>
  <c r="C350" i="36"/>
  <c r="C508" i="36"/>
  <c r="C41" i="80"/>
  <c r="B56" i="80" s="1"/>
  <c r="C17" i="80"/>
  <c r="B28" i="80" s="1"/>
  <c r="C319" i="78"/>
  <c r="C340" i="78"/>
  <c r="C70" i="78"/>
  <c r="C44" i="78"/>
  <c r="D147" i="78"/>
  <c r="C100" i="78"/>
  <c r="D19" i="49"/>
  <c r="D20" i="49" s="1"/>
  <c r="D178" i="37"/>
  <c r="O173" i="37" s="1"/>
  <c r="O178" i="37" s="1"/>
  <c r="D217" i="23"/>
  <c r="G58" i="1"/>
  <c r="G55" i="1"/>
  <c r="D218" i="23" s="1"/>
  <c r="B212" i="23"/>
  <c r="B169" i="23"/>
  <c r="G77" i="1"/>
  <c r="G31" i="1"/>
  <c r="G34" i="1"/>
  <c r="G78" i="1" s="1"/>
  <c r="F133" i="23"/>
  <c r="F121" i="23"/>
  <c r="B102" i="23"/>
  <c r="B49" i="23"/>
  <c r="B655" i="36"/>
  <c r="B45" i="62"/>
  <c r="C45" i="62" s="1"/>
  <c r="D45" i="62" s="1"/>
  <c r="D192" i="23"/>
  <c r="D181" i="23"/>
  <c r="D190" i="23"/>
  <c r="E34" i="1"/>
  <c r="E78" i="1" s="1"/>
  <c r="E77" i="1"/>
  <c r="E31" i="1"/>
  <c r="D133" i="23"/>
  <c r="D121" i="23"/>
  <c r="E210" i="78"/>
  <c r="B30" i="23"/>
  <c r="C48" i="36"/>
  <c r="C65" i="36" s="1"/>
  <c r="C64" i="23"/>
  <c r="C108" i="23"/>
  <c r="E131" i="23"/>
  <c r="E48" i="36"/>
  <c r="E65" i="36" s="1"/>
  <c r="E18" i="36"/>
  <c r="E32" i="36" s="1"/>
  <c r="E64" i="23"/>
  <c r="E108" i="23"/>
  <c r="B641" i="36"/>
  <c r="E162" i="78"/>
  <c r="D51" i="80" s="1"/>
  <c r="D66" i="80" s="1"/>
  <c r="F18" i="48"/>
  <c r="B88" i="23"/>
  <c r="G22" i="23"/>
  <c r="G33" i="23" s="1"/>
  <c r="G63" i="23"/>
  <c r="K38" i="63" l="1"/>
  <c r="D98" i="37"/>
  <c r="C151" i="37"/>
  <c r="D30" i="37"/>
  <c r="D22" i="23"/>
  <c r="D33" i="23" s="1"/>
  <c r="B82" i="23"/>
  <c r="D63" i="23"/>
  <c r="D179" i="37"/>
  <c r="D221" i="23"/>
  <c r="G59" i="1"/>
  <c r="D37" i="35"/>
  <c r="D42" i="35"/>
  <c r="E37" i="35"/>
  <c r="E42" i="35"/>
  <c r="C221" i="23"/>
  <c r="F59" i="1"/>
  <c r="F161" i="37"/>
  <c r="F162" i="37" s="1"/>
  <c r="G151" i="37"/>
  <c r="G161" i="37" s="1"/>
  <c r="E67" i="37"/>
  <c r="E47" i="37"/>
  <c r="F19" i="37"/>
  <c r="E68" i="37"/>
  <c r="E48" i="37"/>
  <c r="F20" i="37"/>
  <c r="E81" i="35"/>
  <c r="E78" i="35"/>
  <c r="B22" i="49"/>
  <c r="B20" i="49"/>
  <c r="E120" i="38"/>
  <c r="E136" i="38" s="1"/>
  <c r="E89" i="37"/>
  <c r="E70" i="38"/>
  <c r="E78" i="38" s="1"/>
  <c r="E43" i="38"/>
  <c r="E56" i="38" s="1"/>
  <c r="E15" i="38"/>
  <c r="E29" i="38" s="1"/>
  <c r="E17" i="37"/>
  <c r="E148" i="37"/>
  <c r="E92" i="38"/>
  <c r="E104" i="38" s="1"/>
  <c r="E222" i="36"/>
  <c r="E237" i="36" s="1"/>
  <c r="E193" i="36"/>
  <c r="E206" i="36" s="1"/>
  <c r="E159" i="36"/>
  <c r="E175" i="36" s="1"/>
  <c r="G143" i="23"/>
  <c r="E121" i="36"/>
  <c r="E139" i="36" s="1"/>
  <c r="E81" i="36"/>
  <c r="E98" i="36" s="1"/>
  <c r="E46" i="36"/>
  <c r="E63" i="36" s="1"/>
  <c r="E17" i="36"/>
  <c r="E31" i="36" s="1"/>
  <c r="E16" i="35"/>
  <c r="E31" i="35" s="1"/>
  <c r="E43" i="23"/>
  <c r="E99" i="23"/>
  <c r="E17" i="23"/>
  <c r="E25" i="23" s="1"/>
  <c r="H68" i="1"/>
  <c r="I12" i="1"/>
  <c r="J90" i="37"/>
  <c r="J95" i="37" s="1"/>
  <c r="F177" i="36"/>
  <c r="F75" i="38"/>
  <c r="G37" i="63"/>
  <c r="C115" i="57"/>
  <c r="E154" i="48"/>
  <c r="E187" i="48" s="1"/>
  <c r="C21" i="23"/>
  <c r="C31" i="23" s="1"/>
  <c r="C32" i="23" s="1"/>
  <c r="C59" i="23"/>
  <c r="C131" i="23"/>
  <c r="B48" i="36"/>
  <c r="B65" i="36" s="1"/>
  <c r="B64" i="23"/>
  <c r="B108" i="23"/>
  <c r="B54" i="63"/>
  <c r="B55" i="63"/>
  <c r="C190" i="23"/>
  <c r="C42" i="35"/>
  <c r="C37" i="35"/>
  <c r="Z8" i="79"/>
  <c r="E56" i="37"/>
  <c r="M20" i="37"/>
  <c r="E35" i="37"/>
  <c r="I73" i="1"/>
  <c r="I32" i="1"/>
  <c r="I74" i="1" s="1"/>
  <c r="E22" i="37"/>
  <c r="D70" i="37"/>
  <c r="D50" i="37"/>
  <c r="M95" i="37"/>
  <c r="N95" i="37"/>
  <c r="K95" i="37"/>
  <c r="L95" i="37"/>
  <c r="O95" i="37"/>
  <c r="D65" i="37"/>
  <c r="D45" i="37"/>
  <c r="E188" i="23"/>
  <c r="E177" i="23"/>
  <c r="G221" i="23"/>
  <c r="J59" i="1"/>
  <c r="J65" i="36"/>
  <c r="E115" i="57"/>
  <c r="G154" i="48"/>
  <c r="G187" i="48" s="1"/>
  <c r="E97" i="37"/>
  <c r="Q91" i="37" s="1"/>
  <c r="Q96" i="37" s="1"/>
  <c r="E36" i="37"/>
  <c r="E21" i="23"/>
  <c r="E31" i="23" s="1"/>
  <c r="E32" i="23" s="1"/>
  <c r="E59" i="23"/>
  <c r="I38" i="63"/>
  <c r="H38" i="63"/>
  <c r="F49" i="63"/>
  <c r="B82" i="35"/>
  <c r="B84" i="35"/>
  <c r="E15" i="40"/>
  <c r="E40" i="40" s="1"/>
  <c r="E172" i="37"/>
  <c r="E160" i="38"/>
  <c r="E185" i="38" s="1"/>
  <c r="E301" i="36"/>
  <c r="R340" i="36" s="1"/>
  <c r="E253" i="36"/>
  <c r="R292" i="36" s="1"/>
  <c r="E60" i="35"/>
  <c r="E72" i="35" s="1"/>
  <c r="E166" i="23"/>
  <c r="E206" i="23"/>
  <c r="I42" i="1"/>
  <c r="C476" i="36"/>
  <c r="C492" i="36" s="1"/>
  <c r="C60" i="23"/>
  <c r="C69" i="63"/>
  <c r="A66" i="63"/>
  <c r="A87" i="63" s="1"/>
  <c r="P95" i="37"/>
  <c r="G34" i="23"/>
  <c r="J33" i="23"/>
  <c r="B89" i="23"/>
  <c r="C88" i="23"/>
  <c r="E73" i="1"/>
  <c r="E32" i="1"/>
  <c r="E74" i="1" s="1"/>
  <c r="D48" i="36"/>
  <c r="D65" i="36" s="1"/>
  <c r="I65" i="36" s="1"/>
  <c r="D108" i="23"/>
  <c r="D64" i="23"/>
  <c r="E179" i="37"/>
  <c r="E221" i="23"/>
  <c r="H59" i="1"/>
  <c r="G78" i="35"/>
  <c r="G81" i="35"/>
  <c r="G115" i="57"/>
  <c r="I154" i="48"/>
  <c r="I187" i="48" s="1"/>
  <c r="G21" i="23"/>
  <c r="G31" i="23" s="1"/>
  <c r="G59" i="23"/>
  <c r="E99" i="37"/>
  <c r="R91" i="37"/>
  <c r="R96" i="37" s="1"/>
  <c r="F48" i="36"/>
  <c r="F65" i="36" s="1"/>
  <c r="F18" i="36"/>
  <c r="F32" i="36" s="1"/>
  <c r="F64" i="23"/>
  <c r="F108" i="23"/>
  <c r="F221" i="23"/>
  <c r="I59" i="1"/>
  <c r="G88" i="63"/>
  <c r="G85" i="63"/>
  <c r="G91" i="63"/>
  <c r="G86" i="63"/>
  <c r="G92" i="63"/>
  <c r="G89" i="63"/>
  <c r="D23" i="37"/>
  <c r="D71" i="37" s="1"/>
  <c r="B221" i="23"/>
  <c r="E59" i="1"/>
  <c r="F42" i="35"/>
  <c r="F37" i="35"/>
  <c r="D128" i="23"/>
  <c r="D116" i="23"/>
  <c r="C148" i="37"/>
  <c r="C157" i="37" s="1"/>
  <c r="B157" i="37"/>
  <c r="E476" i="36"/>
  <c r="E492" i="36" s="1"/>
  <c r="E60" i="23"/>
  <c r="J19" i="37"/>
  <c r="J45" i="37" s="1"/>
  <c r="D64" i="37"/>
  <c r="D44" i="37"/>
  <c r="D176" i="23"/>
  <c r="D187" i="23"/>
  <c r="F174" i="78"/>
  <c r="A48" i="63"/>
  <c r="A49" i="63"/>
  <c r="C78" i="35"/>
  <c r="C81" i="35"/>
  <c r="F46" i="48"/>
  <c r="F25" i="48"/>
  <c r="C136" i="23"/>
  <c r="C124" i="23"/>
  <c r="C38" i="63"/>
  <c r="B63" i="23"/>
  <c r="B22" i="23"/>
  <c r="B33" i="23" s="1"/>
  <c r="B34" i="23" s="1"/>
  <c r="G32" i="1"/>
  <c r="G74" i="1" s="1"/>
  <c r="G73" i="1"/>
  <c r="F322" i="78"/>
  <c r="G321" i="78"/>
  <c r="G322" i="78" s="1"/>
  <c r="F89" i="63"/>
  <c r="F88" i="63"/>
  <c r="F86" i="63"/>
  <c r="F85" i="63"/>
  <c r="Y8" i="79"/>
  <c r="G476" i="36"/>
  <c r="G60" i="23"/>
  <c r="D46" i="48"/>
  <c r="D25" i="48"/>
  <c r="E18" i="48"/>
  <c r="F63" i="23"/>
  <c r="F22" i="23"/>
  <c r="F33" i="23" s="1"/>
  <c r="F34" i="23" s="1"/>
  <c r="E85" i="63"/>
  <c r="E86" i="63"/>
  <c r="B49" i="35"/>
  <c r="B50" i="35" s="1"/>
  <c r="B46" i="35"/>
  <c r="B43" i="35"/>
  <c r="F21" i="37"/>
  <c r="E69" i="37"/>
  <c r="E49" i="37"/>
  <c r="D39" i="76"/>
  <c r="D63" i="63"/>
  <c r="D15" i="76"/>
  <c r="D110" i="62"/>
  <c r="D36" i="62"/>
  <c r="D56" i="76"/>
  <c r="D90" i="62"/>
  <c r="J34" i="63"/>
  <c r="D61" i="62"/>
  <c r="D73" i="62" s="1"/>
  <c r="D152" i="57"/>
  <c r="D102" i="57"/>
  <c r="D16" i="57"/>
  <c r="D27" i="57" s="1"/>
  <c r="D101" i="76"/>
  <c r="D15" i="62"/>
  <c r="F74" i="48"/>
  <c r="F111" i="48" s="1"/>
  <c r="F152" i="48"/>
  <c r="F185" i="48" s="1"/>
  <c r="D16" i="49"/>
  <c r="D27" i="49" s="1"/>
  <c r="D75" i="76"/>
  <c r="A636" i="36"/>
  <c r="D507" i="36"/>
  <c r="D613" i="36"/>
  <c r="D412" i="36"/>
  <c r="D574" i="36"/>
  <c r="A637" i="36"/>
  <c r="D474" i="36"/>
  <c r="D349" i="36"/>
  <c r="D40" i="80"/>
  <c r="D55" i="80" s="1"/>
  <c r="D16" i="80"/>
  <c r="D27" i="80" s="1"/>
  <c r="D339" i="78"/>
  <c r="B366" i="78"/>
  <c r="B300" i="78"/>
  <c r="D318" i="78"/>
  <c r="E146" i="78"/>
  <c r="D99" i="78"/>
  <c r="I100" i="78" s="1"/>
  <c r="A285" i="78"/>
  <c r="A21" i="81"/>
  <c r="O15" i="81" s="1"/>
  <c r="A231" i="78"/>
  <c r="D69" i="78"/>
  <c r="A266" i="78"/>
  <c r="D43" i="78"/>
  <c r="I44" i="78" s="1"/>
  <c r="C26" i="78"/>
  <c r="A16" i="81"/>
  <c r="H15" i="81" s="1"/>
  <c r="B26" i="78"/>
  <c r="D17" i="78"/>
  <c r="G42" i="35"/>
  <c r="G37" i="35"/>
  <c r="G124" i="23"/>
  <c r="G136" i="23"/>
  <c r="B46" i="63"/>
  <c r="B47" i="63"/>
  <c r="D57" i="76"/>
  <c r="D40" i="76"/>
  <c r="D37" i="62"/>
  <c r="D102" i="76"/>
  <c r="D76" i="76"/>
  <c r="D111" i="62"/>
  <c r="D91" i="62"/>
  <c r="D16" i="62"/>
  <c r="D16" i="76"/>
  <c r="D103" i="57"/>
  <c r="F75" i="48"/>
  <c r="D153" i="57"/>
  <c r="F153" i="48"/>
  <c r="D17" i="57"/>
  <c r="D17" i="49"/>
  <c r="D575" i="36"/>
  <c r="D475" i="36"/>
  <c r="D350" i="36"/>
  <c r="D508" i="36"/>
  <c r="D614" i="36"/>
  <c r="D413" i="36"/>
  <c r="B367" i="78"/>
  <c r="D41" i="80"/>
  <c r="D17" i="80"/>
  <c r="D319" i="78"/>
  <c r="D340" i="78"/>
  <c r="D70" i="78"/>
  <c r="D44" i="78"/>
  <c r="E147" i="78"/>
  <c r="D100" i="78"/>
  <c r="C156" i="37"/>
  <c r="D148" i="37"/>
  <c r="D157" i="37" s="1"/>
  <c r="N96" i="37"/>
  <c r="L96" i="37"/>
  <c r="O96" i="37"/>
  <c r="M96" i="37"/>
  <c r="K96" i="37"/>
  <c r="E23" i="37"/>
  <c r="E71" i="37" s="1"/>
  <c r="F81" i="35"/>
  <c r="F78" i="35"/>
  <c r="G57" i="76"/>
  <c r="G16" i="76"/>
  <c r="G102" i="76"/>
  <c r="G76" i="76"/>
  <c r="G153" i="57"/>
  <c r="G37" i="62"/>
  <c r="G40" i="76"/>
  <c r="G16" i="62"/>
  <c r="G17" i="57"/>
  <c r="I153" i="48"/>
  <c r="F17" i="48"/>
  <c r="G111" i="62"/>
  <c r="G17" i="49"/>
  <c r="E28" i="49" s="1"/>
  <c r="G91" i="62"/>
  <c r="G103" i="57"/>
  <c r="I75" i="48"/>
  <c r="G112" i="48" s="1"/>
  <c r="G614" i="36"/>
  <c r="G413" i="36"/>
  <c r="G575" i="36"/>
  <c r="G475" i="36"/>
  <c r="G350" i="36"/>
  <c r="G508" i="36"/>
  <c r="E367" i="78"/>
  <c r="G41" i="80"/>
  <c r="G17" i="80"/>
  <c r="G319" i="78"/>
  <c r="G340" i="78"/>
  <c r="G70" i="78"/>
  <c r="G44" i="78"/>
  <c r="H147" i="78"/>
  <c r="G100" i="78"/>
  <c r="F180" i="78"/>
  <c r="D81" i="35"/>
  <c r="D78" i="35"/>
  <c r="J173" i="37"/>
  <c r="J178" i="37" s="1"/>
  <c r="B50" i="63"/>
  <c r="C51" i="63"/>
  <c r="F179" i="37"/>
  <c r="O175" i="37"/>
  <c r="O180" i="37" s="1"/>
  <c r="A208" i="78" l="1"/>
  <c r="A188" i="78"/>
  <c r="F171" i="78"/>
  <c r="F189" i="78" s="1"/>
  <c r="A170" i="78"/>
  <c r="B171" i="78"/>
  <c r="B189" i="78" s="1"/>
  <c r="B209" i="78" s="1"/>
  <c r="E171" i="78"/>
  <c r="E189" i="78" s="1"/>
  <c r="E209" i="78" s="1"/>
  <c r="C171" i="78"/>
  <c r="C189" i="78" s="1"/>
  <c r="C209" i="78" s="1"/>
  <c r="D171" i="78"/>
  <c r="D189" i="78" s="1"/>
  <c r="D209" i="78" s="1"/>
  <c r="A172" i="78"/>
  <c r="D29" i="48"/>
  <c r="D53" i="48"/>
  <c r="D476" i="36"/>
  <c r="D492" i="36" s="1"/>
  <c r="D60" i="23"/>
  <c r="C82" i="35"/>
  <c r="C84" i="35"/>
  <c r="G32" i="23"/>
  <c r="J31" i="23"/>
  <c r="C37" i="63"/>
  <c r="B115" i="57"/>
  <c r="D154" i="48"/>
  <c r="D187" i="48" s="1"/>
  <c r="B21" i="23"/>
  <c r="B31" i="23" s="1"/>
  <c r="B32" i="23" s="1"/>
  <c r="B59" i="23"/>
  <c r="F15" i="40"/>
  <c r="F40" i="40" s="1"/>
  <c r="F160" i="38"/>
  <c r="F185" i="38" s="1"/>
  <c r="F253" i="36"/>
  <c r="W292" i="36" s="1"/>
  <c r="F301" i="36"/>
  <c r="W340" i="36" s="1"/>
  <c r="F166" i="23"/>
  <c r="F206" i="23"/>
  <c r="F60" i="35"/>
  <c r="F72" i="35" s="1"/>
  <c r="J42" i="1"/>
  <c r="M46" i="37"/>
  <c r="E41" i="37"/>
  <c r="E78" i="37"/>
  <c r="F115" i="57"/>
  <c r="H154" i="48"/>
  <c r="H187" i="48" s="1"/>
  <c r="F21" i="23"/>
  <c r="F31" i="23" s="1"/>
  <c r="F32" i="23" s="1"/>
  <c r="F59" i="23"/>
  <c r="G20" i="37"/>
  <c r="F68" i="37"/>
  <c r="F48" i="37"/>
  <c r="C222" i="23"/>
  <c r="C173" i="23"/>
  <c r="D46" i="35"/>
  <c r="D43" i="35"/>
  <c r="D49" i="35"/>
  <c r="D50" i="35" s="1"/>
  <c r="D182" i="37"/>
  <c r="P173" i="37"/>
  <c r="P178" i="37" s="1"/>
  <c r="D35" i="37"/>
  <c r="D56" i="37"/>
  <c r="M19" i="37"/>
  <c r="F82" i="35"/>
  <c r="F84" i="35"/>
  <c r="G46" i="35"/>
  <c r="G43" i="35"/>
  <c r="G49" i="35"/>
  <c r="G50" i="35" s="1"/>
  <c r="A53" i="63"/>
  <c r="A52" i="63"/>
  <c r="F49" i="35"/>
  <c r="F50" i="35" s="1"/>
  <c r="F46" i="35"/>
  <c r="F43" i="35"/>
  <c r="F136" i="23"/>
  <c r="F124" i="23"/>
  <c r="E173" i="23"/>
  <c r="E222" i="23"/>
  <c r="D136" i="23"/>
  <c r="D124" i="23"/>
  <c r="E124" i="23"/>
  <c r="B88" i="35"/>
  <c r="B85" i="35"/>
  <c r="G222" i="23"/>
  <c r="G173" i="23"/>
  <c r="C104" i="57"/>
  <c r="C105" i="57"/>
  <c r="E128" i="23"/>
  <c r="E116" i="23"/>
  <c r="E157" i="37"/>
  <c r="F148" i="37"/>
  <c r="F157" i="37" s="1"/>
  <c r="C161" i="37"/>
  <c r="C162" i="37" s="1"/>
  <c r="D151" i="37"/>
  <c r="D161" i="37" s="1"/>
  <c r="E638" i="36"/>
  <c r="A657" i="36"/>
  <c r="D638" i="36"/>
  <c r="B638" i="36"/>
  <c r="C638" i="36"/>
  <c r="A660" i="36"/>
  <c r="A677" i="36"/>
  <c r="A676" i="36"/>
  <c r="F53" i="48"/>
  <c r="F29" i="48"/>
  <c r="B222" i="23"/>
  <c r="B173" i="23"/>
  <c r="G105" i="57"/>
  <c r="G104" i="57"/>
  <c r="E136" i="23"/>
  <c r="E187" i="23"/>
  <c r="E176" i="23"/>
  <c r="F22" i="37"/>
  <c r="E70" i="37"/>
  <c r="E50" i="37"/>
  <c r="C46" i="35"/>
  <c r="C43" i="35"/>
  <c r="C49" i="35"/>
  <c r="C50" i="35" s="1"/>
  <c r="D49" i="63"/>
  <c r="H37" i="63"/>
  <c r="I37" i="63"/>
  <c r="F70" i="38"/>
  <c r="F78" i="38" s="1"/>
  <c r="F43" i="38"/>
  <c r="F56" i="38" s="1"/>
  <c r="F15" i="38"/>
  <c r="F29" i="38" s="1"/>
  <c r="F92" i="38"/>
  <c r="F104" i="38" s="1"/>
  <c r="F120" i="38"/>
  <c r="F136" i="38" s="1"/>
  <c r="F222" i="36"/>
  <c r="F237" i="36" s="1"/>
  <c r="F193" i="36"/>
  <c r="F206" i="36" s="1"/>
  <c r="F121" i="36"/>
  <c r="F139" i="36" s="1"/>
  <c r="F81" i="36"/>
  <c r="F98" i="36" s="1"/>
  <c r="F46" i="36"/>
  <c r="F63" i="36" s="1"/>
  <c r="F17" i="36"/>
  <c r="F31" i="36" s="1"/>
  <c r="F159" i="36"/>
  <c r="F175" i="36" s="1"/>
  <c r="H143" i="23"/>
  <c r="F99" i="23"/>
  <c r="F17" i="23"/>
  <c r="F25" i="23" s="1"/>
  <c r="F16" i="35"/>
  <c r="F31" i="35" s="1"/>
  <c r="F43" i="23"/>
  <c r="J12" i="1"/>
  <c r="I68" i="1"/>
  <c r="F17" i="37"/>
  <c r="J20" i="37"/>
  <c r="J46" i="37" s="1"/>
  <c r="E65" i="37"/>
  <c r="E45" i="37"/>
  <c r="J91" i="37"/>
  <c r="J96" i="37" s="1"/>
  <c r="F89" i="37"/>
  <c r="J92" i="37" s="1"/>
  <c r="J97" i="37" s="1"/>
  <c r="E49" i="35"/>
  <c r="E50" i="35" s="1"/>
  <c r="E46" i="35"/>
  <c r="E43" i="35"/>
  <c r="D173" i="23"/>
  <c r="D222" i="23"/>
  <c r="D84" i="23"/>
  <c r="C82" i="23"/>
  <c r="D85" i="23"/>
  <c r="E83" i="23"/>
  <c r="D86" i="23"/>
  <c r="D83" i="23"/>
  <c r="D87" i="23"/>
  <c r="R90" i="37"/>
  <c r="R95" i="37" s="1"/>
  <c r="D99" i="37"/>
  <c r="F182" i="37"/>
  <c r="P175" i="37"/>
  <c r="P180" i="37" s="1"/>
  <c r="D84" i="35"/>
  <c r="D82" i="35"/>
  <c r="A67" i="63"/>
  <c r="A90" i="63" s="1"/>
  <c r="D69" i="63"/>
  <c r="F69" i="37"/>
  <c r="F49" i="37"/>
  <c r="G21" i="37"/>
  <c r="E46" i="48"/>
  <c r="E25" i="48"/>
  <c r="G492" i="36"/>
  <c r="J492" i="36" s="1"/>
  <c r="H476" i="36"/>
  <c r="H492" i="36" s="1"/>
  <c r="K37" i="63"/>
  <c r="F154" i="48"/>
  <c r="F187" i="48" s="1"/>
  <c r="D115" i="57"/>
  <c r="D97" i="37"/>
  <c r="Q90" i="37" s="1"/>
  <c r="Q95" i="37" s="1"/>
  <c r="D36" i="37"/>
  <c r="D59" i="23"/>
  <c r="D21" i="23"/>
  <c r="D31" i="23" s="1"/>
  <c r="F45" i="63"/>
  <c r="E38" i="63"/>
  <c r="D38" i="63"/>
  <c r="F222" i="23"/>
  <c r="F173" i="23"/>
  <c r="G82" i="35"/>
  <c r="G84" i="35"/>
  <c r="P174" i="37"/>
  <c r="P179" i="37" s="1"/>
  <c r="E182" i="37"/>
  <c r="B476" i="36"/>
  <c r="B492" i="36" s="1"/>
  <c r="B60" i="23"/>
  <c r="J174" i="37"/>
  <c r="J179" i="37" s="1"/>
  <c r="F172" i="37"/>
  <c r="J175" i="37" s="1"/>
  <c r="J180" i="37" s="1"/>
  <c r="F51" i="63"/>
  <c r="F50" i="63"/>
  <c r="E105" i="57"/>
  <c r="E104" i="57"/>
  <c r="F476" i="36"/>
  <c r="F492" i="36" s="1"/>
  <c r="F60" i="23"/>
  <c r="E101" i="76"/>
  <c r="E56" i="76"/>
  <c r="E90" i="62"/>
  <c r="E39" i="76"/>
  <c r="E61" i="62"/>
  <c r="E73" i="62" s="1"/>
  <c r="E152" i="57"/>
  <c r="E75" i="76"/>
  <c r="E110" i="62"/>
  <c r="E36" i="62"/>
  <c r="E79" i="57"/>
  <c r="E90" i="57" s="1"/>
  <c r="E15" i="76"/>
  <c r="E15" i="63"/>
  <c r="E15" i="62"/>
  <c r="B125" i="57"/>
  <c r="G74" i="48"/>
  <c r="G111" i="48" s="1"/>
  <c r="E102" i="57"/>
  <c r="G152" i="48"/>
  <c r="G185" i="48" s="1"/>
  <c r="D16" i="48"/>
  <c r="D44" i="48" s="1"/>
  <c r="E16" i="49"/>
  <c r="E27" i="49" s="1"/>
  <c r="E16" i="57"/>
  <c r="E27" i="57" s="1"/>
  <c r="E684" i="36"/>
  <c r="E699" i="36" s="1"/>
  <c r="A644" i="36"/>
  <c r="E613" i="36"/>
  <c r="E544" i="36"/>
  <c r="E559" i="36" s="1"/>
  <c r="E412" i="36"/>
  <c r="E382" i="36"/>
  <c r="E397" i="36" s="1"/>
  <c r="A643" i="36"/>
  <c r="E574" i="36"/>
  <c r="E474" i="36"/>
  <c r="E444" i="36"/>
  <c r="E459" i="36" s="1"/>
  <c r="E349" i="36"/>
  <c r="E507" i="36"/>
  <c r="C366" i="78"/>
  <c r="C300" i="78"/>
  <c r="E318" i="78"/>
  <c r="E40" i="80"/>
  <c r="E55" i="80" s="1"/>
  <c r="E16" i="80"/>
  <c r="E27" i="80" s="1"/>
  <c r="E339" i="78"/>
  <c r="E69" i="78"/>
  <c r="B44" i="81"/>
  <c r="F44" i="81" s="1"/>
  <c r="J44" i="81" s="1"/>
  <c r="E43" i="78"/>
  <c r="F146" i="78"/>
  <c r="E99" i="78"/>
  <c r="E84" i="35"/>
  <c r="E82" i="35"/>
  <c r="F67" i="37"/>
  <c r="F47" i="37"/>
  <c r="F23" i="37"/>
  <c r="F71" i="37" s="1"/>
  <c r="G19" i="37"/>
  <c r="I33" i="23"/>
  <c r="D34" i="23"/>
  <c r="F53" i="63"/>
  <c r="L38" i="63"/>
  <c r="M38" i="63"/>
  <c r="G67" i="37" l="1"/>
  <c r="G47" i="37"/>
  <c r="F54" i="63"/>
  <c r="F55" i="63"/>
  <c r="I31" i="23"/>
  <c r="D32" i="23"/>
  <c r="D105" i="57"/>
  <c r="D104" i="57"/>
  <c r="E87" i="23"/>
  <c r="F70" i="37"/>
  <c r="F50" i="37"/>
  <c r="G22" i="37"/>
  <c r="G23" i="37" s="1"/>
  <c r="G71" i="37" s="1"/>
  <c r="F37" i="48"/>
  <c r="F57" i="48"/>
  <c r="B659" i="36"/>
  <c r="C659" i="36"/>
  <c r="E659" i="36"/>
  <c r="D659" i="36"/>
  <c r="G183" i="23"/>
  <c r="G194" i="23"/>
  <c r="E194" i="23"/>
  <c r="E183" i="23"/>
  <c r="I492" i="36"/>
  <c r="E88" i="35"/>
  <c r="E85" i="35"/>
  <c r="G88" i="35"/>
  <c r="G85" i="35"/>
  <c r="E53" i="48"/>
  <c r="E29" i="48"/>
  <c r="D88" i="35"/>
  <c r="D85" i="35"/>
  <c r="F15" i="76"/>
  <c r="F56" i="76"/>
  <c r="F39" i="76"/>
  <c r="F61" i="62"/>
  <c r="F73" i="62" s="1"/>
  <c r="F75" i="76"/>
  <c r="F101" i="76"/>
  <c r="F15" i="63"/>
  <c r="F110" i="62"/>
  <c r="F36" i="62"/>
  <c r="F15" i="62"/>
  <c r="F125" i="57"/>
  <c r="F102" i="57"/>
  <c r="F16" i="57"/>
  <c r="F27" i="57" s="1"/>
  <c r="H152" i="48"/>
  <c r="H185" i="48" s="1"/>
  <c r="F90" i="62"/>
  <c r="E16" i="48"/>
  <c r="E44" i="48" s="1"/>
  <c r="F16" i="49"/>
  <c r="F27" i="49" s="1"/>
  <c r="F152" i="57"/>
  <c r="F79" i="57"/>
  <c r="F90" i="57" s="1"/>
  <c r="H74" i="48"/>
  <c r="H111" i="48" s="1"/>
  <c r="F684" i="36"/>
  <c r="F699" i="36" s="1"/>
  <c r="F574" i="36"/>
  <c r="F474" i="36"/>
  <c r="F444" i="36"/>
  <c r="F459" i="36" s="1"/>
  <c r="F349" i="36"/>
  <c r="F507" i="36"/>
  <c r="F613" i="36"/>
  <c r="F544" i="36"/>
  <c r="F559" i="36" s="1"/>
  <c r="F412" i="36"/>
  <c r="F382" i="36"/>
  <c r="F397" i="36" s="1"/>
  <c r="F318" i="78"/>
  <c r="F40" i="80"/>
  <c r="F55" i="80" s="1"/>
  <c r="F16" i="80"/>
  <c r="F27" i="80" s="1"/>
  <c r="F339" i="78"/>
  <c r="D366" i="78"/>
  <c r="D300" i="78"/>
  <c r="F69" i="78"/>
  <c r="F43" i="78"/>
  <c r="G146" i="78"/>
  <c r="F99" i="78"/>
  <c r="C183" i="23"/>
  <c r="C194" i="23"/>
  <c r="G68" i="37"/>
  <c r="G48" i="37"/>
  <c r="F187" i="23"/>
  <c r="F176" i="23"/>
  <c r="B104" i="57"/>
  <c r="B105" i="57"/>
  <c r="C88" i="35"/>
  <c r="C85" i="35"/>
  <c r="B645" i="36"/>
  <c r="D645" i="36"/>
  <c r="E645" i="36"/>
  <c r="C645" i="36"/>
  <c r="M45" i="37"/>
  <c r="D41" i="37"/>
  <c r="D78" i="37"/>
  <c r="M37" i="63"/>
  <c r="L37" i="63"/>
  <c r="D53" i="63"/>
  <c r="D194" i="23"/>
  <c r="D183" i="23"/>
  <c r="G92" i="38"/>
  <c r="G104" i="38" s="1"/>
  <c r="G120" i="38"/>
  <c r="G136" i="38" s="1"/>
  <c r="G70" i="38"/>
  <c r="G78" i="38" s="1"/>
  <c r="G43" i="38"/>
  <c r="G56" i="38" s="1"/>
  <c r="G15" i="38"/>
  <c r="G29" i="38" s="1"/>
  <c r="G193" i="36"/>
  <c r="G206" i="36" s="1"/>
  <c r="G222" i="36"/>
  <c r="G237" i="36" s="1"/>
  <c r="G46" i="36"/>
  <c r="G63" i="36" s="1"/>
  <c r="J64" i="36" s="1"/>
  <c r="G17" i="36"/>
  <c r="G31" i="36" s="1"/>
  <c r="G16" i="35"/>
  <c r="G31" i="35" s="1"/>
  <c r="G159" i="36"/>
  <c r="G175" i="36" s="1"/>
  <c r="J176" i="36" s="1"/>
  <c r="G121" i="36"/>
  <c r="G139" i="36" s="1"/>
  <c r="J140" i="36" s="1"/>
  <c r="G81" i="36"/>
  <c r="G98" i="36" s="1"/>
  <c r="J99" i="36" s="1"/>
  <c r="G99" i="23"/>
  <c r="G17" i="23"/>
  <c r="G25" i="23" s="1"/>
  <c r="J26" i="23" s="1"/>
  <c r="I143" i="23"/>
  <c r="G43" i="23"/>
  <c r="J68" i="1"/>
  <c r="A88" i="23"/>
  <c r="F128" i="23"/>
  <c r="F116" i="23"/>
  <c r="D50" i="63"/>
  <c r="D51" i="63"/>
  <c r="F104" i="57"/>
  <c r="F105" i="57"/>
  <c r="G15" i="40"/>
  <c r="G40" i="40" s="1"/>
  <c r="G160" i="38"/>
  <c r="G185" i="38" s="1"/>
  <c r="G253" i="36"/>
  <c r="AB292" i="36" s="1"/>
  <c r="G301" i="36"/>
  <c r="AB340" i="36" s="1"/>
  <c r="G206" i="23"/>
  <c r="G60" i="35"/>
  <c r="G72" i="35" s="1"/>
  <c r="G166" i="23"/>
  <c r="E37" i="63"/>
  <c r="D37" i="63"/>
  <c r="D45" i="63"/>
  <c r="D57" i="48"/>
  <c r="D37" i="48"/>
  <c r="F183" i="23"/>
  <c r="F194" i="23"/>
  <c r="F47" i="63"/>
  <c r="F46" i="63"/>
  <c r="G69" i="37"/>
  <c r="G49" i="37"/>
  <c r="A154" i="37"/>
  <c r="F65" i="37"/>
  <c r="F45" i="37"/>
  <c r="G17" i="37"/>
  <c r="F88" i="35"/>
  <c r="F85" i="35"/>
  <c r="D65" i="48" l="1"/>
  <c r="D39" i="48"/>
  <c r="D67" i="48" s="1"/>
  <c r="E57" i="48"/>
  <c r="E37" i="48"/>
  <c r="A60" i="36"/>
  <c r="A59" i="36"/>
  <c r="A58" i="36"/>
  <c r="G176" i="23"/>
  <c r="G187" i="23"/>
  <c r="F39" i="48"/>
  <c r="F67" i="48" s="1"/>
  <c r="F65" i="48"/>
  <c r="G65" i="37"/>
  <c r="G45" i="37"/>
  <c r="J21" i="37"/>
  <c r="J47" i="37" s="1"/>
  <c r="D47" i="63"/>
  <c r="D46" i="63"/>
  <c r="G75" i="76"/>
  <c r="G101" i="76"/>
  <c r="G15" i="63"/>
  <c r="G110" i="62"/>
  <c r="G36" i="62"/>
  <c r="G15" i="62"/>
  <c r="J125" i="57"/>
  <c r="G15" i="76"/>
  <c r="G90" i="62"/>
  <c r="G152" i="57"/>
  <c r="I74" i="48"/>
  <c r="I111" i="48" s="1"/>
  <c r="F16" i="48"/>
  <c r="F44" i="48" s="1"/>
  <c r="G79" i="57"/>
  <c r="G90" i="57" s="1"/>
  <c r="G61" i="62"/>
  <c r="G73" i="62" s="1"/>
  <c r="G102" i="57"/>
  <c r="I152" i="48"/>
  <c r="I185" i="48" s="1"/>
  <c r="G56" i="76"/>
  <c r="G39" i="76"/>
  <c r="G16" i="57"/>
  <c r="G27" i="57" s="1"/>
  <c r="G16" i="49"/>
  <c r="G27" i="49" s="1"/>
  <c r="G684" i="36"/>
  <c r="G699" i="36" s="1"/>
  <c r="G474" i="36"/>
  <c r="G444" i="36"/>
  <c r="G459" i="36" s="1"/>
  <c r="G349" i="36"/>
  <c r="A651" i="36"/>
  <c r="G507" i="36"/>
  <c r="A650" i="36"/>
  <c r="G613" i="36"/>
  <c r="G544" i="36"/>
  <c r="G559" i="36" s="1"/>
  <c r="G412" i="36"/>
  <c r="G382" i="36"/>
  <c r="G397" i="36" s="1"/>
  <c r="G574" i="36"/>
  <c r="G318" i="78"/>
  <c r="G40" i="80"/>
  <c r="G55" i="80" s="1"/>
  <c r="G16" i="80"/>
  <c r="G27" i="80" s="1"/>
  <c r="G339" i="78"/>
  <c r="E366" i="78"/>
  <c r="E300" i="78"/>
  <c r="A290" i="78"/>
  <c r="G43" i="78"/>
  <c r="J44" i="78" s="1"/>
  <c r="A240" i="78"/>
  <c r="H146" i="78"/>
  <c r="G99" i="78"/>
  <c r="J100" i="78" s="1"/>
  <c r="A270" i="78"/>
  <c r="G69" i="78"/>
  <c r="I69" i="78" s="1"/>
  <c r="C17" i="78"/>
  <c r="D26" i="78"/>
  <c r="E17" i="78"/>
  <c r="G128" i="23"/>
  <c r="G116" i="23"/>
  <c r="D55" i="63"/>
  <c r="D54" i="63"/>
  <c r="G70" i="37"/>
  <c r="G50" i="37"/>
  <c r="E65" i="48" l="1"/>
  <c r="E39" i="48"/>
  <c r="E67" i="48" s="1"/>
  <c r="A664" i="36"/>
  <c r="D652" i="36"/>
  <c r="C652" i="36"/>
  <c r="E652" i="36"/>
  <c r="B652" i="36"/>
  <c r="A667" i="36"/>
  <c r="A176" i="78"/>
  <c r="A183" i="78"/>
  <c r="A214" i="78"/>
  <c r="A195" i="78"/>
  <c r="A178" i="78"/>
  <c r="B666" i="36" l="1"/>
  <c r="D666" i="36"/>
  <c r="E666" i="36"/>
  <c r="C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<sst xmlns="http://schemas.openxmlformats.org/spreadsheetml/2006/main" count="1640" uniqueCount="617">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</sst>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68808"/>
        <c:axId val="318069200"/>
      </c:lineChart>
      <c:catAx>
        <c:axId val="318068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18069200"/>
        <c:crosses val="autoZero"/>
        <c:auto val="1"/>
        <c:lblAlgn val="ctr"/>
        <c:lblOffset val="100"/>
        <c:noMultiLvlLbl val="0"/>
      </c:catAx>
      <c:valAx>
        <c:axId val="3180692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180688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18069984"/>
        <c:axId val="318070376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71552"/>
        <c:axId val="318071944"/>
      </c:scatterChart>
      <c:catAx>
        <c:axId val="31806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18070376"/>
        <c:crosses val="autoZero"/>
        <c:auto val="1"/>
        <c:lblAlgn val="ctr"/>
        <c:lblOffset val="100"/>
        <c:noMultiLvlLbl val="0"/>
      </c:catAx>
      <c:valAx>
        <c:axId val="318070376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18069984"/>
        <c:crosses val="autoZero"/>
        <c:crossBetween val="between"/>
      </c:valAx>
      <c:valAx>
        <c:axId val="31807194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18071552"/>
        <c:crosses val="max"/>
        <c:crossBetween val="midCat"/>
      </c:valAx>
      <c:valAx>
        <c:axId val="318071552"/>
        <c:scaling>
          <c:orientation val="minMax"/>
        </c:scaling>
        <c:delete val="1"/>
        <c:axPos val="b"/>
        <c:majorTickMark val="out"/>
        <c:minorTickMark val="none"/>
        <c:tickLblPos val="none"/>
        <c:crossAx val="3180719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{400ACEA8-A3B1-4E76-8ABA-629B48CFA376}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{19865124-18A4-4A9D-A26E-469DF95147BD}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{BE9C1516-957F-4E7C-BAC0-6CD4CB10F574}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{CC7C4497-A2A5-4C2B-81D9-C080995194D4}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{23B11D09-1B7C-4CE1-89B6-C995956C5FDE}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{E63C565A-8218-45EF-81F5-602CD7AD2E0B}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18211960"/>
        <c:axId val="318212352"/>
      </c:barChart>
      <c:catAx>
        <c:axId val="318211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318212352"/>
        <c:crosses val="autoZero"/>
        <c:auto val="1"/>
        <c:lblAlgn val="ctr"/>
        <c:lblOffset val="100"/>
        <c:noMultiLvlLbl val="0"/>
      </c:catAx>
      <c:valAx>
        <c:axId val="318212352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3182119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18208432"/>
        <c:axId val="318213136"/>
      </c:barChart>
      <c:catAx>
        <c:axId val="318208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318213136"/>
        <c:crosses val="autoZero"/>
        <c:auto val="1"/>
        <c:lblAlgn val="ctr"/>
        <c:lblOffset val="100"/>
        <c:noMultiLvlLbl val="0"/>
      </c:catAx>
      <c:valAx>
        <c:axId val="318213136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18208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{781AE5CC-0655-4D3D-A43A-20F609A06CF8}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{C4A4ED88-4E15-4EBF-BC6E-5EF96DABD16D}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{565D9DC7-D6E1-4884-BC24-556ABD110FA9}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{044DF05C-33E5-43A7-8227-22B8A7BFB297}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{6C9F58C7-891F-451C-A34F-BC610F5521E5}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{355BF6F1-A55C-44EB-BBA8-5F96174B24AC}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46975272"/>
        <c:axId val="546976056"/>
      </c:barChart>
      <c:catAx>
        <c:axId val="546975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546976056"/>
        <c:crosses val="autoZero"/>
        <c:auto val="1"/>
        <c:lblAlgn val="ctr"/>
        <c:lblOffset val="100"/>
        <c:noMultiLvlLbl val="0"/>
      </c:catAx>
      <c:valAx>
        <c:axId val="546976056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5469752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14754096"/>
        <c:axId val="314754880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008544"/>
        <c:axId val="466014816"/>
      </c:lineChart>
      <c:catAx>
        <c:axId val="31475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14754880"/>
        <c:crosses val="autoZero"/>
        <c:auto val="1"/>
        <c:lblAlgn val="ctr"/>
        <c:lblOffset val="100"/>
        <c:noMultiLvlLbl val="0"/>
      </c:catAx>
      <c:valAx>
        <c:axId val="314754880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314754096"/>
        <c:crosses val="autoZero"/>
        <c:crossBetween val="between"/>
      </c:valAx>
      <c:valAx>
        <c:axId val="466014816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66008544"/>
        <c:crosses val="max"/>
        <c:crossBetween val="between"/>
        <c:majorUnit val="0.1"/>
      </c:valAx>
      <c:catAx>
        <c:axId val="466008544"/>
        <c:scaling>
          <c:orientation val="minMax"/>
        </c:scaling>
        <c:delete val="1"/>
        <c:axPos val="b"/>
        <c:majorTickMark val="out"/>
        <c:minorTickMark val="none"/>
        <c:tickLblPos val="none"/>
        <c:crossAx val="4660148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{799DF451-E61C-47A1-9919-A3C10E06CD31}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{6FE670AF-0C6B-4EE8-B9D9-B506E8C7DFE6}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{FFC76B4D-35C1-4C3D-9D41-E8C0B63F423C}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{796D8900-F808-4E29-A13D-782A9D37B3D3}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{2AF540F4-4E13-4773-9621-3C6162D0EF84}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{2C9E5426-701C-4022-B547-E42CBD144F1D}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66008936"/>
        <c:axId val="466011680"/>
      </c:barChart>
      <c:catAx>
        <c:axId val="46600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1680"/>
        <c:crosses val="autoZero"/>
        <c:auto val="1"/>
        <c:lblAlgn val="ctr"/>
        <c:lblOffset val="100"/>
        <c:noMultiLvlLbl val="0"/>
      </c:catAx>
      <c:valAx>
        <c:axId val="466011680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89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66015600"/>
        <c:axId val="466005016"/>
      </c:bubbleChart>
      <c:valAx>
        <c:axId val="466015600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5016"/>
        <c:crosses val="autoZero"/>
        <c:crossBetween val="midCat"/>
      </c:valAx>
      <c:valAx>
        <c:axId val="4660050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5600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66005408"/>
        <c:axId val="466003840"/>
      </c:bubbleChart>
      <c:valAx>
        <c:axId val="466005408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3840"/>
        <c:crosses val="autoZero"/>
        <c:crossBetween val="midCat"/>
      </c:valAx>
      <c:valAx>
        <c:axId val="466003840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54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66007760"/>
        <c:axId val="466005800"/>
      </c:bubbleChart>
      <c:valAx>
        <c:axId val="466007760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5800"/>
        <c:crosses val="autoZero"/>
        <c:crossBetween val="midCat"/>
      </c:valAx>
      <c:valAx>
        <c:axId val="466005800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77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66009328"/>
        <c:axId val="466009720"/>
      </c:bubbleChart>
      <c:valAx>
        <c:axId val="466009328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9720"/>
        <c:crosses val="autoZero"/>
        <c:crossBetween val="midCat"/>
      </c:valAx>
      <c:valAx>
        <c:axId val="466009720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93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66015208"/>
        <c:axId val="466008152"/>
      </c:barChart>
      <c:catAx>
        <c:axId val="466015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8152"/>
        <c:crosses val="autoZero"/>
        <c:auto val="1"/>
        <c:lblAlgn val="ctr"/>
        <c:lblOffset val="100"/>
        <c:noMultiLvlLbl val="0"/>
      </c:catAx>
      <c:valAx>
        <c:axId val="466008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520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66006192"/>
        <c:axId val="466006584"/>
      </c:barChart>
      <c:catAx>
        <c:axId val="46600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6584"/>
        <c:crosses val="autoZero"/>
        <c:auto val="1"/>
        <c:lblAlgn val="ctr"/>
        <c:lblOffset val="100"/>
        <c:noMultiLvlLbl val="0"/>
      </c:catAx>
      <c:valAx>
        <c:axId val="466006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06192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66007368"/>
        <c:axId val="466010896"/>
      </c:barChart>
      <c:catAx>
        <c:axId val="466007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66010896"/>
        <c:crosses val="autoZero"/>
        <c:auto val="1"/>
        <c:lblAlgn val="ctr"/>
        <c:lblOffset val="100"/>
        <c:tickLblSkip val="1"/>
        <c:noMultiLvlLbl val="0"/>
      </c:catAx>
      <c:valAx>
        <c:axId val="466010896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660073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8.420787928802756E-2"/>
          <c:w val="0.7410556823685589"/>
          <c:h val="0.5123751634422354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33.5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42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33.5</c:v>
                </c:pt>
                <c:pt idx="2">
                  <c:v>35.5</c:v>
                </c:pt>
                <c:pt idx="3">
                  <c:v>42</c:v>
                </c:pt>
                <c:pt idx="4">
                  <c:v>42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66010112"/>
        <c:axId val="466010504"/>
      </c:barChart>
      <c:catAx>
        <c:axId val="46601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66010504"/>
        <c:crosses val="autoZero"/>
        <c:auto val="1"/>
        <c:lblAlgn val="ctr"/>
        <c:lblOffset val="100"/>
        <c:tickLblSkip val="1"/>
        <c:noMultiLvlLbl val="0"/>
      </c:catAx>
      <c:valAx>
        <c:axId val="466010504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218476709755E-2"/>
              <c:y val="0.16865549731243962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66010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66013248"/>
        <c:axId val="466013640"/>
      </c:barChart>
      <c:catAx>
        <c:axId val="46601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3640"/>
        <c:crosses val="autoZero"/>
        <c:auto val="1"/>
        <c:lblAlgn val="ctr"/>
        <c:lblOffset val="100"/>
        <c:noMultiLvlLbl val="0"/>
      </c:catAx>
      <c:valAx>
        <c:axId val="466013640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3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66015992"/>
        <c:axId val="466019128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015992"/>
        <c:axId val="466019128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017952"/>
        <c:axId val="466017168"/>
      </c:lineChart>
      <c:catAx>
        <c:axId val="466015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9128"/>
        <c:crosses val="autoZero"/>
        <c:auto val="1"/>
        <c:lblAlgn val="ctr"/>
        <c:lblOffset val="100"/>
        <c:noMultiLvlLbl val="0"/>
      </c:catAx>
      <c:valAx>
        <c:axId val="466019128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5992"/>
        <c:crosses val="autoZero"/>
        <c:crossBetween val="between"/>
      </c:valAx>
      <c:valAx>
        <c:axId val="466017168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66017952"/>
        <c:crosses val="max"/>
        <c:crossBetween val="between"/>
        <c:majorUnit val="0.25"/>
      </c:valAx>
      <c:catAx>
        <c:axId val="466017952"/>
        <c:scaling>
          <c:orientation val="minMax"/>
        </c:scaling>
        <c:delete val="1"/>
        <c:axPos val="b"/>
        <c:majorTickMark val="out"/>
        <c:minorTickMark val="none"/>
        <c:tickLblPos val="none"/>
        <c:crossAx val="46601716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49934216"/>
        <c:axId val="466017560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016776"/>
        <c:axId val="466018736"/>
      </c:lineChart>
      <c:catAx>
        <c:axId val="466016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8736"/>
        <c:crosses val="autoZero"/>
        <c:auto val="1"/>
        <c:lblAlgn val="ctr"/>
        <c:lblOffset val="100"/>
        <c:noMultiLvlLbl val="0"/>
      </c:catAx>
      <c:valAx>
        <c:axId val="466018736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66016776"/>
        <c:crosses val="autoZero"/>
        <c:crossBetween val="between"/>
      </c:valAx>
      <c:valAx>
        <c:axId val="466017560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9934216"/>
        <c:crosses val="max"/>
        <c:crossBetween val="between"/>
      </c:valAx>
      <c:catAx>
        <c:axId val="449934216"/>
        <c:scaling>
          <c:orientation val="minMax"/>
        </c:scaling>
        <c:delete val="1"/>
        <c:axPos val="b"/>
        <c:majorTickMark val="out"/>
        <c:minorTickMark val="none"/>
        <c:tickLblPos val="none"/>
        <c:crossAx val="4660175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9934608"/>
        <c:axId val="449937744"/>
      </c:barChart>
      <c:catAx>
        <c:axId val="44993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7744"/>
        <c:crosses val="autoZero"/>
        <c:auto val="1"/>
        <c:lblAlgn val="ctr"/>
        <c:lblOffset val="100"/>
        <c:noMultiLvlLbl val="0"/>
      </c:catAx>
      <c:valAx>
        <c:axId val="449937744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46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9936568"/>
        <c:axId val="449928728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36960"/>
        <c:axId val="449932256"/>
      </c:lineChart>
      <c:catAx>
        <c:axId val="449936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28728"/>
        <c:crosses val="autoZero"/>
        <c:auto val="1"/>
        <c:lblAlgn val="ctr"/>
        <c:lblOffset val="100"/>
        <c:noMultiLvlLbl val="0"/>
      </c:catAx>
      <c:valAx>
        <c:axId val="44992872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6568"/>
        <c:crosses val="autoZero"/>
        <c:crossBetween val="between"/>
      </c:valAx>
      <c:valAx>
        <c:axId val="449932256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9936960"/>
        <c:crosses val="max"/>
        <c:crossBetween val="between"/>
      </c:valAx>
      <c:catAx>
        <c:axId val="449936960"/>
        <c:scaling>
          <c:orientation val="minMax"/>
        </c:scaling>
        <c:delete val="1"/>
        <c:axPos val="b"/>
        <c:majorTickMark val="out"/>
        <c:minorTickMark val="none"/>
        <c:tickLblPos val="none"/>
        <c:crossAx val="4499322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49935784"/>
        <c:axId val="449932648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31472"/>
        <c:axId val="449939312"/>
      </c:lineChart>
      <c:catAx>
        <c:axId val="44993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2648"/>
        <c:crosses val="autoZero"/>
        <c:auto val="1"/>
        <c:lblAlgn val="ctr"/>
        <c:lblOffset val="100"/>
        <c:noMultiLvlLbl val="0"/>
      </c:catAx>
      <c:valAx>
        <c:axId val="449932648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5784"/>
        <c:crosses val="autoZero"/>
        <c:crossBetween val="between"/>
      </c:valAx>
      <c:valAx>
        <c:axId val="44993931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9931472"/>
        <c:crosses val="max"/>
        <c:crossBetween val="between"/>
      </c:valAx>
      <c:catAx>
        <c:axId val="449931472"/>
        <c:scaling>
          <c:orientation val="minMax"/>
        </c:scaling>
        <c:delete val="1"/>
        <c:axPos val="b"/>
        <c:majorTickMark val="out"/>
        <c:minorTickMark val="none"/>
        <c:tickLblPos val="none"/>
        <c:crossAx val="4499393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9936176"/>
        <c:axId val="449938528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33040"/>
        <c:axId val="449930296"/>
      </c:lineChart>
      <c:catAx>
        <c:axId val="44993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8528"/>
        <c:crosses val="autoZero"/>
        <c:auto val="1"/>
        <c:lblAlgn val="ctr"/>
        <c:lblOffset val="100"/>
        <c:noMultiLvlLbl val="0"/>
      </c:catAx>
      <c:valAx>
        <c:axId val="44993852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6176"/>
        <c:crosses val="autoZero"/>
        <c:crossBetween val="between"/>
      </c:valAx>
      <c:valAx>
        <c:axId val="44993029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9933040"/>
        <c:crosses val="max"/>
        <c:crossBetween val="between"/>
      </c:valAx>
      <c:catAx>
        <c:axId val="449933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499302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9937352"/>
        <c:axId val="449929120"/>
      </c:barChart>
      <c:catAx>
        <c:axId val="449937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29120"/>
        <c:crosses val="autoZero"/>
        <c:auto val="1"/>
        <c:lblAlgn val="ctr"/>
        <c:lblOffset val="100"/>
        <c:noMultiLvlLbl val="0"/>
      </c:catAx>
      <c:valAx>
        <c:axId val="44992912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73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40488"/>
        <c:axId val="449935000"/>
      </c:lineChart>
      <c:catAx>
        <c:axId val="44994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5000"/>
        <c:crosses val="autoZero"/>
        <c:auto val="1"/>
        <c:lblAlgn val="ctr"/>
        <c:lblOffset val="100"/>
        <c:noMultiLvlLbl val="0"/>
      </c:catAx>
      <c:valAx>
        <c:axId val="449935000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04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49928336"/>
        <c:axId val="449929512"/>
      </c:barChart>
      <c:catAx>
        <c:axId val="44992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29512"/>
        <c:crosses val="autoZero"/>
        <c:auto val="1"/>
        <c:lblAlgn val="ctr"/>
        <c:lblOffset val="100"/>
        <c:noMultiLvlLbl val="0"/>
      </c:catAx>
      <c:valAx>
        <c:axId val="449929512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283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9933432"/>
        <c:axId val="449933824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33432"/>
        <c:axId val="449933824"/>
      </c:lineChart>
      <c:catAx>
        <c:axId val="449933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3824"/>
        <c:crosses val="autoZero"/>
        <c:auto val="1"/>
        <c:lblAlgn val="ctr"/>
        <c:lblOffset val="100"/>
        <c:noMultiLvlLbl val="0"/>
      </c:catAx>
      <c:valAx>
        <c:axId val="44993382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33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9944016"/>
        <c:axId val="449942056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44016"/>
        <c:axId val="449942056"/>
      </c:lineChart>
      <c:catAx>
        <c:axId val="44994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2056"/>
        <c:crosses val="autoZero"/>
        <c:auto val="1"/>
        <c:lblAlgn val="ctr"/>
        <c:lblOffset val="100"/>
        <c:noMultiLvlLbl val="0"/>
      </c:catAx>
      <c:valAx>
        <c:axId val="44994205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401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9941664"/>
        <c:axId val="449942448"/>
      </c:barChart>
      <c:catAx>
        <c:axId val="44994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2448"/>
        <c:crosses val="autoZero"/>
        <c:auto val="1"/>
        <c:lblAlgn val="ctr"/>
        <c:lblOffset val="100"/>
        <c:noMultiLvlLbl val="0"/>
      </c:catAx>
      <c:valAx>
        <c:axId val="449942448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1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9943232"/>
        <c:axId val="449943624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43232"/>
        <c:axId val="449943624"/>
      </c:lineChart>
      <c:catAx>
        <c:axId val="44994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3624"/>
        <c:crosses val="autoZero"/>
        <c:auto val="1"/>
        <c:lblAlgn val="ctr"/>
        <c:lblOffset val="100"/>
        <c:noMultiLvlLbl val="0"/>
      </c:catAx>
      <c:valAx>
        <c:axId val="44994362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9943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78847880"/>
        <c:axId val="478845920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47880"/>
        <c:axId val="478845920"/>
      </c:lineChart>
      <c:catAx>
        <c:axId val="478847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5920"/>
        <c:crosses val="autoZero"/>
        <c:auto val="1"/>
        <c:lblAlgn val="ctr"/>
        <c:lblOffset val="100"/>
        <c:noMultiLvlLbl val="0"/>
      </c:catAx>
      <c:valAx>
        <c:axId val="47884592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78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78844744"/>
        <c:axId val="478845136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49840"/>
        <c:axId val="478847488"/>
      </c:lineChart>
      <c:catAx>
        <c:axId val="47884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5136"/>
        <c:crosses val="autoZero"/>
        <c:auto val="1"/>
        <c:lblAlgn val="ctr"/>
        <c:lblOffset val="100"/>
        <c:noMultiLvlLbl val="0"/>
      </c:catAx>
      <c:valAx>
        <c:axId val="478845136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4744"/>
        <c:crosses val="autoZero"/>
        <c:crossBetween val="between"/>
      </c:valAx>
      <c:valAx>
        <c:axId val="47884748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8849840"/>
        <c:crosses val="max"/>
        <c:crossBetween val="between"/>
      </c:valAx>
      <c:catAx>
        <c:axId val="47884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7884748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78846704"/>
        <c:axId val="478842784"/>
      </c:barChart>
      <c:catAx>
        <c:axId val="47884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2784"/>
        <c:crosses val="autoZero"/>
        <c:auto val="1"/>
        <c:lblAlgn val="ctr"/>
        <c:lblOffset val="100"/>
        <c:noMultiLvlLbl val="0"/>
      </c:catAx>
      <c:valAx>
        <c:axId val="478842784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67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43176"/>
        <c:axId val="478843568"/>
      </c:lineChart>
      <c:catAx>
        <c:axId val="478843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3568"/>
        <c:crosses val="autoZero"/>
        <c:auto val="1"/>
        <c:lblAlgn val="ctr"/>
        <c:lblOffset val="100"/>
        <c:noMultiLvlLbl val="0"/>
      </c:catAx>
      <c:valAx>
        <c:axId val="478843568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31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78845528"/>
        <c:axId val="478848664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47096"/>
        <c:axId val="478849448"/>
      </c:lineChart>
      <c:catAx>
        <c:axId val="478845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8664"/>
        <c:crosses val="autoZero"/>
        <c:auto val="1"/>
        <c:lblAlgn val="ctr"/>
        <c:lblOffset val="100"/>
        <c:noMultiLvlLbl val="0"/>
      </c:catAx>
      <c:valAx>
        <c:axId val="478848664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5528"/>
        <c:crosses val="autoZero"/>
        <c:crossBetween val="between"/>
      </c:valAx>
      <c:valAx>
        <c:axId val="47884944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8847096"/>
        <c:crosses val="max"/>
        <c:crossBetween val="between"/>
      </c:valAx>
      <c:catAx>
        <c:axId val="478847096"/>
        <c:scaling>
          <c:orientation val="minMax"/>
        </c:scaling>
        <c:delete val="1"/>
        <c:axPos val="b"/>
        <c:majorTickMark val="out"/>
        <c:minorTickMark val="none"/>
        <c:tickLblPos val="none"/>
        <c:crossAx val="4788494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78823576"/>
        <c:axId val="478820048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23968"/>
        <c:axId val="478823184"/>
      </c:lineChart>
      <c:catAx>
        <c:axId val="47882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0048"/>
        <c:crosses val="autoZero"/>
        <c:auto val="1"/>
        <c:lblAlgn val="ctr"/>
        <c:lblOffset val="100"/>
        <c:noMultiLvlLbl val="0"/>
      </c:catAx>
      <c:valAx>
        <c:axId val="47882004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3576"/>
        <c:crosses val="autoZero"/>
        <c:crossBetween val="between"/>
      </c:valAx>
      <c:valAx>
        <c:axId val="478823184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8823968"/>
        <c:crosses val="max"/>
        <c:crossBetween val="between"/>
      </c:valAx>
      <c:catAx>
        <c:axId val="478823968"/>
        <c:scaling>
          <c:orientation val="minMax"/>
        </c:scaling>
        <c:delete val="1"/>
        <c:axPos val="b"/>
        <c:majorTickMark val="out"/>
        <c:minorTickMark val="none"/>
        <c:tickLblPos val="none"/>
        <c:crossAx val="4788231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78829064"/>
        <c:axId val="478817696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19656"/>
        <c:axId val="478818088"/>
      </c:lineChart>
      <c:catAx>
        <c:axId val="478829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17696"/>
        <c:crosses val="autoZero"/>
        <c:auto val="1"/>
        <c:lblAlgn val="ctr"/>
        <c:lblOffset val="100"/>
        <c:noMultiLvlLbl val="0"/>
      </c:catAx>
      <c:valAx>
        <c:axId val="478817696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9064"/>
        <c:crosses val="autoZero"/>
        <c:crossBetween val="between"/>
      </c:valAx>
      <c:valAx>
        <c:axId val="47881808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78819656"/>
        <c:crosses val="max"/>
        <c:crossBetween val="between"/>
      </c:valAx>
      <c:catAx>
        <c:axId val="478819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7881808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78821224"/>
        <c:axId val="478828672"/>
      </c:barChart>
      <c:catAx>
        <c:axId val="478821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8672"/>
        <c:crosses val="autoZero"/>
        <c:auto val="1"/>
        <c:lblAlgn val="ctr"/>
        <c:lblOffset val="100"/>
        <c:noMultiLvlLbl val="0"/>
      </c:catAx>
      <c:valAx>
        <c:axId val="478828672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12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9456"/>
        <c:axId val="478827496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29456"/>
        <c:axId val="478827496"/>
      </c:lineChart>
      <c:catAx>
        <c:axId val="47882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7496"/>
        <c:crosses val="autoZero"/>
        <c:auto val="1"/>
        <c:lblAlgn val="ctr"/>
        <c:lblOffset val="100"/>
        <c:noMultiLvlLbl val="0"/>
      </c:catAx>
      <c:valAx>
        <c:axId val="478827496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94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18872"/>
        <c:axId val="478829848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18872"/>
        <c:axId val="478829848"/>
      </c:lineChart>
      <c:catAx>
        <c:axId val="478818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9848"/>
        <c:crosses val="autoZero"/>
        <c:auto val="1"/>
        <c:lblAlgn val="ctr"/>
        <c:lblOffset val="100"/>
        <c:noMultiLvlLbl val="0"/>
      </c:catAx>
      <c:valAx>
        <c:axId val="478829848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188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7888"/>
        <c:axId val="478820832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27888"/>
        <c:axId val="478820832"/>
      </c:lineChart>
      <c:catAx>
        <c:axId val="47882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0832"/>
        <c:crosses val="autoZero"/>
        <c:auto val="1"/>
        <c:lblAlgn val="ctr"/>
        <c:lblOffset val="100"/>
        <c:noMultiLvlLbl val="0"/>
      </c:catAx>
      <c:valAx>
        <c:axId val="478820832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7888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6320"/>
        <c:axId val="478825536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26320"/>
        <c:axId val="478825536"/>
      </c:lineChart>
      <c:catAx>
        <c:axId val="47882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5536"/>
        <c:crosses val="autoZero"/>
        <c:auto val="1"/>
        <c:lblAlgn val="ctr"/>
        <c:lblOffset val="100"/>
        <c:noMultiLvlLbl val="0"/>
      </c:catAx>
      <c:valAx>
        <c:axId val="478825536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6320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2400"/>
        <c:axId val="478822008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22400"/>
        <c:axId val="478822008"/>
      </c:lineChart>
      <c:catAx>
        <c:axId val="47882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2008"/>
        <c:crosses val="autoZero"/>
        <c:auto val="1"/>
        <c:lblAlgn val="ctr"/>
        <c:lblOffset val="100"/>
        <c:noMultiLvlLbl val="0"/>
      </c:catAx>
      <c:valAx>
        <c:axId val="478822008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2400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27104"/>
        <c:axId val="478828280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27104"/>
        <c:axId val="478828280"/>
      </c:lineChart>
      <c:catAx>
        <c:axId val="47882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8280"/>
        <c:crosses val="autoZero"/>
        <c:auto val="1"/>
        <c:lblAlgn val="ctr"/>
        <c:lblOffset val="100"/>
        <c:noMultiLvlLbl val="0"/>
      </c:catAx>
      <c:valAx>
        <c:axId val="478828280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271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0240"/>
        <c:axId val="478840040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0240"/>
        <c:axId val="478840040"/>
      </c:lineChart>
      <c:catAx>
        <c:axId val="47883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0040"/>
        <c:crosses val="autoZero"/>
        <c:auto val="1"/>
        <c:lblAlgn val="ctr"/>
        <c:lblOffset val="100"/>
        <c:noMultiLvlLbl val="0"/>
      </c:catAx>
      <c:valAx>
        <c:axId val="478840040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0240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40432"/>
        <c:axId val="478842000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40432"/>
        <c:axId val="478842000"/>
      </c:lineChart>
      <c:catAx>
        <c:axId val="47884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2000"/>
        <c:crosses val="autoZero"/>
        <c:auto val="1"/>
        <c:lblAlgn val="ctr"/>
        <c:lblOffset val="100"/>
        <c:noMultiLvlLbl val="0"/>
      </c:catAx>
      <c:valAx>
        <c:axId val="478842000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04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6512"/>
        <c:axId val="478841216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6512"/>
        <c:axId val="478841216"/>
      </c:lineChart>
      <c:catAx>
        <c:axId val="47883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1216"/>
        <c:crosses val="autoZero"/>
        <c:auto val="1"/>
        <c:lblAlgn val="ctr"/>
        <c:lblOffset val="100"/>
        <c:noMultiLvlLbl val="0"/>
      </c:catAx>
      <c:valAx>
        <c:axId val="478841216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65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78840824"/>
        <c:axId val="478841608"/>
      </c:barChart>
      <c:catAx>
        <c:axId val="47884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1608"/>
        <c:crosses val="autoZero"/>
        <c:auto val="1"/>
        <c:lblAlgn val="ctr"/>
        <c:lblOffset val="100"/>
        <c:noMultiLvlLbl val="0"/>
      </c:catAx>
      <c:valAx>
        <c:axId val="478841608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408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78836904"/>
        <c:axId val="478837688"/>
      </c:barChart>
      <c:catAx>
        <c:axId val="47883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7688"/>
        <c:crosses val="autoZero"/>
        <c:auto val="1"/>
        <c:lblAlgn val="ctr"/>
        <c:lblOffset val="100"/>
        <c:noMultiLvlLbl val="0"/>
      </c:catAx>
      <c:valAx>
        <c:axId val="478837688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69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5336"/>
        <c:axId val="478837296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5336"/>
        <c:axId val="478837296"/>
      </c:lineChart>
      <c:catAx>
        <c:axId val="47883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7296"/>
        <c:crosses val="autoZero"/>
        <c:auto val="1"/>
        <c:lblAlgn val="ctr"/>
        <c:lblOffset val="100"/>
        <c:noMultiLvlLbl val="0"/>
      </c:catAx>
      <c:valAx>
        <c:axId val="478837296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533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8080"/>
        <c:axId val="478832592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8080"/>
        <c:axId val="478832592"/>
      </c:lineChart>
      <c:catAx>
        <c:axId val="47883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2592"/>
        <c:crosses val="autoZero"/>
        <c:auto val="1"/>
        <c:lblAlgn val="ctr"/>
        <c:lblOffset val="100"/>
        <c:noMultiLvlLbl val="0"/>
      </c:catAx>
      <c:valAx>
        <c:axId val="478832592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80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1024"/>
        <c:axId val="478831416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1024"/>
        <c:axId val="478831416"/>
      </c:lineChart>
      <c:catAx>
        <c:axId val="47883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1416"/>
        <c:crosses val="autoZero"/>
        <c:auto val="1"/>
        <c:lblAlgn val="ctr"/>
        <c:lblOffset val="100"/>
        <c:noMultiLvlLbl val="0"/>
      </c:catAx>
      <c:valAx>
        <c:axId val="478831416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10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4160"/>
        <c:axId val="478833376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4160"/>
        <c:axId val="478833376"/>
      </c:lineChart>
      <c:catAx>
        <c:axId val="47883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3376"/>
        <c:crosses val="autoZero"/>
        <c:auto val="1"/>
        <c:lblAlgn val="ctr"/>
        <c:lblOffset val="100"/>
        <c:noMultiLvlLbl val="0"/>
      </c:catAx>
      <c:valAx>
        <c:axId val="478833376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41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34944"/>
        <c:axId val="570559640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4944"/>
        <c:axId val="570559640"/>
      </c:lineChart>
      <c:catAx>
        <c:axId val="47883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59640"/>
        <c:crosses val="autoZero"/>
        <c:auto val="1"/>
        <c:lblAlgn val="ctr"/>
        <c:lblOffset val="100"/>
        <c:noMultiLvlLbl val="0"/>
      </c:catAx>
      <c:valAx>
        <c:axId val="570559640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49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5128"/>
        <c:axId val="570565520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65128"/>
        <c:axId val="570565520"/>
      </c:lineChart>
      <c:catAx>
        <c:axId val="57056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5520"/>
        <c:crosses val="autoZero"/>
        <c:auto val="1"/>
        <c:lblAlgn val="ctr"/>
        <c:lblOffset val="100"/>
        <c:noMultiLvlLbl val="0"/>
      </c:catAx>
      <c:valAx>
        <c:axId val="57056552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5128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7480"/>
        <c:axId val="570560424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67480"/>
        <c:axId val="570560424"/>
      </c:lineChart>
      <c:catAx>
        <c:axId val="57056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0424"/>
        <c:crosses val="autoZero"/>
        <c:auto val="1"/>
        <c:lblAlgn val="ctr"/>
        <c:lblOffset val="100"/>
        <c:noMultiLvlLbl val="0"/>
      </c:catAx>
      <c:valAx>
        <c:axId val="570560424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74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5912"/>
        <c:axId val="570556896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65912"/>
        <c:axId val="570556896"/>
      </c:lineChart>
      <c:catAx>
        <c:axId val="57056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56896"/>
        <c:crosses val="autoZero"/>
        <c:auto val="1"/>
        <c:lblAlgn val="ctr"/>
        <c:lblOffset val="100"/>
        <c:noMultiLvlLbl val="0"/>
      </c:catAx>
      <c:valAx>
        <c:axId val="570556896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5912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1208"/>
        <c:axId val="570567872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0.6</c:v>
                </c:pt>
                <c:pt idx="1">
                  <c:v>0.59299999999999997</c:v>
                </c:pt>
                <c:pt idx="2">
                  <c:v>0.59799999999999998</c:v>
                </c:pt>
                <c:pt idx="3">
                  <c:v>0.61</c:v>
                </c:pt>
                <c:pt idx="4">
                  <c:v>0.623</c:v>
                </c:pt>
                <c:pt idx="5">
                  <c:v>0.627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61208"/>
        <c:axId val="570567872"/>
      </c:lineChart>
      <c:catAx>
        <c:axId val="57056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7872"/>
        <c:crosses val="autoZero"/>
        <c:auto val="1"/>
        <c:lblAlgn val="ctr"/>
        <c:lblOffset val="100"/>
        <c:noMultiLvlLbl val="0"/>
      </c:catAx>
      <c:valAx>
        <c:axId val="570567872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12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0558464"/>
        <c:axId val="570568656"/>
      </c:bubbleChart>
      <c:valAx>
        <c:axId val="570558464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8656"/>
        <c:crosses val="autoZero"/>
        <c:crossBetween val="midCat"/>
      </c:valAx>
      <c:valAx>
        <c:axId val="570568656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36413983151E-2"/>
              <c:y val="0.1922883687424729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584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0567088"/>
        <c:axId val="570561992"/>
      </c:bubbleChart>
      <c:valAx>
        <c:axId val="570567088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1992"/>
        <c:crosses val="autoZero"/>
        <c:crossBetween val="midCat"/>
      </c:valAx>
      <c:valAx>
        <c:axId val="570561992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3.9904355805342843E-2"/>
              <c:y val="0.2457997087664177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70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1572975369694E-3"/>
          <c:y val="0.74949521067509584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70557680"/>
        <c:axId val="570556504"/>
      </c:bubbleChart>
      <c:valAx>
        <c:axId val="570557680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56504"/>
        <c:crosses val="autoZero"/>
        <c:crossBetween val="midCat"/>
      </c:valAx>
      <c:valAx>
        <c:axId val="570556504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576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2776"/>
        <c:axId val="570558856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62776"/>
        <c:axId val="570558856"/>
      </c:lineChart>
      <c:catAx>
        <c:axId val="570562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58856"/>
        <c:crosses val="autoZero"/>
        <c:auto val="1"/>
        <c:lblAlgn val="ctr"/>
        <c:lblOffset val="100"/>
        <c:noMultiLvlLbl val="0"/>
      </c:catAx>
      <c:valAx>
        <c:axId val="570558856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277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63952"/>
        <c:axId val="570564344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63952"/>
        <c:axId val="570564344"/>
      </c:lineChart>
      <c:catAx>
        <c:axId val="57056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4344"/>
        <c:crosses val="autoZero"/>
        <c:auto val="1"/>
        <c:lblAlgn val="ctr"/>
        <c:lblOffset val="100"/>
        <c:noMultiLvlLbl val="0"/>
      </c:catAx>
      <c:valAx>
        <c:axId val="570564344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395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76496"/>
        <c:axId val="570569440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76496"/>
        <c:axId val="570569440"/>
      </c:lineChart>
      <c:catAx>
        <c:axId val="57057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9440"/>
        <c:crosses val="autoZero"/>
        <c:auto val="1"/>
        <c:lblAlgn val="ctr"/>
        <c:lblOffset val="100"/>
        <c:noMultiLvlLbl val="0"/>
      </c:catAx>
      <c:valAx>
        <c:axId val="57056944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649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79240"/>
        <c:axId val="570569832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79240"/>
        <c:axId val="570569832"/>
      </c:lineChart>
      <c:catAx>
        <c:axId val="57057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9832"/>
        <c:crosses val="autoZero"/>
        <c:auto val="1"/>
        <c:lblAlgn val="ctr"/>
        <c:lblOffset val="100"/>
        <c:noMultiLvlLbl val="0"/>
      </c:catAx>
      <c:valAx>
        <c:axId val="570569832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92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0570616"/>
        <c:axId val="570574928"/>
      </c:barChart>
      <c:catAx>
        <c:axId val="570570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4928"/>
        <c:crosses val="autoZero"/>
        <c:auto val="1"/>
        <c:lblAlgn val="ctr"/>
        <c:lblOffset val="100"/>
        <c:noMultiLvlLbl val="0"/>
      </c:catAx>
      <c:valAx>
        <c:axId val="570574928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06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0580808"/>
        <c:axId val="570571008"/>
      </c:barChart>
      <c:catAx>
        <c:axId val="57058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70571008"/>
        <c:crosses val="autoZero"/>
        <c:auto val="1"/>
        <c:lblAlgn val="ctr"/>
        <c:lblOffset val="100"/>
        <c:tickLblSkip val="1"/>
        <c:noMultiLvlLbl val="0"/>
      </c:catAx>
      <c:valAx>
        <c:axId val="570571008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705808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0571400"/>
        <c:axId val="570572184"/>
      </c:barChart>
      <c:catAx>
        <c:axId val="57057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70572184"/>
        <c:crosses val="autoZero"/>
        <c:auto val="1"/>
        <c:lblAlgn val="ctr"/>
        <c:lblOffset val="100"/>
        <c:tickLblSkip val="1"/>
        <c:noMultiLvlLbl val="0"/>
      </c:catAx>
      <c:valAx>
        <c:axId val="570572184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570571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70580416"/>
        <c:axId val="570573752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74144"/>
        <c:axId val="570578848"/>
      </c:lineChart>
      <c:catAx>
        <c:axId val="57058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3752"/>
        <c:crosses val="autoZero"/>
        <c:auto val="1"/>
        <c:lblAlgn val="ctr"/>
        <c:lblOffset val="100"/>
        <c:noMultiLvlLbl val="0"/>
      </c:catAx>
      <c:valAx>
        <c:axId val="570573752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0416"/>
        <c:crosses val="autoZero"/>
        <c:crossBetween val="between"/>
      </c:valAx>
      <c:valAx>
        <c:axId val="57057884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0574144"/>
        <c:crosses val="max"/>
        <c:crossBetween val="between"/>
      </c:valAx>
      <c:catAx>
        <c:axId val="570574144"/>
        <c:scaling>
          <c:orientation val="minMax"/>
        </c:scaling>
        <c:delete val="1"/>
        <c:axPos val="b"/>
        <c:majorTickMark val="out"/>
        <c:minorTickMark val="none"/>
        <c:tickLblPos val="none"/>
        <c:crossAx val="5705788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0575320"/>
        <c:axId val="570575712"/>
      </c:barChart>
      <c:catAx>
        <c:axId val="57057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5712"/>
        <c:crosses val="autoZero"/>
        <c:auto val="1"/>
        <c:lblAlgn val="ctr"/>
        <c:lblOffset val="100"/>
        <c:noMultiLvlLbl val="0"/>
      </c:catAx>
      <c:valAx>
        <c:axId val="5705757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53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0580024"/>
        <c:axId val="570576888"/>
      </c:barChart>
      <c:catAx>
        <c:axId val="57058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6888"/>
        <c:crosses val="autoZero"/>
        <c:auto val="1"/>
        <c:lblAlgn val="ctr"/>
        <c:lblOffset val="100"/>
        <c:noMultiLvlLbl val="0"/>
      </c:catAx>
      <c:valAx>
        <c:axId val="570576888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00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70578456"/>
        <c:axId val="570581200"/>
      </c:barChart>
      <c:catAx>
        <c:axId val="570578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1200"/>
        <c:crosses val="autoZero"/>
        <c:auto val="1"/>
        <c:lblAlgn val="ctr"/>
        <c:lblOffset val="100"/>
        <c:noMultiLvlLbl val="0"/>
      </c:catAx>
      <c:valAx>
        <c:axId val="570581200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84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70578064"/>
        <c:axId val="570569048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84336"/>
        <c:axId val="570579632"/>
      </c:lineChart>
      <c:catAx>
        <c:axId val="57057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69048"/>
        <c:crosses val="autoZero"/>
        <c:auto val="1"/>
        <c:lblAlgn val="ctr"/>
        <c:lblOffset val="100"/>
        <c:noMultiLvlLbl val="0"/>
      </c:catAx>
      <c:valAx>
        <c:axId val="570569048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78064"/>
        <c:crosses val="autoZero"/>
        <c:crossBetween val="between"/>
      </c:valAx>
      <c:valAx>
        <c:axId val="5705796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0584336"/>
        <c:crosses val="max"/>
        <c:crossBetween val="between"/>
      </c:valAx>
      <c:catAx>
        <c:axId val="570584336"/>
        <c:scaling>
          <c:orientation val="minMax"/>
        </c:scaling>
        <c:delete val="1"/>
        <c:axPos val="b"/>
        <c:majorTickMark val="out"/>
        <c:minorTickMark val="none"/>
        <c:tickLblPos val="none"/>
        <c:crossAx val="5705796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70583552"/>
        <c:axId val="570585512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84728"/>
        <c:axId val="570585904"/>
      </c:lineChart>
      <c:catAx>
        <c:axId val="57058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5512"/>
        <c:crosses val="autoZero"/>
        <c:auto val="1"/>
        <c:lblAlgn val="ctr"/>
        <c:lblOffset val="100"/>
        <c:noMultiLvlLbl val="0"/>
      </c:catAx>
      <c:valAx>
        <c:axId val="570585512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3552"/>
        <c:crosses val="autoZero"/>
        <c:crossBetween val="between"/>
      </c:valAx>
      <c:valAx>
        <c:axId val="57058590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0584728"/>
        <c:crosses val="max"/>
        <c:crossBetween val="between"/>
      </c:valAx>
      <c:catAx>
        <c:axId val="570584728"/>
        <c:scaling>
          <c:orientation val="minMax"/>
        </c:scaling>
        <c:delete val="1"/>
        <c:axPos val="b"/>
        <c:majorTickMark val="out"/>
        <c:minorTickMark val="none"/>
        <c:tickLblPos val="none"/>
        <c:crossAx val="5705859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86296"/>
        <c:axId val="570586688"/>
      </c:lineChart>
      <c:catAx>
        <c:axId val="57058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6688"/>
        <c:crosses val="autoZero"/>
        <c:auto val="1"/>
        <c:lblAlgn val="ctr"/>
        <c:lblOffset val="100"/>
        <c:noMultiLvlLbl val="0"/>
      </c:catAx>
      <c:valAx>
        <c:axId val="57058668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62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88648"/>
        <c:axId val="570581984"/>
      </c:lineChart>
      <c:catAx>
        <c:axId val="570588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1984"/>
        <c:crosses val="autoZero"/>
        <c:auto val="1"/>
        <c:lblAlgn val="ctr"/>
        <c:lblOffset val="100"/>
        <c:noMultiLvlLbl val="0"/>
      </c:catAx>
      <c:valAx>
        <c:axId val="57058198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86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70587472"/>
        <c:axId val="570587864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82376"/>
        <c:axId val="570588256"/>
      </c:lineChart>
      <c:catAx>
        <c:axId val="57058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7864"/>
        <c:crosses val="autoZero"/>
        <c:auto val="1"/>
        <c:lblAlgn val="ctr"/>
        <c:lblOffset val="100"/>
        <c:noMultiLvlLbl val="0"/>
      </c:catAx>
      <c:valAx>
        <c:axId val="570587864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7472"/>
        <c:crosses val="autoZero"/>
        <c:crossBetween val="between"/>
      </c:valAx>
      <c:valAx>
        <c:axId val="57058825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70582376"/>
        <c:crosses val="max"/>
        <c:crossBetween val="between"/>
      </c:valAx>
      <c:catAx>
        <c:axId val="570582376"/>
        <c:scaling>
          <c:orientation val="minMax"/>
        </c:scaling>
        <c:delete val="1"/>
        <c:axPos val="b"/>
        <c:majorTickMark val="out"/>
        <c:minorTickMark val="none"/>
        <c:tickLblPos val="none"/>
        <c:crossAx val="5705882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570583160"/>
        <c:axId val="478838472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{39440412-05ED-4293-8ACD-C6AE27707F26}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{98D6A754-AB2A-4EF1-9FA4-1A27D8182640}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{2B9480CB-1D18-4FDD-945A-15A11254032E}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83160"/>
        <c:axId val="478838472"/>
      </c:lineChart>
      <c:catAx>
        <c:axId val="57058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8472"/>
        <c:crosses val="autoZero"/>
        <c:auto val="1"/>
        <c:lblAlgn val="ctr"/>
        <c:lblOffset val="100"/>
        <c:noMultiLvlLbl val="0"/>
      </c:catAx>
      <c:valAx>
        <c:axId val="478838472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70583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78832200"/>
        <c:axId val="554839864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832200"/>
        <c:axId val="554839864"/>
      </c:lineChart>
      <c:catAx>
        <c:axId val="478832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9864"/>
        <c:crosses val="autoZero"/>
        <c:auto val="1"/>
        <c:lblAlgn val="ctr"/>
        <c:lblOffset val="100"/>
        <c:noMultiLvlLbl val="0"/>
      </c:catAx>
      <c:valAx>
        <c:axId val="554839864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788322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54832416"/>
        <c:axId val="554830456"/>
      </c:barChart>
      <c:catAx>
        <c:axId val="55483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0456"/>
        <c:crosses val="autoZero"/>
        <c:auto val="1"/>
        <c:lblAlgn val="ctr"/>
        <c:lblOffset val="100"/>
        <c:noMultiLvlLbl val="0"/>
      </c:catAx>
      <c:valAx>
        <c:axId val="554830456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24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54828104"/>
        <c:axId val="554835552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28104"/>
        <c:axId val="554835552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32808"/>
        <c:axId val="554829672"/>
      </c:lineChart>
      <c:catAx>
        <c:axId val="554828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5552"/>
        <c:crosses val="autoZero"/>
        <c:auto val="1"/>
        <c:lblAlgn val="ctr"/>
        <c:lblOffset val="100"/>
        <c:noMultiLvlLbl val="0"/>
      </c:catAx>
      <c:valAx>
        <c:axId val="554835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28104"/>
        <c:crosses val="autoZero"/>
        <c:crossBetween val="between"/>
      </c:valAx>
      <c:valAx>
        <c:axId val="55482967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54832808"/>
        <c:crosses val="max"/>
        <c:crossBetween val="between"/>
      </c:valAx>
      <c:catAx>
        <c:axId val="554832808"/>
        <c:scaling>
          <c:orientation val="minMax"/>
        </c:scaling>
        <c:delete val="1"/>
        <c:axPos val="b"/>
        <c:majorTickMark val="out"/>
        <c:minorTickMark val="none"/>
        <c:tickLblPos val="none"/>
        <c:crossAx val="5548296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54835944"/>
        <c:axId val="554839472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35944"/>
        <c:axId val="554839472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31632"/>
        <c:axId val="554830848"/>
      </c:lineChart>
      <c:catAx>
        <c:axId val="554835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9472"/>
        <c:crosses val="autoZero"/>
        <c:auto val="1"/>
        <c:lblAlgn val="ctr"/>
        <c:lblOffset val="100"/>
        <c:noMultiLvlLbl val="0"/>
      </c:catAx>
      <c:valAx>
        <c:axId val="554839472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5944"/>
        <c:crosses val="autoZero"/>
        <c:crossBetween val="between"/>
      </c:valAx>
      <c:valAx>
        <c:axId val="55483084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54831632"/>
        <c:crosses val="max"/>
        <c:crossBetween val="between"/>
      </c:valAx>
      <c:catAx>
        <c:axId val="554831632"/>
        <c:scaling>
          <c:orientation val="minMax"/>
        </c:scaling>
        <c:delete val="1"/>
        <c:axPos val="b"/>
        <c:majorTickMark val="out"/>
        <c:minorTickMark val="none"/>
        <c:tickLblPos val="none"/>
        <c:crossAx val="5548308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54838688"/>
        <c:axId val="554832024"/>
      </c:barChart>
      <c:catAx>
        <c:axId val="55483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2024"/>
        <c:crosses val="autoZero"/>
        <c:auto val="1"/>
        <c:lblAlgn val="ctr"/>
        <c:lblOffset val="100"/>
        <c:noMultiLvlLbl val="0"/>
      </c:catAx>
      <c:valAx>
        <c:axId val="554832024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8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36336"/>
        <c:axId val="554829280"/>
      </c:lineChart>
      <c:catAx>
        <c:axId val="55483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29280"/>
        <c:crosses val="autoZero"/>
        <c:auto val="1"/>
        <c:lblAlgn val="ctr"/>
        <c:lblOffset val="100"/>
        <c:noMultiLvlLbl val="0"/>
      </c:catAx>
      <c:valAx>
        <c:axId val="554829280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63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54828496"/>
        <c:axId val="554833592"/>
      </c:barChart>
      <c:catAx>
        <c:axId val="55482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3592"/>
        <c:crosses val="autoZero"/>
        <c:auto val="1"/>
        <c:lblAlgn val="ctr"/>
        <c:lblOffset val="100"/>
        <c:noMultiLvlLbl val="0"/>
      </c:catAx>
      <c:valAx>
        <c:axId val="5548335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284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54828888"/>
        <c:axId val="554833984"/>
      </c:barChart>
      <c:catAx>
        <c:axId val="554828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3984"/>
        <c:crosses val="autoZero"/>
        <c:auto val="1"/>
        <c:lblAlgn val="ctr"/>
        <c:lblOffset val="100"/>
        <c:noMultiLvlLbl val="0"/>
      </c:catAx>
      <c:valAx>
        <c:axId val="554833984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288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554838296"/>
        <c:axId val="554834376"/>
      </c:barChart>
      <c:catAx>
        <c:axId val="554838296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4376"/>
        <c:crosses val="autoZero"/>
        <c:auto val="0"/>
        <c:lblAlgn val="ctr"/>
        <c:lblOffset val="100"/>
        <c:noMultiLvlLbl val="0"/>
      </c:catAx>
      <c:valAx>
        <c:axId val="554834376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82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554834768"/>
        <c:axId val="554837512"/>
      </c:barChart>
      <c:catAx>
        <c:axId val="55483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7512"/>
        <c:crosses val="autoZero"/>
        <c:auto val="1"/>
        <c:lblAlgn val="ctr"/>
        <c:lblOffset val="100"/>
        <c:noMultiLvlLbl val="0"/>
      </c:catAx>
      <c:valAx>
        <c:axId val="5548375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34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54847704"/>
        <c:axId val="554844960"/>
      </c:barChart>
      <c:catAx>
        <c:axId val="5548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4960"/>
        <c:crosses val="autoZero"/>
        <c:auto val="1"/>
        <c:lblAlgn val="ctr"/>
        <c:lblOffset val="100"/>
        <c:noMultiLvlLbl val="0"/>
      </c:catAx>
      <c:valAx>
        <c:axId val="554844960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77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46528"/>
        <c:axId val="554842216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44176"/>
        <c:axId val="554840648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46528"/>
        <c:axId val="554842216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44176"/>
        <c:axId val="554840648"/>
      </c:lineChart>
      <c:catAx>
        <c:axId val="55484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2216"/>
        <c:crosses val="autoZero"/>
        <c:auto val="1"/>
        <c:lblAlgn val="ctr"/>
        <c:lblOffset val="100"/>
        <c:noMultiLvlLbl val="0"/>
      </c:catAx>
      <c:valAx>
        <c:axId val="554842216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6528"/>
        <c:crosses val="autoZero"/>
        <c:crossBetween val="between"/>
      </c:valAx>
      <c:valAx>
        <c:axId val="554840648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554844176"/>
        <c:crosses val="max"/>
        <c:crossBetween val="between"/>
        <c:majorUnit val="1.0000000000000005E-2"/>
      </c:valAx>
      <c:catAx>
        <c:axId val="554844176"/>
        <c:scaling>
          <c:orientation val="minMax"/>
        </c:scaling>
        <c:delete val="1"/>
        <c:axPos val="b"/>
        <c:majorTickMark val="out"/>
        <c:minorTickMark val="none"/>
        <c:tickLblPos val="none"/>
        <c:crossAx val="5548406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41824"/>
        <c:axId val="554845352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41824"/>
        <c:axId val="554845352"/>
      </c:lineChart>
      <c:catAx>
        <c:axId val="55484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5352"/>
        <c:crosses val="autoZero"/>
        <c:auto val="1"/>
        <c:lblAlgn val="ctr"/>
        <c:lblOffset val="100"/>
        <c:noMultiLvlLbl val="0"/>
      </c:catAx>
      <c:valAx>
        <c:axId val="554845352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1824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554846136"/>
        <c:axId val="554842608"/>
      </c:barChart>
      <c:catAx>
        <c:axId val="55484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2608"/>
        <c:crosses val="autoZero"/>
        <c:auto val="1"/>
        <c:lblAlgn val="ctr"/>
        <c:lblOffset val="100"/>
        <c:tickLblSkip val="1"/>
        <c:noMultiLvlLbl val="0"/>
      </c:catAx>
      <c:valAx>
        <c:axId val="554842608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61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554843784"/>
        <c:axId val="554844568"/>
      </c:barChart>
      <c:catAx>
        <c:axId val="554843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54844568"/>
        <c:crosses val="autoZero"/>
        <c:auto val="1"/>
        <c:lblAlgn val="ctr"/>
        <c:lblOffset val="100"/>
        <c:tickLblSkip val="1"/>
        <c:noMultiLvlLbl val="0"/>
      </c:catAx>
      <c:valAx>
        <c:axId val="554844568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5484378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554847312"/>
        <c:axId val="554820656"/>
      </c:barChart>
      <c:catAx>
        <c:axId val="55484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20656"/>
        <c:crosses val="autoZero"/>
        <c:auto val="1"/>
        <c:lblAlgn val="ctr"/>
        <c:lblOffset val="100"/>
        <c:noMultiLvlLbl val="0"/>
      </c:catAx>
      <c:valAx>
        <c:axId val="554820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5548473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27712"/>
        <c:axId val="554821048"/>
      </c:radarChart>
      <c:catAx>
        <c:axId val="5548277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4821048"/>
        <c:crosses val="autoZero"/>
        <c:auto val="1"/>
        <c:lblAlgn val="ctr"/>
        <c:lblOffset val="100"/>
        <c:noMultiLvlLbl val="0"/>
      </c:catAx>
      <c:valAx>
        <c:axId val="5548210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554827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979" y="89819"/>
          <a:ext cx="2101805" cy="144003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920" y="125694"/>
          <a:ext cx="2510442" cy="14461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26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629</xdr:row>
      <xdr:rowOff>52837</xdr:rowOff>
    </xdr:from>
    <xdr:to>
      <xdr:col>13</xdr:col>
      <xdr:colOff>366346</xdr:colOff>
      <xdr:row>642</xdr:row>
      <xdr:rowOff>234934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643</xdr:row>
      <xdr:rowOff>47624</xdr:rowOff>
    </xdr:from>
    <xdr:to>
      <xdr:col>14</xdr:col>
      <xdr:colOff>352425</xdr:colOff>
      <xdr:row>657</xdr:row>
      <xdr:rowOff>152399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67160</xdr:colOff>
      <xdr:row>628</xdr:row>
      <xdr:rowOff>139145</xdr:rowOff>
    </xdr:from>
    <xdr:to>
      <xdr:col>11</xdr:col>
      <xdr:colOff>268059</xdr:colOff>
      <xdr:row>629</xdr:row>
      <xdr:rowOff>144839</xdr:rowOff>
    </xdr:to>
    <xdr:sp macro="" textlink="">
      <xdr:nvSpPr>
        <xdr:cNvPr id="33" name="Rechteck 32"/>
        <xdr:cNvSpPr/>
      </xdr:nvSpPr>
      <xdr:spPr>
        <a:xfrm rot="21424203">
          <a:off x="3086585" y="93379370"/>
          <a:ext cx="2544049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5829" y="203403"/>
          <a:ext cx="2127875" cy="140416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7.0%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6.5%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6.7%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1461" y="123570"/>
          <a:ext cx="2318609" cy="140424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0.82347</cdr:x>
      <cdr:y>0.40069</cdr:y>
    </cdr:to>
    <cdr:sp macro="" textlink="'02_Comparison'!$A$520">
      <cdr:nvSpPr>
        <cdr:cNvPr id="7" name="Textfeld 4"/>
        <cdr:cNvSpPr txBox="1"/>
      </cdr:nvSpPr>
      <cdr:spPr>
        <a:xfrm xmlns:a="http://schemas.openxmlformats.org/drawingml/2006/main">
          <a:off x="2749019" y="721606"/>
          <a:ext cx="903451" cy="371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5577F9F-C5F1-4156-BF56-3C5C36617C6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17%</a:t>
          </a:fld>
          <a:endParaRPr lang="de-DE" sz="6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1.4%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0.62612</cdr:x>
      <cdr:y>0.40067</cdr:y>
    </cdr:from>
    <cdr:to>
      <cdr:x>0.81404</cdr:x>
      <cdr:y>0.55047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777118" y="1093111"/>
          <a:ext cx="833514" cy="408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0.09904</cdr:y>
    </cdr:from>
    <cdr:to>
      <cdr:x>0.96551</cdr:x>
      <cdr:y>0.16722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39419" y="257636"/>
          <a:ext cx="1247970" cy="1773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140" y="336550"/>
          <a:ext cx="2696129" cy="177796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opLeftCell="A214" workbookViewId="0">
      <selection activeCell="E221" sqref="E221"/>
    </sheetView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264" zoomScale="115" zoomScaleNormal="115" workbookViewId="0">
      <selection activeCell="O291" sqref="O291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v>33.5</v>
      </c>
      <c r="C285" s="335">
        <f>B285</f>
        <v>33.5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33.5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35.5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42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42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v>42</v>
      </c>
      <c r="C290" s="335">
        <f>B290</f>
        <v>42</v>
      </c>
      <c r="D290" s="335"/>
      <c r="E290" s="334"/>
    </row>
    <row r="291" spans="1:8" s="233" customFormat="1">
      <c r="A291" s="310" t="s">
        <v>118</v>
      </c>
      <c r="B291" s="311">
        <f>B290-SUM(B285:B289)</f>
        <v>0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opLeftCell="A648" zoomScaleNormal="100" workbookViewId="0">
      <selection activeCell="P498" sqref="P498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",TEXT(J65,"0.0%"))</f>
        <v>CAGR 13-15 
XXX AG 
7.0%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",TEXT(J66,"0.0%"))</f>
        <v>CAGR 13-15 
Market study YYY 
6.5%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",TEXT(J73,"0.0%"))</f>
        <v>CAGR 13-15 
Ø Peer Group 
6.7%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v>0.6</v>
      </c>
      <c r="C576" s="305">
        <v>0.59299999999999997</v>
      </c>
      <c r="D576" s="305">
        <v>0.59799999999999998</v>
      </c>
      <c r="E576" s="305">
        <v>0.61</v>
      </c>
      <c r="F576" s="305">
        <v>0.623</v>
      </c>
      <c r="G576" s="305">
        <v>0.627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1.4%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 t="shared" ref="B594:G594" si="185">B576</f>
        <v>0.6</v>
      </c>
      <c r="C594" s="307">
        <f t="shared" si="185"/>
        <v>0.59299999999999997</v>
      </c>
      <c r="D594" s="307">
        <f t="shared" si="185"/>
        <v>0.59799999999999998</v>
      </c>
      <c r="E594" s="402">
        <f t="shared" si="185"/>
        <v>0.61</v>
      </c>
      <c r="F594" s="307">
        <f t="shared" si="185"/>
        <v>0.623</v>
      </c>
      <c r="G594" s="716">
        <f t="shared" si="185"/>
        <v>0.627</v>
      </c>
      <c r="I594" s="67">
        <f>(D594/B594)^(1/2)-1</f>
        <v>-1.6680578752041875E-3</v>
      </c>
      <c r="J594" s="67">
        <f>(G594/E594)^(1/2)-1</f>
        <v>1.3838671810765257E-2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6">C578</f>
        <v>0.51</v>
      </c>
      <c r="D595" s="307">
        <f t="shared" si="186"/>
        <v>0.51</v>
      </c>
      <c r="E595" s="402">
        <f t="shared" si="186"/>
        <v>0.52</v>
      </c>
      <c r="F595" s="307">
        <f t="shared" si="186"/>
        <v>0.52</v>
      </c>
      <c r="G595" s="716">
        <f t="shared" si="186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7">A579</f>
        <v>Peer 1</v>
      </c>
      <c r="B596" s="307">
        <f t="shared" si="187"/>
        <v>0.53</v>
      </c>
      <c r="C596" s="307">
        <f>C579</f>
        <v>0.54</v>
      </c>
      <c r="D596" s="307">
        <f t="shared" ref="D596:G596" si="188">D579</f>
        <v>0.56000000000000005</v>
      </c>
      <c r="E596" s="402">
        <f t="shared" si="188"/>
        <v>0.57999999999999996</v>
      </c>
      <c r="F596" s="307">
        <f t="shared" si="188"/>
        <v>0.6</v>
      </c>
      <c r="G596" s="716">
        <f t="shared" si="188"/>
        <v>0.62</v>
      </c>
    </row>
    <row r="597" spans="1:10">
      <c r="A597" s="388" t="str">
        <f t="shared" ref="A597:G597" si="189">A580</f>
        <v>Peer 2</v>
      </c>
      <c r="B597" s="307">
        <f t="shared" si="189"/>
        <v>0.5</v>
      </c>
      <c r="C597" s="307">
        <f t="shared" si="189"/>
        <v>0.52</v>
      </c>
      <c r="D597" s="307">
        <f t="shared" si="189"/>
        <v>0.54</v>
      </c>
      <c r="E597" s="402">
        <f t="shared" si="189"/>
        <v>0.55000000000000004</v>
      </c>
      <c r="F597" s="307">
        <f t="shared" si="189"/>
        <v>0.53</v>
      </c>
      <c r="G597" s="716">
        <f t="shared" si="189"/>
        <v>0.54</v>
      </c>
    </row>
    <row r="598" spans="1:10">
      <c r="A598" s="388" t="str">
        <f t="shared" ref="A598:G598" si="190">A581</f>
        <v>Peer 3</v>
      </c>
      <c r="B598" s="307">
        <f t="shared" si="190"/>
        <v>0.45</v>
      </c>
      <c r="C598" s="307">
        <f t="shared" si="190"/>
        <v>0.49</v>
      </c>
      <c r="D598" s="307">
        <f t="shared" si="190"/>
        <v>0.505</v>
      </c>
      <c r="E598" s="402">
        <f t="shared" si="190"/>
        <v>0.51</v>
      </c>
      <c r="F598" s="307">
        <f t="shared" si="190"/>
        <v>0.52</v>
      </c>
      <c r="G598" s="716">
        <f t="shared" si="190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1">MIN(C596:C598)</f>
        <v>0.49</v>
      </c>
      <c r="D600" s="719">
        <f t="shared" si="191"/>
        <v>0.505</v>
      </c>
      <c r="E600" s="731">
        <f t="shared" si="191"/>
        <v>0.51</v>
      </c>
      <c r="F600" s="719">
        <f t="shared" si="191"/>
        <v>0.52</v>
      </c>
      <c r="G600" s="720">
        <f t="shared" si="191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2">MAX(C596:C598)</f>
        <v>0.54</v>
      </c>
      <c r="D601" s="723">
        <f t="shared" si="192"/>
        <v>0.56000000000000005</v>
      </c>
      <c r="E601" s="732">
        <f t="shared" si="192"/>
        <v>0.57999999999999996</v>
      </c>
      <c r="F601" s="723">
        <f t="shared" si="192"/>
        <v>0.6</v>
      </c>
      <c r="G601" s="724">
        <f t="shared" si="192"/>
        <v>0.62</v>
      </c>
    </row>
    <row r="602" spans="1:10" ht="12" thickBot="1">
      <c r="A602" s="725" t="s">
        <v>24</v>
      </c>
      <c r="B602" s="727">
        <f t="shared" ref="B602:G602" si="193">AVERAGE(B596:B598)</f>
        <v>0.49333333333333335</v>
      </c>
      <c r="C602" s="727">
        <f t="shared" si="193"/>
        <v>0.51666666666666672</v>
      </c>
      <c r="D602" s="727">
        <f t="shared" si="193"/>
        <v>0.53500000000000003</v>
      </c>
      <c r="E602" s="733">
        <f t="shared" si="193"/>
        <v>0.54666666666666663</v>
      </c>
      <c r="F602" s="727">
        <f t="shared" si="193"/>
        <v>0.54999999999999993</v>
      </c>
      <c r="G602" s="728">
        <f t="shared" si="193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4">CONCATENATE(C$628, " ",$A629)</f>
        <v>Peer 1 2010</v>
      </c>
      <c r="D631" s="372" t="str">
        <f t="shared" si="194"/>
        <v>Peer 2 2010</v>
      </c>
      <c r="E631" s="373" t="str">
        <f t="shared" si="194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5">CONCATENATE(C$628, " ",$A636)</f>
        <v>Peer 1 2012</v>
      </c>
      <c r="D638" s="372" t="str">
        <f t="shared" si="195"/>
        <v>Peer 2 2012</v>
      </c>
      <c r="E638" s="751" t="str">
        <f t="shared" si="195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6">CONCATENATE(C$628, " ",$A643)</f>
        <v>Peer 1 2013</v>
      </c>
      <c r="D645" s="372" t="str">
        <f t="shared" si="196"/>
        <v>Peer 2 2013</v>
      </c>
      <c r="E645" s="373" t="str">
        <f t="shared" si="196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7">CONCATENATE(C$628, " ",$A650)</f>
        <v>Peer 1 2015</v>
      </c>
      <c r="D652" s="372" t="str">
        <f t="shared" si="197"/>
        <v>Peer 2 2015</v>
      </c>
      <c r="E652" s="373" t="str">
        <f t="shared" si="197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8">CONCATENATE(C$628, " ",$A657)</f>
        <v>Peer 1 2012</v>
      </c>
      <c r="D659" s="372" t="str">
        <f t="shared" si="198"/>
        <v>Peer 2 2012</v>
      </c>
      <c r="E659" s="373" t="str">
        <f t="shared" si="198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199">CONCATENATE(C$628, " ",$A664)</f>
        <v>Peer 1 2015</v>
      </c>
      <c r="D666" s="754" t="str">
        <f t="shared" si="199"/>
        <v>Peer 2 2015</v>
      </c>
      <c r="E666" s="755" t="str">
        <f t="shared" si="199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0">(C653/C646)^(1/2)-1</f>
        <v>6.9044967649697586E-2</v>
      </c>
      <c r="D667" s="307">
        <f t="shared" si="200"/>
        <v>3.2491034270543562E-2</v>
      </c>
      <c r="E667" s="394">
        <f t="shared" si="200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1">F684</f>
        <v>2014</v>
      </c>
      <c r="G699" s="714">
        <f t="shared" si="201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2">F685</f>
        <v>0.51639344262295084</v>
      </c>
      <c r="G700" s="716">
        <f t="shared" si="202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3">F687</f>
        <v>0.59</v>
      </c>
      <c r="G701" s="716">
        <f t="shared" si="203"/>
        <v>0.62</v>
      </c>
    </row>
    <row r="702" spans="1:7">
      <c r="A702" s="388" t="str">
        <f t="shared" ref="A702:A703" si="204">A688</f>
        <v>Analyst B</v>
      </c>
      <c r="B702" s="715"/>
      <c r="C702" s="715"/>
      <c r="D702" s="715"/>
      <c r="E702" s="307">
        <f t="shared" ref="E702:G702" si="205">E688</f>
        <v>0.53</v>
      </c>
      <c r="F702" s="307">
        <f t="shared" si="205"/>
        <v>0.55000000000000004</v>
      </c>
      <c r="G702" s="716">
        <f t="shared" si="205"/>
        <v>0.56999999999999995</v>
      </c>
    </row>
    <row r="703" spans="1:7">
      <c r="A703" s="388" t="str">
        <f t="shared" si="204"/>
        <v>Analyst C</v>
      </c>
      <c r="B703" s="715"/>
      <c r="C703" s="715"/>
      <c r="D703" s="715"/>
      <c r="E703" s="307">
        <f t="shared" ref="E703:G703" si="206">E689</f>
        <v>0.52</v>
      </c>
      <c r="F703" s="307">
        <f t="shared" si="206"/>
        <v>0.53</v>
      </c>
      <c r="G703" s="716">
        <f t="shared" si="206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7">MIN(F701:F703)</f>
        <v>0.53</v>
      </c>
      <c r="G705" s="720">
        <f t="shared" si="207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8">MAX(F701:F703)</f>
        <v>0.59</v>
      </c>
      <c r="G706" s="724">
        <f t="shared" si="208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09">AVERAGE(F701:F703)</f>
        <v>0.55666666666666675</v>
      </c>
      <c r="G707" s="728">
        <f t="shared" si="209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  <mergeCell ref="B64:D64"/>
    <mergeCell ref="E64:G64"/>
    <mergeCell ref="B99:D99"/>
    <mergeCell ref="E99:G99"/>
    <mergeCell ref="B140:D140"/>
    <mergeCell ref="E140:G14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0"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8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8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9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105:D105"/>
    <mergeCell ref="E105:G105"/>
    <mergeCell ref="B137:D137"/>
    <mergeCell ref="E137:G137"/>
    <mergeCell ref="B186:D186"/>
    <mergeCell ref="E186:G186"/>
    <mergeCell ref="B30:D30"/>
    <mergeCell ref="E30:G30"/>
    <mergeCell ref="B57:D57"/>
    <mergeCell ref="E57:G57"/>
    <mergeCell ref="B79:D79"/>
    <mergeCell ref="E79:G7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9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tabSelected="1" topLeftCell="A6" zoomScaleNormal="100" workbookViewId="0">
      <selection activeCell="A26" sqref="A26:G33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93" zoomScaleNormal="100" workbookViewId="0">
      <selection activeCell="A110" sqref="A110:I145"/>
    </sheetView>
  </sheetViews>
  <sheetFormatPr defaultColWidth="11.5" defaultRowHeight="11.25"/>
  <cols>
    <col min="1" max="1" width="3" style="27" customWidth="1"/>
    <col min="2" max="2" width="39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17"/>
      <c r="D44" s="815">
        <f>'08_Adherence'!B37</f>
        <v>17</v>
      </c>
      <c r="E44" s="817"/>
      <c r="F44" s="815">
        <f>'08_Adherence'!B38</f>
        <v>12.5</v>
      </c>
      <c r="G44" s="820"/>
    </row>
    <row r="45" spans="1:13">
      <c r="A45" s="582" t="str">
        <f>CONCATENATE(C35, " ", B34)</f>
        <v>Actual 2010</v>
      </c>
      <c r="B45" s="815">
        <f>'08_Adherence'!C36</f>
        <v>50</v>
      </c>
      <c r="C45" s="816"/>
      <c r="D45" s="815">
        <f>'08_Adherence'!C37</f>
        <v>12</v>
      </c>
      <c r="E45" s="816"/>
      <c r="F45" s="815">
        <f>'08_Adherence'!C38</f>
        <v>7</v>
      </c>
      <c r="G45" s="820"/>
    </row>
    <row r="46" spans="1:13">
      <c r="A46" s="656" t="str">
        <f>D35</f>
        <v>∆</v>
      </c>
      <c r="B46" s="815">
        <f>B45-B44</f>
        <v>2</v>
      </c>
      <c r="C46" s="816"/>
      <c r="D46" s="815">
        <f>D45-D44</f>
        <v>-5</v>
      </c>
      <c r="E46" s="816"/>
      <c r="F46" s="815">
        <f>F45-F44</f>
        <v>-5.5</v>
      </c>
      <c r="G46" s="820"/>
    </row>
    <row r="47" spans="1:13">
      <c r="A47" s="694" t="s">
        <v>124</v>
      </c>
      <c r="B47" s="818">
        <f>B45/B44-1</f>
        <v>4.1666666666666741E-2</v>
      </c>
      <c r="C47" s="819"/>
      <c r="D47" s="818">
        <f>D45/D44-1</f>
        <v>-0.29411764705882348</v>
      </c>
      <c r="E47" s="819"/>
      <c r="F47" s="818">
        <f>F45/F44-1</f>
        <v>-0.43999999999999995</v>
      </c>
      <c r="G47" s="821"/>
    </row>
    <row r="48" spans="1:13">
      <c r="A48" s="582" t="str">
        <f>CONCATENATE(F35, " ", F34)</f>
        <v>Plan 2011</v>
      </c>
      <c r="B48" s="815">
        <f>'08_Adherence'!F36</f>
        <v>55</v>
      </c>
      <c r="C48" s="817"/>
      <c r="D48" s="815">
        <f>'08_Adherence'!F37</f>
        <v>19.2</v>
      </c>
      <c r="E48" s="817"/>
      <c r="F48" s="815">
        <f>'08_Adherence'!F38</f>
        <v>13</v>
      </c>
      <c r="G48" s="820"/>
    </row>
    <row r="49" spans="1:7">
      <c r="A49" s="582" t="str">
        <f>CONCATENATE(G35, " ", F34)</f>
        <v>Actual 2011</v>
      </c>
      <c r="B49" s="815">
        <f>'08_Adherence'!G36</f>
        <v>54</v>
      </c>
      <c r="C49" s="816"/>
      <c r="D49" s="815">
        <f>'08_Adherence'!G37</f>
        <v>13</v>
      </c>
      <c r="E49" s="816"/>
      <c r="F49" s="815">
        <f>'08_Adherence'!G38</f>
        <v>8</v>
      </c>
      <c r="G49" s="820"/>
    </row>
    <row r="50" spans="1:7">
      <c r="A50" s="656" t="str">
        <f>H35</f>
        <v>∆</v>
      </c>
      <c r="B50" s="815">
        <f>B49-B48</f>
        <v>-1</v>
      </c>
      <c r="C50" s="816"/>
      <c r="D50" s="815">
        <f>D49-D48</f>
        <v>-6.1999999999999993</v>
      </c>
      <c r="E50" s="816"/>
      <c r="F50" s="815">
        <f>F49-F48</f>
        <v>-5</v>
      </c>
      <c r="G50" s="820"/>
    </row>
    <row r="51" spans="1:7">
      <c r="A51" s="694" t="s">
        <v>124</v>
      </c>
      <c r="B51" s="695"/>
      <c r="C51" s="696">
        <f>B49/B48-1</f>
        <v>-1.8181818181818188E-2</v>
      </c>
      <c r="D51" s="818">
        <f>D49/D48-1</f>
        <v>-0.32291666666666663</v>
      </c>
      <c r="E51" s="819"/>
      <c r="F51" s="818">
        <f>F49/F48-1</f>
        <v>-0.38461538461538458</v>
      </c>
      <c r="G51" s="821"/>
    </row>
    <row r="52" spans="1:7">
      <c r="A52" s="582" t="str">
        <f>CONCATENATE(J35, " ", J34)</f>
        <v>Plan 2012</v>
      </c>
      <c r="B52" s="815">
        <f>'08_Adherence'!J36</f>
        <v>55</v>
      </c>
      <c r="C52" s="817"/>
      <c r="D52" s="815">
        <f>'08_Adherence'!J37</f>
        <v>19.8</v>
      </c>
      <c r="E52" s="817"/>
      <c r="F52" s="815">
        <f>'08_Adherence'!J38</f>
        <v>13.2</v>
      </c>
      <c r="G52" s="820"/>
    </row>
    <row r="53" spans="1:7">
      <c r="A53" s="582" t="str">
        <f>CONCATENATE(K35, " ", J34)</f>
        <v>Actual 2012</v>
      </c>
      <c r="B53" s="815">
        <f>'08_Adherence'!K36</f>
        <v>56</v>
      </c>
      <c r="C53" s="816"/>
      <c r="D53" s="815">
        <f>'08_Adherence'!K37</f>
        <v>13.5</v>
      </c>
      <c r="E53" s="816"/>
      <c r="F53" s="815">
        <f>'08_Adherence'!K38</f>
        <v>8.5</v>
      </c>
      <c r="G53" s="820"/>
    </row>
    <row r="54" spans="1:7">
      <c r="A54" s="656" t="str">
        <f>L35</f>
        <v>∆</v>
      </c>
      <c r="B54" s="815">
        <f>B53-B52</f>
        <v>1</v>
      </c>
      <c r="C54" s="816"/>
      <c r="D54" s="815">
        <f>D53-D52</f>
        <v>-6.3000000000000007</v>
      </c>
      <c r="E54" s="816"/>
      <c r="F54" s="815">
        <f>F53-F52</f>
        <v>-4.6999999999999993</v>
      </c>
      <c r="G54" s="820"/>
    </row>
    <row r="55" spans="1:7" ht="12" thickBot="1">
      <c r="A55" s="693" t="s">
        <v>124</v>
      </c>
      <c r="B55" s="822">
        <f>B53/B52-1</f>
        <v>1.8181818181818077E-2</v>
      </c>
      <c r="C55" s="823"/>
      <c r="D55" s="822">
        <f>D53/D52-1</f>
        <v>-0.31818181818181823</v>
      </c>
      <c r="E55" s="823"/>
      <c r="F55" s="822">
        <f>F53/F52-1</f>
        <v>-0.35606060606060608</v>
      </c>
      <c r="G55" s="824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F54:G54"/>
    <mergeCell ref="F55:G55"/>
    <mergeCell ref="F49:G49"/>
    <mergeCell ref="F50:G50"/>
    <mergeCell ref="F51:G51"/>
    <mergeCell ref="F52:G52"/>
    <mergeCell ref="F53:G53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Props1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03E63F-2591-4E83-8986-E37C677D0690}">
  <ds:schemaRefs>
    <ds:schemaRef ds:uri="http://purl.org/dc/terms/"/>
    <ds:schemaRef ds:uri="http://schemas.microsoft.com/office/2006/metadata/properties"/>
    <ds:schemaRef ds:uri="a998b651-1142-4366-a4c4-000ee70b99a8"/>
    <ds:schemaRef ds:uri="http://schemas.microsoft.com/office/2006/documentManagement/types"/>
    <ds:schemaRef ds:uri="9b80046e-e354-4b0a-98ae-528263b4c96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sharepoint/v4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2017-05-15T22:12:07Z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